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36" yWindow="516" windowWidth="23136" windowHeight="12720"/>
  </bookViews>
  <sheets>
    <sheet name="Rekapitulace stavby" sheetId="1" r:id="rId1"/>
    <sheet name="1119-01 - SO 01 Stavební ..." sheetId="2" r:id="rId2"/>
    <sheet name="1119-02 - Vzduchotechnika" sheetId="3" r:id="rId3"/>
    <sheet name="1119-03 - SO 01 - zazdění..." sheetId="4" r:id="rId4"/>
    <sheet name="1119-04 - SO 02 - zádveří..." sheetId="5" r:id="rId5"/>
  </sheets>
  <definedNames>
    <definedName name="_xlnm._FilterDatabase" localSheetId="1" hidden="1">'1119-01 - SO 01 Stavební ...'!$C$168:$K$1145</definedName>
    <definedName name="_xlnm._FilterDatabase" localSheetId="2" hidden="1">'1119-02 - Vzduchotechnika'!$C$127:$K$146</definedName>
    <definedName name="_xlnm._FilterDatabase" localSheetId="3" hidden="1">'1119-03 - SO 01 - zazdění...'!$C$147:$K$331</definedName>
    <definedName name="_xlnm._FilterDatabase" localSheetId="4" hidden="1">'1119-04 - SO 02 - zádveří...'!$C$154:$K$516</definedName>
    <definedName name="_xlnm.Print_Titles" localSheetId="1">'1119-01 - SO 01 Stavební ...'!$168:$168</definedName>
    <definedName name="_xlnm.Print_Titles" localSheetId="2">'1119-02 - Vzduchotechnika'!$127:$127</definedName>
    <definedName name="_xlnm.Print_Titles" localSheetId="3">'1119-03 - SO 01 - zazdění...'!$147:$147</definedName>
    <definedName name="_xlnm.Print_Titles" localSheetId="4">'1119-04 - SO 02 - zádveří...'!$154:$154</definedName>
    <definedName name="_xlnm.Print_Titles" localSheetId="0">'Rekapitulace stavby'!$92:$92</definedName>
    <definedName name="_xlnm.Print_Area" localSheetId="1">'1119-01 - SO 01 Stavební ...'!$C$4:$J$41,'1119-01 - SO 01 Stavební ...'!$C$50:$J$76,'1119-01 - SO 01 Stavební ...'!$C$82:$J$150,'1119-01 - SO 01 Stavební ...'!$C$156:$K$1145</definedName>
    <definedName name="_xlnm.Print_Area" localSheetId="2">'1119-02 - Vzduchotechnika'!$C$4:$J$41,'1119-02 - Vzduchotechnika'!$C$50:$J$76,'1119-02 - Vzduchotechnika'!$C$82:$J$109,'1119-02 - Vzduchotechnika'!$C$115:$K$146</definedName>
    <definedName name="_xlnm.Print_Area" localSheetId="3">'1119-03 - SO 01 - zazdění...'!$C$4:$J$41,'1119-03 - SO 01 - zazdění...'!$C$50:$J$76,'1119-03 - SO 01 - zazdění...'!$C$82:$J$129,'1119-03 - SO 01 - zazdění...'!$C$135:$K$331</definedName>
    <definedName name="_xlnm.Print_Area" localSheetId="4">'1119-04 - SO 02 - zádveří...'!$C$4:$J$41,'1119-04 - SO 02 - zádveří...'!$C$50:$J$76,'1119-04 - SO 02 - zádveří...'!$C$82:$J$136,'1119-04 - SO 02 - zádveří...'!$C$142:$K$516</definedName>
    <definedName name="_xlnm.Print_Area" localSheetId="0">'Rekapitulace stavby'!$D$4:$AO$76,'Rekapitulace stavby'!$C$82:$AQ$99</definedName>
  </definedNames>
  <calcPr calcId="125725"/>
</workbook>
</file>

<file path=xl/calcChain.xml><?xml version="1.0" encoding="utf-8"?>
<calcChain xmlns="http://schemas.openxmlformats.org/spreadsheetml/2006/main">
  <c r="J39" i="5"/>
  <c r="J38"/>
  <c r="AY98" i="1"/>
  <c r="J37" i="5"/>
  <c r="AX98" i="1"/>
  <c r="BI516" i="5"/>
  <c r="BH516"/>
  <c r="BG516"/>
  <c r="BF516"/>
  <c r="T516"/>
  <c r="T515"/>
  <c r="R516"/>
  <c r="R515"/>
  <c r="P516"/>
  <c r="P515"/>
  <c r="BK516"/>
  <c r="BK515"/>
  <c r="J515"/>
  <c r="J516"/>
  <c r="BE516"/>
  <c r="J125"/>
  <c r="BI514"/>
  <c r="BH514"/>
  <c r="BG514"/>
  <c r="BF514"/>
  <c r="T514"/>
  <c r="T513"/>
  <c r="T512"/>
  <c r="R514"/>
  <c r="R513"/>
  <c r="R512"/>
  <c r="P514"/>
  <c r="P513"/>
  <c r="P512"/>
  <c r="BK514"/>
  <c r="BK513"/>
  <c r="J513"/>
  <c r="BK512"/>
  <c r="J512"/>
  <c r="J514"/>
  <c r="BE514"/>
  <c r="J124"/>
  <c r="J123"/>
  <c r="BI511"/>
  <c r="BH511"/>
  <c r="BG511"/>
  <c r="BF511"/>
  <c r="T511"/>
  <c r="R511"/>
  <c r="P511"/>
  <c r="BK511"/>
  <c r="J511"/>
  <c r="BE511"/>
  <c r="BI508"/>
  <c r="BH508"/>
  <c r="BG508"/>
  <c r="BF508"/>
  <c r="T508"/>
  <c r="T507"/>
  <c r="R508"/>
  <c r="R507"/>
  <c r="P508"/>
  <c r="P507"/>
  <c r="BK508"/>
  <c r="BK507"/>
  <c r="J507"/>
  <c r="J508"/>
  <c r="BE508"/>
  <c r="J122"/>
  <c r="BI504"/>
  <c r="BH504"/>
  <c r="BG504"/>
  <c r="BF504"/>
  <c r="T504"/>
  <c r="R504"/>
  <c r="P504"/>
  <c r="BK504"/>
  <c r="J504"/>
  <c r="BE504"/>
  <c r="BI501"/>
  <c r="BH501"/>
  <c r="BG501"/>
  <c r="BF501"/>
  <c r="T501"/>
  <c r="T500"/>
  <c r="R501"/>
  <c r="R500"/>
  <c r="P501"/>
  <c r="P500"/>
  <c r="BK501"/>
  <c r="BK500"/>
  <c r="J500"/>
  <c r="J501"/>
  <c r="BE501"/>
  <c r="J121"/>
  <c r="BI499"/>
  <c r="BH499"/>
  <c r="BG499"/>
  <c r="BF499"/>
  <c r="T499"/>
  <c r="R499"/>
  <c r="P499"/>
  <c r="BK499"/>
  <c r="J499"/>
  <c r="BE499"/>
  <c r="BI496"/>
  <c r="BH496"/>
  <c r="BG496"/>
  <c r="BF496"/>
  <c r="T496"/>
  <c r="R496"/>
  <c r="P496"/>
  <c r="BK496"/>
  <c r="J496"/>
  <c r="BE496"/>
  <c r="BI493"/>
  <c r="BH493"/>
  <c r="BG493"/>
  <c r="BF493"/>
  <c r="T493"/>
  <c r="T492"/>
  <c r="R493"/>
  <c r="R492"/>
  <c r="P493"/>
  <c r="P492"/>
  <c r="BK493"/>
  <c r="BK492"/>
  <c r="J492"/>
  <c r="J493"/>
  <c r="BE493"/>
  <c r="J120"/>
  <c r="BI491"/>
  <c r="BH491"/>
  <c r="BG491"/>
  <c r="BF491"/>
  <c r="T491"/>
  <c r="R491"/>
  <c r="P491"/>
  <c r="BK491"/>
  <c r="J491"/>
  <c r="BE491"/>
  <c r="BI490"/>
  <c r="BH490"/>
  <c r="BG490"/>
  <c r="BF490"/>
  <c r="T490"/>
  <c r="R490"/>
  <c r="P490"/>
  <c r="BK490"/>
  <c r="J490"/>
  <c r="BE490"/>
  <c r="BI487"/>
  <c r="BH487"/>
  <c r="BG487"/>
  <c r="BF487"/>
  <c r="T487"/>
  <c r="R487"/>
  <c r="P487"/>
  <c r="BK487"/>
  <c r="J487"/>
  <c r="BE487"/>
  <c r="BI486"/>
  <c r="BH486"/>
  <c r="BG486"/>
  <c r="BF486"/>
  <c r="T486"/>
  <c r="R486"/>
  <c r="P486"/>
  <c r="BK486"/>
  <c r="J486"/>
  <c r="BE486"/>
  <c r="BI483"/>
  <c r="BH483"/>
  <c r="BG483"/>
  <c r="BF483"/>
  <c r="T483"/>
  <c r="T482"/>
  <c r="R483"/>
  <c r="R482"/>
  <c r="P483"/>
  <c r="P482"/>
  <c r="BK483"/>
  <c r="BK482"/>
  <c r="J482"/>
  <c r="J483"/>
  <c r="BE483"/>
  <c r="J119"/>
  <c r="BI481"/>
  <c r="BH481"/>
  <c r="BG481"/>
  <c r="BF481"/>
  <c r="T481"/>
  <c r="R481"/>
  <c r="P481"/>
  <c r="BK481"/>
  <c r="J481"/>
  <c r="BE481"/>
  <c r="BI480"/>
  <c r="BH480"/>
  <c r="BG480"/>
  <c r="BF480"/>
  <c r="T480"/>
  <c r="R480"/>
  <c r="P480"/>
  <c r="BK480"/>
  <c r="J480"/>
  <c r="BE480"/>
  <c r="BI476"/>
  <c r="BH476"/>
  <c r="BG476"/>
  <c r="BF476"/>
  <c r="T476"/>
  <c r="R476"/>
  <c r="P476"/>
  <c r="BK476"/>
  <c r="J476"/>
  <c r="BE476"/>
  <c r="BI471"/>
  <c r="BH471"/>
  <c r="BG471"/>
  <c r="BF471"/>
  <c r="T471"/>
  <c r="T470"/>
  <c r="R471"/>
  <c r="R470"/>
  <c r="P471"/>
  <c r="P470"/>
  <c r="BK471"/>
  <c r="BK470"/>
  <c r="J470"/>
  <c r="J471"/>
  <c r="BE471"/>
  <c r="J118"/>
  <c r="BI469"/>
  <c r="BH469"/>
  <c r="BG469"/>
  <c r="BF469"/>
  <c r="T469"/>
  <c r="R469"/>
  <c r="P469"/>
  <c r="BK469"/>
  <c r="J469"/>
  <c r="BE469"/>
  <c r="BI468"/>
  <c r="BH468"/>
  <c r="BG468"/>
  <c r="BF468"/>
  <c r="T468"/>
  <c r="R468"/>
  <c r="P468"/>
  <c r="BK468"/>
  <c r="J468"/>
  <c r="BE468"/>
  <c r="BI464"/>
  <c r="BH464"/>
  <c r="BG464"/>
  <c r="BF464"/>
  <c r="T464"/>
  <c r="R464"/>
  <c r="P464"/>
  <c r="BK464"/>
  <c r="J464"/>
  <c r="BE464"/>
  <c r="BI461"/>
  <c r="BH461"/>
  <c r="BG461"/>
  <c r="BF461"/>
  <c r="T461"/>
  <c r="R461"/>
  <c r="P461"/>
  <c r="BK461"/>
  <c r="J461"/>
  <c r="BE461"/>
  <c r="BI458"/>
  <c r="BH458"/>
  <c r="BG458"/>
  <c r="BF458"/>
  <c r="T458"/>
  <c r="R458"/>
  <c r="P458"/>
  <c r="BK458"/>
  <c r="J458"/>
  <c r="BE458"/>
  <c r="BI453"/>
  <c r="BH453"/>
  <c r="BG453"/>
  <c r="BF453"/>
  <c r="T453"/>
  <c r="R453"/>
  <c r="P453"/>
  <c r="BK453"/>
  <c r="J453"/>
  <c r="BE453"/>
  <c r="BI450"/>
  <c r="BH450"/>
  <c r="BG450"/>
  <c r="BF450"/>
  <c r="T450"/>
  <c r="R450"/>
  <c r="P450"/>
  <c r="BK450"/>
  <c r="J450"/>
  <c r="BE450"/>
  <c r="BI446"/>
  <c r="BH446"/>
  <c r="BG446"/>
  <c r="BF446"/>
  <c r="T446"/>
  <c r="T445"/>
  <c r="R446"/>
  <c r="R445"/>
  <c r="P446"/>
  <c r="P445"/>
  <c r="BK446"/>
  <c r="BK445"/>
  <c r="J445"/>
  <c r="J446"/>
  <c r="BE446"/>
  <c r="J117"/>
  <c r="BI444"/>
  <c r="BH444"/>
  <c r="BG444"/>
  <c r="BF444"/>
  <c r="T444"/>
  <c r="R444"/>
  <c r="P444"/>
  <c r="BK444"/>
  <c r="J444"/>
  <c r="BE444"/>
  <c r="BI439"/>
  <c r="BH439"/>
  <c r="BG439"/>
  <c r="BF439"/>
  <c r="T439"/>
  <c r="R439"/>
  <c r="P439"/>
  <c r="BK439"/>
  <c r="J439"/>
  <c r="BE439"/>
  <c r="BI433"/>
  <c r="BH433"/>
  <c r="BG433"/>
  <c r="BF433"/>
  <c r="T433"/>
  <c r="R433"/>
  <c r="P433"/>
  <c r="BK433"/>
  <c r="J433"/>
  <c r="BE433"/>
  <c r="BI430"/>
  <c r="BH430"/>
  <c r="BG430"/>
  <c r="BF430"/>
  <c r="T430"/>
  <c r="R430"/>
  <c r="P430"/>
  <c r="BK430"/>
  <c r="J430"/>
  <c r="BE430"/>
  <c r="BI429"/>
  <c r="BH429"/>
  <c r="BG429"/>
  <c r="BF429"/>
  <c r="T429"/>
  <c r="R429"/>
  <c r="P429"/>
  <c r="BK429"/>
  <c r="J429"/>
  <c r="BE429"/>
  <c r="BI425"/>
  <c r="BH425"/>
  <c r="BG425"/>
  <c r="BF425"/>
  <c r="T425"/>
  <c r="T424"/>
  <c r="R425"/>
  <c r="R424"/>
  <c r="P425"/>
  <c r="P424"/>
  <c r="BK425"/>
  <c r="BK424"/>
  <c r="J424"/>
  <c r="J425"/>
  <c r="BE425"/>
  <c r="J116"/>
  <c r="BI423"/>
  <c r="BH423"/>
  <c r="BG423"/>
  <c r="BF423"/>
  <c r="T423"/>
  <c r="R423"/>
  <c r="P423"/>
  <c r="BK423"/>
  <c r="J423"/>
  <c r="BE423"/>
  <c r="BI420"/>
  <c r="BH420"/>
  <c r="BG420"/>
  <c r="BF420"/>
  <c r="T420"/>
  <c r="R420"/>
  <c r="P420"/>
  <c r="BK420"/>
  <c r="J420"/>
  <c r="BE420"/>
  <c r="BI414"/>
  <c r="BH414"/>
  <c r="BG414"/>
  <c r="BF414"/>
  <c r="T414"/>
  <c r="R414"/>
  <c r="P414"/>
  <c r="BK414"/>
  <c r="J414"/>
  <c r="BE414"/>
  <c r="BI411"/>
  <c r="BH411"/>
  <c r="BG411"/>
  <c r="BF411"/>
  <c r="T411"/>
  <c r="R411"/>
  <c r="P411"/>
  <c r="BK411"/>
  <c r="J411"/>
  <c r="BE411"/>
  <c r="BI408"/>
  <c r="BH408"/>
  <c r="BG408"/>
  <c r="BF408"/>
  <c r="T408"/>
  <c r="R408"/>
  <c r="P408"/>
  <c r="BK408"/>
  <c r="J408"/>
  <c r="BE408"/>
  <c r="BI406"/>
  <c r="BH406"/>
  <c r="BG406"/>
  <c r="BF406"/>
  <c r="T406"/>
  <c r="R406"/>
  <c r="P406"/>
  <c r="BK406"/>
  <c r="J406"/>
  <c r="BE406"/>
  <c r="BI402"/>
  <c r="BH402"/>
  <c r="BG402"/>
  <c r="BF402"/>
  <c r="T402"/>
  <c r="T401"/>
  <c r="R402"/>
  <c r="R401"/>
  <c r="P402"/>
  <c r="P401"/>
  <c r="BK402"/>
  <c r="BK401"/>
  <c r="J401"/>
  <c r="J402"/>
  <c r="BE402"/>
  <c r="J115"/>
  <c r="BI400"/>
  <c r="BH400"/>
  <c r="BG400"/>
  <c r="BF400"/>
  <c r="T400"/>
  <c r="R400"/>
  <c r="P400"/>
  <c r="BK400"/>
  <c r="J400"/>
  <c r="BE400"/>
  <c r="BI397"/>
  <c r="BH397"/>
  <c r="BG397"/>
  <c r="BF397"/>
  <c r="T397"/>
  <c r="R397"/>
  <c r="P397"/>
  <c r="BK397"/>
  <c r="J397"/>
  <c r="BE397"/>
  <c r="BI394"/>
  <c r="BH394"/>
  <c r="BG394"/>
  <c r="BF394"/>
  <c r="T394"/>
  <c r="R394"/>
  <c r="P394"/>
  <c r="BK394"/>
  <c r="J394"/>
  <c r="BE394"/>
  <c r="BI393"/>
  <c r="BH393"/>
  <c r="BG393"/>
  <c r="BF393"/>
  <c r="T393"/>
  <c r="R393"/>
  <c r="P393"/>
  <c r="BK393"/>
  <c r="J393"/>
  <c r="BE393"/>
  <c r="BI389"/>
  <c r="BH389"/>
  <c r="BG389"/>
  <c r="BF389"/>
  <c r="T389"/>
  <c r="R389"/>
  <c r="P389"/>
  <c r="BK389"/>
  <c r="J389"/>
  <c r="BE389"/>
  <c r="BI385"/>
  <c r="BH385"/>
  <c r="BG385"/>
  <c r="BF385"/>
  <c r="T385"/>
  <c r="R385"/>
  <c r="P385"/>
  <c r="BK385"/>
  <c r="J385"/>
  <c r="BE385"/>
  <c r="BI381"/>
  <c r="BH381"/>
  <c r="BG381"/>
  <c r="BF381"/>
  <c r="T381"/>
  <c r="R381"/>
  <c r="P381"/>
  <c r="BK381"/>
  <c r="J381"/>
  <c r="BE381"/>
  <c r="BI377"/>
  <c r="BH377"/>
  <c r="BG377"/>
  <c r="BF377"/>
  <c r="T377"/>
  <c r="T376"/>
  <c r="R377"/>
  <c r="R376"/>
  <c r="P377"/>
  <c r="P376"/>
  <c r="BK377"/>
  <c r="BK376"/>
  <c r="J376"/>
  <c r="J377"/>
  <c r="BE377"/>
  <c r="J114"/>
  <c r="BI375"/>
  <c r="BH375"/>
  <c r="BG375"/>
  <c r="BF375"/>
  <c r="T375"/>
  <c r="R375"/>
  <c r="P375"/>
  <c r="BK375"/>
  <c r="J375"/>
  <c r="BE375"/>
  <c r="BI371"/>
  <c r="BH371"/>
  <c r="BG371"/>
  <c r="BF371"/>
  <c r="T371"/>
  <c r="R371"/>
  <c r="P371"/>
  <c r="BK371"/>
  <c r="J371"/>
  <c r="BE371"/>
  <c r="BI367"/>
  <c r="BH367"/>
  <c r="BG367"/>
  <c r="BF367"/>
  <c r="T367"/>
  <c r="T366"/>
  <c r="T365"/>
  <c r="R367"/>
  <c r="R366"/>
  <c r="R365"/>
  <c r="P367"/>
  <c r="P366"/>
  <c r="P365"/>
  <c r="BK367"/>
  <c r="BK366"/>
  <c r="J366"/>
  <c r="BK365"/>
  <c r="J365"/>
  <c r="J367"/>
  <c r="BE367"/>
  <c r="J113"/>
  <c r="J112"/>
  <c r="BI364"/>
  <c r="BH364"/>
  <c r="BG364"/>
  <c r="BF364"/>
  <c r="T364"/>
  <c r="T363"/>
  <c r="R364"/>
  <c r="R363"/>
  <c r="P364"/>
  <c r="P363"/>
  <c r="BK364"/>
  <c r="BK363"/>
  <c r="J363"/>
  <c r="J364"/>
  <c r="BE364"/>
  <c r="J111"/>
  <c r="BI362"/>
  <c r="BH362"/>
  <c r="BG362"/>
  <c r="BF362"/>
  <c r="T362"/>
  <c r="R362"/>
  <c r="P362"/>
  <c r="BK362"/>
  <c r="J362"/>
  <c r="BE362"/>
  <c r="BI361"/>
  <c r="BH361"/>
  <c r="BG361"/>
  <c r="BF361"/>
  <c r="T361"/>
  <c r="R361"/>
  <c r="P361"/>
  <c r="BK361"/>
  <c r="J361"/>
  <c r="BE361"/>
  <c r="BI359"/>
  <c r="BH359"/>
  <c r="BG359"/>
  <c r="BF359"/>
  <c r="T359"/>
  <c r="R359"/>
  <c r="P359"/>
  <c r="BK359"/>
  <c r="J359"/>
  <c r="BE359"/>
  <c r="BI358"/>
  <c r="BH358"/>
  <c r="BG358"/>
  <c r="BF358"/>
  <c r="T358"/>
  <c r="R358"/>
  <c r="P358"/>
  <c r="BK358"/>
  <c r="J358"/>
  <c r="BE358"/>
  <c r="BI357"/>
  <c r="BH357"/>
  <c r="BG357"/>
  <c r="BF357"/>
  <c r="T357"/>
  <c r="T356"/>
  <c r="R357"/>
  <c r="R356"/>
  <c r="P357"/>
  <c r="P356"/>
  <c r="BK357"/>
  <c r="BK356"/>
  <c r="J356"/>
  <c r="J357"/>
  <c r="BE357"/>
  <c r="J110"/>
  <c r="BI352"/>
  <c r="BH352"/>
  <c r="BG352"/>
  <c r="BF352"/>
  <c r="T352"/>
  <c r="R352"/>
  <c r="P352"/>
  <c r="BK352"/>
  <c r="J352"/>
  <c r="BE352"/>
  <c r="BI349"/>
  <c r="BH349"/>
  <c r="BG349"/>
  <c r="BF349"/>
  <c r="T349"/>
  <c r="R349"/>
  <c r="P349"/>
  <c r="BK349"/>
  <c r="J349"/>
  <c r="BE349"/>
  <c r="BI345"/>
  <c r="BH345"/>
  <c r="BG345"/>
  <c r="BF345"/>
  <c r="T345"/>
  <c r="R345"/>
  <c r="P345"/>
  <c r="BK345"/>
  <c r="J345"/>
  <c r="BE345"/>
  <c r="BI342"/>
  <c r="BH342"/>
  <c r="BG342"/>
  <c r="BF342"/>
  <c r="T342"/>
  <c r="R342"/>
  <c r="P342"/>
  <c r="BK342"/>
  <c r="J342"/>
  <c r="BE342"/>
  <c r="BI339"/>
  <c r="BH339"/>
  <c r="BG339"/>
  <c r="BF339"/>
  <c r="T339"/>
  <c r="R339"/>
  <c r="P339"/>
  <c r="BK339"/>
  <c r="J339"/>
  <c r="BE339"/>
  <c r="BI335"/>
  <c r="BH335"/>
  <c r="BG335"/>
  <c r="BF335"/>
  <c r="T335"/>
  <c r="R335"/>
  <c r="P335"/>
  <c r="BK335"/>
  <c r="J335"/>
  <c r="BE335"/>
  <c r="BI331"/>
  <c r="BH331"/>
  <c r="BG331"/>
  <c r="BF331"/>
  <c r="T331"/>
  <c r="T330"/>
  <c r="R331"/>
  <c r="R330"/>
  <c r="P331"/>
  <c r="P330"/>
  <c r="BK331"/>
  <c r="BK330"/>
  <c r="J330"/>
  <c r="J331"/>
  <c r="BE331"/>
  <c r="J109"/>
  <c r="BI327"/>
  <c r="BH327"/>
  <c r="BG327"/>
  <c r="BF327"/>
  <c r="T327"/>
  <c r="R327"/>
  <c r="P327"/>
  <c r="BK327"/>
  <c r="J327"/>
  <c r="BE327"/>
  <c r="BI326"/>
  <c r="BH326"/>
  <c r="BG326"/>
  <c r="BF326"/>
  <c r="T326"/>
  <c r="R326"/>
  <c r="P326"/>
  <c r="BK326"/>
  <c r="J326"/>
  <c r="BE326"/>
  <c r="BI325"/>
  <c r="BH325"/>
  <c r="BG325"/>
  <c r="BF325"/>
  <c r="T325"/>
  <c r="R325"/>
  <c r="P325"/>
  <c r="BK325"/>
  <c r="J325"/>
  <c r="BE325"/>
  <c r="BI320"/>
  <c r="BH320"/>
  <c r="BG320"/>
  <c r="BF320"/>
  <c r="T320"/>
  <c r="R320"/>
  <c r="P320"/>
  <c r="BK320"/>
  <c r="J320"/>
  <c r="BE320"/>
  <c r="BI317"/>
  <c r="BH317"/>
  <c r="BG317"/>
  <c r="BF317"/>
  <c r="T317"/>
  <c r="T316"/>
  <c r="R317"/>
  <c r="R316"/>
  <c r="P317"/>
  <c r="P316"/>
  <c r="BK317"/>
  <c r="BK316"/>
  <c r="J316"/>
  <c r="J317"/>
  <c r="BE317"/>
  <c r="J108"/>
  <c r="BI315"/>
  <c r="BH315"/>
  <c r="BG315"/>
  <c r="BF315"/>
  <c r="T315"/>
  <c r="R315"/>
  <c r="P315"/>
  <c r="BK315"/>
  <c r="J315"/>
  <c r="BE315"/>
  <c r="BI312"/>
  <c r="BH312"/>
  <c r="BG312"/>
  <c r="BF312"/>
  <c r="T312"/>
  <c r="R312"/>
  <c r="P312"/>
  <c r="BK312"/>
  <c r="J312"/>
  <c r="BE312"/>
  <c r="BI311"/>
  <c r="BH311"/>
  <c r="BG311"/>
  <c r="BF311"/>
  <c r="T311"/>
  <c r="R311"/>
  <c r="P311"/>
  <c r="BK311"/>
  <c r="J311"/>
  <c r="BE311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R306"/>
  <c r="P306"/>
  <c r="BK306"/>
  <c r="J306"/>
  <c r="BE306"/>
  <c r="BI303"/>
  <c r="BH303"/>
  <c r="BG303"/>
  <c r="BF303"/>
  <c r="T303"/>
  <c r="R303"/>
  <c r="P303"/>
  <c r="BK303"/>
  <c r="J303"/>
  <c r="BE303"/>
  <c r="BI296"/>
  <c r="BH296"/>
  <c r="BG296"/>
  <c r="BF296"/>
  <c r="T296"/>
  <c r="T295"/>
  <c r="R296"/>
  <c r="R295"/>
  <c r="P296"/>
  <c r="P295"/>
  <c r="BK296"/>
  <c r="BK295"/>
  <c r="J295"/>
  <c r="J296"/>
  <c r="BE296"/>
  <c r="J107"/>
  <c r="BI290"/>
  <c r="BH290"/>
  <c r="BG290"/>
  <c r="BF290"/>
  <c r="T290"/>
  <c r="R290"/>
  <c r="P290"/>
  <c r="BK290"/>
  <c r="J290"/>
  <c r="BE290"/>
  <c r="BI283"/>
  <c r="BH283"/>
  <c r="BG283"/>
  <c r="BF283"/>
  <c r="T283"/>
  <c r="T282"/>
  <c r="R283"/>
  <c r="R282"/>
  <c r="P283"/>
  <c r="P282"/>
  <c r="BK283"/>
  <c r="BK282"/>
  <c r="J282"/>
  <c r="J283"/>
  <c r="BE283"/>
  <c r="J106"/>
  <c r="BI279"/>
  <c r="BH279"/>
  <c r="BG279"/>
  <c r="BF279"/>
  <c r="T279"/>
  <c r="R279"/>
  <c r="P279"/>
  <c r="BK279"/>
  <c r="J279"/>
  <c r="BE279"/>
  <c r="BI275"/>
  <c r="BH275"/>
  <c r="BG275"/>
  <c r="BF275"/>
  <c r="T275"/>
  <c r="T274"/>
  <c r="R275"/>
  <c r="R274"/>
  <c r="P275"/>
  <c r="P274"/>
  <c r="BK275"/>
  <c r="BK274"/>
  <c r="J274"/>
  <c r="J275"/>
  <c r="BE275"/>
  <c r="J105"/>
  <c r="BI268"/>
  <c r="BH268"/>
  <c r="BG268"/>
  <c r="BF268"/>
  <c r="T268"/>
  <c r="T267"/>
  <c r="R268"/>
  <c r="R267"/>
  <c r="P268"/>
  <c r="P267"/>
  <c r="BK268"/>
  <c r="BK267"/>
  <c r="J267"/>
  <c r="J268"/>
  <c r="BE268"/>
  <c r="J104"/>
  <c r="BI256"/>
  <c r="BH256"/>
  <c r="BG256"/>
  <c r="BF256"/>
  <c r="T256"/>
  <c r="R256"/>
  <c r="P256"/>
  <c r="BK256"/>
  <c r="J256"/>
  <c r="BE256"/>
  <c r="BI252"/>
  <c r="BH252"/>
  <c r="BG252"/>
  <c r="BF252"/>
  <c r="T252"/>
  <c r="R252"/>
  <c r="P252"/>
  <c r="BK252"/>
  <c r="J252"/>
  <c r="BE252"/>
  <c r="BI244"/>
  <c r="BH244"/>
  <c r="BG244"/>
  <c r="BF244"/>
  <c r="T244"/>
  <c r="R244"/>
  <c r="P244"/>
  <c r="BK244"/>
  <c r="J244"/>
  <c r="BE244"/>
  <c r="BI240"/>
  <c r="BH240"/>
  <c r="BG240"/>
  <c r="BF240"/>
  <c r="T240"/>
  <c r="R240"/>
  <c r="P240"/>
  <c r="BK240"/>
  <c r="J240"/>
  <c r="BE240"/>
  <c r="BI236"/>
  <c r="BH236"/>
  <c r="BG236"/>
  <c r="BF236"/>
  <c r="T236"/>
  <c r="R236"/>
  <c r="P236"/>
  <c r="BK236"/>
  <c r="J236"/>
  <c r="BE236"/>
  <c r="BI232"/>
  <c r="BH232"/>
  <c r="BG232"/>
  <c r="BF232"/>
  <c r="T232"/>
  <c r="R232"/>
  <c r="P232"/>
  <c r="BK232"/>
  <c r="J232"/>
  <c r="BE232"/>
  <c r="BI227"/>
  <c r="BH227"/>
  <c r="BG227"/>
  <c r="BF227"/>
  <c r="T227"/>
  <c r="R227"/>
  <c r="P227"/>
  <c r="BK227"/>
  <c r="J227"/>
  <c r="BE227"/>
  <c r="BI225"/>
  <c r="BH225"/>
  <c r="BG225"/>
  <c r="BF225"/>
  <c r="T225"/>
  <c r="R225"/>
  <c r="P225"/>
  <c r="BK225"/>
  <c r="J225"/>
  <c r="BE225"/>
  <c r="BI223"/>
  <c r="BH223"/>
  <c r="BG223"/>
  <c r="BF223"/>
  <c r="T223"/>
  <c r="R223"/>
  <c r="P223"/>
  <c r="BK223"/>
  <c r="J223"/>
  <c r="BE223"/>
  <c r="BI217"/>
  <c r="BH217"/>
  <c r="BG217"/>
  <c r="BF217"/>
  <c r="T217"/>
  <c r="R217"/>
  <c r="P217"/>
  <c r="BK217"/>
  <c r="J217"/>
  <c r="BE217"/>
  <c r="BI214"/>
  <c r="BH214"/>
  <c r="BG214"/>
  <c r="BF214"/>
  <c r="T214"/>
  <c r="R214"/>
  <c r="P214"/>
  <c r="BK214"/>
  <c r="J214"/>
  <c r="BE214"/>
  <c r="BI213"/>
  <c r="BH213"/>
  <c r="BG213"/>
  <c r="BF213"/>
  <c r="T213"/>
  <c r="T212"/>
  <c r="R213"/>
  <c r="R212"/>
  <c r="P213"/>
  <c r="P212"/>
  <c r="BK213"/>
  <c r="BK212"/>
  <c r="J212"/>
  <c r="J213"/>
  <c r="BE213"/>
  <c r="J103"/>
  <c r="BI209"/>
  <c r="BH209"/>
  <c r="BG209"/>
  <c r="BF209"/>
  <c r="T209"/>
  <c r="R209"/>
  <c r="P209"/>
  <c r="BK209"/>
  <c r="J209"/>
  <c r="BE209"/>
  <c r="BI204"/>
  <c r="BH204"/>
  <c r="BG204"/>
  <c r="BF204"/>
  <c r="T204"/>
  <c r="R204"/>
  <c r="P204"/>
  <c r="BK204"/>
  <c r="J204"/>
  <c r="BE204"/>
  <c r="BI199"/>
  <c r="BH199"/>
  <c r="BG199"/>
  <c r="BF199"/>
  <c r="T199"/>
  <c r="R199"/>
  <c r="P199"/>
  <c r="BK199"/>
  <c r="J199"/>
  <c r="BE199"/>
  <c r="BI194"/>
  <c r="BH194"/>
  <c r="BG194"/>
  <c r="BF194"/>
  <c r="T194"/>
  <c r="T193"/>
  <c r="R194"/>
  <c r="R193"/>
  <c r="P194"/>
  <c r="P193"/>
  <c r="BK194"/>
  <c r="BK193"/>
  <c r="J193"/>
  <c r="J194"/>
  <c r="BE194"/>
  <c r="J102"/>
  <c r="BI189"/>
  <c r="BH189"/>
  <c r="BG189"/>
  <c r="BF189"/>
  <c r="T189"/>
  <c r="R189"/>
  <c r="P189"/>
  <c r="BK189"/>
  <c r="J189"/>
  <c r="BE189"/>
  <c r="BI185"/>
  <c r="BH185"/>
  <c r="BG185"/>
  <c r="BF185"/>
  <c r="T185"/>
  <c r="T184"/>
  <c r="R185"/>
  <c r="R184"/>
  <c r="P185"/>
  <c r="P184"/>
  <c r="BK185"/>
  <c r="BK184"/>
  <c r="J184"/>
  <c r="J185"/>
  <c r="BE185"/>
  <c r="J101"/>
  <c r="BI180"/>
  <c r="BH180"/>
  <c r="BG180"/>
  <c r="BF180"/>
  <c r="T180"/>
  <c r="T179"/>
  <c r="R180"/>
  <c r="R179"/>
  <c r="P180"/>
  <c r="P179"/>
  <c r="BK180"/>
  <c r="BK179"/>
  <c r="J179"/>
  <c r="J180"/>
  <c r="BE180"/>
  <c r="J100"/>
  <c r="BI175"/>
  <c r="BH175"/>
  <c r="BG175"/>
  <c r="BF175"/>
  <c r="T175"/>
  <c r="T174"/>
  <c r="R175"/>
  <c r="R174"/>
  <c r="P175"/>
  <c r="P174"/>
  <c r="BK175"/>
  <c r="BK174"/>
  <c r="J174"/>
  <c r="J175"/>
  <c r="BE175"/>
  <c r="J99"/>
  <c r="BI173"/>
  <c r="BH173"/>
  <c r="BG173"/>
  <c r="BF173"/>
  <c r="T173"/>
  <c r="R173"/>
  <c r="P173"/>
  <c r="BK173"/>
  <c r="J173"/>
  <c r="BE173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7"/>
  <c r="BH167"/>
  <c r="BG167"/>
  <c r="BF167"/>
  <c r="T167"/>
  <c r="R167"/>
  <c r="P167"/>
  <c r="BK167"/>
  <c r="J167"/>
  <c r="BE167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58"/>
  <c r="BH158"/>
  <c r="BG158"/>
  <c r="BF158"/>
  <c r="T158"/>
  <c r="T157"/>
  <c r="T156"/>
  <c r="T155"/>
  <c r="R158"/>
  <c r="R157"/>
  <c r="R156"/>
  <c r="R155"/>
  <c r="P158"/>
  <c r="P157"/>
  <c r="P156"/>
  <c r="P155"/>
  <c r="AU98" i="1"/>
  <c r="BK158" i="5"/>
  <c r="BK157"/>
  <c r="J157"/>
  <c r="BK156"/>
  <c r="J156"/>
  <c r="BK155"/>
  <c r="J155"/>
  <c r="J96"/>
  <c r="J158"/>
  <c r="BE158"/>
  <c r="J98"/>
  <c r="J97"/>
  <c r="J152"/>
  <c r="J151"/>
  <c r="F151"/>
  <c r="F149"/>
  <c r="E147"/>
  <c r="BI134"/>
  <c r="BH134"/>
  <c r="BG134"/>
  <c r="BF134"/>
  <c r="BI133"/>
  <c r="BH133"/>
  <c r="BG133"/>
  <c r="BF133"/>
  <c r="BE133"/>
  <c r="BI132"/>
  <c r="BH132"/>
  <c r="BG132"/>
  <c r="BF132"/>
  <c r="BE132"/>
  <c r="BI131"/>
  <c r="BH131"/>
  <c r="BG131"/>
  <c r="BF131"/>
  <c r="BE131"/>
  <c r="BI130"/>
  <c r="BH130"/>
  <c r="BG130"/>
  <c r="BF130"/>
  <c r="BE130"/>
  <c r="BI129"/>
  <c r="F39"/>
  <c r="BD98" i="1"/>
  <c r="BH129" i="5"/>
  <c r="F38"/>
  <c r="BC98" i="1"/>
  <c r="BG129" i="5"/>
  <c r="F37"/>
  <c r="BB98" i="1"/>
  <c r="BF129" i="5"/>
  <c r="J36"/>
  <c r="AW98" i="1"/>
  <c r="F36" i="5"/>
  <c r="BA98" i="1"/>
  <c r="BE129" i="5"/>
  <c r="J30"/>
  <c r="J134"/>
  <c r="J128"/>
  <c r="J136"/>
  <c r="J31"/>
  <c r="J32"/>
  <c r="AG98" i="1"/>
  <c r="BE134" i="5"/>
  <c r="J35"/>
  <c r="AV98" i="1"/>
  <c r="F35" i="5"/>
  <c r="AZ98" i="1"/>
  <c r="J92" i="5"/>
  <c r="J91"/>
  <c r="F91"/>
  <c r="F89"/>
  <c r="E87"/>
  <c r="J41"/>
  <c r="J18"/>
  <c r="E18"/>
  <c r="F152"/>
  <c r="F92"/>
  <c r="J17"/>
  <c r="J12"/>
  <c r="J149"/>
  <c r="J89"/>
  <c r="E7"/>
  <c r="E145"/>
  <c r="E85"/>
  <c r="J39" i="4"/>
  <c r="J38"/>
  <c r="AY97" i="1"/>
  <c r="J37" i="4"/>
  <c r="AX97" i="1"/>
  <c r="BI331" i="4"/>
  <c r="BH331"/>
  <c r="BG331"/>
  <c r="BF331"/>
  <c r="T331"/>
  <c r="T330"/>
  <c r="R331"/>
  <c r="R330"/>
  <c r="P331"/>
  <c r="P330"/>
  <c r="BK331"/>
  <c r="BK330"/>
  <c r="J330"/>
  <c r="J331"/>
  <c r="BE331"/>
  <c r="J118"/>
  <c r="BI329"/>
  <c r="BH329"/>
  <c r="BG329"/>
  <c r="BF329"/>
  <c r="T329"/>
  <c r="T328"/>
  <c r="T327"/>
  <c r="R329"/>
  <c r="R328"/>
  <c r="R327"/>
  <c r="P329"/>
  <c r="P328"/>
  <c r="P327"/>
  <c r="BK329"/>
  <c r="BK328"/>
  <c r="J328"/>
  <c r="BK327"/>
  <c r="J327"/>
  <c r="J329"/>
  <c r="BE329"/>
  <c r="J117"/>
  <c r="J116"/>
  <c r="BI326"/>
  <c r="BH326"/>
  <c r="BG326"/>
  <c r="BF326"/>
  <c r="T326"/>
  <c r="R326"/>
  <c r="P326"/>
  <c r="BK326"/>
  <c r="J326"/>
  <c r="BE326"/>
  <c r="BI325"/>
  <c r="BH325"/>
  <c r="BG325"/>
  <c r="BF325"/>
  <c r="T325"/>
  <c r="R325"/>
  <c r="P325"/>
  <c r="BK325"/>
  <c r="J325"/>
  <c r="BE325"/>
  <c r="BI321"/>
  <c r="BH321"/>
  <c r="BG321"/>
  <c r="BF321"/>
  <c r="T321"/>
  <c r="T320"/>
  <c r="R321"/>
  <c r="R320"/>
  <c r="P321"/>
  <c r="P320"/>
  <c r="BK321"/>
  <c r="BK320"/>
  <c r="J320"/>
  <c r="J321"/>
  <c r="BE321"/>
  <c r="J115"/>
  <c r="BI319"/>
  <c r="BH319"/>
  <c r="BG319"/>
  <c r="BF319"/>
  <c r="T319"/>
  <c r="R319"/>
  <c r="P319"/>
  <c r="BK319"/>
  <c r="J319"/>
  <c r="BE319"/>
  <c r="BI312"/>
  <c r="BH312"/>
  <c r="BG312"/>
  <c r="BF312"/>
  <c r="T312"/>
  <c r="T311"/>
  <c r="R312"/>
  <c r="R311"/>
  <c r="P312"/>
  <c r="P311"/>
  <c r="BK312"/>
  <c r="BK311"/>
  <c r="J311"/>
  <c r="J312"/>
  <c r="BE312"/>
  <c r="J114"/>
  <c r="BI310"/>
  <c r="BH310"/>
  <c r="BG310"/>
  <c r="BF310"/>
  <c r="T310"/>
  <c r="T309"/>
  <c r="R310"/>
  <c r="R309"/>
  <c r="P310"/>
  <c r="P309"/>
  <c r="BK310"/>
  <c r="BK309"/>
  <c r="J309"/>
  <c r="J310"/>
  <c r="BE310"/>
  <c r="J113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3"/>
  <c r="BH303"/>
  <c r="BG303"/>
  <c r="BF303"/>
  <c r="T303"/>
  <c r="R303"/>
  <c r="P303"/>
  <c r="BK303"/>
  <c r="J303"/>
  <c r="BE303"/>
  <c r="BI298"/>
  <c r="BH298"/>
  <c r="BG298"/>
  <c r="BF298"/>
  <c r="T298"/>
  <c r="T297"/>
  <c r="R298"/>
  <c r="R297"/>
  <c r="P298"/>
  <c r="P297"/>
  <c r="BK298"/>
  <c r="BK297"/>
  <c r="J297"/>
  <c r="J298"/>
  <c r="BE298"/>
  <c r="J112"/>
  <c r="BI296"/>
  <c r="BH296"/>
  <c r="BG296"/>
  <c r="BF296"/>
  <c r="T296"/>
  <c r="R296"/>
  <c r="P296"/>
  <c r="BK296"/>
  <c r="J296"/>
  <c r="BE296"/>
  <c r="BI292"/>
  <c r="BH292"/>
  <c r="BG292"/>
  <c r="BF292"/>
  <c r="T292"/>
  <c r="T291"/>
  <c r="R292"/>
  <c r="R291"/>
  <c r="P292"/>
  <c r="P291"/>
  <c r="BK292"/>
  <c r="BK291"/>
  <c r="J291"/>
  <c r="J292"/>
  <c r="BE292"/>
  <c r="J111"/>
  <c r="BI290"/>
  <c r="BH290"/>
  <c r="BG290"/>
  <c r="BF290"/>
  <c r="T290"/>
  <c r="R290"/>
  <c r="P290"/>
  <c r="BK290"/>
  <c r="J290"/>
  <c r="BE290"/>
  <c r="BI289"/>
  <c r="BH289"/>
  <c r="BG289"/>
  <c r="BF289"/>
  <c r="T289"/>
  <c r="R289"/>
  <c r="P289"/>
  <c r="BK289"/>
  <c r="J289"/>
  <c r="BE289"/>
  <c r="BI288"/>
  <c r="BH288"/>
  <c r="BG288"/>
  <c r="BF288"/>
  <c r="T288"/>
  <c r="R288"/>
  <c r="P288"/>
  <c r="BK288"/>
  <c r="J288"/>
  <c r="BE288"/>
  <c r="BI287"/>
  <c r="BH287"/>
  <c r="BG287"/>
  <c r="BF287"/>
  <c r="T287"/>
  <c r="R287"/>
  <c r="P287"/>
  <c r="BK287"/>
  <c r="J287"/>
  <c r="BE287"/>
  <c r="BI286"/>
  <c r="BH286"/>
  <c r="BG286"/>
  <c r="BF286"/>
  <c r="T286"/>
  <c r="R286"/>
  <c r="P286"/>
  <c r="BK286"/>
  <c r="J286"/>
  <c r="BE286"/>
  <c r="BI284"/>
  <c r="BH284"/>
  <c r="BG284"/>
  <c r="BF284"/>
  <c r="T284"/>
  <c r="R284"/>
  <c r="P284"/>
  <c r="BK284"/>
  <c r="J284"/>
  <c r="BE284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80"/>
  <c r="BH280"/>
  <c r="BG280"/>
  <c r="BF280"/>
  <c r="T280"/>
  <c r="R280"/>
  <c r="P280"/>
  <c r="BK280"/>
  <c r="J280"/>
  <c r="BE280"/>
  <c r="BI279"/>
  <c r="BH279"/>
  <c r="BG279"/>
  <c r="BF279"/>
  <c r="T279"/>
  <c r="R279"/>
  <c r="P279"/>
  <c r="BK279"/>
  <c r="J279"/>
  <c r="BE279"/>
  <c r="BI278"/>
  <c r="BH278"/>
  <c r="BG278"/>
  <c r="BF278"/>
  <c r="T278"/>
  <c r="R278"/>
  <c r="P278"/>
  <c r="BK278"/>
  <c r="J278"/>
  <c r="BE278"/>
  <c r="BI277"/>
  <c r="BH277"/>
  <c r="BG277"/>
  <c r="BF277"/>
  <c r="T277"/>
  <c r="R277"/>
  <c r="P277"/>
  <c r="BK277"/>
  <c r="J277"/>
  <c r="BE277"/>
  <c r="BI275"/>
  <c r="BH275"/>
  <c r="BG275"/>
  <c r="BF275"/>
  <c r="T275"/>
  <c r="T274"/>
  <c r="T273"/>
  <c r="R275"/>
  <c r="R274"/>
  <c r="R273"/>
  <c r="P275"/>
  <c r="P274"/>
  <c r="P273"/>
  <c r="BK275"/>
  <c r="BK274"/>
  <c r="J274"/>
  <c r="BK273"/>
  <c r="J273"/>
  <c r="J275"/>
  <c r="BE275"/>
  <c r="J110"/>
  <c r="J109"/>
  <c r="BI272"/>
  <c r="BH272"/>
  <c r="BG272"/>
  <c r="BF272"/>
  <c r="T272"/>
  <c r="R272"/>
  <c r="P272"/>
  <c r="BK272"/>
  <c r="J272"/>
  <c r="BE272"/>
  <c r="BI271"/>
  <c r="BH271"/>
  <c r="BG271"/>
  <c r="BF271"/>
  <c r="T271"/>
  <c r="R271"/>
  <c r="P271"/>
  <c r="BK271"/>
  <c r="J271"/>
  <c r="BE271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T266"/>
  <c r="R267"/>
  <c r="R266"/>
  <c r="P267"/>
  <c r="P266"/>
  <c r="BK267"/>
  <c r="BK266"/>
  <c r="J266"/>
  <c r="J267"/>
  <c r="BE267"/>
  <c r="J108"/>
  <c r="BI265"/>
  <c r="BH265"/>
  <c r="BG265"/>
  <c r="BF265"/>
  <c r="T265"/>
  <c r="T264"/>
  <c r="R265"/>
  <c r="R264"/>
  <c r="P265"/>
  <c r="P264"/>
  <c r="BK265"/>
  <c r="BK264"/>
  <c r="J264"/>
  <c r="J265"/>
  <c r="BE265"/>
  <c r="J107"/>
  <c r="BI261"/>
  <c r="BH261"/>
  <c r="BG261"/>
  <c r="BF261"/>
  <c r="T261"/>
  <c r="T260"/>
  <c r="R261"/>
  <c r="R260"/>
  <c r="P261"/>
  <c r="P260"/>
  <c r="BK261"/>
  <c r="BK260"/>
  <c r="J260"/>
  <c r="J261"/>
  <c r="BE261"/>
  <c r="J106"/>
  <c r="BI259"/>
  <c r="BH259"/>
  <c r="BG259"/>
  <c r="BF259"/>
  <c r="T259"/>
  <c r="R259"/>
  <c r="P259"/>
  <c r="BK259"/>
  <c r="J259"/>
  <c r="BE259"/>
  <c r="BI256"/>
  <c r="BH256"/>
  <c r="BG256"/>
  <c r="BF256"/>
  <c r="T256"/>
  <c r="R256"/>
  <c r="P256"/>
  <c r="BK256"/>
  <c r="J256"/>
  <c r="BE256"/>
  <c r="BI255"/>
  <c r="BH255"/>
  <c r="BG255"/>
  <c r="BF255"/>
  <c r="T255"/>
  <c r="R255"/>
  <c r="P255"/>
  <c r="BK255"/>
  <c r="J255"/>
  <c r="BE255"/>
  <c r="BI252"/>
  <c r="BH252"/>
  <c r="BG252"/>
  <c r="BF252"/>
  <c r="T252"/>
  <c r="R252"/>
  <c r="P252"/>
  <c r="BK252"/>
  <c r="J252"/>
  <c r="BE252"/>
  <c r="BI251"/>
  <c r="BH251"/>
  <c r="BG251"/>
  <c r="BF251"/>
  <c r="T251"/>
  <c r="R251"/>
  <c r="P251"/>
  <c r="BK251"/>
  <c r="J251"/>
  <c r="BE251"/>
  <c r="BI250"/>
  <c r="BH250"/>
  <c r="BG250"/>
  <c r="BF250"/>
  <c r="T250"/>
  <c r="R250"/>
  <c r="P250"/>
  <c r="BK250"/>
  <c r="J250"/>
  <c r="BE250"/>
  <c r="BI247"/>
  <c r="BH247"/>
  <c r="BG247"/>
  <c r="BF247"/>
  <c r="T247"/>
  <c r="R247"/>
  <c r="P247"/>
  <c r="BK247"/>
  <c r="J247"/>
  <c r="BE247"/>
  <c r="BI243"/>
  <c r="BH243"/>
  <c r="BG243"/>
  <c r="BF243"/>
  <c r="T243"/>
  <c r="T242"/>
  <c r="R243"/>
  <c r="R242"/>
  <c r="P243"/>
  <c r="P242"/>
  <c r="BK243"/>
  <c r="BK242"/>
  <c r="J242"/>
  <c r="J243"/>
  <c r="BE243"/>
  <c r="J105"/>
  <c r="BI239"/>
  <c r="BH239"/>
  <c r="BG239"/>
  <c r="BF239"/>
  <c r="T239"/>
  <c r="R239"/>
  <c r="P239"/>
  <c r="BK239"/>
  <c r="J239"/>
  <c r="BE239"/>
  <c r="BI232"/>
  <c r="BH232"/>
  <c r="BG232"/>
  <c r="BF232"/>
  <c r="T232"/>
  <c r="R232"/>
  <c r="P232"/>
  <c r="BK232"/>
  <c r="J232"/>
  <c r="BE232"/>
  <c r="BI229"/>
  <c r="BH229"/>
  <c r="BG229"/>
  <c r="BF229"/>
  <c r="T229"/>
  <c r="T228"/>
  <c r="R229"/>
  <c r="R228"/>
  <c r="P229"/>
  <c r="P228"/>
  <c r="BK229"/>
  <c r="BK228"/>
  <c r="J228"/>
  <c r="J229"/>
  <c r="BE229"/>
  <c r="J104"/>
  <c r="BI225"/>
  <c r="BH225"/>
  <c r="BG225"/>
  <c r="BF225"/>
  <c r="T225"/>
  <c r="R225"/>
  <c r="P225"/>
  <c r="BK225"/>
  <c r="J225"/>
  <c r="BE225"/>
  <c r="BI221"/>
  <c r="BH221"/>
  <c r="BG221"/>
  <c r="BF221"/>
  <c r="T221"/>
  <c r="T220"/>
  <c r="R221"/>
  <c r="R220"/>
  <c r="P221"/>
  <c r="P220"/>
  <c r="BK221"/>
  <c r="BK220"/>
  <c r="J220"/>
  <c r="J221"/>
  <c r="BE221"/>
  <c r="J103"/>
  <c r="BI219"/>
  <c r="BH219"/>
  <c r="BG219"/>
  <c r="BF219"/>
  <c r="T219"/>
  <c r="R219"/>
  <c r="P219"/>
  <c r="BK219"/>
  <c r="J219"/>
  <c r="BE219"/>
  <c r="BI214"/>
  <c r="BH214"/>
  <c r="BG214"/>
  <c r="BF214"/>
  <c r="T214"/>
  <c r="R214"/>
  <c r="P214"/>
  <c r="BK214"/>
  <c r="J214"/>
  <c r="BE214"/>
  <c r="BI210"/>
  <c r="BH210"/>
  <c r="BG210"/>
  <c r="BF210"/>
  <c r="T210"/>
  <c r="R210"/>
  <c r="P210"/>
  <c r="BK210"/>
  <c r="J210"/>
  <c r="BE210"/>
  <c r="BI205"/>
  <c r="BH205"/>
  <c r="BG205"/>
  <c r="BF205"/>
  <c r="T205"/>
  <c r="R205"/>
  <c r="P205"/>
  <c r="BK205"/>
  <c r="J205"/>
  <c r="BE205"/>
  <c r="BI201"/>
  <c r="BH201"/>
  <c r="BG201"/>
  <c r="BF201"/>
  <c r="T201"/>
  <c r="R201"/>
  <c r="P201"/>
  <c r="BK201"/>
  <c r="J201"/>
  <c r="BE201"/>
  <c r="BI197"/>
  <c r="BH197"/>
  <c r="BG197"/>
  <c r="BF197"/>
  <c r="T197"/>
  <c r="R197"/>
  <c r="P197"/>
  <c r="BK197"/>
  <c r="J197"/>
  <c r="BE197"/>
  <c r="BI195"/>
  <c r="BH195"/>
  <c r="BG195"/>
  <c r="BF195"/>
  <c r="T195"/>
  <c r="R195"/>
  <c r="P195"/>
  <c r="BK195"/>
  <c r="J195"/>
  <c r="BE195"/>
  <c r="BI190"/>
  <c r="BH190"/>
  <c r="BG190"/>
  <c r="BF190"/>
  <c r="T190"/>
  <c r="T189"/>
  <c r="R190"/>
  <c r="R189"/>
  <c r="P190"/>
  <c r="P189"/>
  <c r="BK190"/>
  <c r="BK189"/>
  <c r="J189"/>
  <c r="J190"/>
  <c r="BE190"/>
  <c r="J102"/>
  <c r="BI185"/>
  <c r="BH185"/>
  <c r="BG185"/>
  <c r="BF185"/>
  <c r="T185"/>
  <c r="R185"/>
  <c r="P185"/>
  <c r="BK185"/>
  <c r="J185"/>
  <c r="BE185"/>
  <c r="BI181"/>
  <c r="BH181"/>
  <c r="BG181"/>
  <c r="BF181"/>
  <c r="T181"/>
  <c r="R181"/>
  <c r="P181"/>
  <c r="BK181"/>
  <c r="J181"/>
  <c r="BE181"/>
  <c r="BI177"/>
  <c r="BH177"/>
  <c r="BG177"/>
  <c r="BF177"/>
  <c r="T177"/>
  <c r="T176"/>
  <c r="R177"/>
  <c r="R176"/>
  <c r="P177"/>
  <c r="P176"/>
  <c r="BK177"/>
  <c r="BK176"/>
  <c r="J176"/>
  <c r="J177"/>
  <c r="BE177"/>
  <c r="J101"/>
  <c r="BI169"/>
  <c r="BH169"/>
  <c r="BG169"/>
  <c r="BF169"/>
  <c r="T169"/>
  <c r="T168"/>
  <c r="R169"/>
  <c r="R168"/>
  <c r="P169"/>
  <c r="P168"/>
  <c r="BK169"/>
  <c r="BK168"/>
  <c r="J168"/>
  <c r="J169"/>
  <c r="BE169"/>
  <c r="J100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1"/>
  <c r="BH161"/>
  <c r="BG161"/>
  <c r="BF161"/>
  <c r="T161"/>
  <c r="T160"/>
  <c r="R161"/>
  <c r="R160"/>
  <c r="P161"/>
  <c r="P160"/>
  <c r="BK161"/>
  <c r="BK160"/>
  <c r="J160"/>
  <c r="J161"/>
  <c r="BE161"/>
  <c r="J99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1"/>
  <c r="BH151"/>
  <c r="BG151"/>
  <c r="BF151"/>
  <c r="T151"/>
  <c r="T150"/>
  <c r="T149"/>
  <c r="T148"/>
  <c r="R151"/>
  <c r="R150"/>
  <c r="R149"/>
  <c r="R148"/>
  <c r="P151"/>
  <c r="P150"/>
  <c r="P149"/>
  <c r="P148"/>
  <c r="AU97" i="1"/>
  <c r="BK151" i="4"/>
  <c r="BK150"/>
  <c r="J150"/>
  <c r="BK149"/>
  <c r="J149"/>
  <c r="BK148"/>
  <c r="J148"/>
  <c r="J96"/>
  <c r="J151"/>
  <c r="BE151"/>
  <c r="J98"/>
  <c r="J97"/>
  <c r="J145"/>
  <c r="J144"/>
  <c r="F144"/>
  <c r="F142"/>
  <c r="E140"/>
  <c r="BI127"/>
  <c r="BH127"/>
  <c r="BG127"/>
  <c r="BF127"/>
  <c r="BI126"/>
  <c r="BH126"/>
  <c r="BG126"/>
  <c r="BF126"/>
  <c r="BE126"/>
  <c r="BI125"/>
  <c r="BH125"/>
  <c r="BG125"/>
  <c r="BF125"/>
  <c r="BE125"/>
  <c r="BI124"/>
  <c r="BH124"/>
  <c r="BG124"/>
  <c r="BF124"/>
  <c r="BE124"/>
  <c r="BI123"/>
  <c r="BH123"/>
  <c r="BG123"/>
  <c r="BF123"/>
  <c r="BE123"/>
  <c r="BI122"/>
  <c r="F39"/>
  <c r="BD97" i="1"/>
  <c r="BH122" i="4"/>
  <c r="F38"/>
  <c r="BC97" i="1"/>
  <c r="BG122" i="4"/>
  <c r="F37"/>
  <c r="BB97" i="1"/>
  <c r="BF122" i="4"/>
  <c r="J36"/>
  <c r="AW97" i="1"/>
  <c r="F36" i="4"/>
  <c r="BA97" i="1"/>
  <c r="BE122" i="4"/>
  <c r="J30"/>
  <c r="J127"/>
  <c r="J121"/>
  <c r="J129"/>
  <c r="J31"/>
  <c r="J32"/>
  <c r="AG97" i="1"/>
  <c r="BE127" i="4"/>
  <c r="J35"/>
  <c r="AV97" i="1"/>
  <c r="F35" i="4"/>
  <c r="AZ97" i="1"/>
  <c r="J92" i="4"/>
  <c r="J91"/>
  <c r="F91"/>
  <c r="F89"/>
  <c r="E87"/>
  <c r="J41"/>
  <c r="J18"/>
  <c r="E18"/>
  <c r="F145"/>
  <c r="F92"/>
  <c r="J17"/>
  <c r="J12"/>
  <c r="J142"/>
  <c r="J89"/>
  <c r="E7"/>
  <c r="E138"/>
  <c r="E85"/>
  <c r="J39" i="3"/>
  <c r="J38"/>
  <c r="AY96" i="1"/>
  <c r="J37" i="3"/>
  <c r="AX96" i="1"/>
  <c r="BI146" i="3"/>
  <c r="BH146"/>
  <c r="BG146"/>
  <c r="BF146"/>
  <c r="T146"/>
  <c r="R146"/>
  <c r="P146"/>
  <c r="BK146"/>
  <c r="J146"/>
  <c r="BE146"/>
  <c r="BI145"/>
  <c r="BH145"/>
  <c r="BG145"/>
  <c r="BF145"/>
  <c r="T145"/>
  <c r="T144"/>
  <c r="R145"/>
  <c r="R144"/>
  <c r="P145"/>
  <c r="P144"/>
  <c r="BK145"/>
  <c r="BK144"/>
  <c r="J144"/>
  <c r="J145"/>
  <c r="BE145"/>
  <c r="J98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T129"/>
  <c r="T128"/>
  <c r="R130"/>
  <c r="R129"/>
  <c r="R128"/>
  <c r="P130"/>
  <c r="P129"/>
  <c r="P128"/>
  <c r="AU96" i="1"/>
  <c r="BK130" i="3"/>
  <c r="BK129"/>
  <c r="J129"/>
  <c r="BK128"/>
  <c r="J128"/>
  <c r="J96"/>
  <c r="J130"/>
  <c r="BE130"/>
  <c r="J97"/>
  <c r="J125"/>
  <c r="J124"/>
  <c r="F124"/>
  <c r="F122"/>
  <c r="E120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F39"/>
  <c r="BD96" i="1"/>
  <c r="BH102" i="3"/>
  <c r="F38"/>
  <c r="BC96" i="1"/>
  <c r="BG102" i="3"/>
  <c r="F37"/>
  <c r="BB96" i="1"/>
  <c r="BF102" i="3"/>
  <c r="J36"/>
  <c r="AW96" i="1"/>
  <c r="F36" i="3"/>
  <c r="BA96" i="1"/>
  <c r="BE102" i="3"/>
  <c r="J30"/>
  <c r="J107"/>
  <c r="J101"/>
  <c r="J109"/>
  <c r="J31"/>
  <c r="J32"/>
  <c r="AG96" i="1"/>
  <c r="BE107" i="3"/>
  <c r="J35"/>
  <c r="AV96" i="1"/>
  <c r="F35" i="3"/>
  <c r="AZ96" i="1"/>
  <c r="J92" i="3"/>
  <c r="J91"/>
  <c r="F91"/>
  <c r="F89"/>
  <c r="E87"/>
  <c r="J41"/>
  <c r="J18"/>
  <c r="E18"/>
  <c r="F125"/>
  <c r="F92"/>
  <c r="J17"/>
  <c r="J12"/>
  <c r="J122"/>
  <c r="J89"/>
  <c r="E7"/>
  <c r="E118"/>
  <c r="E85"/>
  <c r="J39" i="2"/>
  <c r="J38"/>
  <c r="AY95" i="1"/>
  <c r="J37" i="2"/>
  <c r="AX95" i="1"/>
  <c r="BI1145" i="2"/>
  <c r="BH1145"/>
  <c r="BG1145"/>
  <c r="BF1145"/>
  <c r="T1145"/>
  <c r="T1144"/>
  <c r="R1145"/>
  <c r="R1144"/>
  <c r="P1145"/>
  <c r="P1144"/>
  <c r="BK1145"/>
  <c r="BK1144"/>
  <c r="J1144"/>
  <c r="J1145"/>
  <c r="BE1145"/>
  <c r="J139"/>
  <c r="BI1143"/>
  <c r="BH1143"/>
  <c r="BG1143"/>
  <c r="BF1143"/>
  <c r="T1143"/>
  <c r="T1142"/>
  <c r="R1143"/>
  <c r="R1142"/>
  <c r="P1143"/>
  <c r="P1142"/>
  <c r="BK1143"/>
  <c r="BK1142"/>
  <c r="J1142"/>
  <c r="J1143"/>
  <c r="BE1143"/>
  <c r="J138"/>
  <c r="BI1141"/>
  <c r="BH1141"/>
  <c r="BG1141"/>
  <c r="BF1141"/>
  <c r="T1141"/>
  <c r="T1140"/>
  <c r="R1141"/>
  <c r="R1140"/>
  <c r="P1141"/>
  <c r="P1140"/>
  <c r="BK1141"/>
  <c r="BK1140"/>
  <c r="J1140"/>
  <c r="J1141"/>
  <c r="BE1141"/>
  <c r="J137"/>
  <c r="BI1139"/>
  <c r="BH1139"/>
  <c r="BG1139"/>
  <c r="BF1139"/>
  <c r="T1139"/>
  <c r="T1138"/>
  <c r="T1137"/>
  <c r="R1139"/>
  <c r="R1138"/>
  <c r="R1137"/>
  <c r="P1139"/>
  <c r="P1138"/>
  <c r="P1137"/>
  <c r="BK1139"/>
  <c r="BK1138"/>
  <c r="J1138"/>
  <c r="BK1137"/>
  <c r="J1137"/>
  <c r="J1139"/>
  <c r="BE1139"/>
  <c r="J136"/>
  <c r="J135"/>
  <c r="BI1136"/>
  <c r="BH1136"/>
  <c r="BG1136"/>
  <c r="BF1136"/>
  <c r="T1136"/>
  <c r="R1136"/>
  <c r="P1136"/>
  <c r="BK1136"/>
  <c r="J1136"/>
  <c r="BE1136"/>
  <c r="BI1135"/>
  <c r="BH1135"/>
  <c r="BG1135"/>
  <c r="BF1135"/>
  <c r="T1135"/>
  <c r="T1134"/>
  <c r="R1135"/>
  <c r="R1134"/>
  <c r="P1135"/>
  <c r="P1134"/>
  <c r="BK1135"/>
  <c r="BK1134"/>
  <c r="J1134"/>
  <c r="J1135"/>
  <c r="BE1135"/>
  <c r="J134"/>
  <c r="BI1133"/>
  <c r="BH1133"/>
  <c r="BG1133"/>
  <c r="BF1133"/>
  <c r="T1133"/>
  <c r="R1133"/>
  <c r="P1133"/>
  <c r="BK1133"/>
  <c r="J1133"/>
  <c r="BE1133"/>
  <c r="BI1132"/>
  <c r="BH1132"/>
  <c r="BG1132"/>
  <c r="BF1132"/>
  <c r="T1132"/>
  <c r="R1132"/>
  <c r="P1132"/>
  <c r="BK1132"/>
  <c r="J1132"/>
  <c r="BE1132"/>
  <c r="BI1127"/>
  <c r="BH1127"/>
  <c r="BG1127"/>
  <c r="BF1127"/>
  <c r="T1127"/>
  <c r="R1127"/>
  <c r="P1127"/>
  <c r="BK1127"/>
  <c r="J1127"/>
  <c r="BE1127"/>
  <c r="BI1126"/>
  <c r="BH1126"/>
  <c r="BG1126"/>
  <c r="BF1126"/>
  <c r="T1126"/>
  <c r="R1126"/>
  <c r="P1126"/>
  <c r="BK1126"/>
  <c r="J1126"/>
  <c r="BE1126"/>
  <c r="BI1125"/>
  <c r="BH1125"/>
  <c r="BG1125"/>
  <c r="BF1125"/>
  <c r="T1125"/>
  <c r="R1125"/>
  <c r="P1125"/>
  <c r="BK1125"/>
  <c r="J1125"/>
  <c r="BE1125"/>
  <c r="BI1122"/>
  <c r="BH1122"/>
  <c r="BG1122"/>
  <c r="BF1122"/>
  <c r="T1122"/>
  <c r="R1122"/>
  <c r="P1122"/>
  <c r="BK1122"/>
  <c r="J1122"/>
  <c r="BE1122"/>
  <c r="BI1119"/>
  <c r="BH1119"/>
  <c r="BG1119"/>
  <c r="BF1119"/>
  <c r="T1119"/>
  <c r="T1118"/>
  <c r="R1119"/>
  <c r="R1118"/>
  <c r="P1119"/>
  <c r="P1118"/>
  <c r="BK1119"/>
  <c r="BK1118"/>
  <c r="J1118"/>
  <c r="J1119"/>
  <c r="BE1119"/>
  <c r="J133"/>
  <c r="BI1117"/>
  <c r="BH1117"/>
  <c r="BG1117"/>
  <c r="BF1117"/>
  <c r="T1117"/>
  <c r="R1117"/>
  <c r="P1117"/>
  <c r="BK1117"/>
  <c r="J1117"/>
  <c r="BE1117"/>
  <c r="BI1116"/>
  <c r="BH1116"/>
  <c r="BG1116"/>
  <c r="BF1116"/>
  <c r="T1116"/>
  <c r="R1116"/>
  <c r="P1116"/>
  <c r="BK1116"/>
  <c r="J1116"/>
  <c r="BE1116"/>
  <c r="BI1115"/>
  <c r="BH1115"/>
  <c r="BG1115"/>
  <c r="BF1115"/>
  <c r="T1115"/>
  <c r="R1115"/>
  <c r="P1115"/>
  <c r="BK1115"/>
  <c r="J1115"/>
  <c r="BE1115"/>
  <c r="BI1114"/>
  <c r="BH1114"/>
  <c r="BG1114"/>
  <c r="BF1114"/>
  <c r="T1114"/>
  <c r="R1114"/>
  <c r="P1114"/>
  <c r="BK1114"/>
  <c r="J1114"/>
  <c r="BE1114"/>
  <c r="BI1113"/>
  <c r="BH1113"/>
  <c r="BG1113"/>
  <c r="BF1113"/>
  <c r="T1113"/>
  <c r="R1113"/>
  <c r="P1113"/>
  <c r="BK1113"/>
  <c r="J1113"/>
  <c r="BE1113"/>
  <c r="BI1112"/>
  <c r="BH1112"/>
  <c r="BG1112"/>
  <c r="BF1112"/>
  <c r="T1112"/>
  <c r="R1112"/>
  <c r="P1112"/>
  <c r="BK1112"/>
  <c r="J1112"/>
  <c r="BE1112"/>
  <c r="BI1111"/>
  <c r="BH1111"/>
  <c r="BG1111"/>
  <c r="BF1111"/>
  <c r="T1111"/>
  <c r="R1111"/>
  <c r="P1111"/>
  <c r="BK1111"/>
  <c r="J1111"/>
  <c r="BE1111"/>
  <c r="BI1110"/>
  <c r="BH1110"/>
  <c r="BG1110"/>
  <c r="BF1110"/>
  <c r="T1110"/>
  <c r="R1110"/>
  <c r="P1110"/>
  <c r="BK1110"/>
  <c r="J1110"/>
  <c r="BE1110"/>
  <c r="BI1109"/>
  <c r="BH1109"/>
  <c r="BG1109"/>
  <c r="BF1109"/>
  <c r="T1109"/>
  <c r="R1109"/>
  <c r="P1109"/>
  <c r="BK1109"/>
  <c r="J1109"/>
  <c r="BE1109"/>
  <c r="BI1108"/>
  <c r="BH1108"/>
  <c r="BG1108"/>
  <c r="BF1108"/>
  <c r="T1108"/>
  <c r="R1108"/>
  <c r="P1108"/>
  <c r="BK1108"/>
  <c r="J1108"/>
  <c r="BE1108"/>
  <c r="BI1107"/>
  <c r="BH1107"/>
  <c r="BG1107"/>
  <c r="BF1107"/>
  <c r="T1107"/>
  <c r="R1107"/>
  <c r="P1107"/>
  <c r="BK1107"/>
  <c r="J1107"/>
  <c r="BE1107"/>
  <c r="BI1106"/>
  <c r="BH1106"/>
  <c r="BG1106"/>
  <c r="BF1106"/>
  <c r="T1106"/>
  <c r="R1106"/>
  <c r="P1106"/>
  <c r="BK1106"/>
  <c r="J1106"/>
  <c r="BE1106"/>
  <c r="BI1105"/>
  <c r="BH1105"/>
  <c r="BG1105"/>
  <c r="BF1105"/>
  <c r="T1105"/>
  <c r="R1105"/>
  <c r="P1105"/>
  <c r="BK1105"/>
  <c r="J1105"/>
  <c r="BE1105"/>
  <c r="BI1100"/>
  <c r="BH1100"/>
  <c r="BG1100"/>
  <c r="BF1100"/>
  <c r="T1100"/>
  <c r="R1100"/>
  <c r="P1100"/>
  <c r="BK1100"/>
  <c r="J1100"/>
  <c r="BE1100"/>
  <c r="BI1096"/>
  <c r="BH1096"/>
  <c r="BG1096"/>
  <c r="BF1096"/>
  <c r="T1096"/>
  <c r="R1096"/>
  <c r="P1096"/>
  <c r="BK1096"/>
  <c r="J1096"/>
  <c r="BE1096"/>
  <c r="BI1095"/>
  <c r="BH1095"/>
  <c r="BG1095"/>
  <c r="BF1095"/>
  <c r="T1095"/>
  <c r="R1095"/>
  <c r="P1095"/>
  <c r="BK1095"/>
  <c r="J1095"/>
  <c r="BE1095"/>
  <c r="BI1094"/>
  <c r="BH1094"/>
  <c r="BG1094"/>
  <c r="BF1094"/>
  <c r="T1094"/>
  <c r="R1094"/>
  <c r="P1094"/>
  <c r="BK1094"/>
  <c r="J1094"/>
  <c r="BE1094"/>
  <c r="BI1093"/>
  <c r="BH1093"/>
  <c r="BG1093"/>
  <c r="BF1093"/>
  <c r="T1093"/>
  <c r="R1093"/>
  <c r="P1093"/>
  <c r="BK1093"/>
  <c r="J1093"/>
  <c r="BE1093"/>
  <c r="BI1092"/>
  <c r="BH1092"/>
  <c r="BG1092"/>
  <c r="BF1092"/>
  <c r="T1092"/>
  <c r="T1091"/>
  <c r="T1090"/>
  <c r="R1092"/>
  <c r="R1091"/>
  <c r="R1090"/>
  <c r="P1092"/>
  <c r="P1091"/>
  <c r="P1090"/>
  <c r="BK1092"/>
  <c r="BK1091"/>
  <c r="J1091"/>
  <c r="BK1090"/>
  <c r="J1090"/>
  <c r="J1092"/>
  <c r="BE1092"/>
  <c r="J132"/>
  <c r="J131"/>
  <c r="BI1089"/>
  <c r="BH1089"/>
  <c r="BG1089"/>
  <c r="BF1089"/>
  <c r="T1089"/>
  <c r="R1089"/>
  <c r="P1089"/>
  <c r="BK1089"/>
  <c r="J1089"/>
  <c r="BE1089"/>
  <c r="BI1088"/>
  <c r="BH1088"/>
  <c r="BG1088"/>
  <c r="BF1088"/>
  <c r="T1088"/>
  <c r="R1088"/>
  <c r="P1088"/>
  <c r="BK1088"/>
  <c r="J1088"/>
  <c r="BE1088"/>
  <c r="BI1079"/>
  <c r="BH1079"/>
  <c r="BG1079"/>
  <c r="BF1079"/>
  <c r="T1079"/>
  <c r="T1078"/>
  <c r="R1079"/>
  <c r="R1078"/>
  <c r="P1079"/>
  <c r="P1078"/>
  <c r="BK1079"/>
  <c r="BK1078"/>
  <c r="J1078"/>
  <c r="J1079"/>
  <c r="BE1079"/>
  <c r="J130"/>
  <c r="BI1077"/>
  <c r="BH1077"/>
  <c r="BG1077"/>
  <c r="BF1077"/>
  <c r="T1077"/>
  <c r="R1077"/>
  <c r="P1077"/>
  <c r="BK1077"/>
  <c r="J1077"/>
  <c r="BE1077"/>
  <c r="BI1070"/>
  <c r="BH1070"/>
  <c r="BG1070"/>
  <c r="BF1070"/>
  <c r="T1070"/>
  <c r="T1069"/>
  <c r="R1070"/>
  <c r="R1069"/>
  <c r="P1070"/>
  <c r="P1069"/>
  <c r="BK1070"/>
  <c r="BK1069"/>
  <c r="J1069"/>
  <c r="J1070"/>
  <c r="BE1070"/>
  <c r="J129"/>
  <c r="BI1066"/>
  <c r="BH1066"/>
  <c r="BG1066"/>
  <c r="BF1066"/>
  <c r="T1066"/>
  <c r="R1066"/>
  <c r="P1066"/>
  <c r="BK1066"/>
  <c r="J1066"/>
  <c r="BE1066"/>
  <c r="BI1062"/>
  <c r="BH1062"/>
  <c r="BG1062"/>
  <c r="BF1062"/>
  <c r="T1062"/>
  <c r="T1061"/>
  <c r="R1062"/>
  <c r="R1061"/>
  <c r="P1062"/>
  <c r="P1061"/>
  <c r="BK1062"/>
  <c r="BK1061"/>
  <c r="J1061"/>
  <c r="J1062"/>
  <c r="BE1062"/>
  <c r="J128"/>
  <c r="BI1060"/>
  <c r="BH1060"/>
  <c r="BG1060"/>
  <c r="BF1060"/>
  <c r="T1060"/>
  <c r="R1060"/>
  <c r="P1060"/>
  <c r="BK1060"/>
  <c r="J1060"/>
  <c r="BE1060"/>
  <c r="BI1054"/>
  <c r="BH1054"/>
  <c r="BG1054"/>
  <c r="BF1054"/>
  <c r="T1054"/>
  <c r="R1054"/>
  <c r="P1054"/>
  <c r="BK1054"/>
  <c r="J1054"/>
  <c r="BE1054"/>
  <c r="BI1049"/>
  <c r="BH1049"/>
  <c r="BG1049"/>
  <c r="BF1049"/>
  <c r="T1049"/>
  <c r="R1049"/>
  <c r="P1049"/>
  <c r="BK1049"/>
  <c r="J1049"/>
  <c r="BE1049"/>
  <c r="BI1045"/>
  <c r="BH1045"/>
  <c r="BG1045"/>
  <c r="BF1045"/>
  <c r="T1045"/>
  <c r="R1045"/>
  <c r="P1045"/>
  <c r="BK1045"/>
  <c r="J1045"/>
  <c r="BE1045"/>
  <c r="BI1043"/>
  <c r="BH1043"/>
  <c r="BG1043"/>
  <c r="BF1043"/>
  <c r="T1043"/>
  <c r="R1043"/>
  <c r="P1043"/>
  <c r="BK1043"/>
  <c r="J1043"/>
  <c r="BE1043"/>
  <c r="BI1039"/>
  <c r="BH1039"/>
  <c r="BG1039"/>
  <c r="BF1039"/>
  <c r="T1039"/>
  <c r="T1038"/>
  <c r="R1039"/>
  <c r="R1038"/>
  <c r="P1039"/>
  <c r="P1038"/>
  <c r="BK1039"/>
  <c r="BK1038"/>
  <c r="J1038"/>
  <c r="J1039"/>
  <c r="BE1039"/>
  <c r="J127"/>
  <c r="BI1037"/>
  <c r="BH1037"/>
  <c r="BG1037"/>
  <c r="BF1037"/>
  <c r="T1037"/>
  <c r="R1037"/>
  <c r="P1037"/>
  <c r="BK1037"/>
  <c r="J1037"/>
  <c r="BE1037"/>
  <c r="BI1033"/>
  <c r="BH1033"/>
  <c r="BG1033"/>
  <c r="BF1033"/>
  <c r="T1033"/>
  <c r="R1033"/>
  <c r="P1033"/>
  <c r="BK1033"/>
  <c r="J1033"/>
  <c r="BE1033"/>
  <c r="BI1032"/>
  <c r="BH1032"/>
  <c r="BG1032"/>
  <c r="BF1032"/>
  <c r="T1032"/>
  <c r="R1032"/>
  <c r="P1032"/>
  <c r="BK1032"/>
  <c r="J1032"/>
  <c r="BE1032"/>
  <c r="BI1028"/>
  <c r="BH1028"/>
  <c r="BG1028"/>
  <c r="BF1028"/>
  <c r="T1028"/>
  <c r="R1028"/>
  <c r="P1028"/>
  <c r="BK1028"/>
  <c r="J1028"/>
  <c r="BE1028"/>
  <c r="BI1025"/>
  <c r="BH1025"/>
  <c r="BG1025"/>
  <c r="BF1025"/>
  <c r="T1025"/>
  <c r="T1024"/>
  <c r="R1025"/>
  <c r="R1024"/>
  <c r="P1025"/>
  <c r="P1024"/>
  <c r="BK1025"/>
  <c r="BK1024"/>
  <c r="J1024"/>
  <c r="J1025"/>
  <c r="BE1025"/>
  <c r="J126"/>
  <c r="BI1023"/>
  <c r="BH1023"/>
  <c r="BG1023"/>
  <c r="BF1023"/>
  <c r="T1023"/>
  <c r="R1023"/>
  <c r="P1023"/>
  <c r="BK1023"/>
  <c r="J1023"/>
  <c r="BE1023"/>
  <c r="BI1022"/>
  <c r="BH1022"/>
  <c r="BG1022"/>
  <c r="BF1022"/>
  <c r="T1022"/>
  <c r="R1022"/>
  <c r="P1022"/>
  <c r="BK1022"/>
  <c r="J1022"/>
  <c r="BE1022"/>
  <c r="BI1019"/>
  <c r="BH1019"/>
  <c r="BG1019"/>
  <c r="BF1019"/>
  <c r="T1019"/>
  <c r="R1019"/>
  <c r="P1019"/>
  <c r="BK1019"/>
  <c r="J1019"/>
  <c r="BE1019"/>
  <c r="BI1018"/>
  <c r="BH1018"/>
  <c r="BG1018"/>
  <c r="BF1018"/>
  <c r="T1018"/>
  <c r="R1018"/>
  <c r="P1018"/>
  <c r="BK1018"/>
  <c r="J1018"/>
  <c r="BE1018"/>
  <c r="BI1015"/>
  <c r="BH1015"/>
  <c r="BG1015"/>
  <c r="BF1015"/>
  <c r="T1015"/>
  <c r="R1015"/>
  <c r="P1015"/>
  <c r="BK1015"/>
  <c r="J1015"/>
  <c r="BE1015"/>
  <c r="BI1012"/>
  <c r="BH1012"/>
  <c r="BG1012"/>
  <c r="BF1012"/>
  <c r="T1012"/>
  <c r="R1012"/>
  <c r="P1012"/>
  <c r="BK1012"/>
  <c r="J1012"/>
  <c r="BE1012"/>
  <c r="BI1011"/>
  <c r="BH1011"/>
  <c r="BG1011"/>
  <c r="BF1011"/>
  <c r="T1011"/>
  <c r="T1010"/>
  <c r="R1011"/>
  <c r="R1010"/>
  <c r="P1011"/>
  <c r="P1010"/>
  <c r="BK1011"/>
  <c r="BK1010"/>
  <c r="J1010"/>
  <c r="J1011"/>
  <c r="BE1011"/>
  <c r="J125"/>
  <c r="BI1009"/>
  <c r="BH1009"/>
  <c r="BG1009"/>
  <c r="BF1009"/>
  <c r="T1009"/>
  <c r="R1009"/>
  <c r="P1009"/>
  <c r="BK1009"/>
  <c r="J1009"/>
  <c r="BE1009"/>
  <c r="BI1008"/>
  <c r="BH1008"/>
  <c r="BG1008"/>
  <c r="BF1008"/>
  <c r="T1008"/>
  <c r="R1008"/>
  <c r="P1008"/>
  <c r="BK1008"/>
  <c r="J1008"/>
  <c r="BE1008"/>
  <c r="BI998"/>
  <c r="BH998"/>
  <c r="BG998"/>
  <c r="BF998"/>
  <c r="T998"/>
  <c r="R998"/>
  <c r="P998"/>
  <c r="BK998"/>
  <c r="J998"/>
  <c r="BE998"/>
  <c r="BI994"/>
  <c r="BH994"/>
  <c r="BG994"/>
  <c r="BF994"/>
  <c r="T994"/>
  <c r="R994"/>
  <c r="P994"/>
  <c r="BK994"/>
  <c r="J994"/>
  <c r="BE994"/>
  <c r="BI989"/>
  <c r="BH989"/>
  <c r="BG989"/>
  <c r="BF989"/>
  <c r="T989"/>
  <c r="R989"/>
  <c r="P989"/>
  <c r="BK989"/>
  <c r="J989"/>
  <c r="BE989"/>
  <c r="BI977"/>
  <c r="BH977"/>
  <c r="BG977"/>
  <c r="BF977"/>
  <c r="T977"/>
  <c r="T976"/>
  <c r="R977"/>
  <c r="R976"/>
  <c r="P977"/>
  <c r="P976"/>
  <c r="BK977"/>
  <c r="BK976"/>
  <c r="J976"/>
  <c r="J977"/>
  <c r="BE977"/>
  <c r="J124"/>
  <c r="BI975"/>
  <c r="BH975"/>
  <c r="BG975"/>
  <c r="BF975"/>
  <c r="T975"/>
  <c r="R975"/>
  <c r="P975"/>
  <c r="BK975"/>
  <c r="J975"/>
  <c r="BE975"/>
  <c r="BI974"/>
  <c r="BH974"/>
  <c r="BG974"/>
  <c r="BF974"/>
  <c r="T974"/>
  <c r="R974"/>
  <c r="P974"/>
  <c r="BK974"/>
  <c r="J974"/>
  <c r="BE974"/>
  <c r="BI973"/>
  <c r="BH973"/>
  <c r="BG973"/>
  <c r="BF973"/>
  <c r="T973"/>
  <c r="R973"/>
  <c r="P973"/>
  <c r="BK973"/>
  <c r="J973"/>
  <c r="BE973"/>
  <c r="BI972"/>
  <c r="BH972"/>
  <c r="BG972"/>
  <c r="BF972"/>
  <c r="T972"/>
  <c r="R972"/>
  <c r="P972"/>
  <c r="BK972"/>
  <c r="J972"/>
  <c r="BE972"/>
  <c r="BI955"/>
  <c r="BH955"/>
  <c r="BG955"/>
  <c r="BF955"/>
  <c r="T955"/>
  <c r="R955"/>
  <c r="P955"/>
  <c r="BK955"/>
  <c r="J955"/>
  <c r="BE955"/>
  <c r="BI951"/>
  <c r="BH951"/>
  <c r="BG951"/>
  <c r="BF951"/>
  <c r="T951"/>
  <c r="R951"/>
  <c r="P951"/>
  <c r="BK951"/>
  <c r="J951"/>
  <c r="BE951"/>
  <c r="BI948"/>
  <c r="BH948"/>
  <c r="BG948"/>
  <c r="BF948"/>
  <c r="T948"/>
  <c r="R948"/>
  <c r="P948"/>
  <c r="BK948"/>
  <c r="J948"/>
  <c r="BE948"/>
  <c r="BI944"/>
  <c r="BH944"/>
  <c r="BG944"/>
  <c r="BF944"/>
  <c r="T944"/>
  <c r="R944"/>
  <c r="P944"/>
  <c r="BK944"/>
  <c r="J944"/>
  <c r="BE944"/>
  <c r="BI941"/>
  <c r="BH941"/>
  <c r="BG941"/>
  <c r="BF941"/>
  <c r="T941"/>
  <c r="R941"/>
  <c r="P941"/>
  <c r="BK941"/>
  <c r="J941"/>
  <c r="BE941"/>
  <c r="BI931"/>
  <c r="BH931"/>
  <c r="BG931"/>
  <c r="BF931"/>
  <c r="T931"/>
  <c r="R931"/>
  <c r="P931"/>
  <c r="BK931"/>
  <c r="J931"/>
  <c r="BE931"/>
  <c r="BI927"/>
  <c r="BH927"/>
  <c r="BG927"/>
  <c r="BF927"/>
  <c r="T927"/>
  <c r="T926"/>
  <c r="R927"/>
  <c r="R926"/>
  <c r="P927"/>
  <c r="P926"/>
  <c r="BK927"/>
  <c r="BK926"/>
  <c r="J926"/>
  <c r="J927"/>
  <c r="BE927"/>
  <c r="J123"/>
  <c r="BI925"/>
  <c r="BH925"/>
  <c r="BG925"/>
  <c r="BF925"/>
  <c r="T925"/>
  <c r="R925"/>
  <c r="P925"/>
  <c r="BK925"/>
  <c r="J925"/>
  <c r="BE925"/>
  <c r="BI921"/>
  <c r="BH921"/>
  <c r="BG921"/>
  <c r="BF921"/>
  <c r="T921"/>
  <c r="R921"/>
  <c r="P921"/>
  <c r="BK921"/>
  <c r="J921"/>
  <c r="BE921"/>
  <c r="BI917"/>
  <c r="BH917"/>
  <c r="BG917"/>
  <c r="BF917"/>
  <c r="T917"/>
  <c r="R917"/>
  <c r="P917"/>
  <c r="BK917"/>
  <c r="J917"/>
  <c r="BE917"/>
  <c r="BI909"/>
  <c r="BH909"/>
  <c r="BG909"/>
  <c r="BF909"/>
  <c r="T909"/>
  <c r="R909"/>
  <c r="P909"/>
  <c r="BK909"/>
  <c r="J909"/>
  <c r="BE909"/>
  <c r="BI905"/>
  <c r="BH905"/>
  <c r="BG905"/>
  <c r="BF905"/>
  <c r="T905"/>
  <c r="R905"/>
  <c r="P905"/>
  <c r="BK905"/>
  <c r="J905"/>
  <c r="BE905"/>
  <c r="BI901"/>
  <c r="BH901"/>
  <c r="BG901"/>
  <c r="BF901"/>
  <c r="T901"/>
  <c r="T900"/>
  <c r="R901"/>
  <c r="R900"/>
  <c r="P901"/>
  <c r="P900"/>
  <c r="BK901"/>
  <c r="BK900"/>
  <c r="J900"/>
  <c r="J901"/>
  <c r="BE901"/>
  <c r="J122"/>
  <c r="BI899"/>
  <c r="BH899"/>
  <c r="BG899"/>
  <c r="BF899"/>
  <c r="T899"/>
  <c r="R899"/>
  <c r="P899"/>
  <c r="BK899"/>
  <c r="J899"/>
  <c r="BE899"/>
  <c r="BI893"/>
  <c r="BH893"/>
  <c r="BG893"/>
  <c r="BF893"/>
  <c r="T893"/>
  <c r="R893"/>
  <c r="P893"/>
  <c r="BK893"/>
  <c r="J893"/>
  <c r="BE893"/>
  <c r="BI886"/>
  <c r="BH886"/>
  <c r="BG886"/>
  <c r="BF886"/>
  <c r="T886"/>
  <c r="R886"/>
  <c r="P886"/>
  <c r="BK886"/>
  <c r="J886"/>
  <c r="BE886"/>
  <c r="BI882"/>
  <c r="BH882"/>
  <c r="BG882"/>
  <c r="BF882"/>
  <c r="T882"/>
  <c r="R882"/>
  <c r="P882"/>
  <c r="BK882"/>
  <c r="J882"/>
  <c r="BE882"/>
  <c r="BI879"/>
  <c r="BH879"/>
  <c r="BG879"/>
  <c r="BF879"/>
  <c r="T879"/>
  <c r="R879"/>
  <c r="P879"/>
  <c r="BK879"/>
  <c r="J879"/>
  <c r="BE879"/>
  <c r="BI876"/>
  <c r="BH876"/>
  <c r="BG876"/>
  <c r="BF876"/>
  <c r="T876"/>
  <c r="R876"/>
  <c r="P876"/>
  <c r="BK876"/>
  <c r="J876"/>
  <c r="BE876"/>
  <c r="BI873"/>
  <c r="BH873"/>
  <c r="BG873"/>
  <c r="BF873"/>
  <c r="T873"/>
  <c r="R873"/>
  <c r="P873"/>
  <c r="BK873"/>
  <c r="J873"/>
  <c r="BE873"/>
  <c r="BI872"/>
  <c r="BH872"/>
  <c r="BG872"/>
  <c r="BF872"/>
  <c r="T872"/>
  <c r="R872"/>
  <c r="P872"/>
  <c r="BK872"/>
  <c r="J872"/>
  <c r="BE872"/>
  <c r="BI867"/>
  <c r="BH867"/>
  <c r="BG867"/>
  <c r="BF867"/>
  <c r="T867"/>
  <c r="R867"/>
  <c r="P867"/>
  <c r="BK867"/>
  <c r="J867"/>
  <c r="BE867"/>
  <c r="BI864"/>
  <c r="BH864"/>
  <c r="BG864"/>
  <c r="BF864"/>
  <c r="T864"/>
  <c r="T863"/>
  <c r="R864"/>
  <c r="R863"/>
  <c r="P864"/>
  <c r="P863"/>
  <c r="BK864"/>
  <c r="BK863"/>
  <c r="J863"/>
  <c r="J864"/>
  <c r="BE864"/>
  <c r="J121"/>
  <c r="BI862"/>
  <c r="BH862"/>
  <c r="BG862"/>
  <c r="BF862"/>
  <c r="T862"/>
  <c r="R862"/>
  <c r="P862"/>
  <c r="BK862"/>
  <c r="J862"/>
  <c r="BE862"/>
  <c r="BI861"/>
  <c r="BH861"/>
  <c r="BG861"/>
  <c r="BF861"/>
  <c r="T861"/>
  <c r="R861"/>
  <c r="P861"/>
  <c r="BK861"/>
  <c r="J861"/>
  <c r="BE861"/>
  <c r="BI860"/>
  <c r="BH860"/>
  <c r="BG860"/>
  <c r="BF860"/>
  <c r="T860"/>
  <c r="R860"/>
  <c r="P860"/>
  <c r="BK860"/>
  <c r="J860"/>
  <c r="BE860"/>
  <c r="BI859"/>
  <c r="BH859"/>
  <c r="BG859"/>
  <c r="BF859"/>
  <c r="T859"/>
  <c r="R859"/>
  <c r="P859"/>
  <c r="BK859"/>
  <c r="J859"/>
  <c r="BE859"/>
  <c r="BI858"/>
  <c r="BH858"/>
  <c r="BG858"/>
  <c r="BF858"/>
  <c r="T858"/>
  <c r="R858"/>
  <c r="P858"/>
  <c r="BK858"/>
  <c r="J858"/>
  <c r="BE858"/>
  <c r="BI857"/>
  <c r="BH857"/>
  <c r="BG857"/>
  <c r="BF857"/>
  <c r="T857"/>
  <c r="R857"/>
  <c r="P857"/>
  <c r="BK857"/>
  <c r="J857"/>
  <c r="BE857"/>
  <c r="BI856"/>
  <c r="BH856"/>
  <c r="BG856"/>
  <c r="BF856"/>
  <c r="T856"/>
  <c r="R856"/>
  <c r="P856"/>
  <c r="BK856"/>
  <c r="J856"/>
  <c r="BE856"/>
  <c r="BI855"/>
  <c r="BH855"/>
  <c r="BG855"/>
  <c r="BF855"/>
  <c r="T855"/>
  <c r="R855"/>
  <c r="P855"/>
  <c r="BK855"/>
  <c r="J855"/>
  <c r="BE855"/>
  <c r="BI854"/>
  <c r="BH854"/>
  <c r="BG854"/>
  <c r="BF854"/>
  <c r="T854"/>
  <c r="R854"/>
  <c r="P854"/>
  <c r="BK854"/>
  <c r="J854"/>
  <c r="BE854"/>
  <c r="BI853"/>
  <c r="BH853"/>
  <c r="BG853"/>
  <c r="BF853"/>
  <c r="T853"/>
  <c r="R853"/>
  <c r="P853"/>
  <c r="BK853"/>
  <c r="J853"/>
  <c r="BE853"/>
  <c r="BI852"/>
  <c r="BH852"/>
  <c r="BG852"/>
  <c r="BF852"/>
  <c r="T852"/>
  <c r="R852"/>
  <c r="P852"/>
  <c r="BK852"/>
  <c r="J852"/>
  <c r="BE852"/>
  <c r="BI846"/>
  <c r="BH846"/>
  <c r="BG846"/>
  <c r="BF846"/>
  <c r="T846"/>
  <c r="R846"/>
  <c r="P846"/>
  <c r="BK846"/>
  <c r="J846"/>
  <c r="BE846"/>
  <c r="BI845"/>
  <c r="BH845"/>
  <c r="BG845"/>
  <c r="BF845"/>
  <c r="T845"/>
  <c r="R845"/>
  <c r="P845"/>
  <c r="BK845"/>
  <c r="J845"/>
  <c r="BE845"/>
  <c r="BI844"/>
  <c r="BH844"/>
  <c r="BG844"/>
  <c r="BF844"/>
  <c r="T844"/>
  <c r="R844"/>
  <c r="P844"/>
  <c r="BK844"/>
  <c r="J844"/>
  <c r="BE844"/>
  <c r="BI843"/>
  <c r="BH843"/>
  <c r="BG843"/>
  <c r="BF843"/>
  <c r="T843"/>
  <c r="R843"/>
  <c r="P843"/>
  <c r="BK843"/>
  <c r="J843"/>
  <c r="BE843"/>
  <c r="BI842"/>
  <c r="BH842"/>
  <c r="BG842"/>
  <c r="BF842"/>
  <c r="T842"/>
  <c r="R842"/>
  <c r="P842"/>
  <c r="BK842"/>
  <c r="J842"/>
  <c r="BE842"/>
  <c r="BI840"/>
  <c r="BH840"/>
  <c r="BG840"/>
  <c r="BF840"/>
  <c r="T840"/>
  <c r="R840"/>
  <c r="P840"/>
  <c r="BK840"/>
  <c r="J840"/>
  <c r="BE840"/>
  <c r="BI839"/>
  <c r="BH839"/>
  <c r="BG839"/>
  <c r="BF839"/>
  <c r="T839"/>
  <c r="R839"/>
  <c r="P839"/>
  <c r="BK839"/>
  <c r="J839"/>
  <c r="BE839"/>
  <c r="BI837"/>
  <c r="BH837"/>
  <c r="BG837"/>
  <c r="BF837"/>
  <c r="T837"/>
  <c r="R837"/>
  <c r="P837"/>
  <c r="BK837"/>
  <c r="J837"/>
  <c r="BE837"/>
  <c r="BI836"/>
  <c r="BH836"/>
  <c r="BG836"/>
  <c r="BF836"/>
  <c r="T836"/>
  <c r="R836"/>
  <c r="P836"/>
  <c r="BK836"/>
  <c r="J836"/>
  <c r="BE836"/>
  <c r="BI834"/>
  <c r="BH834"/>
  <c r="BG834"/>
  <c r="BF834"/>
  <c r="T834"/>
  <c r="R834"/>
  <c r="P834"/>
  <c r="BK834"/>
  <c r="J834"/>
  <c r="BE834"/>
  <c r="BI833"/>
  <c r="BH833"/>
  <c r="BG833"/>
  <c r="BF833"/>
  <c r="T833"/>
  <c r="R833"/>
  <c r="P833"/>
  <c r="BK833"/>
  <c r="J833"/>
  <c r="BE833"/>
  <c r="BI831"/>
  <c r="BH831"/>
  <c r="BG831"/>
  <c r="BF831"/>
  <c r="T831"/>
  <c r="R831"/>
  <c r="P831"/>
  <c r="BK831"/>
  <c r="J831"/>
  <c r="BE831"/>
  <c r="BI830"/>
  <c r="BH830"/>
  <c r="BG830"/>
  <c r="BF830"/>
  <c r="T830"/>
  <c r="R830"/>
  <c r="P830"/>
  <c r="BK830"/>
  <c r="J830"/>
  <c r="BE830"/>
  <c r="BI828"/>
  <c r="BH828"/>
  <c r="BG828"/>
  <c r="BF828"/>
  <c r="T828"/>
  <c r="R828"/>
  <c r="P828"/>
  <c r="BK828"/>
  <c r="J828"/>
  <c r="BE828"/>
  <c r="BI827"/>
  <c r="BH827"/>
  <c r="BG827"/>
  <c r="BF827"/>
  <c r="T827"/>
  <c r="R827"/>
  <c r="P827"/>
  <c r="BK827"/>
  <c r="J827"/>
  <c r="BE827"/>
  <c r="BI826"/>
  <c r="BH826"/>
  <c r="BG826"/>
  <c r="BF826"/>
  <c r="T826"/>
  <c r="R826"/>
  <c r="P826"/>
  <c r="BK826"/>
  <c r="J826"/>
  <c r="BE826"/>
  <c r="BI825"/>
  <c r="BH825"/>
  <c r="BG825"/>
  <c r="BF825"/>
  <c r="T825"/>
  <c r="R825"/>
  <c r="P825"/>
  <c r="BK825"/>
  <c r="J825"/>
  <c r="BE825"/>
  <c r="BI824"/>
  <c r="BH824"/>
  <c r="BG824"/>
  <c r="BF824"/>
  <c r="T824"/>
  <c r="R824"/>
  <c r="P824"/>
  <c r="BK824"/>
  <c r="J824"/>
  <c r="BE824"/>
  <c r="BI823"/>
  <c r="BH823"/>
  <c r="BG823"/>
  <c r="BF823"/>
  <c r="T823"/>
  <c r="R823"/>
  <c r="P823"/>
  <c r="BK823"/>
  <c r="J823"/>
  <c r="BE823"/>
  <c r="BI822"/>
  <c r="BH822"/>
  <c r="BG822"/>
  <c r="BF822"/>
  <c r="T822"/>
  <c r="R822"/>
  <c r="P822"/>
  <c r="BK822"/>
  <c r="J822"/>
  <c r="BE822"/>
  <c r="BI820"/>
  <c r="BH820"/>
  <c r="BG820"/>
  <c r="BF820"/>
  <c r="T820"/>
  <c r="T819"/>
  <c r="R820"/>
  <c r="R819"/>
  <c r="P820"/>
  <c r="P819"/>
  <c r="BK820"/>
  <c r="BK819"/>
  <c r="J819"/>
  <c r="J820"/>
  <c r="BE820"/>
  <c r="J120"/>
  <c r="BI818"/>
  <c r="BH818"/>
  <c r="BG818"/>
  <c r="BF818"/>
  <c r="T818"/>
  <c r="R818"/>
  <c r="P818"/>
  <c r="BK818"/>
  <c r="J818"/>
  <c r="BE818"/>
  <c r="BI817"/>
  <c r="BH817"/>
  <c r="BG817"/>
  <c r="BF817"/>
  <c r="T817"/>
  <c r="R817"/>
  <c r="P817"/>
  <c r="BK817"/>
  <c r="J817"/>
  <c r="BE817"/>
  <c r="BI816"/>
  <c r="BH816"/>
  <c r="BG816"/>
  <c r="BF816"/>
  <c r="T816"/>
  <c r="R816"/>
  <c r="P816"/>
  <c r="BK816"/>
  <c r="J816"/>
  <c r="BE816"/>
  <c r="BI815"/>
  <c r="BH815"/>
  <c r="BG815"/>
  <c r="BF815"/>
  <c r="T815"/>
  <c r="R815"/>
  <c r="P815"/>
  <c r="BK815"/>
  <c r="J815"/>
  <c r="BE815"/>
  <c r="BI810"/>
  <c r="BH810"/>
  <c r="BG810"/>
  <c r="BF810"/>
  <c r="T810"/>
  <c r="T809"/>
  <c r="R810"/>
  <c r="R809"/>
  <c r="P810"/>
  <c r="P809"/>
  <c r="BK810"/>
  <c r="BK809"/>
  <c r="J809"/>
  <c r="J810"/>
  <c r="BE810"/>
  <c r="J119"/>
  <c r="BI808"/>
  <c r="BH808"/>
  <c r="BG808"/>
  <c r="BF808"/>
  <c r="T808"/>
  <c r="R808"/>
  <c r="P808"/>
  <c r="BK808"/>
  <c r="J808"/>
  <c r="BE808"/>
  <c r="BI807"/>
  <c r="BH807"/>
  <c r="BG807"/>
  <c r="BF807"/>
  <c r="T807"/>
  <c r="R807"/>
  <c r="P807"/>
  <c r="BK807"/>
  <c r="J807"/>
  <c r="BE807"/>
  <c r="BI806"/>
  <c r="BH806"/>
  <c r="BG806"/>
  <c r="BF806"/>
  <c r="T806"/>
  <c r="R806"/>
  <c r="P806"/>
  <c r="BK806"/>
  <c r="J806"/>
  <c r="BE806"/>
  <c r="BI805"/>
  <c r="BH805"/>
  <c r="BG805"/>
  <c r="BF805"/>
  <c r="T805"/>
  <c r="R805"/>
  <c r="P805"/>
  <c r="BK805"/>
  <c r="J805"/>
  <c r="BE805"/>
  <c r="BI804"/>
  <c r="BH804"/>
  <c r="BG804"/>
  <c r="BF804"/>
  <c r="T804"/>
  <c r="R804"/>
  <c r="P804"/>
  <c r="BK804"/>
  <c r="J804"/>
  <c r="BE804"/>
  <c r="BI803"/>
  <c r="BH803"/>
  <c r="BG803"/>
  <c r="BF803"/>
  <c r="T803"/>
  <c r="R803"/>
  <c r="P803"/>
  <c r="BK803"/>
  <c r="J803"/>
  <c r="BE803"/>
  <c r="BI802"/>
  <c r="BH802"/>
  <c r="BG802"/>
  <c r="BF802"/>
  <c r="T802"/>
  <c r="R802"/>
  <c r="P802"/>
  <c r="BK802"/>
  <c r="J802"/>
  <c r="BE802"/>
  <c r="BI801"/>
  <c r="BH801"/>
  <c r="BG801"/>
  <c r="BF801"/>
  <c r="T801"/>
  <c r="R801"/>
  <c r="P801"/>
  <c r="BK801"/>
  <c r="J801"/>
  <c r="BE801"/>
  <c r="BI796"/>
  <c r="BH796"/>
  <c r="BG796"/>
  <c r="BF796"/>
  <c r="T796"/>
  <c r="T795"/>
  <c r="R796"/>
  <c r="R795"/>
  <c r="P796"/>
  <c r="P795"/>
  <c r="BK796"/>
  <c r="BK795"/>
  <c r="J795"/>
  <c r="J796"/>
  <c r="BE796"/>
  <c r="J118"/>
  <c r="BI794"/>
  <c r="BH794"/>
  <c r="BG794"/>
  <c r="BF794"/>
  <c r="T794"/>
  <c r="R794"/>
  <c r="P794"/>
  <c r="BK794"/>
  <c r="J794"/>
  <c r="BE794"/>
  <c r="BI791"/>
  <c r="BH791"/>
  <c r="BG791"/>
  <c r="BF791"/>
  <c r="T791"/>
  <c r="R791"/>
  <c r="P791"/>
  <c r="BK791"/>
  <c r="J791"/>
  <c r="BE791"/>
  <c r="BI788"/>
  <c r="BH788"/>
  <c r="BG788"/>
  <c r="BF788"/>
  <c r="T788"/>
  <c r="R788"/>
  <c r="P788"/>
  <c r="BK788"/>
  <c r="J788"/>
  <c r="BE788"/>
  <c r="BI785"/>
  <c r="BH785"/>
  <c r="BG785"/>
  <c r="BF785"/>
  <c r="T785"/>
  <c r="R785"/>
  <c r="P785"/>
  <c r="BK785"/>
  <c r="J785"/>
  <c r="BE785"/>
  <c r="BI778"/>
  <c r="BH778"/>
  <c r="BG778"/>
  <c r="BF778"/>
  <c r="T778"/>
  <c r="R778"/>
  <c r="P778"/>
  <c r="BK778"/>
  <c r="J778"/>
  <c r="BE778"/>
  <c r="BI775"/>
  <c r="BH775"/>
  <c r="BG775"/>
  <c r="BF775"/>
  <c r="T775"/>
  <c r="R775"/>
  <c r="P775"/>
  <c r="BK775"/>
  <c r="J775"/>
  <c r="BE775"/>
  <c r="BI765"/>
  <c r="BH765"/>
  <c r="BG765"/>
  <c r="BF765"/>
  <c r="T765"/>
  <c r="R765"/>
  <c r="P765"/>
  <c r="BK765"/>
  <c r="J765"/>
  <c r="BE765"/>
  <c r="BI757"/>
  <c r="BH757"/>
  <c r="BG757"/>
  <c r="BF757"/>
  <c r="T757"/>
  <c r="R757"/>
  <c r="P757"/>
  <c r="BK757"/>
  <c r="J757"/>
  <c r="BE757"/>
  <c r="BI751"/>
  <c r="BH751"/>
  <c r="BG751"/>
  <c r="BF751"/>
  <c r="T751"/>
  <c r="R751"/>
  <c r="P751"/>
  <c r="BK751"/>
  <c r="J751"/>
  <c r="BE751"/>
  <c r="BI744"/>
  <c r="BH744"/>
  <c r="BG744"/>
  <c r="BF744"/>
  <c r="T744"/>
  <c r="R744"/>
  <c r="P744"/>
  <c r="BK744"/>
  <c r="J744"/>
  <c r="BE744"/>
  <c r="BI736"/>
  <c r="BH736"/>
  <c r="BG736"/>
  <c r="BF736"/>
  <c r="T736"/>
  <c r="R736"/>
  <c r="P736"/>
  <c r="BK736"/>
  <c r="J736"/>
  <c r="BE736"/>
  <c r="BI730"/>
  <c r="BH730"/>
  <c r="BG730"/>
  <c r="BF730"/>
  <c r="T730"/>
  <c r="R730"/>
  <c r="P730"/>
  <c r="BK730"/>
  <c r="J730"/>
  <c r="BE730"/>
  <c r="BI726"/>
  <c r="BH726"/>
  <c r="BG726"/>
  <c r="BF726"/>
  <c r="T726"/>
  <c r="R726"/>
  <c r="P726"/>
  <c r="BK726"/>
  <c r="J726"/>
  <c r="BE726"/>
  <c r="BI723"/>
  <c r="BH723"/>
  <c r="BG723"/>
  <c r="BF723"/>
  <c r="T723"/>
  <c r="R723"/>
  <c r="P723"/>
  <c r="BK723"/>
  <c r="J723"/>
  <c r="BE723"/>
  <c r="BI719"/>
  <c r="BH719"/>
  <c r="BG719"/>
  <c r="BF719"/>
  <c r="T719"/>
  <c r="R719"/>
  <c r="P719"/>
  <c r="BK719"/>
  <c r="J719"/>
  <c r="BE719"/>
  <c r="BI717"/>
  <c r="BH717"/>
  <c r="BG717"/>
  <c r="BF717"/>
  <c r="T717"/>
  <c r="R717"/>
  <c r="P717"/>
  <c r="BK717"/>
  <c r="J717"/>
  <c r="BE717"/>
  <c r="BI713"/>
  <c r="BH713"/>
  <c r="BG713"/>
  <c r="BF713"/>
  <c r="T713"/>
  <c r="R713"/>
  <c r="P713"/>
  <c r="BK713"/>
  <c r="J713"/>
  <c r="BE713"/>
  <c r="BI708"/>
  <c r="BH708"/>
  <c r="BG708"/>
  <c r="BF708"/>
  <c r="T708"/>
  <c r="T707"/>
  <c r="R708"/>
  <c r="R707"/>
  <c r="P708"/>
  <c r="P707"/>
  <c r="BK708"/>
  <c r="BK707"/>
  <c r="J707"/>
  <c r="J708"/>
  <c r="BE708"/>
  <c r="J117"/>
  <c r="BI706"/>
  <c r="BH706"/>
  <c r="BG706"/>
  <c r="BF706"/>
  <c r="T706"/>
  <c r="R706"/>
  <c r="P706"/>
  <c r="BK706"/>
  <c r="J706"/>
  <c r="BE706"/>
  <c r="BI703"/>
  <c r="BH703"/>
  <c r="BG703"/>
  <c r="BF703"/>
  <c r="T703"/>
  <c r="R703"/>
  <c r="P703"/>
  <c r="BK703"/>
  <c r="J703"/>
  <c r="BE703"/>
  <c r="BI702"/>
  <c r="BH702"/>
  <c r="BG702"/>
  <c r="BF702"/>
  <c r="T702"/>
  <c r="R702"/>
  <c r="P702"/>
  <c r="BK702"/>
  <c r="J702"/>
  <c r="BE702"/>
  <c r="BI699"/>
  <c r="BH699"/>
  <c r="BG699"/>
  <c r="BF699"/>
  <c r="T699"/>
  <c r="R699"/>
  <c r="P699"/>
  <c r="BK699"/>
  <c r="J699"/>
  <c r="BE699"/>
  <c r="BI698"/>
  <c r="BH698"/>
  <c r="BG698"/>
  <c r="BF698"/>
  <c r="T698"/>
  <c r="R698"/>
  <c r="P698"/>
  <c r="BK698"/>
  <c r="J698"/>
  <c r="BE698"/>
  <c r="BI697"/>
  <c r="BH697"/>
  <c r="BG697"/>
  <c r="BF697"/>
  <c r="T697"/>
  <c r="R697"/>
  <c r="P697"/>
  <c r="BK697"/>
  <c r="J697"/>
  <c r="BE697"/>
  <c r="BI690"/>
  <c r="BH690"/>
  <c r="BG690"/>
  <c r="BF690"/>
  <c r="T690"/>
  <c r="R690"/>
  <c r="P690"/>
  <c r="BK690"/>
  <c r="J690"/>
  <c r="BE690"/>
  <c r="BI684"/>
  <c r="BH684"/>
  <c r="BG684"/>
  <c r="BF684"/>
  <c r="T684"/>
  <c r="R684"/>
  <c r="P684"/>
  <c r="BK684"/>
  <c r="J684"/>
  <c r="BE684"/>
  <c r="BI679"/>
  <c r="BH679"/>
  <c r="BG679"/>
  <c r="BF679"/>
  <c r="T679"/>
  <c r="R679"/>
  <c r="P679"/>
  <c r="BK679"/>
  <c r="J679"/>
  <c r="BE679"/>
  <c r="BI669"/>
  <c r="BH669"/>
  <c r="BG669"/>
  <c r="BF669"/>
  <c r="T669"/>
  <c r="R669"/>
  <c r="P669"/>
  <c r="BK669"/>
  <c r="J669"/>
  <c r="BE669"/>
  <c r="BI666"/>
  <c r="BH666"/>
  <c r="BG666"/>
  <c r="BF666"/>
  <c r="T666"/>
  <c r="R666"/>
  <c r="P666"/>
  <c r="BK666"/>
  <c r="J666"/>
  <c r="BE666"/>
  <c r="BI662"/>
  <c r="BH662"/>
  <c r="BG662"/>
  <c r="BF662"/>
  <c r="T662"/>
  <c r="T661"/>
  <c r="R662"/>
  <c r="R661"/>
  <c r="P662"/>
  <c r="P661"/>
  <c r="BK662"/>
  <c r="BK661"/>
  <c r="J661"/>
  <c r="J662"/>
  <c r="BE662"/>
  <c r="J116"/>
  <c r="BI660"/>
  <c r="BH660"/>
  <c r="BG660"/>
  <c r="BF660"/>
  <c r="T660"/>
  <c r="R660"/>
  <c r="P660"/>
  <c r="BK660"/>
  <c r="J660"/>
  <c r="BE660"/>
  <c r="BI655"/>
  <c r="BH655"/>
  <c r="BG655"/>
  <c r="BF655"/>
  <c r="T655"/>
  <c r="R655"/>
  <c r="P655"/>
  <c r="BK655"/>
  <c r="J655"/>
  <c r="BE655"/>
  <c r="BI650"/>
  <c r="BH650"/>
  <c r="BG650"/>
  <c r="BF650"/>
  <c r="T650"/>
  <c r="R650"/>
  <c r="P650"/>
  <c r="BK650"/>
  <c r="J650"/>
  <c r="BE650"/>
  <c r="BI645"/>
  <c r="BH645"/>
  <c r="BG645"/>
  <c r="BF645"/>
  <c r="T645"/>
  <c r="R645"/>
  <c r="P645"/>
  <c r="BK645"/>
  <c r="J645"/>
  <c r="BE645"/>
  <c r="BI643"/>
  <c r="BH643"/>
  <c r="BG643"/>
  <c r="BF643"/>
  <c r="T643"/>
  <c r="R643"/>
  <c r="P643"/>
  <c r="BK643"/>
  <c r="J643"/>
  <c r="BE643"/>
  <c r="BI642"/>
  <c r="BH642"/>
  <c r="BG642"/>
  <c r="BF642"/>
  <c r="T642"/>
  <c r="R642"/>
  <c r="P642"/>
  <c r="BK642"/>
  <c r="J642"/>
  <c r="BE642"/>
  <c r="BI637"/>
  <c r="BH637"/>
  <c r="BG637"/>
  <c r="BF637"/>
  <c r="T637"/>
  <c r="T636"/>
  <c r="T635"/>
  <c r="R637"/>
  <c r="R636"/>
  <c r="R635"/>
  <c r="P637"/>
  <c r="P636"/>
  <c r="P635"/>
  <c r="BK637"/>
  <c r="BK636"/>
  <c r="J636"/>
  <c r="BK635"/>
  <c r="J635"/>
  <c r="J637"/>
  <c r="BE637"/>
  <c r="J115"/>
  <c r="J114"/>
  <c r="BI634"/>
  <c r="BH634"/>
  <c r="BG634"/>
  <c r="BF634"/>
  <c r="T634"/>
  <c r="T633"/>
  <c r="R634"/>
  <c r="R633"/>
  <c r="P634"/>
  <c r="P633"/>
  <c r="BK634"/>
  <c r="BK633"/>
  <c r="J633"/>
  <c r="J634"/>
  <c r="BE634"/>
  <c r="J113"/>
  <c r="BI632"/>
  <c r="BH632"/>
  <c r="BG632"/>
  <c r="BF632"/>
  <c r="T632"/>
  <c r="R632"/>
  <c r="P632"/>
  <c r="BK632"/>
  <c r="J632"/>
  <c r="BE632"/>
  <c r="BI631"/>
  <c r="BH631"/>
  <c r="BG631"/>
  <c r="BF631"/>
  <c r="T631"/>
  <c r="R631"/>
  <c r="P631"/>
  <c r="BK631"/>
  <c r="J631"/>
  <c r="BE631"/>
  <c r="BI629"/>
  <c r="BH629"/>
  <c r="BG629"/>
  <c r="BF629"/>
  <c r="T629"/>
  <c r="R629"/>
  <c r="P629"/>
  <c r="BK629"/>
  <c r="J629"/>
  <c r="BE629"/>
  <c r="BI628"/>
  <c r="BH628"/>
  <c r="BG628"/>
  <c r="BF628"/>
  <c r="T628"/>
  <c r="R628"/>
  <c r="P628"/>
  <c r="BK628"/>
  <c r="J628"/>
  <c r="BE628"/>
  <c r="BI627"/>
  <c r="BH627"/>
  <c r="BG627"/>
  <c r="BF627"/>
  <c r="T627"/>
  <c r="T626"/>
  <c r="R627"/>
  <c r="R626"/>
  <c r="P627"/>
  <c r="P626"/>
  <c r="BK627"/>
  <c r="BK626"/>
  <c r="J626"/>
  <c r="J627"/>
  <c r="BE627"/>
  <c r="J112"/>
  <c r="BI625"/>
  <c r="BH625"/>
  <c r="BG625"/>
  <c r="BF625"/>
  <c r="T625"/>
  <c r="R625"/>
  <c r="P625"/>
  <c r="BK625"/>
  <c r="J625"/>
  <c r="BE625"/>
  <c r="BI622"/>
  <c r="BH622"/>
  <c r="BG622"/>
  <c r="BF622"/>
  <c r="T622"/>
  <c r="R622"/>
  <c r="P622"/>
  <c r="BK622"/>
  <c r="J622"/>
  <c r="BE622"/>
  <c r="BI614"/>
  <c r="BH614"/>
  <c r="BG614"/>
  <c r="BF614"/>
  <c r="T614"/>
  <c r="R614"/>
  <c r="P614"/>
  <c r="BK614"/>
  <c r="J614"/>
  <c r="BE614"/>
  <c r="BI597"/>
  <c r="BH597"/>
  <c r="BG597"/>
  <c r="BF597"/>
  <c r="T597"/>
  <c r="R597"/>
  <c r="P597"/>
  <c r="BK597"/>
  <c r="J597"/>
  <c r="BE597"/>
  <c r="BI593"/>
  <c r="BH593"/>
  <c r="BG593"/>
  <c r="BF593"/>
  <c r="T593"/>
  <c r="R593"/>
  <c r="P593"/>
  <c r="BK593"/>
  <c r="J593"/>
  <c r="BE593"/>
  <c r="BI589"/>
  <c r="BH589"/>
  <c r="BG589"/>
  <c r="BF589"/>
  <c r="T589"/>
  <c r="R589"/>
  <c r="P589"/>
  <c r="BK589"/>
  <c r="J589"/>
  <c r="BE589"/>
  <c r="BI585"/>
  <c r="BH585"/>
  <c r="BG585"/>
  <c r="BF585"/>
  <c r="T585"/>
  <c r="R585"/>
  <c r="P585"/>
  <c r="BK585"/>
  <c r="J585"/>
  <c r="BE585"/>
  <c r="BI581"/>
  <c r="BH581"/>
  <c r="BG581"/>
  <c r="BF581"/>
  <c r="T581"/>
  <c r="R581"/>
  <c r="P581"/>
  <c r="BK581"/>
  <c r="J581"/>
  <c r="BE581"/>
  <c r="BI576"/>
  <c r="BH576"/>
  <c r="BG576"/>
  <c r="BF576"/>
  <c r="T576"/>
  <c r="R576"/>
  <c r="P576"/>
  <c r="BK576"/>
  <c r="J576"/>
  <c r="BE576"/>
  <c r="BI568"/>
  <c r="BH568"/>
  <c r="BG568"/>
  <c r="BF568"/>
  <c r="T568"/>
  <c r="R568"/>
  <c r="P568"/>
  <c r="BK568"/>
  <c r="J568"/>
  <c r="BE568"/>
  <c r="BI560"/>
  <c r="BH560"/>
  <c r="BG560"/>
  <c r="BF560"/>
  <c r="T560"/>
  <c r="R560"/>
  <c r="P560"/>
  <c r="BK560"/>
  <c r="J560"/>
  <c r="BE560"/>
  <c r="BI556"/>
  <c r="BH556"/>
  <c r="BG556"/>
  <c r="BF556"/>
  <c r="T556"/>
  <c r="R556"/>
  <c r="P556"/>
  <c r="BK556"/>
  <c r="J556"/>
  <c r="BE556"/>
  <c r="BI542"/>
  <c r="BH542"/>
  <c r="BG542"/>
  <c r="BF542"/>
  <c r="T542"/>
  <c r="R542"/>
  <c r="P542"/>
  <c r="BK542"/>
  <c r="J542"/>
  <c r="BE542"/>
  <c r="BI532"/>
  <c r="BH532"/>
  <c r="BG532"/>
  <c r="BF532"/>
  <c r="T532"/>
  <c r="R532"/>
  <c r="P532"/>
  <c r="BK532"/>
  <c r="J532"/>
  <c r="BE532"/>
  <c r="BI527"/>
  <c r="BH527"/>
  <c r="BG527"/>
  <c r="BF527"/>
  <c r="T527"/>
  <c r="R527"/>
  <c r="P527"/>
  <c r="BK527"/>
  <c r="J527"/>
  <c r="BE527"/>
  <c r="BI524"/>
  <c r="BH524"/>
  <c r="BG524"/>
  <c r="BF524"/>
  <c r="T524"/>
  <c r="R524"/>
  <c r="P524"/>
  <c r="BK524"/>
  <c r="J524"/>
  <c r="BE524"/>
  <c r="BI519"/>
  <c r="BH519"/>
  <c r="BG519"/>
  <c r="BF519"/>
  <c r="T519"/>
  <c r="T518"/>
  <c r="R519"/>
  <c r="R518"/>
  <c r="P519"/>
  <c r="P518"/>
  <c r="BK519"/>
  <c r="BK518"/>
  <c r="J518"/>
  <c r="J519"/>
  <c r="BE519"/>
  <c r="J111"/>
  <c r="BI515"/>
  <c r="BH515"/>
  <c r="BG515"/>
  <c r="BF515"/>
  <c r="T515"/>
  <c r="R515"/>
  <c r="P515"/>
  <c r="BK515"/>
  <c r="J515"/>
  <c r="BE515"/>
  <c r="BI514"/>
  <c r="BH514"/>
  <c r="BG514"/>
  <c r="BF514"/>
  <c r="T514"/>
  <c r="R514"/>
  <c r="P514"/>
  <c r="BK514"/>
  <c r="J514"/>
  <c r="BE514"/>
  <c r="BI513"/>
  <c r="BH513"/>
  <c r="BG513"/>
  <c r="BF513"/>
  <c r="T513"/>
  <c r="R513"/>
  <c r="P513"/>
  <c r="BK513"/>
  <c r="J513"/>
  <c r="BE513"/>
  <c r="BI507"/>
  <c r="BH507"/>
  <c r="BG507"/>
  <c r="BF507"/>
  <c r="T507"/>
  <c r="R507"/>
  <c r="P507"/>
  <c r="BK507"/>
  <c r="J507"/>
  <c r="BE507"/>
  <c r="BI504"/>
  <c r="BH504"/>
  <c r="BG504"/>
  <c r="BF504"/>
  <c r="T504"/>
  <c r="T503"/>
  <c r="R504"/>
  <c r="R503"/>
  <c r="P504"/>
  <c r="P503"/>
  <c r="BK504"/>
  <c r="BK503"/>
  <c r="J503"/>
  <c r="J504"/>
  <c r="BE504"/>
  <c r="J110"/>
  <c r="BI502"/>
  <c r="BH502"/>
  <c r="BG502"/>
  <c r="BF502"/>
  <c r="T502"/>
  <c r="R502"/>
  <c r="P502"/>
  <c r="BK502"/>
  <c r="J502"/>
  <c r="BE502"/>
  <c r="BI499"/>
  <c r="BH499"/>
  <c r="BG499"/>
  <c r="BF499"/>
  <c r="T499"/>
  <c r="R499"/>
  <c r="P499"/>
  <c r="BK499"/>
  <c r="J499"/>
  <c r="BE499"/>
  <c r="BI498"/>
  <c r="BH498"/>
  <c r="BG498"/>
  <c r="BF498"/>
  <c r="T498"/>
  <c r="R498"/>
  <c r="P498"/>
  <c r="BK498"/>
  <c r="J498"/>
  <c r="BE498"/>
  <c r="BI495"/>
  <c r="BH495"/>
  <c r="BG495"/>
  <c r="BF495"/>
  <c r="T495"/>
  <c r="R495"/>
  <c r="P495"/>
  <c r="BK495"/>
  <c r="J495"/>
  <c r="BE495"/>
  <c r="BI494"/>
  <c r="BH494"/>
  <c r="BG494"/>
  <c r="BF494"/>
  <c r="T494"/>
  <c r="R494"/>
  <c r="P494"/>
  <c r="BK494"/>
  <c r="J494"/>
  <c r="BE494"/>
  <c r="BI491"/>
  <c r="BH491"/>
  <c r="BG491"/>
  <c r="BF491"/>
  <c r="T491"/>
  <c r="R491"/>
  <c r="P491"/>
  <c r="BK491"/>
  <c r="J491"/>
  <c r="BE491"/>
  <c r="BI490"/>
  <c r="BH490"/>
  <c r="BG490"/>
  <c r="BF490"/>
  <c r="T490"/>
  <c r="R490"/>
  <c r="P490"/>
  <c r="BK490"/>
  <c r="J490"/>
  <c r="BE490"/>
  <c r="BI487"/>
  <c r="BH487"/>
  <c r="BG487"/>
  <c r="BF487"/>
  <c r="T487"/>
  <c r="R487"/>
  <c r="P487"/>
  <c r="BK487"/>
  <c r="J487"/>
  <c r="BE487"/>
  <c r="BI477"/>
  <c r="BH477"/>
  <c r="BG477"/>
  <c r="BF477"/>
  <c r="T477"/>
  <c r="T476"/>
  <c r="R477"/>
  <c r="R476"/>
  <c r="P477"/>
  <c r="P476"/>
  <c r="BK477"/>
  <c r="BK476"/>
  <c r="J476"/>
  <c r="J477"/>
  <c r="BE477"/>
  <c r="J109"/>
  <c r="BI473"/>
  <c r="BH473"/>
  <c r="BG473"/>
  <c r="BF473"/>
  <c r="T473"/>
  <c r="T472"/>
  <c r="R473"/>
  <c r="R472"/>
  <c r="P473"/>
  <c r="P472"/>
  <c r="BK473"/>
  <c r="BK472"/>
  <c r="J472"/>
  <c r="J473"/>
  <c r="BE473"/>
  <c r="J108"/>
  <c r="BI468"/>
  <c r="BH468"/>
  <c r="BG468"/>
  <c r="BF468"/>
  <c r="T468"/>
  <c r="R468"/>
  <c r="P468"/>
  <c r="BK468"/>
  <c r="J468"/>
  <c r="BE468"/>
  <c r="BI465"/>
  <c r="BH465"/>
  <c r="BG465"/>
  <c r="BF465"/>
  <c r="T465"/>
  <c r="R465"/>
  <c r="P465"/>
  <c r="BK465"/>
  <c r="J465"/>
  <c r="BE465"/>
  <c r="BI464"/>
  <c r="BH464"/>
  <c r="BG464"/>
  <c r="BF464"/>
  <c r="T464"/>
  <c r="R464"/>
  <c r="P464"/>
  <c r="BK464"/>
  <c r="J464"/>
  <c r="BE464"/>
  <c r="BI458"/>
  <c r="BH458"/>
  <c r="BG458"/>
  <c r="BF458"/>
  <c r="T458"/>
  <c r="R458"/>
  <c r="P458"/>
  <c r="BK458"/>
  <c r="J458"/>
  <c r="BE458"/>
  <c r="BI452"/>
  <c r="BH452"/>
  <c r="BG452"/>
  <c r="BF452"/>
  <c r="T452"/>
  <c r="R452"/>
  <c r="P452"/>
  <c r="BK452"/>
  <c r="J452"/>
  <c r="BE452"/>
  <c r="BI438"/>
  <c r="BH438"/>
  <c r="BG438"/>
  <c r="BF438"/>
  <c r="T438"/>
  <c r="T437"/>
  <c r="R438"/>
  <c r="R437"/>
  <c r="P438"/>
  <c r="P437"/>
  <c r="BK438"/>
  <c r="BK437"/>
  <c r="J437"/>
  <c r="J438"/>
  <c r="BE438"/>
  <c r="J107"/>
  <c r="BI434"/>
  <c r="BH434"/>
  <c r="BG434"/>
  <c r="BF434"/>
  <c r="T434"/>
  <c r="R434"/>
  <c r="P434"/>
  <c r="BK434"/>
  <c r="J434"/>
  <c r="BE434"/>
  <c r="BI424"/>
  <c r="BH424"/>
  <c r="BG424"/>
  <c r="BF424"/>
  <c r="T424"/>
  <c r="T423"/>
  <c r="R424"/>
  <c r="R423"/>
  <c r="P424"/>
  <c r="P423"/>
  <c r="BK424"/>
  <c r="BK423"/>
  <c r="J423"/>
  <c r="J424"/>
  <c r="BE424"/>
  <c r="J106"/>
  <c r="BI418"/>
  <c r="BH418"/>
  <c r="BG418"/>
  <c r="BF418"/>
  <c r="T418"/>
  <c r="T417"/>
  <c r="R418"/>
  <c r="R417"/>
  <c r="P418"/>
  <c r="P417"/>
  <c r="BK418"/>
  <c r="BK417"/>
  <c r="J417"/>
  <c r="J418"/>
  <c r="BE418"/>
  <c r="J105"/>
  <c r="BI403"/>
  <c r="BH403"/>
  <c r="BG403"/>
  <c r="BF403"/>
  <c r="T403"/>
  <c r="R403"/>
  <c r="P403"/>
  <c r="BK403"/>
  <c r="J403"/>
  <c r="BE403"/>
  <c r="BI392"/>
  <c r="BH392"/>
  <c r="BG392"/>
  <c r="BF392"/>
  <c r="T392"/>
  <c r="R392"/>
  <c r="P392"/>
  <c r="BK392"/>
  <c r="J392"/>
  <c r="BE392"/>
  <c r="BI378"/>
  <c r="BH378"/>
  <c r="BG378"/>
  <c r="BF378"/>
  <c r="T378"/>
  <c r="R378"/>
  <c r="P378"/>
  <c r="BK378"/>
  <c r="J378"/>
  <c r="BE378"/>
  <c r="BI368"/>
  <c r="BH368"/>
  <c r="BG368"/>
  <c r="BF368"/>
  <c r="T368"/>
  <c r="R368"/>
  <c r="P368"/>
  <c r="BK368"/>
  <c r="J368"/>
  <c r="BE368"/>
  <c r="BI357"/>
  <c r="BH357"/>
  <c r="BG357"/>
  <c r="BF357"/>
  <c r="T357"/>
  <c r="R357"/>
  <c r="P357"/>
  <c r="BK357"/>
  <c r="J357"/>
  <c r="BE357"/>
  <c r="BI353"/>
  <c r="BH353"/>
  <c r="BG353"/>
  <c r="BF353"/>
  <c r="T353"/>
  <c r="R353"/>
  <c r="P353"/>
  <c r="BK353"/>
  <c r="J353"/>
  <c r="BE353"/>
  <c r="BI348"/>
  <c r="BH348"/>
  <c r="BG348"/>
  <c r="BF348"/>
  <c r="T348"/>
  <c r="R348"/>
  <c r="P348"/>
  <c r="BK348"/>
  <c r="J348"/>
  <c r="BE348"/>
  <c r="BI347"/>
  <c r="BH347"/>
  <c r="BG347"/>
  <c r="BF347"/>
  <c r="T347"/>
  <c r="R347"/>
  <c r="P347"/>
  <c r="BK347"/>
  <c r="J347"/>
  <c r="BE347"/>
  <c r="BI345"/>
  <c r="BH345"/>
  <c r="BG345"/>
  <c r="BF345"/>
  <c r="T345"/>
  <c r="R345"/>
  <c r="P345"/>
  <c r="BK345"/>
  <c r="J345"/>
  <c r="BE345"/>
  <c r="BI333"/>
  <c r="BH333"/>
  <c r="BG333"/>
  <c r="BF333"/>
  <c r="T333"/>
  <c r="R333"/>
  <c r="P333"/>
  <c r="BK333"/>
  <c r="J333"/>
  <c r="BE333"/>
  <c r="BI331"/>
  <c r="BH331"/>
  <c r="BG331"/>
  <c r="BF331"/>
  <c r="T331"/>
  <c r="R331"/>
  <c r="P331"/>
  <c r="BK331"/>
  <c r="J331"/>
  <c r="BE331"/>
  <c r="BI327"/>
  <c r="BH327"/>
  <c r="BG327"/>
  <c r="BF327"/>
  <c r="T327"/>
  <c r="R327"/>
  <c r="P327"/>
  <c r="BK327"/>
  <c r="J327"/>
  <c r="BE327"/>
  <c r="BI323"/>
  <c r="BH323"/>
  <c r="BG323"/>
  <c r="BF323"/>
  <c r="T323"/>
  <c r="R323"/>
  <c r="P323"/>
  <c r="BK323"/>
  <c r="J323"/>
  <c r="BE323"/>
  <c r="BI320"/>
  <c r="BH320"/>
  <c r="BG320"/>
  <c r="BF320"/>
  <c r="T320"/>
  <c r="R320"/>
  <c r="P320"/>
  <c r="BK320"/>
  <c r="J320"/>
  <c r="BE320"/>
  <c r="BI319"/>
  <c r="BH319"/>
  <c r="BG319"/>
  <c r="BF319"/>
  <c r="T319"/>
  <c r="T318"/>
  <c r="R319"/>
  <c r="R318"/>
  <c r="P319"/>
  <c r="P318"/>
  <c r="BK319"/>
  <c r="BK318"/>
  <c r="J318"/>
  <c r="J319"/>
  <c r="BE319"/>
  <c r="J104"/>
  <c r="BI313"/>
  <c r="BH313"/>
  <c r="BG313"/>
  <c r="BF313"/>
  <c r="T313"/>
  <c r="R313"/>
  <c r="P313"/>
  <c r="BK313"/>
  <c r="J313"/>
  <c r="BE313"/>
  <c r="BI312"/>
  <c r="BH312"/>
  <c r="BG312"/>
  <c r="BF312"/>
  <c r="T312"/>
  <c r="R312"/>
  <c r="P312"/>
  <c r="BK312"/>
  <c r="J312"/>
  <c r="BE312"/>
  <c r="BI301"/>
  <c r="BH301"/>
  <c r="BG301"/>
  <c r="BF301"/>
  <c r="T301"/>
  <c r="R301"/>
  <c r="P301"/>
  <c r="BK301"/>
  <c r="J301"/>
  <c r="BE301"/>
  <c r="BI290"/>
  <c r="BH290"/>
  <c r="BG290"/>
  <c r="BF290"/>
  <c r="T290"/>
  <c r="R290"/>
  <c r="P290"/>
  <c r="BK290"/>
  <c r="J290"/>
  <c r="BE290"/>
  <c r="BI282"/>
  <c r="BH282"/>
  <c r="BG282"/>
  <c r="BF282"/>
  <c r="T282"/>
  <c r="R282"/>
  <c r="P282"/>
  <c r="BK282"/>
  <c r="J282"/>
  <c r="BE282"/>
  <c r="BI271"/>
  <c r="BH271"/>
  <c r="BG271"/>
  <c r="BF271"/>
  <c r="T271"/>
  <c r="T270"/>
  <c r="R271"/>
  <c r="R270"/>
  <c r="P271"/>
  <c r="P270"/>
  <c r="BK271"/>
  <c r="BK270"/>
  <c r="J270"/>
  <c r="J271"/>
  <c r="BE271"/>
  <c r="J103"/>
  <c r="BI266"/>
  <c r="BH266"/>
  <c r="BG266"/>
  <c r="BF266"/>
  <c r="T266"/>
  <c r="R266"/>
  <c r="P266"/>
  <c r="BK266"/>
  <c r="J266"/>
  <c r="BE266"/>
  <c r="BI262"/>
  <c r="BH262"/>
  <c r="BG262"/>
  <c r="BF262"/>
  <c r="T262"/>
  <c r="T261"/>
  <c r="R262"/>
  <c r="R261"/>
  <c r="P262"/>
  <c r="P261"/>
  <c r="BK262"/>
  <c r="BK261"/>
  <c r="J261"/>
  <c r="J262"/>
  <c r="BE262"/>
  <c r="J102"/>
  <c r="BI260"/>
  <c r="BH260"/>
  <c r="BG260"/>
  <c r="BF260"/>
  <c r="T260"/>
  <c r="R260"/>
  <c r="P260"/>
  <c r="BK260"/>
  <c r="J260"/>
  <c r="BE260"/>
  <c r="BI255"/>
  <c r="BH255"/>
  <c r="BG255"/>
  <c r="BF255"/>
  <c r="T255"/>
  <c r="R255"/>
  <c r="P255"/>
  <c r="BK255"/>
  <c r="J255"/>
  <c r="BE255"/>
  <c r="BI252"/>
  <c r="BH252"/>
  <c r="BG252"/>
  <c r="BF252"/>
  <c r="T252"/>
  <c r="R252"/>
  <c r="P252"/>
  <c r="BK252"/>
  <c r="J252"/>
  <c r="BE252"/>
  <c r="BI247"/>
  <c r="BH247"/>
  <c r="BG247"/>
  <c r="BF247"/>
  <c r="T247"/>
  <c r="R247"/>
  <c r="P247"/>
  <c r="BK247"/>
  <c r="J247"/>
  <c r="BE247"/>
  <c r="BI246"/>
  <c r="BH246"/>
  <c r="BG246"/>
  <c r="BF246"/>
  <c r="T246"/>
  <c r="R246"/>
  <c r="P246"/>
  <c r="BK246"/>
  <c r="J246"/>
  <c r="BE246"/>
  <c r="BI241"/>
  <c r="BH241"/>
  <c r="BG241"/>
  <c r="BF241"/>
  <c r="T241"/>
  <c r="T240"/>
  <c r="R241"/>
  <c r="R240"/>
  <c r="P241"/>
  <c r="P240"/>
  <c r="BK241"/>
  <c r="BK240"/>
  <c r="J240"/>
  <c r="J241"/>
  <c r="BE241"/>
  <c r="J101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2"/>
  <c r="BH232"/>
  <c r="BG232"/>
  <c r="BF232"/>
  <c r="T232"/>
  <c r="R232"/>
  <c r="P232"/>
  <c r="BK232"/>
  <c r="J232"/>
  <c r="BE232"/>
  <c r="BI220"/>
  <c r="BH220"/>
  <c r="BG220"/>
  <c r="BF220"/>
  <c r="T220"/>
  <c r="R220"/>
  <c r="P220"/>
  <c r="BK220"/>
  <c r="J220"/>
  <c r="BE220"/>
  <c r="BI213"/>
  <c r="BH213"/>
  <c r="BG213"/>
  <c r="BF213"/>
  <c r="T213"/>
  <c r="R213"/>
  <c r="P213"/>
  <c r="BK213"/>
  <c r="J213"/>
  <c r="BE213"/>
  <c r="BI209"/>
  <c r="BH209"/>
  <c r="BG209"/>
  <c r="BF209"/>
  <c r="T209"/>
  <c r="T208"/>
  <c r="R209"/>
  <c r="R208"/>
  <c r="P209"/>
  <c r="P208"/>
  <c r="BK209"/>
  <c r="BK208"/>
  <c r="J208"/>
  <c r="J209"/>
  <c r="BE209"/>
  <c r="J100"/>
  <c r="BI203"/>
  <c r="BH203"/>
  <c r="BG203"/>
  <c r="BF203"/>
  <c r="T203"/>
  <c r="T202"/>
  <c r="R203"/>
  <c r="R202"/>
  <c r="P203"/>
  <c r="P202"/>
  <c r="BK203"/>
  <c r="BK202"/>
  <c r="J202"/>
  <c r="J203"/>
  <c r="BE203"/>
  <c r="J99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5"/>
  <c r="BH195"/>
  <c r="BG195"/>
  <c r="BF195"/>
  <c r="T195"/>
  <c r="R195"/>
  <c r="P195"/>
  <c r="BK195"/>
  <c r="J195"/>
  <c r="BE195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4"/>
  <c r="BH184"/>
  <c r="BG184"/>
  <c r="BF184"/>
  <c r="T184"/>
  <c r="R184"/>
  <c r="P184"/>
  <c r="BK184"/>
  <c r="J184"/>
  <c r="BE184"/>
  <c r="BI180"/>
  <c r="BH180"/>
  <c r="BG180"/>
  <c r="BF180"/>
  <c r="T180"/>
  <c r="R180"/>
  <c r="P180"/>
  <c r="BK180"/>
  <c r="J180"/>
  <c r="BE180"/>
  <c r="BI175"/>
  <c r="BH175"/>
  <c r="BG175"/>
  <c r="BF175"/>
  <c r="T175"/>
  <c r="R175"/>
  <c r="P175"/>
  <c r="BK175"/>
  <c r="J175"/>
  <c r="BE175"/>
  <c r="BI172"/>
  <c r="BH172"/>
  <c r="BG172"/>
  <c r="BF172"/>
  <c r="T172"/>
  <c r="T171"/>
  <c r="T170"/>
  <c r="T169"/>
  <c r="R172"/>
  <c r="R171"/>
  <c r="R170"/>
  <c r="R169"/>
  <c r="P172"/>
  <c r="P171"/>
  <c r="P170"/>
  <c r="P169"/>
  <c r="AU95" i="1"/>
  <c r="BK172" i="2"/>
  <c r="BK171"/>
  <c r="J171"/>
  <c r="BK170"/>
  <c r="J170"/>
  <c r="BK169"/>
  <c r="J169"/>
  <c r="J96"/>
  <c r="J172"/>
  <c r="BE172"/>
  <c r="J98"/>
  <c r="J97"/>
  <c r="J166"/>
  <c r="J165"/>
  <c r="F165"/>
  <c r="F163"/>
  <c r="E161"/>
  <c r="BI148"/>
  <c r="BH148"/>
  <c r="BG148"/>
  <c r="BF148"/>
  <c r="BI147"/>
  <c r="BH147"/>
  <c r="BG147"/>
  <c r="BF147"/>
  <c r="BE147"/>
  <c r="BI146"/>
  <c r="BH146"/>
  <c r="BG146"/>
  <c r="BF146"/>
  <c r="BE146"/>
  <c r="BI145"/>
  <c r="BH145"/>
  <c r="BG145"/>
  <c r="BF145"/>
  <c r="BE145"/>
  <c r="BI144"/>
  <c r="BH144"/>
  <c r="BG144"/>
  <c r="BF144"/>
  <c r="BE144"/>
  <c r="BI143"/>
  <c r="F39"/>
  <c r="BD95" i="1"/>
  <c r="BH143" i="2"/>
  <c r="F38"/>
  <c r="BC95" i="1"/>
  <c r="BG143" i="2"/>
  <c r="F37"/>
  <c r="BB95" i="1"/>
  <c r="BF143" i="2"/>
  <c r="J36"/>
  <c r="AW95" i="1"/>
  <c r="F36" i="2"/>
  <c r="BA95" i="1"/>
  <c r="BE143" i="2"/>
  <c r="J30"/>
  <c r="J148"/>
  <c r="J142"/>
  <c r="J150"/>
  <c r="J31"/>
  <c r="J32"/>
  <c r="AG95" i="1"/>
  <c r="BE148" i="2"/>
  <c r="J35"/>
  <c r="AV95" i="1"/>
  <c r="F35" i="2"/>
  <c r="AZ95" i="1"/>
  <c r="J92" i="2"/>
  <c r="J91"/>
  <c r="F91"/>
  <c r="F89"/>
  <c r="E87"/>
  <c r="J41"/>
  <c r="J18"/>
  <c r="E18"/>
  <c r="F166"/>
  <c r="F92"/>
  <c r="J17"/>
  <c r="J12"/>
  <c r="J163"/>
  <c r="J89"/>
  <c r="E7"/>
  <c r="E159"/>
  <c r="E85"/>
  <c r="BD94" i="1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8"/>
  <c r="AN98"/>
  <c r="AT97"/>
  <c r="AN97"/>
  <c r="AT96"/>
  <c r="AN9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<sst xmlns="http://schemas.openxmlformats.org/spreadsheetml/2006/main" count="16831" uniqueCount="1869">
  <si>
    <t>Export Komplet</t>
  </si>
  <si>
    <t/>
  </si>
  <si>
    <t>2.0</t>
  </si>
  <si>
    <t>False</t>
  </si>
  <si>
    <t>{0e647bb3-7add-4d27-971d-9db5dd18658a}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</si>
  <si>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</si>
  <si>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</si>
  <si>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</si>
  <si>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</si>
  <si>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</si>
  <si>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</si>
  <si>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</si>
  <si>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</si>
  <si>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</si>
  <si>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</si>
  <si>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</si>
  <si>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Snížení energetické náročnosti objektu Mateřská školka Sluníčko Písek</t>
  </si>
  <si>
    <t>KSO:</t>
  </si>
  <si>
    <t>CC-CZ:</t>
  </si>
  <si>
    <t>Místo:</t>
  </si>
  <si>
    <t>Písek</t>
  </si>
  <si>
    <t>Datum:</t>
  </si>
  <si>
    <t>1. 11. 2019</t>
  </si>
  <si>
    <t>Zadavatel:</t>
  </si>
  <si>
    <t>IČ:</t>
  </si>
  <si>
    <t>70943842</t>
  </si>
  <si>
    <t>Základní škola Svobodná a Mateřská škola Písek, Dr</t>
  </si>
  <si>
    <t>DIČ:</t>
  </si>
  <si>
    <t>CZ70943842</t>
  </si>
  <si>
    <t>Uchazeč:</t>
  </si>
  <si>
    <t>Vyplň údaj</t>
  </si>
  <si>
    <t>Projektant:</t>
  </si>
  <si>
    <t xml:space="preserve">60078936_x000D_
</t>
  </si>
  <si>
    <t>VL projekt</t>
  </si>
  <si>
    <t xml:space="preserve">CZ60078936_x000D_
</t>
  </si>
  <si>
    <t>True</t>
  </si>
  <si>
    <t>Zpracovatel:</t>
  </si>
  <si>
    <t>Jindřich  J u k l  tel.: 602558222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</si>
  <si>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</si>
  <si>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</si>
  <si>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</si>
  <si>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</si>
  <si>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</si>
  <si>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</si>
  <si>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</si>
  <si>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</si>
  <si>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</si>
  <si>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</si>
  <si>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</si>
  <si>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</si>
  <si>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</si>
  <si>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</si>
  <si>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</si>
  <si>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</si>
  <si>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</si>
  <si>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</si>
  <si>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</si>
  <si>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</si>
  <si>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</si>
  <si>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</si>
  <si>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</si>
  <si>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</si>
  <si>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</si>
  <si>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</si>
  <si>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</si>
  <si>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</si>
  <si>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</si>
  <si>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</si>
  <si>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</si>
  <si>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</si>
  <si>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</si>
  <si>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</si>
  <si>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</si>
  <si>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</si>
  <si>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</si>
  <si>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</si>
  <si>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</si>
  <si>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</si>
  <si>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</si>
  <si>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</si>
  <si>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</si>
  <si>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</si>
  <si>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</si>
  <si>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</si>
  <si>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1119-01</t>
  </si>
  <si>
    <t>SO 01 Stavební práce</t>
  </si>
  <si>
    <t>STA</t>
  </si>
  <si>
    <t>1</t>
  </si>
  <si>
    <t>{bb605bc6-9d97-4530-9a11-39fa44a6ed48}</t>
  </si>
  <si>
    <t>2</t>
  </si>
  <si>
    <t>1119-02</t>
  </si>
  <si>
    <t>Vzduchotechnika</t>
  </si>
  <si>
    <t>{4e81292c-fb95-4e9a-9bf3-5f73bca3ec65}</t>
  </si>
  <si>
    <t>1119-03</t>
  </si>
  <si>
    <t xml:space="preserve">SO 01 - zazdění terasy 2.18 </t>
  </si>
  <si>
    <t>{44e02283-0659-413b-b538-e8b6ad8c9f68}</t>
  </si>
  <si>
    <t>1119-04</t>
  </si>
  <si>
    <t>SO 02 - zádveří a severozápadní fasáda pavilonu</t>
  </si>
  <si>
    <t>{7ebd6cc0-d9b5-4f0c-8272-b81a5a9fc9ac}</t>
  </si>
  <si>
    <t>KRYCÍ LIST SOUPISU PRACÍ</t>
  </si>
  <si>
    <t>Objekt:</t>
  </si>
  <si>
    <t>1119-01 - SO 01 Stavební práce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</si>
  <si>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</si>
  <si>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</si>
  <si>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</si>
  <si>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</si>
  <si>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</si>
  <si>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</si>
  <si>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</si>
  <si>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</si>
  <si>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</si>
  <si>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</si>
  <si>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</si>
  <si>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</t>
  </si>
  <si>
    <t xml:space="preserve">    6 - Úpravy povrchů, podlahy a osazování výplní</t>
  </si>
  <si>
    <t xml:space="preserve">    61 - Úpravy povrchů vnitřní</t>
  </si>
  <si>
    <t xml:space="preserve">    62 - Úpravy povrchů vnější</t>
  </si>
  <si>
    <t xml:space="preserve">    63 - Podlahy a podlahové konstrukce</t>
  </si>
  <si>
    <t xml:space="preserve">    64 - Výplně otvorů</t>
  </si>
  <si>
    <t xml:space="preserve">    9 - Ostatní konstrukce</t>
  </si>
  <si>
    <t xml:space="preserve">    91 - Doplňující práce na komunikaci</t>
  </si>
  <si>
    <t xml:space="preserve">    94 - Lešení a stavební výtahy</t>
  </si>
  <si>
    <t xml:space="preserve">    95 - Dokončovací konstrukce na pozemních stavbách</t>
  </si>
  <si>
    <t xml:space="preserve">    96 - Bourání konstrukcí</t>
  </si>
  <si>
    <t xml:space="preserve">    D96 - Přesuny suti a vybouraných hmot</t>
  </si>
  <si>
    <t xml:space="preserve">    99 - Staveništní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</si>
  <si>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</si>
  <si>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</si>
  <si>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</si>
  <si>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</si>
  <si>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Vnitřní kanalizace</t>
  </si>
  <si>
    <t xml:space="preserve">    728 - Vzduchotechnika</t>
  </si>
  <si>
    <t xml:space="preserve">    741 - Elektroinstalace - silnoproud</t>
  </si>
  <si>
    <t xml:space="preserve">    762 - Konstrukce tesařské</t>
  </si>
  <si>
    <t xml:space="preserve">    763 - Dřevostavby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</si>
  <si>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</si>
  <si>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</si>
  <si>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</si>
  <si>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 a obklady</t>
  </si>
  <si>
    <t xml:space="preserve">    776 - Podlahy povlakové</t>
  </si>
  <si>
    <t xml:space="preserve">    783 - Nátěry</t>
  </si>
  <si>
    <t xml:space="preserve">    784 - Malby</t>
  </si>
  <si>
    <t xml:space="preserve">    786 - Dokončovací práce - čalounické úpravy</t>
  </si>
  <si>
    <t>M - Práce a dodávky M</t>
  </si>
  <si>
    <t xml:space="preserve">    M022 - Hromosvod</t>
  </si>
  <si>
    <t xml:space="preserve">    M21 - Elektromontáže</t>
  </si>
  <si>
    <t xml:space="preserve">    M46 - Zemní práce při montážích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</si>
  <si>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</si>
  <si>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</si>
  <si>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</si>
  <si>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</si>
  <si>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</si>
  <si>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</si>
  <si>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</si>
  <si>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</si>
  <si>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</si>
  <si>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</si>
  <si>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</si>
  <si>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</si>
  <si>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</si>
  <si>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</si>
  <si>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</si>
  <si>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</si>
  <si>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</si>
  <si>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</si>
  <si>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</si>
  <si>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</si>
  <si>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</si>
  <si>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</si>
  <si>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</si>
  <si>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</si>
  <si>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</si>
  <si>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</si>
  <si>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</si>
  <si>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</si>
  <si>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</si>
  <si>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</si>
  <si>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</si>
  <si>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</si>
  <si>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</si>
  <si>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113106121R00</t>
  </si>
  <si>
    <t>Rozebrání dlažeb z betonových nebo kamenných dlaždic komunikací pro pěší ručně</t>
  </si>
  <si>
    <t>m2</t>
  </si>
  <si>
    <t>4</t>
  </si>
  <si>
    <t>VV</t>
  </si>
  <si>
    <t>"poškozené a zvlněné části okapového chodníku" 30</t>
  </si>
  <si>
    <t>Součet</t>
  </si>
  <si>
    <t>262</t>
  </si>
  <si>
    <t>113106171</t>
  </si>
  <si>
    <t>Rozebrání dlažeb vozovek ze zámkové dlažby s ložem z kameniva ručně</t>
  </si>
  <si>
    <t>1186257652</t>
  </si>
  <si>
    <t>"dlažba okolo půlkruhového rondelu" 0,3*11,7</t>
  </si>
  <si>
    <t>"zateplení soklu pod terénem"</t>
  </si>
  <si>
    <t>(5,77+6,15+9,61)*0,50</t>
  </si>
  <si>
    <t>3</t>
  </si>
  <si>
    <t>113152112R00</t>
  </si>
  <si>
    <t>Odstranění podkladů zpevněných ploch z kameniva drceného</t>
  </si>
  <si>
    <t>m3</t>
  </si>
  <si>
    <t>6</t>
  </si>
  <si>
    <t>"bouraný rondel" 0,2*(3,1415*(2,71*2,71)/2)</t>
  </si>
  <si>
    <t>264</t>
  </si>
  <si>
    <t>132201101</t>
  </si>
  <si>
    <t>Hloubení rýh š do 600 mm v hornině tř. 3 objemu do 100 m3</t>
  </si>
  <si>
    <t>2127311677</t>
  </si>
  <si>
    <t>(5,77+6,15+9,61)*0,50*0,60</t>
  </si>
  <si>
    <t>(14,135+7,60+4,46+6,65+12,295)*0,50*0,60</t>
  </si>
  <si>
    <t>265</t>
  </si>
  <si>
    <t>132201109</t>
  </si>
  <si>
    <t>Příplatek za lepivost k hloubení rýh š do 600 mm v hornině tř. 3</t>
  </si>
  <si>
    <t>-1738998239</t>
  </si>
  <si>
    <t>266</t>
  </si>
  <si>
    <t>162701101</t>
  </si>
  <si>
    <t>Vodorovné přemístění do 6000 m výkopku/sypaniny z horniny tř. 1 až 4</t>
  </si>
  <si>
    <t>1262166951</t>
  </si>
  <si>
    <t>(5,77+6,15+9,61)*0,50*0,10</t>
  </si>
  <si>
    <t>(14,135+7,60+4,46+6,65+12,295)*0,50*0,10</t>
  </si>
  <si>
    <t>270</t>
  </si>
  <si>
    <t>166101101</t>
  </si>
  <si>
    <t>Přehození neulehlého výkopku z horniny tř. 1 až 4</t>
  </si>
  <si>
    <t>-1546000146</t>
  </si>
  <si>
    <t>20,001-3,334</t>
  </si>
  <si>
    <t>267</t>
  </si>
  <si>
    <t>167101101</t>
  </si>
  <si>
    <t>Nakládání výkopku z hornin tř. 1 až 4 do 100 m3</t>
  </si>
  <si>
    <t>-851327051</t>
  </si>
  <si>
    <t>268</t>
  </si>
  <si>
    <t>171201201</t>
  </si>
  <si>
    <t>Uložení sypaniny na skládky</t>
  </si>
  <si>
    <t>891428729</t>
  </si>
  <si>
    <t>269</t>
  </si>
  <si>
    <t>171201211</t>
  </si>
  <si>
    <t>Poplatek za uložení stavebního odpadu - zeminy a kameniva na skládce</t>
  </si>
  <si>
    <t>t</t>
  </si>
  <si>
    <t>840903921</t>
  </si>
  <si>
    <t>3,334*1,865</t>
  </si>
  <si>
    <t>271</t>
  </si>
  <si>
    <t>174101101</t>
  </si>
  <si>
    <t>Zásyp jam, šachet rýh nebo kolem objektů sypaninou se zhutněním</t>
  </si>
  <si>
    <t>1809535654</t>
  </si>
  <si>
    <t>Zakládání</t>
  </si>
  <si>
    <t>272</t>
  </si>
  <si>
    <t>215901101</t>
  </si>
  <si>
    <t>Zhutnění podloží z hornin soudržných do 92% PS nebo nesoudržných sypkých I(d) do 0,8</t>
  </si>
  <si>
    <t>1110117935</t>
  </si>
  <si>
    <t>(14,135+7,60+4,46+6,65+12,295)*0,50</t>
  </si>
  <si>
    <t>Svislé a kompletní konstrukce</t>
  </si>
  <si>
    <t>280</t>
  </si>
  <si>
    <t>310231051</t>
  </si>
  <si>
    <t>Zazdívka otvorů ve zdivu nadzákladovém plochy do 1 m2 cihlami děrovanými přes P10 do P15 tl 300 mm</t>
  </si>
  <si>
    <t>-553912066</t>
  </si>
  <si>
    <t>"1.NP"</t>
  </si>
  <si>
    <t>3,55*2,40-(1,50*2,10)</t>
  </si>
  <si>
    <t>286</t>
  </si>
  <si>
    <t>310321111</t>
  </si>
  <si>
    <t>Zabetonování otvorů do pl 1 m2 ve zdivu nadzákladovém včetně bednění a výztuže</t>
  </si>
  <si>
    <t>-1082297146</t>
  </si>
  <si>
    <t>"podbetonování dešť potrubí"</t>
  </si>
  <si>
    <t>0,485*0,24*0,30</t>
  </si>
  <si>
    <t>"2.NP"</t>
  </si>
  <si>
    <t>0,25*0,25*0,25*2</t>
  </si>
  <si>
    <t>311273121</t>
  </si>
  <si>
    <t>Zdivo tepelněizolační z pórobetových tvárnic do P2 do 400kg/m3 U přes 0,18 do 0,22, tl zdiva 450 mm</t>
  </si>
  <si>
    <t>8</t>
  </si>
  <si>
    <t>"parapetní zdivo m.č. 1.06" 2*1*1,5</t>
  </si>
  <si>
    <t>"parapetní zdivo m.č. 1.17" 2*1*1,5</t>
  </si>
  <si>
    <t>"dozdívka pilířů m.č. 1.17" 2*3,05*0,458</t>
  </si>
  <si>
    <t>"- přizdívky oken"</t>
  </si>
  <si>
    <t>0,30*2,10*2</t>
  </si>
  <si>
    <t>5,40*2,40-(1,50*2,10*2)</t>
  </si>
  <si>
    <t>1,50*2,10</t>
  </si>
  <si>
    <t>261</t>
  </si>
  <si>
    <t>317142446</t>
  </si>
  <si>
    <t>Překlad nenosný pórobetonový š 150 mm v do 250 mm na tenkovrstvou maltu dl do 2000 mm</t>
  </si>
  <si>
    <t>kus</t>
  </si>
  <si>
    <t>1144230344</t>
  </si>
  <si>
    <t>5</t>
  </si>
  <si>
    <t>340236212R00</t>
  </si>
  <si>
    <t>Zazdívka otvorů v příčkách nebo stěnách plochy do 0,09 m2 cihlami plnými tl přes 100 mm</t>
  </si>
  <si>
    <t>10</t>
  </si>
  <si>
    <t>"zazdívka po kapsách uložení krokví bouraného rondelu" 4</t>
  </si>
  <si>
    <t>342291121</t>
  </si>
  <si>
    <t>Ukotvení příček k cihelným konstrukcím plochými kotvami</t>
  </si>
  <si>
    <t>m</t>
  </si>
  <si>
    <t>12</t>
  </si>
  <si>
    <t>"Včetně dodávky kotev i spojovacího materiálu"</t>
  </si>
  <si>
    <t>"dozdívka pilířů m.č. 1.17" 2*3,05</t>
  </si>
  <si>
    <t>Komunikace</t>
  </si>
  <si>
    <t>263</t>
  </si>
  <si>
    <t>564730011</t>
  </si>
  <si>
    <t>Podklad z kameniva hrubého drceného vel. 8-16 mm tl 100 mm</t>
  </si>
  <si>
    <t>1901580518</t>
  </si>
  <si>
    <t>7</t>
  </si>
  <si>
    <t>564851111R00</t>
  </si>
  <si>
    <t>Podklad ze štěrkodrtě ŠD tl 150 mm</t>
  </si>
  <si>
    <t>14</t>
  </si>
  <si>
    <t>596211110</t>
  </si>
  <si>
    <t>Kladení zámkové dlažby komunikací pro pěší tl 60 mm skupiny A pl do 50 m2</t>
  </si>
  <si>
    <t>16</t>
  </si>
  <si>
    <t>"po bouraném rondelu" 7*3</t>
  </si>
  <si>
    <t>9</t>
  </si>
  <si>
    <t>596811220</t>
  </si>
  <si>
    <t>Kladení betonové dlažby komunikací pro pěší do lože z kameniva vel do 0,25 m2 plochy do 50 m2</t>
  </si>
  <si>
    <t>18</t>
  </si>
  <si>
    <t>M</t>
  </si>
  <si>
    <t>59245018</t>
  </si>
  <si>
    <t>dlažba tvar obdélník betonová 200x100x60mm přírodní</t>
  </si>
  <si>
    <t>238313260</t>
  </si>
  <si>
    <t>38,00</t>
  </si>
  <si>
    <t>(5,77+6,15+9,61)*0,50*0,10 "10% nové"</t>
  </si>
  <si>
    <t>11</t>
  </si>
  <si>
    <t>59245601</t>
  </si>
  <si>
    <t>dlažba desková betonová 500x500x50mm přírodní</t>
  </si>
  <si>
    <t>-223121873</t>
  </si>
  <si>
    <t>Úpravy povrchů, podlahy a osazování výplní</t>
  </si>
  <si>
    <t>273</t>
  </si>
  <si>
    <t>637211121</t>
  </si>
  <si>
    <t>Okapový chodník z betonových dlaždic tl 40 mm kladených do písku se zalitím spár MC</t>
  </si>
  <si>
    <t>1117065047</t>
  </si>
  <si>
    <t>(14,135+7,60+4,46+6,65+12,295)*0,40</t>
  </si>
  <si>
    <t>274</t>
  </si>
  <si>
    <t>637311122</t>
  </si>
  <si>
    <t>Okapový chodník z betonových chodníkových obrubníků stojatých lože beton</t>
  </si>
  <si>
    <t>-1746432013</t>
  </si>
  <si>
    <t>(14,135+7,60+4,46+6,65+12,295)+0,40*3</t>
  </si>
  <si>
    <t>61</t>
  </si>
  <si>
    <t>Úpravy povrchů vnitřní</t>
  </si>
  <si>
    <t>619991011</t>
  </si>
  <si>
    <t>Obalení konstrukcí a prvků fólií přilepenou lepící páskou</t>
  </si>
  <si>
    <t>24</t>
  </si>
  <si>
    <t>"okno ozn. 1 - 1200 x 1500 mm" 12*(1,2*1,5)</t>
  </si>
  <si>
    <t>"okno ozn. 3 - 5400 x 2400 mm" 1*(5,4*2,4)</t>
  </si>
  <si>
    <t>"okno ozn. 4 - 900 x 3395 mm" 1*(0,9*3,395)</t>
  </si>
  <si>
    <t>"okno ozn. 5 - 1500 x 2100 mm" 6*(1,5*2,1)</t>
  </si>
  <si>
    <t>"okno ozn. 8 - 4500 x 2100 mm" 1*(4,5*2,1)</t>
  </si>
  <si>
    <t>"okno ozn. 9 - 4500 x 2100 mm" 2*(4,5*2,1)</t>
  </si>
  <si>
    <t>"sestava ozn. 10" 1*((2*2,1*1,5)+(1,5*2,9))</t>
  </si>
  <si>
    <t>"sestava ozn. 11" 1*((2*2,1*1,5)+(1,5*2,9))</t>
  </si>
  <si>
    <t>"dveře ozn. 12 - 1500 x 2280 mm" 1*(1,5*2,28)</t>
  </si>
  <si>
    <t>612315222</t>
  </si>
  <si>
    <t>Vápenná štuková omítka malých ploch do 0,25 m2 na stěnách</t>
  </si>
  <si>
    <t>32</t>
  </si>
  <si>
    <t>"otvory pro vzduchotechniku"</t>
  </si>
  <si>
    <t>"m.č. 1.01" 2</t>
  </si>
  <si>
    <t>"m.č. 1.06" 1</t>
  </si>
  <si>
    <t>"m.č. 1.16" 2</t>
  </si>
  <si>
    <t>"m.č. 2.07" 2</t>
  </si>
  <si>
    <t>"m.č. 2.16" 2</t>
  </si>
  <si>
    <t>17</t>
  </si>
  <si>
    <t>619995001</t>
  </si>
  <si>
    <t>Začištění omítek kolem oken, dveří, podlah nebo obkladů</t>
  </si>
  <si>
    <t>34</t>
  </si>
  <si>
    <t>"okno ozn. 1 - 1200 x 1500 mm" 12*(1,2+1,5+1,2+1,5)</t>
  </si>
  <si>
    <t>"okno ozn. 3 - 5400 x 2400 mm" 1*(5,4+2,4+5,4+2,4)</t>
  </si>
  <si>
    <t>"okno ozn. 4 - 900 x 3395 mm" 1*(0,9+3,395+0,9+3,395)</t>
  </si>
  <si>
    <t>"okno ozn. 5 - 1500 x 2100 mm" 6*(1,5+2,1+1,5+2,1)</t>
  </si>
  <si>
    <t>"okno ozn. 8 - 4500 x 2100 mm" 1*(4,5+2,1+4,5+2,1)</t>
  </si>
  <si>
    <t>"okno ozn. 9 - 4500 x 2100 mm" 2*(4,5+2,1+4,5+2,1)</t>
  </si>
  <si>
    <t>"sestava ozn. 10" 1*(0,8+1,5+2,1+4,5+2,1+1,5+0,8)</t>
  </si>
  <si>
    <t>"sestava ozn. 11" 1*(0,8+1,5+2,1+4,5+2,1+1,5+0,8)</t>
  </si>
  <si>
    <t>"dveře ozn. 12 - 1500 x 2280 mm" 1*(1,5+2,28+1,5+2,28)</t>
  </si>
  <si>
    <t>612325302</t>
  </si>
  <si>
    <t>Vápenocementová štuková omítka ostění nebo nadpraží</t>
  </si>
  <si>
    <t>36</t>
  </si>
  <si>
    <t>"okno ozn. 1 - 1200 x 1500 mm" 12*0,3*(1,5+1,2+1,5)</t>
  </si>
  <si>
    <t>"okno ozn. 3 - 5400 x 2400 mm" 1*0,3*(2,4+5,4+2,4)</t>
  </si>
  <si>
    <t>"okno ozn. 4 - 900 x 3395 mm" 1*0,3*(3,395+0,9+3,395)</t>
  </si>
  <si>
    <t>"okno ozn. 5 - 1500 x 2100 mm" 6*0,3*(2,1+1,5+2,1)</t>
  </si>
  <si>
    <t>"okno ozn. 8 - 4500 x 2100 mm" 1*0,3*(2,1+4,5+2,1)</t>
  </si>
  <si>
    <t>"okno ozn. 9 - 4500 x 2100 mm" 2*0,3*(2,1+4,5+2,1)</t>
  </si>
  <si>
    <t>"sestava ozn. 10" 1*0,3*(2,1+4,5+2,1)</t>
  </si>
  <si>
    <t>"sestava ozn. 11" 1*0,3*(1,5+2,1+1,5)</t>
  </si>
  <si>
    <t>"dveře ozn. 12 - 1500 x 2280 mm" 1*0,3*(2,28+1,5+2,228)</t>
  </si>
  <si>
    <t>19</t>
  </si>
  <si>
    <t>612311131</t>
  </si>
  <si>
    <t>Potažení vnitřních stěn vápenným štukem tloušťky do 3 mm</t>
  </si>
  <si>
    <t>38</t>
  </si>
  <si>
    <t>612142001</t>
  </si>
  <si>
    <t>Potažení vnitřních stěn sklovláknitým pletivem vtlačeným do tenkovrstvé hmoty</t>
  </si>
  <si>
    <t>42</t>
  </si>
  <si>
    <t>"parapetní zdivo m.č. 1.06 - přetažení na stávající stěnu" 2*1*2,1</t>
  </si>
  <si>
    <t>"parapetní zdivo m.č. 1.17 - přetažení na stávající stěnu" 2*1*2,1</t>
  </si>
  <si>
    <t>"dozdívka pilířů m.č. 1.17 - přetažení na stávající stěnu" 2*3,05*1</t>
  </si>
  <si>
    <t>62</t>
  </si>
  <si>
    <t>Úpravy povrchů vnější</t>
  </si>
  <si>
    <t>23</t>
  </si>
  <si>
    <t>629991011</t>
  </si>
  <si>
    <t>Zakrytí výplní otvorů a svislých ploch fólií přilepenou lepící páskou</t>
  </si>
  <si>
    <t>46</t>
  </si>
  <si>
    <t>25</t>
  </si>
  <si>
    <t>783823135</t>
  </si>
  <si>
    <t>Penetrační silikonový nátěr hladkých, tenkovrstvých zrnitých nebo štukových omítek</t>
  </si>
  <si>
    <t>50</t>
  </si>
  <si>
    <t>"Položka pořadí 42" 317,57</t>
  </si>
  <si>
    <t>26</t>
  </si>
  <si>
    <t>622300181RT2</t>
  </si>
  <si>
    <t>52</t>
  </si>
  <si>
    <t>"včetně dodávky materiálu"</t>
  </si>
  <si>
    <t>"stávající elektroinstalace" 130,00</t>
  </si>
  <si>
    <t>27</t>
  </si>
  <si>
    <t>622211031</t>
  </si>
  <si>
    <t>Montáž kontaktního zateplení vnějších stěn lepením a mechanickým kotvením polystyrénových desek tl do 160 mm</t>
  </si>
  <si>
    <t>54</t>
  </si>
  <si>
    <t>"sokl" 0,6*(14,175+6,31+6,92+3,31+13,795+0,77+0,695+6,02+0,695+6,7+0,695+5,45+0,695+0,55+4,9+1,9+2,85)</t>
  </si>
  <si>
    <t>"odpočet dveří" -0,6*(0,9+1,8+1,8+1,5+1,5)</t>
  </si>
  <si>
    <t>28</t>
  </si>
  <si>
    <t>28376425</t>
  </si>
  <si>
    <t>deska z polystyrénu XPS, hrana polodrážková a hladký povrch 300kPa tl 160mm</t>
  </si>
  <si>
    <t>604353779</t>
  </si>
  <si>
    <t>41,358*1,02 'Přepočtené koeficientem množství</t>
  </si>
  <si>
    <t>29</t>
  </si>
  <si>
    <t>56</t>
  </si>
  <si>
    <t>"POHLED JIHOVÝCHODNÍ"</t>
  </si>
  <si>
    <t>"celá plocha" 18,25*6,75</t>
  </si>
  <si>
    <t>"dopočet plochy pilířů" 4*0,7*5,65</t>
  </si>
  <si>
    <t>"spodní plocha výklenků v úrovni oken 2.NP" 0,8*(5,4+5,7)</t>
  </si>
  <si>
    <t>"POHLED SEVEROZÁPADNÍ"</t>
  </si>
  <si>
    <t>"celá plocha" 22,25*6,75</t>
  </si>
  <si>
    <t>"boční stěny jednopodlažního objektu - dílny" 3,9*(6,35+9,93+6,92+3,35)</t>
  </si>
  <si>
    <t xml:space="preserve">"POHLED JIHOZÁPADNÍ" </t>
  </si>
  <si>
    <t>"celá plocha" 14,405*6,75</t>
  </si>
  <si>
    <t>"odpočet výplní otvorů - viz položka zakrývání výplní" -109,586</t>
  </si>
  <si>
    <t>30</t>
  </si>
  <si>
    <t>28372053</t>
  </si>
  <si>
    <t>deska EPS 70 fasádní s profilovanou drážkou po obvodu λ=0,039 tl 160mm</t>
  </si>
  <si>
    <t>698904136</t>
  </si>
  <si>
    <t>389,269*1,02 'Přepočtené koeficientem množství</t>
  </si>
  <si>
    <t>31</t>
  </si>
  <si>
    <t>622511111</t>
  </si>
  <si>
    <t>Tenkovrstvá akrylátová mozaiková střednězrnná omítka včetně penetrace vnějších stěn</t>
  </si>
  <si>
    <t>282371934</t>
  </si>
  <si>
    <t>33</t>
  </si>
  <si>
    <t>622531021</t>
  </si>
  <si>
    <t>Tenkovrstvá silikonová zrnitá omítka tl. 2,0 mm včetně penetrace vnějších stěn</t>
  </si>
  <si>
    <t>1701716035</t>
  </si>
  <si>
    <t>389,269</t>
  </si>
  <si>
    <t>"ostění"</t>
  </si>
  <si>
    <t>44,519</t>
  </si>
  <si>
    <t>37</t>
  </si>
  <si>
    <t>622325201</t>
  </si>
  <si>
    <t>Oprava vnější vápenocementové štukové omítky složitosti 1 stěn v rozsahu do 10%</t>
  </si>
  <si>
    <t>"Včetně barvení vždy celé plochy (100%), s výjimkou položek oprav omítek drásaných."</t>
  </si>
  <si>
    <t>622421491R00</t>
  </si>
  <si>
    <t>...rohová lišta</t>
  </si>
  <si>
    <t>64</t>
  </si>
  <si>
    <t>"okno ozn. 1 - 1200 x 1500 mm" 12*1,2</t>
  </si>
  <si>
    <t>"okno ozn. 3 - 5400 x 2400 mm" 1*5,4</t>
  </si>
  <si>
    <t>"okno ozn. 4 - 900 x 3395 mm" 1*0,9</t>
  </si>
  <si>
    <t>"okno ozn. 5 - 1500 x 2100 mm" 6*1,5</t>
  </si>
  <si>
    <t>"okno ozn. 8 - 4500 x 2100 mm" 1*4,5</t>
  </si>
  <si>
    <t>"okno ozn. 9 - 4500 x 2100 mm" 2*4,5</t>
  </si>
  <si>
    <t>"sestava ozn. 10" 4,5</t>
  </si>
  <si>
    <t>"sestava ozn. 11" 4,8</t>
  </si>
  <si>
    <t>"dveře ozn. 12 - 1500 x 2280 mm" 1,5</t>
  </si>
  <si>
    <t>39</t>
  </si>
  <si>
    <t>622421494R00</t>
  </si>
  <si>
    <t>...podparapetní lišta s tkaninou</t>
  </si>
  <si>
    <t>66</t>
  </si>
  <si>
    <t>"okno ozn. 10 - sestava - 1500 x 2100 mm" 2*1,5</t>
  </si>
  <si>
    <t>"okno ozn. 11 - sestava - 1500 x 2100 mm" 2*1,5</t>
  </si>
  <si>
    <t>40</t>
  </si>
  <si>
    <t>622473186R00</t>
  </si>
  <si>
    <t>...za rohovník - dodávka materiálu</t>
  </si>
  <si>
    <t>68</t>
  </si>
  <si>
    <t>"ROHY OKENNÍCH A DVEŘNÍCH OTVORŮ"</t>
  </si>
  <si>
    <t>"rohy jednopodlažní části objektu" 3*4,5</t>
  </si>
  <si>
    <t>"rohy dvoupodlažní části objektu" 7*7,5</t>
  </si>
  <si>
    <t>41</t>
  </si>
  <si>
    <t>622473187RT2</t>
  </si>
  <si>
    <t>...za okenní začišťovací lištu včetně dodávky</t>
  </si>
  <si>
    <t>70</t>
  </si>
  <si>
    <t>629995101</t>
  </si>
  <si>
    <t>Očištění vnějších ploch tlakovou vodou</t>
  </si>
  <si>
    <t>72</t>
  </si>
  <si>
    <t>"JEDNOPODLAŽNÍ OBJEKT" 4,16*(6,15+9,61+6,6+3,15)</t>
  </si>
  <si>
    <t xml:space="preserve">"DVOUPODLAŽNÍ OBJEKT" </t>
  </si>
  <si>
    <t>"pohled severozápadní" (6,975*12,2)+(2,8*6,4)</t>
  </si>
  <si>
    <t>"pohled jihozápadní" (6,975*13,65)+(2,8*0,45)</t>
  </si>
  <si>
    <t>"pohled jihovýchodní" (6,975*18,49)-(3,83*5,415)</t>
  </si>
  <si>
    <t>"pilíře pohledu jihovýchodního" 4*(6,225*0,535)</t>
  </si>
  <si>
    <t>Mezisoučet</t>
  </si>
  <si>
    <t>(5,77+6,15+9,61)*0,60</t>
  </si>
  <si>
    <t>(14,135+7,60+4,46+6,65+12,295)*0,60</t>
  </si>
  <si>
    <t>63</t>
  </si>
  <si>
    <t>Podlahy a podlahové konstrukce</t>
  </si>
  <si>
    <t>43</t>
  </si>
  <si>
    <t>632451021R00</t>
  </si>
  <si>
    <t>Vyrovnávací potěr tl do 20 mm z MC 15 provedený v pásu</t>
  </si>
  <si>
    <t>74</t>
  </si>
  <si>
    <t>"vyrovnání pro nové atiky"</t>
  </si>
  <si>
    <t>"jednopodlažní část objektu" 0,2*(6,15+9,61+6,6+3,15)</t>
  </si>
  <si>
    <t>"dvoupodlažní část objektu" 0,2*(18,44+13,635+18,44+13,635)</t>
  </si>
  <si>
    <t>Výplně otvorů</t>
  </si>
  <si>
    <t>44</t>
  </si>
  <si>
    <t>766694112</t>
  </si>
  <si>
    <t>Montáž parapetních desek dřevěných nebo plastových šířky do 30 cm délky do 1,6 m</t>
  </si>
  <si>
    <t>76</t>
  </si>
  <si>
    <t>45</t>
  </si>
  <si>
    <t>61144401</t>
  </si>
  <si>
    <t>parapet plastový vnitřní komůrkový 250x20x1000mm</t>
  </si>
  <si>
    <t>1093972428</t>
  </si>
  <si>
    <t>49,2*1,1</t>
  </si>
  <si>
    <t>Ostatní konstrukce</t>
  </si>
  <si>
    <t>295</t>
  </si>
  <si>
    <t>967031132</t>
  </si>
  <si>
    <t>Přisekání rovných ostění v cihelném zdivu na MV nebo MVC</t>
  </si>
  <si>
    <t>-1101081563</t>
  </si>
  <si>
    <t>205,95*0,13</t>
  </si>
  <si>
    <t>285</t>
  </si>
  <si>
    <t>971033351</t>
  </si>
  <si>
    <t>Vybourání otvorů ve zdivu cihelném pl do 0,09 m2 na MVC nebo MV tl do 450 mm</t>
  </si>
  <si>
    <t>-1933543758</t>
  </si>
  <si>
    <t>"vzduchotechnika"</t>
  </si>
  <si>
    <t>279</t>
  </si>
  <si>
    <t>978015331</t>
  </si>
  <si>
    <t>Otlučení (osekání) vnější vápenné nebo vápenocementové omítky stupně členitosti 1 a 2 rozsahu do 20%</t>
  </si>
  <si>
    <t>-520058832</t>
  </si>
  <si>
    <t>"odsekání výstupků"</t>
  </si>
  <si>
    <t>99009001</t>
  </si>
  <si>
    <t>Odtrhové zkoušky hmoždinek</t>
  </si>
  <si>
    <t>ks</t>
  </si>
  <si>
    <t>80</t>
  </si>
  <si>
    <t>47</t>
  </si>
  <si>
    <t>999001001</t>
  </si>
  <si>
    <t>Výplň otvoru PU pěnou</t>
  </si>
  <si>
    <t>82</t>
  </si>
  <si>
    <t>"dílna" 2</t>
  </si>
  <si>
    <t>48</t>
  </si>
  <si>
    <t>999001002</t>
  </si>
  <si>
    <t>Oprava prasklin vnější omítky</t>
  </si>
  <si>
    <t>84</t>
  </si>
  <si>
    <t>"pohled jihovýchodní" 6</t>
  </si>
  <si>
    <t>"pohled severozápadní" 2</t>
  </si>
  <si>
    <t>91</t>
  </si>
  <si>
    <t>Doplňující práce na komunikaci</t>
  </si>
  <si>
    <t>49</t>
  </si>
  <si>
    <t>919735123R00</t>
  </si>
  <si>
    <t>Řezání stávajícího betonového krytu hl do 150 mm</t>
  </si>
  <si>
    <t>86</t>
  </si>
  <si>
    <t>"nové zdivo zazdívky bouraného rondelu" 5,415</t>
  </si>
  <si>
    <t>94</t>
  </si>
  <si>
    <t>Lešení a stavební výtahy</t>
  </si>
  <si>
    <t>941111111</t>
  </si>
  <si>
    <t>Montáž lešení řadového trubkového lehkého s podlahami zatížení do 200 kg/m2 š do 0,9 m v do 10 m</t>
  </si>
  <si>
    <t>88</t>
  </si>
  <si>
    <t>"Včetně kotvení lešení."</t>
  </si>
  <si>
    <t>"stěny terasy m.č. 2.18" 3,83*(5,96+5,415+5,96)</t>
  </si>
  <si>
    <t xml:space="preserve">"DVOUPADLAŽNÍ OBJEKT" </t>
  </si>
  <si>
    <t>"pohled jihovýchodní" (6,975*18,49)</t>
  </si>
  <si>
    <t>51</t>
  </si>
  <si>
    <t>941111211</t>
  </si>
  <si>
    <t>Příplatek k lešení řadovému trubkovému lehkému s podlahami š 0,9 m v 10 m za první a ZKD den použití</t>
  </si>
  <si>
    <t>90</t>
  </si>
  <si>
    <t>"předpoklad realizace 2 měsíce" 514,289*60</t>
  </si>
  <si>
    <t>941111811</t>
  </si>
  <si>
    <t>Demontáž lešení řadového trubkového lehkého s podlahami zatížení do 200 kg/m2 š do 0,9 m v do 10 m</t>
  </si>
  <si>
    <t>92</t>
  </si>
  <si>
    <t>53</t>
  </si>
  <si>
    <t>949101111</t>
  </si>
  <si>
    <t>Lešení pomocné pro objekty pozemních staveb s lešeňovou podlahou v do 1,9 m zatížení do 150 kg/m2</t>
  </si>
  <si>
    <t>"m.č. 1.17" 41,2</t>
  </si>
  <si>
    <t>944511111</t>
  </si>
  <si>
    <t>Montáž ochranné sítě z textilie z umělých vláken</t>
  </si>
  <si>
    <t>96</t>
  </si>
  <si>
    <t>55</t>
  </si>
  <si>
    <t>944511211</t>
  </si>
  <si>
    <t>Příplatek k ochranné síti za první a ZKD den použití</t>
  </si>
  <si>
    <t>98</t>
  </si>
  <si>
    <t>514,289*60</t>
  </si>
  <si>
    <t>944511811</t>
  </si>
  <si>
    <t>Demontáž ochranné sítě z textilie z umělých vláken</t>
  </si>
  <si>
    <t>-1920778915</t>
  </si>
  <si>
    <t>57</t>
  </si>
  <si>
    <t>949009101</t>
  </si>
  <si>
    <t>Přesun hmot samostatně budovaných lešení do 50 m</t>
  </si>
  <si>
    <t>-155602256</t>
  </si>
  <si>
    <t>514,289*2*0,005</t>
  </si>
  <si>
    <t>58</t>
  </si>
  <si>
    <t>949009194</t>
  </si>
  <si>
    <t>Příplatek k přesunu hmot samostatně budovaných lešení za zvětšený přesun do 1000 m</t>
  </si>
  <si>
    <t>1901188911</t>
  </si>
  <si>
    <t>95</t>
  </si>
  <si>
    <t>Dokončovací konstrukce na pozemních stavbách</t>
  </si>
  <si>
    <t>59</t>
  </si>
  <si>
    <t>952901111R00</t>
  </si>
  <si>
    <t>Vyčištění budov bytové a občanské výstavby při výšce podlaží do 4 m</t>
  </si>
  <si>
    <t>100</t>
  </si>
  <si>
    <t>18,49*14,085*2-22,50</t>
  </si>
  <si>
    <t>60</t>
  </si>
  <si>
    <t>953961115</t>
  </si>
  <si>
    <t>Kotvy chemickým tmelem M 20 hl 170 mm do betonu, ŽB nebo kamene s vyvrtáním otvoru</t>
  </si>
  <si>
    <t>102</t>
  </si>
  <si>
    <t>"hranoly pro nové atiky - 3 x hranol 200 x 100 mm"</t>
  </si>
  <si>
    <t>"kotvení - á 1,0 m"</t>
  </si>
  <si>
    <t>"jednopodlažní část objektu" (6,15+9,61+6,6+3,15)</t>
  </si>
  <si>
    <t>"dvoupodlažní část objektu" (18,44+13,635+18,44+13,635)</t>
  </si>
  <si>
    <t>30925128</t>
  </si>
  <si>
    <t>šroub metrický DIN 933 8.8 BZ M20x80mm</t>
  </si>
  <si>
    <t>100 kus</t>
  </si>
  <si>
    <t>1811747592</t>
  </si>
  <si>
    <t>31120009</t>
  </si>
  <si>
    <t>podložka DIN 125-A ZB D 20mm</t>
  </si>
  <si>
    <t>765751614</t>
  </si>
  <si>
    <t>31197008</t>
  </si>
  <si>
    <t>tyč závitová Pz 4.6 M20</t>
  </si>
  <si>
    <t>-1451142945</t>
  </si>
  <si>
    <t>"kotvení nových atik" 90*0,4</t>
  </si>
  <si>
    <t>Bourání konstrukcí</t>
  </si>
  <si>
    <t>961044111R00</t>
  </si>
  <si>
    <t>Bourání základů z betonu prostého</t>
  </si>
  <si>
    <t>110</t>
  </si>
  <si>
    <t>"bouraný rondel" 0,3*(3,1415*(2,71*2,71)/2)</t>
  </si>
  <si>
    <t>"podlaha pro novou zazdívku po bouraném rondelu" 0,3*(0,5*5,415)</t>
  </si>
  <si>
    <t>"podlaha pro nové parapetní zdivo v m.č. 1.06" 0,3*0,5*5,7</t>
  </si>
  <si>
    <t>65</t>
  </si>
  <si>
    <t>962032231R00</t>
  </si>
  <si>
    <t>Bourání zdiva z cihel pálených nebo vápenopískových na MV nebo MVC přes 1 m3</t>
  </si>
  <si>
    <t>112</t>
  </si>
  <si>
    <t>"parapetní zdivo bouraného rondelu" 1,2*9,7</t>
  </si>
  <si>
    <t>965042131R00</t>
  </si>
  <si>
    <t>Bourání podkladů pod dlažby nebo mazanin betonových nebo z litého asfaltu tl do 100 mm pl do 4 m2</t>
  </si>
  <si>
    <t>114</t>
  </si>
  <si>
    <t>"bouraný rondel" 0,1*(3,1415*(2,71*2,71)/2)</t>
  </si>
  <si>
    <t>"podlaha pro novou zazdívku po bouraném rondelu" 0,1*(0,5*5,415)</t>
  </si>
  <si>
    <t>"podlaha pro nové parapetní zdivo v m.č. 1.06" 0,1*0,5*5,7</t>
  </si>
  <si>
    <t>67</t>
  </si>
  <si>
    <t>766691911</t>
  </si>
  <si>
    <t>Vyvěšení nebo zavěšení dřevěných křídel oken pl do 1,5 m2</t>
  </si>
  <si>
    <t>116</t>
  </si>
  <si>
    <t>"m.č. 1.06 - okno 1500 x 2100 mm" 2*2</t>
  </si>
  <si>
    <t>"m.č. 1.16 - okno 1500 x 2100 mm" 1</t>
  </si>
  <si>
    <t>"m.č. 1.16 - okno 4500 x 2100 mm" 3</t>
  </si>
  <si>
    <t>"m.č. 2.01 - okno 900 x 3395 mm (schodiště)" 2</t>
  </si>
  <si>
    <t>"m.č. 2.07 - okno 4500 x 2100 mm" 3</t>
  </si>
  <si>
    <t>"m.č. 2.07 - okno 1500 x 2100 mm" 2</t>
  </si>
  <si>
    <t>"m.č. 2.08 - okno 1500 x 2100 mm" 1</t>
  </si>
  <si>
    <t>"m.č. 2.16 - okno 4500 x 2100 mm" 3</t>
  </si>
  <si>
    <t>766691912</t>
  </si>
  <si>
    <t>Vyvěšení nebo zavěšení dřevěných křídel oken pl přes 1,5 m2</t>
  </si>
  <si>
    <t>118</t>
  </si>
  <si>
    <t>"okna bouraného rondelu - 1200 x 1900 mm" 7</t>
  </si>
  <si>
    <t>"m.č. 1.06 - okno 1500 x 2100 m" 2</t>
  </si>
  <si>
    <t>"m.č. 1.08 - okno 1200 x 1500 mm" 2</t>
  </si>
  <si>
    <t>"m.č. 1.09 - okno 1200 x 1500 mm" 2</t>
  </si>
  <si>
    <t>"m.č. 1.15 - okno 1200 x 1500 mm" 3</t>
  </si>
  <si>
    <t>"m.č. 2.09 - okno 1200 x 1500 mm" 3</t>
  </si>
  <si>
    <t>"m.č. 2.15 - okno 1200 x 1500 mm" 3</t>
  </si>
  <si>
    <t>766691915</t>
  </si>
  <si>
    <t>Vyvěšení nebo zavěšení dřevěných křídel dveří pl přes 2 m2</t>
  </si>
  <si>
    <t>122</t>
  </si>
  <si>
    <t>"dveřní stěna m.č. 1.06 - 1500 x 2900 mm" 3*2</t>
  </si>
  <si>
    <t>"dveřní stěna m.č. 2.16 - 1500 x 2280 mm" 2</t>
  </si>
  <si>
    <t>71</t>
  </si>
  <si>
    <t>968062245R00</t>
  </si>
  <si>
    <t>Vybourání dřevěných rámů oken jednoduchých včetně křídel pl do 2 m2</t>
  </si>
  <si>
    <t>124</t>
  </si>
  <si>
    <t>"okna bouraného rondelu - 1200 x 1900 mm" 7*(1,2*1,97)</t>
  </si>
  <si>
    <t>"m.č. 1.08 - okno 1200 x 1500 mm" 1,2*1,5</t>
  </si>
  <si>
    <t>"m.č. 1.15 - okno 1200 x 1500 mm" 3*(1,2*1,5)</t>
  </si>
  <si>
    <t>"m.č. 1.09 - okno 1200 x 1500 mm" 2*(1,2*1,5)</t>
  </si>
  <si>
    <t>"m.č. 2.09 - okno 1200 x 1500 mm" 3*(1,2*1,5)</t>
  </si>
  <si>
    <t>"m.č. 2.15 - okno 1200 x 1500 mm" 3*(1,2*1,5)</t>
  </si>
  <si>
    <t>968062246R00</t>
  </si>
  <si>
    <t>Vybourání dřevěných rámů oken jednoduchých včetně křídel pl do 4 m2</t>
  </si>
  <si>
    <t>126</t>
  </si>
  <si>
    <t>"m.č. 1.06 - okno 1500 x 2100 mm" 2*(1,5*2,1)</t>
  </si>
  <si>
    <t>"m.č. 1.16 - okno 1500 x 2100 mm" 1*(1,5*2,1)</t>
  </si>
  <si>
    <t>"m.č. 2.01 - okno 900 x 3395 mm (schodiště)" 0,9*3,395</t>
  </si>
  <si>
    <t>"m.č. 2.07 - okno 1500 x 2100 mm" 2*(1,5*2,1)</t>
  </si>
  <si>
    <t>"m.č. 2.08 - okno 1500 x 2100 mm" 1,5*2,1</t>
  </si>
  <si>
    <t>73</t>
  </si>
  <si>
    <t>968062247R00</t>
  </si>
  <si>
    <t>Vybourání dřevěných rámů oken jednoduchých včetně křídel pl přes 4 m2</t>
  </si>
  <si>
    <t>128</t>
  </si>
  <si>
    <t>"m.č. 1.16 - okno  4500 x 2100 mm" 4,5*2,1</t>
  </si>
  <si>
    <t>"m.č. 2.07 - okno 4500 x 2100 mm" 4,5*2,1</t>
  </si>
  <si>
    <t>"m.č. 2.16 - okno 4500 x 2100 mm" 4,5*2,1</t>
  </si>
  <si>
    <t>968062456R00</t>
  </si>
  <si>
    <t>Vybourání dřevěných dveřních zárubní pl přes 2 m2</t>
  </si>
  <si>
    <t>130</t>
  </si>
  <si>
    <t>"dveřní stěna m.č. 1.06 - 3 x 1500 x 2900 mm" (4,5*2,9)</t>
  </si>
  <si>
    <t>"dveřní stěna m.č. 2.16 - 1500 x 2280 mm" 1,5*2,28</t>
  </si>
  <si>
    <t>75</t>
  </si>
  <si>
    <t>767691823</t>
  </si>
  <si>
    <t>Vyvěšení nebo zavěšení kovových křídel dveří přes 2 m2</t>
  </si>
  <si>
    <t>132</t>
  </si>
  <si>
    <t>"m.č. 1.01 - vstupní dveře 1700 x 2100 mm" 2</t>
  </si>
  <si>
    <t>"m.č. 1.02 - vstupní dveře 1700 x 2100 mm" 2</t>
  </si>
  <si>
    <t>968072247R00</t>
  </si>
  <si>
    <t>Vybourání kovových rámů oken jednoduchých včetně křídel pl přes 4 m2</t>
  </si>
  <si>
    <t>134</t>
  </si>
  <si>
    <t>"m.č. 1.01 - okno 5400 x 2400 mm" 5,4*2,4</t>
  </si>
  <si>
    <t>"m.č. 1.02 - okno 3550 x 2400 mm" 3,55*2,4</t>
  </si>
  <si>
    <t>78</t>
  </si>
  <si>
    <t>968072456R00</t>
  </si>
  <si>
    <t>Vybourání kovových dveřních zárubní pl přes 2 m2</t>
  </si>
  <si>
    <t>138</t>
  </si>
  <si>
    <t>"m.č. 1.01 - vstupní stěna s dveřmi a nadsvětlíkem 1800 x 3175 mm" 1,8*3,175</t>
  </si>
  <si>
    <t>"m.č. 1.02 - vstupní stěna s dveřmi a nadsvětlíkem 1800 x 3175 mm" 1,8*3,175</t>
  </si>
  <si>
    <t>79</t>
  </si>
  <si>
    <t>766441821</t>
  </si>
  <si>
    <t>Demontáž parapetních desek dřevěných nebo plastových šířky do 30 cm délky přes 1,0 m</t>
  </si>
  <si>
    <t>140</t>
  </si>
  <si>
    <t>"okna bouraného rondelu - 1200 x 1900 mm" 7*1,2</t>
  </si>
  <si>
    <t>"m.č. 1.01 - okno 5400 x 2400 mm" 5,4</t>
  </si>
  <si>
    <t>"m.č. 1.02 - okno 3550 x 2400 mm" 3,55</t>
  </si>
  <si>
    <t>"m.č. 1.06 - okno 1500 x 2100 mm" 2*1,5</t>
  </si>
  <si>
    <t>"m.č. 1.08 - okno 1200 x 1500 mm" 1,2</t>
  </si>
  <si>
    <t>"m.č. 1.09 - okno 1200 x 1500 mm" 2*1,2</t>
  </si>
  <si>
    <t>"m.č. 1.15 - okno 1200 x 1500 mm" 3*1,2</t>
  </si>
  <si>
    <t>"m.č. 1.16 - okno  4500 x 2100 mm" 4,5</t>
  </si>
  <si>
    <t>"m.č. 2.01 - okno 900 x 3395 mm (schodiště)" 0,9</t>
  </si>
  <si>
    <t>"m.č. 2.07 - okno 4500 x 2100 mm" 4,5</t>
  </si>
  <si>
    <t>"m.č. 2.07 - okno 1500 x 2100 mm" 1,5</t>
  </si>
  <si>
    <t>"m.č. 2.08 - okno 1500 x 2100 mm" 1,5</t>
  </si>
  <si>
    <t>"m.č. 2.09 - okno 1200 x 1500 mm" 3*1,2</t>
  </si>
  <si>
    <t>"m.č. 2.15 - okno 1200 x 1500 mm" 3*1,2</t>
  </si>
  <si>
    <t>"m.č. 2.16 - okno 4500 x 2100 mm" 4,5</t>
  </si>
  <si>
    <t>977151128</t>
  </si>
  <si>
    <t>Jádrové vrty diamantovými korunkami do D 300 mm do stavebních materiálů</t>
  </si>
  <si>
    <t>142</t>
  </si>
  <si>
    <t>"m.č. 1.01" 2*0,45</t>
  </si>
  <si>
    <t>"m.č. 1.06" 0,45</t>
  </si>
  <si>
    <t>"m.č. 1.16" 2*0,45</t>
  </si>
  <si>
    <t>"m.č. 2.07" 2*0,45</t>
  </si>
  <si>
    <t>"m.č. 2.16" 2*0,45</t>
  </si>
  <si>
    <t>81</t>
  </si>
  <si>
    <t>978013191R00</t>
  </si>
  <si>
    <t>Otlučení (osekání) vnitřní vápenné nebo vápenocementové omítky stěn v rozsahu do 100 %</t>
  </si>
  <si>
    <t>144</t>
  </si>
  <si>
    <t>"vlhká břízolitová omítka nad terénem" 0,4*(14,05+6,15+9,61+9,9+4,85+1,7)</t>
  </si>
  <si>
    <t>751398822</t>
  </si>
  <si>
    <t>Demontáž větrací mřížky stěnové do průřezu 0,100 m2</t>
  </si>
  <si>
    <t>146</t>
  </si>
  <si>
    <t>D96</t>
  </si>
  <si>
    <t>Přesuny suti a vybouraných hmot</t>
  </si>
  <si>
    <t>83</t>
  </si>
  <si>
    <t>997013111</t>
  </si>
  <si>
    <t>Vnitrostaveništní doprava suti a vybouraných hmot pro budovy v do 6 m s použitím mechanizace</t>
  </si>
  <si>
    <t>442</t>
  </si>
  <si>
    <t>997013501</t>
  </si>
  <si>
    <t>Odvoz suti a vybouraných hmot na skládku nebo meziskládku do 1 km se složením</t>
  </si>
  <si>
    <t>196202065</t>
  </si>
  <si>
    <t>85</t>
  </si>
  <si>
    <t>997013509</t>
  </si>
  <si>
    <t>Příplatek k odvozu suti a vybouraných hmot na skládku ZKD 1 km přes 1 km</t>
  </si>
  <si>
    <t>-808471012</t>
  </si>
  <si>
    <t>69,4*5 'Přepočtené koeficientem množství</t>
  </si>
  <si>
    <t>997013831</t>
  </si>
  <si>
    <t>Poplatek za uložení na skládce (skládkovné) stavebního odpadu směsného kód odpadu 170 904</t>
  </si>
  <si>
    <t>446</t>
  </si>
  <si>
    <t>87</t>
  </si>
  <si>
    <t>997221612</t>
  </si>
  <si>
    <t>Nakládání vybouraných hmot na dopravní prostředky pro vodorovnou dopravu</t>
  </si>
  <si>
    <t>448</t>
  </si>
  <si>
    <t>99</t>
  </si>
  <si>
    <t>Staveništní přesun hmot</t>
  </si>
  <si>
    <t>998011001</t>
  </si>
  <si>
    <t>Přesun hmot pro budovy zděné v do 6 m</t>
  </si>
  <si>
    <t>148</t>
  </si>
  <si>
    <t>PSV</t>
  </si>
  <si>
    <t>Práce a dodávky PSV</t>
  </si>
  <si>
    <t>711</t>
  </si>
  <si>
    <t>Izolace proti vodě, vlhkosti a plynům</t>
  </si>
  <si>
    <t>89</t>
  </si>
  <si>
    <t>711131811</t>
  </si>
  <si>
    <t>Odstranění izolace proti zemní vlhkosti vodorovné</t>
  </si>
  <si>
    <t>150</t>
  </si>
  <si>
    <t>"bouraný rondel" 3,1415*(2,71*2,71)/2*2</t>
  </si>
  <si>
    <t>"podlaha pro novou zazdívku po bouraném rondelu" (0,5*5,415)*2</t>
  </si>
  <si>
    <t>"podlaha pro nové parapetní zdivo v m.č. 1.06" 0,5*5,7*2</t>
  </si>
  <si>
    <t>711111001</t>
  </si>
  <si>
    <t>Provedení izolace proti zemní vlhkosti vodorovné za studena nátěrem penetračním</t>
  </si>
  <si>
    <t>152</t>
  </si>
  <si>
    <t>11163150</t>
  </si>
  <si>
    <t>lak penetrační asfaltový</t>
  </si>
  <si>
    <t>1297850439</t>
  </si>
  <si>
    <t>82,558*0,00012 'Přepočtené koeficientem množství</t>
  </si>
  <si>
    <t>275</t>
  </si>
  <si>
    <t>711161212</t>
  </si>
  <si>
    <t>Izolace proti zemní vlhkosti nopovou fólií svislá, nopek v 8,0 mm, tl do 0,6 mm</t>
  </si>
  <si>
    <t>1203080500</t>
  </si>
  <si>
    <t>(5,77+6,15+9,61)*0,70</t>
  </si>
  <si>
    <t>(14,135+7,60+4,46+6,65+12,295)*0,70</t>
  </si>
  <si>
    <t>276</t>
  </si>
  <si>
    <t>711161384</t>
  </si>
  <si>
    <t>Izolace proti zemní vlhkosti nopovou fólií ukončení provětrávací lištou</t>
  </si>
  <si>
    <t>998225658</t>
  </si>
  <si>
    <t>(5,77+6,15+9,61)</t>
  </si>
  <si>
    <t>(14,135+7,60+4,46+6,65+12,295)</t>
  </si>
  <si>
    <t>711193121</t>
  </si>
  <si>
    <t>Izolace proti vlhkosti na vodorovné ploše těsnicí hmotou minerální na bázi cementu a disperze dvousložková</t>
  </si>
  <si>
    <t>154</t>
  </si>
  <si>
    <t>"dvouvrstvá"</t>
  </si>
  <si>
    <t>"m.č. 1.17 - skladba S5" 41,2</t>
  </si>
  <si>
    <t>"sokl" 41,358</t>
  </si>
  <si>
    <t>93</t>
  </si>
  <si>
    <t>998711201R00</t>
  </si>
  <si>
    <t>Přesun hmot procentní pro izolace proti vodě, vlhkosti a plynům v objektech v do 6 m</t>
  </si>
  <si>
    <t>%</t>
  </si>
  <si>
    <t>156</t>
  </si>
  <si>
    <t>712</t>
  </si>
  <si>
    <t>Povlakové krytiny</t>
  </si>
  <si>
    <t>712300841R00</t>
  </si>
  <si>
    <t>Odstranění povlakové krytiny střech do 10° odškrabáním mechu s urovnáním povrchu a očištěním</t>
  </si>
  <si>
    <t>158</t>
  </si>
  <si>
    <t>"plochá střecha dvoupodlažní části objektu" 261,3</t>
  </si>
  <si>
    <t>"plochá střecha jednopodlažní části objektu" 60,6</t>
  </si>
  <si>
    <t>712300951R00</t>
  </si>
  <si>
    <t>...oprava boulí NAIP pásy přitavením</t>
  </si>
  <si>
    <t>160</t>
  </si>
  <si>
    <t>"20% plochy střechy" 321,9*0,2</t>
  </si>
  <si>
    <t>712363604</t>
  </si>
  <si>
    <t>Provedení povlak krytiny mechanicky kotvenou do betonu TI tl přes 240mm vnitřní pole, budova v do 18m</t>
  </si>
  <si>
    <t>162</t>
  </si>
  <si>
    <t>"včetně ukotvení k podkladu hmoždinkami, svaření všech spojů a překrytí kotev fólií."</t>
  </si>
  <si>
    <t>"plochá střecha dvoupodlažní části objektu" 271,8</t>
  </si>
  <si>
    <t>"plochá střecha jednopodlažní části objektu" 63,9</t>
  </si>
  <si>
    <t>"vytažení izolace střechy jednopodlažní části objektu na stěnu" 0,4*(6,7+0,8)</t>
  </si>
  <si>
    <t>"vytažení na atiku jednopodlažní části objektu" 0,3*(5,7+9,2+6,2+2,8)</t>
  </si>
  <si>
    <t>"ST5´ - vytažení na boční stěny vyvýšené střechy nad terasou" 0,3*(6,4+4,2+6,4+4,2)</t>
  </si>
  <si>
    <t>"ST6´ a ST7´ * vytažení na boční stěny sběrné větrací komory A2 + A3" 2*0,85*(1,4+0,65+1,4+0,65)</t>
  </si>
  <si>
    <t>"přetažení na atiku sousedního objektu" 7*(0,2+0,15)</t>
  </si>
  <si>
    <t>97</t>
  </si>
  <si>
    <t>712363357</t>
  </si>
  <si>
    <t>Povlakové krytiny střech do 10° z tvarovaných poplastovaných lišt délky 2 m okapnice široká rš 250 mm</t>
  </si>
  <si>
    <t>164</t>
  </si>
  <si>
    <t>"Úprava délky a připevnění okapnice natloukacími hmoždinkami včetně dodávky okapnice."</t>
  </si>
  <si>
    <t>"jednopodlažní část objektu" (6,31+9,93+6,92+3,31)</t>
  </si>
  <si>
    <t>"dvoupodlažní část objektu" (18,76+13,955+18,76+13,955)</t>
  </si>
  <si>
    <t>712363354</t>
  </si>
  <si>
    <t>Povlakové krytiny střech do 10° z tvarovaných poplastovaných lišt délky 2 m stěnová lišta vyhnutá rš 70 mm</t>
  </si>
  <si>
    <t>166</t>
  </si>
  <si>
    <t>"Úprava délky a připevnění stěnové lišty natloukacími hmoždinkami včetně dodávky lišty."</t>
  </si>
  <si>
    <t>"vytažení izolace střechy jednopodlažní části objektu na stěnu" (6,7+0,8)</t>
  </si>
  <si>
    <t>"vytažení na atiku jednopodlažní části objektu" (5,7+9,2+6,2+2,8)</t>
  </si>
  <si>
    <t>"přetažení na atiku sousedního objektu" 7</t>
  </si>
  <si>
    <t>712363353</t>
  </si>
  <si>
    <t>Povlakové krytiny střech do 10° z tvarovaných poplastovaných lišt délky 2 m koutová lišta vnější rš 100 mm</t>
  </si>
  <si>
    <t>168</t>
  </si>
  <si>
    <t>Úprava délky a připevnění rohové lišty natloukacími hmoždinkami včetně dodávky "lišty."</t>
  </si>
  <si>
    <t>"ST6´ a ST7´ * vytažení na boční stěny sběrné větrací komory A2 + A3" 2*4*(1,4+0,65+1,4+0,65)</t>
  </si>
  <si>
    <t>712391171R00</t>
  </si>
  <si>
    <t>Provedení povlakové krytiny střech do 10° podkladní textilní vrstvy</t>
  </si>
  <si>
    <t>170</t>
  </si>
  <si>
    <t>101</t>
  </si>
  <si>
    <t>712001001</t>
  </si>
  <si>
    <t>Vytěžení na odvětrávací komínky ve střešní rovině - PVC 110 dl. 300 mm - provedení dle PD detail č.6</t>
  </si>
  <si>
    <t>172</t>
  </si>
  <si>
    <t>28322012R</t>
  </si>
  <si>
    <t>fólie hydroizolační střešní mPVC mechanicky kotvená tl 1,5mm šedá</t>
  </si>
  <si>
    <t>174</t>
  </si>
  <si>
    <t>"prořez 10%" 365,61*1,1</t>
  </si>
  <si>
    <t>103</t>
  </si>
  <si>
    <t>62832134R</t>
  </si>
  <si>
    <t>pás asfaltový natavitelný oxidovaný tl. 4,0mm typu V60 S40 s vložkou ze skleněné rohože, s jemnozrnným minerálním posypem</t>
  </si>
  <si>
    <t>176</t>
  </si>
  <si>
    <t>104</t>
  </si>
  <si>
    <t>69311010</t>
  </si>
  <si>
    <t>geotextilie tkaná separační, filtrační, výztužná PP pevnost v tahu 80kN/m</t>
  </si>
  <si>
    <t>178</t>
  </si>
  <si>
    <t>"prořez 15%" 360,65*1,15</t>
  </si>
  <si>
    <t>105</t>
  </si>
  <si>
    <t>998712202R00</t>
  </si>
  <si>
    <t>Přesun hmot procentní pro krytiny povlakové v objektech v do 12 m</t>
  </si>
  <si>
    <t>180</t>
  </si>
  <si>
    <t>713</t>
  </si>
  <si>
    <t>Izolace tepelné</t>
  </si>
  <si>
    <t>106</t>
  </si>
  <si>
    <t>713110851</t>
  </si>
  <si>
    <t>Odstranění tepelné izolace stropů lepené z polystyrenu suchého tl do 100 mm</t>
  </si>
  <si>
    <t>182</t>
  </si>
  <si>
    <t>"bouraný rondel" 3,1415*(2,71*2,71)/2</t>
  </si>
  <si>
    <t>"podlaha pro novou zazdívku po bouraném rondelu" (0,5*5,415)</t>
  </si>
  <si>
    <t>"podlaha pro nové parapetní zdivo v m.č. 1.06" 0,5*5,7</t>
  </si>
  <si>
    <t>277</t>
  </si>
  <si>
    <t>713131143</t>
  </si>
  <si>
    <t>Montáž izolace tepelné stěn a základů lepením celoplošně v kombinaci s mechanickým kotvením rohoží, pásů, dílců, desek</t>
  </si>
  <si>
    <t>-1901338239</t>
  </si>
  <si>
    <t>42,00</t>
  </si>
  <si>
    <t>278</t>
  </si>
  <si>
    <t>28376460</t>
  </si>
  <si>
    <t>deska z polystyrénu XPS, hrana polodrážková a hladký povrch 500kPa tl 160mm</t>
  </si>
  <si>
    <t>-893379807</t>
  </si>
  <si>
    <t>42*1,05 'Přepočtené koeficientem množství</t>
  </si>
  <si>
    <t>107</t>
  </si>
  <si>
    <t>713151813</t>
  </si>
  <si>
    <t>Odstranění tepelné izolace střech šikmých volně kladené mezi krokve z vláknitých materiálů suchých tl přes 100 mm</t>
  </si>
  <si>
    <t>184</t>
  </si>
  <si>
    <t>"volně ložené, bez kotev"</t>
  </si>
  <si>
    <t>"bouraný rondel - r=3,15" 3,1415*(3,15*3,15)/2</t>
  </si>
  <si>
    <t>108</t>
  </si>
  <si>
    <t>713111127</t>
  </si>
  <si>
    <t>Montáž izolace tepelné spodem stropů lepením celoplošně rohoží, pásů, dílců, desek</t>
  </si>
  <si>
    <t>186</t>
  </si>
  <si>
    <t>"doplnění izolace v místě luxferů  terasy" 4,9*2</t>
  </si>
  <si>
    <t>109</t>
  </si>
  <si>
    <t>713131111R00</t>
  </si>
  <si>
    <t>Montáž izolace tepelné stěn a základů přibitím rohoží, pásů, dílců, desek</t>
  </si>
  <si>
    <t>188</t>
  </si>
  <si>
    <t>"Včetně pomocného lešení o výšce podlahy do 1900 mm a pro zatížení do 1,5 kPa."</t>
  </si>
  <si>
    <t>"atika mezi jeslemi a sousedním objektem" 0,3*7</t>
  </si>
  <si>
    <t>713131131R00</t>
  </si>
  <si>
    <t>Montáž izolace tepelné stěn nastřelením rohoží, pásů, dílců, desek uvnitř objektu</t>
  </si>
  <si>
    <t>190</t>
  </si>
  <si>
    <t>"Očištění povrchu stěny od prachu, nařezání izolačních desek na požadovaný rozměr, nanesení lepicího tmelu, osazení desek."</t>
  </si>
  <si>
    <t>"doplnění izolace v původně zazděném oknu m.č. 1.06" 1,5*2,1</t>
  </si>
  <si>
    <t>"doplnění izolace v pilíři terasy" 2,97*1,52</t>
  </si>
  <si>
    <t>"doplnění izolace v místě terasy - styk stěny a střešní roviny" 0,86*(5,96+5,415+5,96)</t>
  </si>
  <si>
    <t>713141243</t>
  </si>
  <si>
    <t>Přikotvení tepelné izolace šrouby do betonu pro izolaci tl přes 140 do 200 mm</t>
  </si>
  <si>
    <t>194</t>
  </si>
  <si>
    <t>"zvýšená střechy nad terasou - plocha A1" (6,4*4,2)</t>
  </si>
  <si>
    <t>"plochy sběrné větrací komory - A2, A3" 2*(1,4*0,7)</t>
  </si>
  <si>
    <t>"boky sběrné větrací komory A2" 1,4*(1,395+0,615+1,935+0,615)</t>
  </si>
  <si>
    <t>"odpočet větracích otvorů" -4*(0,15*0,15)</t>
  </si>
  <si>
    <t>"boky sběrné větrací komory A2" 1,4*(1,245+0,62+1,245+0,62)</t>
  </si>
  <si>
    <t>"odpočet větracích otvorů" -2*(0,3*0,3)</t>
  </si>
  <si>
    <t>113</t>
  </si>
  <si>
    <t>713141263</t>
  </si>
  <si>
    <t>Přikotvení tepelné izolace šrouby do betonu pro izolaci tl přes 240 mm</t>
  </si>
  <si>
    <t>196</t>
  </si>
  <si>
    <t>"jednopodlažní objekt" 9,2*62</t>
  </si>
  <si>
    <t>"dvoupodlažní objekt" 18,2*13,7</t>
  </si>
  <si>
    <t>"ST5´ - boční stěny vyvýšené střechy nad terasou" 0,6*(6,4+4,2+6,4+4,2)</t>
  </si>
  <si>
    <t>"odpočet zvýšené střechy nad terasou - plocha A1" -(6,4*4,2)</t>
  </si>
  <si>
    <t>"odpočet plochy sběrné větrací komory" -2*(1,4*0,7)</t>
  </si>
  <si>
    <t>115</t>
  </si>
  <si>
    <t>28375909</t>
  </si>
  <si>
    <t>deska EPS 150 do plochých střech a podlah λ=0,035 tl 50mm</t>
  </si>
  <si>
    <t>200</t>
  </si>
  <si>
    <t>"boky sběrné větrací komory A2" 1,4*(0,615+1,935+0,615)</t>
  </si>
  <si>
    <t>"boky sběrné větrací komory A2" 1,4*(0,62+1,245+0,62)</t>
  </si>
  <si>
    <t>"prořez 10%" 7,91*0,1</t>
  </si>
  <si>
    <t>28375914</t>
  </si>
  <si>
    <t>deska EPS 150 do plochých střech a podlah λ=0,035 tl 100mm</t>
  </si>
  <si>
    <t>202</t>
  </si>
  <si>
    <t>"boky sběrné větrací komory A2" 1,4*1,395</t>
  </si>
  <si>
    <t>"boky sběrné větrací komory A2" 1,4*1,245</t>
  </si>
  <si>
    <t>"prořez 10%" 3,426*0,1</t>
  </si>
  <si>
    <t>117</t>
  </si>
  <si>
    <t>28375991</t>
  </si>
  <si>
    <t>deska EPS 150 do plochých střech a podlah λ=0,035 tl 160mm</t>
  </si>
  <si>
    <t>712276643</t>
  </si>
  <si>
    <t>"druhá vrstva" 803,62</t>
  </si>
  <si>
    <t>"prořez 10%" 1607,24*0,1</t>
  </si>
  <si>
    <t>28375938</t>
  </si>
  <si>
    <t>deska EPS 70 fasádní λ=0,039 tl 100mm</t>
  </si>
  <si>
    <t>206</t>
  </si>
  <si>
    <t>"doplnění izolace v původně zazděném oknu m.č. 1.06" (1,5*2,1)*1,1</t>
  </si>
  <si>
    <t>119</t>
  </si>
  <si>
    <t>28375933R</t>
  </si>
  <si>
    <t>deska EPS 70 fasádní λ=0,039 tl 50mm</t>
  </si>
  <si>
    <t>208</t>
  </si>
  <si>
    <t>"prořez 10%" 16,4144*0,1</t>
  </si>
  <si>
    <t>120</t>
  </si>
  <si>
    <t>28375936R</t>
  </si>
  <si>
    <t>deska EPS 70 fasádní λ=0,039 tl 80mm</t>
  </si>
  <si>
    <t>210</t>
  </si>
  <si>
    <t>"doplnění izolace v místě terasy - styk stěny a střešní roviny" 0,86*(5,96+5,415+5,96)*1,1</t>
  </si>
  <si>
    <t>28376417</t>
  </si>
  <si>
    <t>deska z polystyrénu XPS, hrana polodrážková a hladký povrch 300kPa tl 50mm</t>
  </si>
  <si>
    <t>214</t>
  </si>
  <si>
    <t>"plochy sběrné větrací komory - A2, A3" 2*(1,4*0,7)*1,1</t>
  </si>
  <si>
    <t>123</t>
  </si>
  <si>
    <t>28376422</t>
  </si>
  <si>
    <t>deska z polystyrénu XPS, hrana polodrážková a hladký povrch 300kPa tl 100mm</t>
  </si>
  <si>
    <t>216</t>
  </si>
  <si>
    <t>"zvýšená střechy nad terasou - plocha A1" (6,4*4,2)*1,1</t>
  </si>
  <si>
    <t>125</t>
  </si>
  <si>
    <t>998713202R00</t>
  </si>
  <si>
    <t>Přesun hmot procentní pro izolace tepelné v objektech v do 12 m</t>
  </si>
  <si>
    <t>220</t>
  </si>
  <si>
    <t>721</t>
  </si>
  <si>
    <t>Vnitřní kanalizace</t>
  </si>
  <si>
    <t>287</t>
  </si>
  <si>
    <t>721171808</t>
  </si>
  <si>
    <t>Demontáž potrubí z PVC do D 114</t>
  </si>
  <si>
    <t>-109983913</t>
  </si>
  <si>
    <t>"střešní vtoky"</t>
  </si>
  <si>
    <t>0,50*2</t>
  </si>
  <si>
    <t>7,155</t>
  </si>
  <si>
    <t>288</t>
  </si>
  <si>
    <t>721173315</t>
  </si>
  <si>
    <t>Potrubí kanalizační z PVC SN 4 dešťové DN 110</t>
  </si>
  <si>
    <t>-102955486</t>
  </si>
  <si>
    <t>721233112</t>
  </si>
  <si>
    <t>Montáž střešní vtok polypropylen PP pro ploché střechy svislý odtok DN 110</t>
  </si>
  <si>
    <t>222</t>
  </si>
  <si>
    <t>294</t>
  </si>
  <si>
    <t>56231106</t>
  </si>
  <si>
    <t>vtok střešní svislý s manžetou pro asfaltovou hydroizolaci plochých střech s vyhříváním DN75, DN110, DN125, DN 160</t>
  </si>
  <si>
    <t>-874625034</t>
  </si>
  <si>
    <t>127</t>
  </si>
  <si>
    <t>721242116R00</t>
  </si>
  <si>
    <t>Lapač střešních splavenin z PP s kulovým kloubem na odtoku DN 125</t>
  </si>
  <si>
    <t>224</t>
  </si>
  <si>
    <t>721273153</t>
  </si>
  <si>
    <t>Hlavice ventilační polypropylen PP DN 110</t>
  </si>
  <si>
    <t>226</t>
  </si>
  <si>
    <t>129</t>
  </si>
  <si>
    <t>721001001</t>
  </si>
  <si>
    <t>Napojení lapače střešních splavenin na stávající dešťovou kanalizaci</t>
  </si>
  <si>
    <t>228</t>
  </si>
  <si>
    <t>721001002</t>
  </si>
  <si>
    <t>Prodloužení stávajícího odvětrání ve sřešní rovině - PVC 110 dl. 300 mm</t>
  </si>
  <si>
    <t>230</t>
  </si>
  <si>
    <t>131</t>
  </si>
  <si>
    <t>998721201</t>
  </si>
  <si>
    <t>Přesun hmot procentní pro vnitřní kanalizace v objektech v do 6 m</t>
  </si>
  <si>
    <t>-1019943526</t>
  </si>
  <si>
    <t>728</t>
  </si>
  <si>
    <t>751398022</t>
  </si>
  <si>
    <t>Mtž větrací mřížky stěnové do 0,100 m2</t>
  </si>
  <si>
    <t>232</t>
  </si>
  <si>
    <t>"pohled severozápadní"</t>
  </si>
  <si>
    <t>"mřížka 650 x 180 mm" 2</t>
  </si>
  <si>
    <t>"mřížka 200 x 500 mm" 1</t>
  </si>
  <si>
    <t>133</t>
  </si>
  <si>
    <t>728001001</t>
  </si>
  <si>
    <t>Prodloužení stávajícího odvětrání o tl. izolace</t>
  </si>
  <si>
    <t>234</t>
  </si>
  <si>
    <t>135</t>
  </si>
  <si>
    <t>5534301662R</t>
  </si>
  <si>
    <t>mřížka větrací průduch 30, 35 cm</t>
  </si>
  <si>
    <t>238</t>
  </si>
  <si>
    <t>136</t>
  </si>
  <si>
    <t>598610212R</t>
  </si>
  <si>
    <t>240</t>
  </si>
  <si>
    <t>137</t>
  </si>
  <si>
    <t>998751201</t>
  </si>
  <si>
    <t>Přesun hmot procentní pro vzduchotechniku v objektech v do 12 m</t>
  </si>
  <si>
    <t>642663233</t>
  </si>
  <si>
    <t>741</t>
  </si>
  <si>
    <t>Elektroinstalace - silnoproud</t>
  </si>
  <si>
    <t>254</t>
  </si>
  <si>
    <t>741112001</t>
  </si>
  <si>
    <t>Montáž krabice zapuštěná plastová kruhová</t>
  </si>
  <si>
    <t>1051783412</t>
  </si>
  <si>
    <t>18+10+1</t>
  </si>
  <si>
    <t>255</t>
  </si>
  <si>
    <t>34571521</t>
  </si>
  <si>
    <t>krabice univerzální rozvodná z PH s víčkem a svorkovnicí krabicovou šroubovací s vodiči 12x4mm2 D 73,5mm x 43mm</t>
  </si>
  <si>
    <t>338547701</t>
  </si>
  <si>
    <t>256</t>
  </si>
  <si>
    <t>34571519</t>
  </si>
  <si>
    <t>krabice univerzální odbočná z PH s víčkem, D 73,5 mm x 43 mm</t>
  </si>
  <si>
    <t>-1061338391</t>
  </si>
  <si>
    <t>257</t>
  </si>
  <si>
    <t>10.075.195</t>
  </si>
  <si>
    <t>Krabice 8110 PC z PH</t>
  </si>
  <si>
    <t>-767505725</t>
  </si>
  <si>
    <t>252</t>
  </si>
  <si>
    <t>741112061</t>
  </si>
  <si>
    <t>Montáž krabice přístrojová zapuštěná plastová kruhová</t>
  </si>
  <si>
    <t>-295646375</t>
  </si>
  <si>
    <t>253</t>
  </si>
  <si>
    <t>34571511</t>
  </si>
  <si>
    <t>krabice přístrojová instalační 500 V, D 69 mm x 30mm</t>
  </si>
  <si>
    <t>-1763712172</t>
  </si>
  <si>
    <t>250</t>
  </si>
  <si>
    <t>741120001</t>
  </si>
  <si>
    <t>Montáž vodič Cu izolovaný plný a laněný žíla 0,35-6 mm2 pod omítku (CY)</t>
  </si>
  <si>
    <t>718178797</t>
  </si>
  <si>
    <t>251</t>
  </si>
  <si>
    <t>34140825</t>
  </si>
  <si>
    <t>vodič silový s Cu jádrem 4mm2</t>
  </si>
  <si>
    <t>238177427</t>
  </si>
  <si>
    <t>140*1,2 'Přepočtené koeficientem množství</t>
  </si>
  <si>
    <t>244</t>
  </si>
  <si>
    <t>741122015</t>
  </si>
  <si>
    <t>Montáž kabel Cu bez ukončení uložený pod omítku plný kulatý 3x1,5 mm2 (CYKY)</t>
  </si>
  <si>
    <t>-1961011336</t>
  </si>
  <si>
    <t>245</t>
  </si>
  <si>
    <t>34111030</t>
  </si>
  <si>
    <t>kabel silový s Cu jádrem 1 kV 3x1,5mm2</t>
  </si>
  <si>
    <t>1472843307</t>
  </si>
  <si>
    <t>336*1,2 'Přepočtené koeficientem množství</t>
  </si>
  <si>
    <t>242</t>
  </si>
  <si>
    <t>741122032</t>
  </si>
  <si>
    <t>Montáž kabel Cu bez ukončení uložený pod omítku plný kulatý 5x4 až 6 mm2 (CYKY)</t>
  </si>
  <si>
    <t>-1718752299</t>
  </si>
  <si>
    <t>243</t>
  </si>
  <si>
    <t>34111100</t>
  </si>
  <si>
    <t>kabel silový s Cu jádrem 1 kV 5x6mm2</t>
  </si>
  <si>
    <t>359592686</t>
  </si>
  <si>
    <t>10*1,2 'Přepočtené koeficientem množství</t>
  </si>
  <si>
    <t>246</t>
  </si>
  <si>
    <t>741124731</t>
  </si>
  <si>
    <t>Montáž kabel Cu stíněný ovládací žíly 2 až 19x0,8 mm2 uložený pevně (JYTY)</t>
  </si>
  <si>
    <t>-750341753</t>
  </si>
  <si>
    <t>247</t>
  </si>
  <si>
    <t>34143172</t>
  </si>
  <si>
    <t>šňůra s Cu jádrem stíněná středně ohebná 3x0,75mm2</t>
  </si>
  <si>
    <t>-37463791</t>
  </si>
  <si>
    <t>60*1,2 'Přepočtené koeficientem množství</t>
  </si>
  <si>
    <t>248</t>
  </si>
  <si>
    <t>741124733</t>
  </si>
  <si>
    <t>Montáž kabel Cu stíněný ovládací žíly 2 až 19x1 mm2 uložený pevně (JYTY)</t>
  </si>
  <si>
    <t>-1799730365</t>
  </si>
  <si>
    <t>249</t>
  </si>
  <si>
    <t>34143187</t>
  </si>
  <si>
    <t>šňůra s Cu jádrem stíněná středně ohebná 4x1mm2</t>
  </si>
  <si>
    <t>99385534</t>
  </si>
  <si>
    <t>100*1,2 'Přepočtené koeficientem množství</t>
  </si>
  <si>
    <t>741210001</t>
  </si>
  <si>
    <t>Montáž rozvodnice oceloplechová nebo plastová běžná do 20 kg</t>
  </si>
  <si>
    <t>-1170858760</t>
  </si>
  <si>
    <t>231</t>
  </si>
  <si>
    <t>35713133</t>
  </si>
  <si>
    <t>rozvodnice zapuštěná, neprůhledné dveře, 2 řady, šířka 14 modulárních jednotek</t>
  </si>
  <si>
    <t>-1256493991</t>
  </si>
  <si>
    <t>741311033</t>
  </si>
  <si>
    <t>Montáž spínač koncový řazení 1/1, 0/2, 2/0 se zapojením vodičů</t>
  </si>
  <si>
    <t>-457016570</t>
  </si>
  <si>
    <t>241</t>
  </si>
  <si>
    <t>34535435</t>
  </si>
  <si>
    <t>přístroj tlačítkového ovládače zapínacího 10A 3558-A91342</t>
  </si>
  <si>
    <t>-2125652056</t>
  </si>
  <si>
    <t>741320105</t>
  </si>
  <si>
    <t>Montáž jistič jednopólový nn do 25 A ve skříni</t>
  </si>
  <si>
    <t>1051161073</t>
  </si>
  <si>
    <t>"doplnění RH"</t>
  </si>
  <si>
    <t>"RO 1"</t>
  </si>
  <si>
    <t>229</t>
  </si>
  <si>
    <t>35822111</t>
  </si>
  <si>
    <t>jistič 1pólový-charakteristika B 16A</t>
  </si>
  <si>
    <t>2047698575</t>
  </si>
  <si>
    <t>237</t>
  </si>
  <si>
    <t>35822105</t>
  </si>
  <si>
    <t>jistič 1pólový-charakteristika B 2A</t>
  </si>
  <si>
    <t>942359663</t>
  </si>
  <si>
    <t>35822107</t>
  </si>
  <si>
    <t>jistič 1pólový-charakteristika B 6A</t>
  </si>
  <si>
    <t>-154477073</t>
  </si>
  <si>
    <t>239</t>
  </si>
  <si>
    <t>35822109</t>
  </si>
  <si>
    <t>jistič 1pólový-charakteristika B 10A</t>
  </si>
  <si>
    <t>-1953210668</t>
  </si>
  <si>
    <t>741320165</t>
  </si>
  <si>
    <t>Montáž jistič třípólový nn do 25 A ve skříni</t>
  </si>
  <si>
    <t>1027341880</t>
  </si>
  <si>
    <t>233</t>
  </si>
  <si>
    <t>35822634</t>
  </si>
  <si>
    <t>vypínací (napěťová) spoušť, AC/DC 230, 400 V</t>
  </si>
  <si>
    <t>874359137</t>
  </si>
  <si>
    <t>741322122</t>
  </si>
  <si>
    <t>Montáž svodiče přepětí nn typ 2 čtyřpólových dvoudílných s vložením modulu</t>
  </si>
  <si>
    <t>-1980270921</t>
  </si>
  <si>
    <t>235</t>
  </si>
  <si>
    <t>10.067.529</t>
  </si>
  <si>
    <t>Svodič SLP-275 V/4 S</t>
  </si>
  <si>
    <t>145663866</t>
  </si>
  <si>
    <t>258</t>
  </si>
  <si>
    <t>741810001</t>
  </si>
  <si>
    <t>Celková prohlídka elektrického rozvodu a zařízení do 100 000,- Kč</t>
  </si>
  <si>
    <t>-664447038</t>
  </si>
  <si>
    <t>260</t>
  </si>
  <si>
    <t>7418100011</t>
  </si>
  <si>
    <t>Stavební přípomoce 8%</t>
  </si>
  <si>
    <t>1857859290</t>
  </si>
  <si>
    <t>259</t>
  </si>
  <si>
    <t>998741201</t>
  </si>
  <si>
    <t>Přesun hmot procentní pro silnoproud v objektech v do 6 m</t>
  </si>
  <si>
    <t>1605679906</t>
  </si>
  <si>
    <t>762</t>
  </si>
  <si>
    <t>Konstrukce tesařské</t>
  </si>
  <si>
    <t>762111811R00</t>
  </si>
  <si>
    <t>Demontáž stěn a příček z hraněného řeziva</t>
  </si>
  <si>
    <t>"pás oken bouraného rondelu" 2*9,7</t>
  </si>
  <si>
    <t>139</t>
  </si>
  <si>
    <t>762123130R00</t>
  </si>
  <si>
    <t>Montáž tesařských stěn vázaných z hraněného řeziva průřezové plochy do 224 cm2</t>
  </si>
  <si>
    <t>"nové atiky - 3 x hranol 200 x 100 mm"</t>
  </si>
  <si>
    <t>"jednopodlažní část objektu" 3*(6,15+9,61+6,6+3,15)</t>
  </si>
  <si>
    <t>"dvoupodlažní část objektu" 3*(18,44+13,635+18,44+13,635)</t>
  </si>
  <si>
    <t>762195000R00</t>
  </si>
  <si>
    <t>Spojovací prostředky pro montáž stěn, příček, bednění stěn</t>
  </si>
  <si>
    <t>141</t>
  </si>
  <si>
    <t>762085811</t>
  </si>
  <si>
    <t>Demontáž kotevních želez hmotnosti do 5 kg</t>
  </si>
  <si>
    <t>"kotevní prvky krokví bouraného rondelu" 10</t>
  </si>
  <si>
    <t>762331812R00</t>
  </si>
  <si>
    <t>Demontáž vázaných kcí krovů z hranolů průřezové plochy do 224 cm2</t>
  </si>
  <si>
    <t>"krokve střechy bouraného rondelu" 10*3,5</t>
  </si>
  <si>
    <t>143</t>
  </si>
  <si>
    <t>762341811R00</t>
  </si>
  <si>
    <t>Demontáž bednění střech z prken</t>
  </si>
  <si>
    <t>762431220</t>
  </si>
  <si>
    <t>Montáž obložení stěn deskami dřevotřískovými na sraz</t>
  </si>
  <si>
    <t>"jednopodlažní část objektu" 0,5*(6,15+9,61+6,6+3,15)</t>
  </si>
  <si>
    <t>"dvoupodlažní část objektu" 0,5*(18,44+13,635+18,44+13,635)</t>
  </si>
  <si>
    <t>145</t>
  </si>
  <si>
    <t>60512125</t>
  </si>
  <si>
    <t>hranol stavební řezivo průřezu do 120cm2 do dl 6m</t>
  </si>
  <si>
    <t>"vyrovnání pro nové atiky - 3 x hranol 200 x 100 mm"</t>
  </si>
  <si>
    <t>"jednopodlažní část objektu" 3*(6,15+9,61+6,6+3,15)*(0,2*0,1)</t>
  </si>
  <si>
    <t>"dvoupodlažní část objektu" 3*(18,44+13,635+18,44+13,635)*(0,2*0,1)</t>
  </si>
  <si>
    <t>"prořez 10%" 5,38*0,1</t>
  </si>
  <si>
    <t>60726286</t>
  </si>
  <si>
    <t>deska dřevoštěpková OSB 3 P+D broušená tl 25mm</t>
  </si>
  <si>
    <t>"prořez 10%" 44,83*0,1</t>
  </si>
  <si>
    <t>147</t>
  </si>
  <si>
    <t>998762202R00</t>
  </si>
  <si>
    <t>Přesun hmot procentní pro kce tesařské v objektech v do 12 m</t>
  </si>
  <si>
    <t>763</t>
  </si>
  <si>
    <t>Dřevostavby</t>
  </si>
  <si>
    <t>762431225</t>
  </si>
  <si>
    <t>Montáž obložení stěn deskami dřevotřískovými na pero a drážku</t>
  </si>
  <si>
    <t>149</t>
  </si>
  <si>
    <t>762512235</t>
  </si>
  <si>
    <t>Montáž podlahové kce podkladové z desek dřevotřískových nebo cementotřískových přibíjených na dřevo</t>
  </si>
  <si>
    <t>60722234</t>
  </si>
  <si>
    <t>deska dřevotřísková surová 925x2050mm tl 25mm – vodovzdorná, P+D</t>
  </si>
  <si>
    <t>"prořez 10%" 32,536*0,1</t>
  </si>
  <si>
    <t>283</t>
  </si>
  <si>
    <t>763131714</t>
  </si>
  <si>
    <t>SDK podhled základní penetrační nátěr</t>
  </si>
  <si>
    <t>2095598843</t>
  </si>
  <si>
    <t>(3,57*2+4,55*2)*0,80</t>
  </si>
  <si>
    <t>284</t>
  </si>
  <si>
    <t>763164531</t>
  </si>
  <si>
    <t>SDK obklad kovových kcí tvaru L š do 0,8 m desky 1xA 12,5</t>
  </si>
  <si>
    <t>715655891</t>
  </si>
  <si>
    <t>3,57*2+4,55*2</t>
  </si>
  <si>
    <t>151</t>
  </si>
  <si>
    <t>998763201R00</t>
  </si>
  <si>
    <t>Přesun hmot procentní pro dřevostavby v objektech v do 12 m</t>
  </si>
  <si>
    <t>764</t>
  </si>
  <si>
    <t>Konstrukce klempířské</t>
  </si>
  <si>
    <t>764242306</t>
  </si>
  <si>
    <t>Oplechování štítu závětrnou lištou z TiZn lesklého plechu rš 500 mm</t>
  </si>
  <si>
    <t>"včetně spojovacích prostředků a zednické výpomoci."</t>
  </si>
  <si>
    <t>"lemování KZS u terasy" 6,7</t>
  </si>
  <si>
    <t>153</t>
  </si>
  <si>
    <t>764246345</t>
  </si>
  <si>
    <t>Oplechování parapetů rovných celoplošně lepené z TiZn lesklého plechu rš 400 mm</t>
  </si>
  <si>
    <t>764001821</t>
  </si>
  <si>
    <t>Demontáž krytiny ze svitků nebo tabulí do suti</t>
  </si>
  <si>
    <t>155</t>
  </si>
  <si>
    <t>764002871</t>
  </si>
  <si>
    <t>Demontáž lemování zdí do suti</t>
  </si>
  <si>
    <t>"lemování střechy jednopodlažní části objektu" 6,4</t>
  </si>
  <si>
    <t>"lemování střechy jednopodlažního zádveří" 2,48</t>
  </si>
  <si>
    <t>764004801</t>
  </si>
  <si>
    <t>Demontáž podokapního žlabu do suti</t>
  </si>
  <si>
    <t>"žlab bouraného rondelu" 11,7</t>
  </si>
  <si>
    <t>157</t>
  </si>
  <si>
    <t>764002801</t>
  </si>
  <si>
    <t>Demontáž závětrné lišty do suti</t>
  </si>
  <si>
    <t>"plochá střecha dvoupodlažní části objektu" 18,44+14,085+18,44+14,085</t>
  </si>
  <si>
    <t>"plochá střecha jednopodlažní části objektu" 3,15+6,6+9,614+6,15</t>
  </si>
  <si>
    <t>764002851</t>
  </si>
  <si>
    <t>Demontáž oplechování parapetů do suti</t>
  </si>
  <si>
    <t>282</t>
  </si>
  <si>
    <t>" m.č.1.06 - okno 1500 x 2100 mm" 2*1,5</t>
  </si>
  <si>
    <t>161</t>
  </si>
  <si>
    <t>764001001</t>
  </si>
  <si>
    <t>Zkrácení stávajícího střešního žlabu spojovacího krčku</t>
  </si>
  <si>
    <t>764001002</t>
  </si>
  <si>
    <t>Úprava oplechování atiky sousedního objektu - uhnutí svislých falců</t>
  </si>
  <si>
    <t>290</t>
  </si>
  <si>
    <t>163</t>
  </si>
  <si>
    <t>764001003</t>
  </si>
  <si>
    <t>Zákryt větracích otvorů sběrných šachet z ALU plechu</t>
  </si>
  <si>
    <t>292</t>
  </si>
  <si>
    <t>998764202R00</t>
  </si>
  <si>
    <t>Přesun hmot procentní pro konstrukce klempířské v objektech v do 12 m</t>
  </si>
  <si>
    <t>766</t>
  </si>
  <si>
    <t>Konstrukce truhlářské</t>
  </si>
  <si>
    <t>165</t>
  </si>
  <si>
    <t>766601211R00</t>
  </si>
  <si>
    <t>...spára ostění, interiér - fólie parotěsná šířky 75 mm samolepicí, výplň PU pěnou, exteriér - páska paropropustná šířky 10 mm, tl. 2/10 mm expanzní,</t>
  </si>
  <si>
    <t>296</t>
  </si>
  <si>
    <t>"Vložení parotěsné okenní folie, paropropustné expanzní pásky a vyplnění spáry PU pěnou. Dodávka materiálu."</t>
  </si>
  <si>
    <t>"dveře ozn. 12 - 1500 x 2280 mm" 1*(2,28+1,5+2,28)</t>
  </si>
  <si>
    <t>766641131</t>
  </si>
  <si>
    <t>Montáž balkónových dveří zdvojených jednokřídlových bez nadsvětlíku včetně rámu do zdiva</t>
  </si>
  <si>
    <t>318</t>
  </si>
  <si>
    <t>"sestava ozn. 10 - dveře 1500 x 2900 mm" 1</t>
  </si>
  <si>
    <t>"sestava ozn. 11 - dveře 1500 x 2900 mm" 1</t>
  </si>
  <si>
    <t>"dveře ozn. 12 - 1500 x 2280 mm" 1</t>
  </si>
  <si>
    <t>167</t>
  </si>
  <si>
    <t>61140057</t>
  </si>
  <si>
    <t>dveře plastové balkonové jednokřídlové dvojsklo</t>
  </si>
  <si>
    <t>1725468236</t>
  </si>
  <si>
    <t>1,50*2,90*2</t>
  </si>
  <si>
    <t>1,50*2,28</t>
  </si>
  <si>
    <t>766622132</t>
  </si>
  <si>
    <t>Montáž plastových oken plochy přes 1 m2 otevíravých výšky do 2,5 m s rámem do zdiva</t>
  </si>
  <si>
    <t>-2074585517</t>
  </si>
  <si>
    <t>"okno ozn. 1 - 1200 x 1500 mm" 12*1,2*1,5</t>
  </si>
  <si>
    <t>"okno ozn. 3 - 5400 x 2400 mm" 5,4*2,4</t>
  </si>
  <si>
    <t>"okno ozn. 4 - 900 x 3395 mm" 0,9*3,395</t>
  </si>
  <si>
    <t>"okno ozn. 5 - 1500 x 2100 mm" 6*1,5*2,1</t>
  </si>
  <si>
    <t>"okno ozn. 8 - 4500 x 2100 mm" 4,5*2,1</t>
  </si>
  <si>
    <t>"okno ozn. 9 - 4500 x 2100 mm" 2*4,5*2,1</t>
  </si>
  <si>
    <t>"okno ozn. 10 - sestava - 1500 x 2100 mm" 2*1,5*2,1</t>
  </si>
  <si>
    <t>"okno ozn. 11 - sestava - 1500 x 2100 mm" 2*1,5*2,1</t>
  </si>
  <si>
    <t>169</t>
  </si>
  <si>
    <t>61140053</t>
  </si>
  <si>
    <t>okno plastové otevíravé/sklopné dvojsklo přes plochu 1m2 v1,5-2,5m</t>
  </si>
  <si>
    <t>1445670472</t>
  </si>
  <si>
    <t>998766201</t>
  </si>
  <si>
    <t>Přesun hmot procentní pro konstrukce truhlářské v objektech v do 6 m</t>
  </si>
  <si>
    <t>-1075054761</t>
  </si>
  <si>
    <t>767</t>
  </si>
  <si>
    <t>Konstrukce zámečnické</t>
  </si>
  <si>
    <t>171</t>
  </si>
  <si>
    <t>767581801R00</t>
  </si>
  <si>
    <t>Demontáž podhledu kazet</t>
  </si>
  <si>
    <t>298</t>
  </si>
  <si>
    <t>767582800R00</t>
  </si>
  <si>
    <t>Demontáž roštu podhledu</t>
  </si>
  <si>
    <t>300</t>
  </si>
  <si>
    <t>173</t>
  </si>
  <si>
    <t>767646510R00</t>
  </si>
  <si>
    <t>Montáž dveří protipožárního uzávěru jednokřídlového</t>
  </si>
  <si>
    <t>302</t>
  </si>
  <si>
    <t>"dveře ozn. 13 - 1800 x 3175 mm" 2</t>
  </si>
  <si>
    <t>175</t>
  </si>
  <si>
    <t>767001001</t>
  </si>
  <si>
    <t>Hliníkové vstupní dveře ozn. 13 - 1800 x 3175 mm - provedení dle PD - výkresová část 16</t>
  </si>
  <si>
    <t>306</t>
  </si>
  <si>
    <t>767832102</t>
  </si>
  <si>
    <t>Montáž venkovních požárních žebříků do zdiva bez suchovodu</t>
  </si>
  <si>
    <t>304</t>
  </si>
  <si>
    <t>"nový žebřík" 3,5</t>
  </si>
  <si>
    <t>299</t>
  </si>
  <si>
    <t>767009002</t>
  </si>
  <si>
    <t>Nový ocelový žebřík - vč. finálního nátěru</t>
  </si>
  <si>
    <t>-605666635</t>
  </si>
  <si>
    <t>998767202R00</t>
  </si>
  <si>
    <t>Přesun hmot procentní pro zámečnické konstrukce v objektech v do 12 m</t>
  </si>
  <si>
    <t>316</t>
  </si>
  <si>
    <t>771</t>
  </si>
  <si>
    <t>Podlahy z dlaždic a obklady</t>
  </si>
  <si>
    <t>181</t>
  </si>
  <si>
    <t>771474113</t>
  </si>
  <si>
    <t>Montáž soklů z dlaždic keramických rovných flexibilní lepidlo v do 120 mm</t>
  </si>
  <si>
    <t>352</t>
  </si>
  <si>
    <t>"terasa" 1,96+5+5,96-1,5</t>
  </si>
  <si>
    <t>771574112</t>
  </si>
  <si>
    <t>Montáž podlah keramických hladkých lepených flexibilním lepidlem do 12 ks/ m2</t>
  </si>
  <si>
    <t>1866680336</t>
  </si>
  <si>
    <t xml:space="preserve">"doplnění 1.02, 1.01, </t>
  </si>
  <si>
    <t>1,80*0,375*2</t>
  </si>
  <si>
    <t>771591186</t>
  </si>
  <si>
    <t>Podlahy pracnější řezání keramických dlaždic do oblouku</t>
  </si>
  <si>
    <t>354</t>
  </si>
  <si>
    <t>59761013</t>
  </si>
  <si>
    <t>dlažba keramická hutná reliéfní do interiéru přes 22 do 25ks/m2</t>
  </si>
  <si>
    <t>358</t>
  </si>
  <si>
    <t>"soklík terasy" 0,15*(1,96+5+5,96-1,5)*1,1</t>
  </si>
  <si>
    <t>1,35*1,10</t>
  </si>
  <si>
    <t>185</t>
  </si>
  <si>
    <t>998771202R00</t>
  </si>
  <si>
    <t>Přesun hmot procentní pro podlahy z dlaždic v objektech v do 12 m</t>
  </si>
  <si>
    <t>360</t>
  </si>
  <si>
    <t>776</t>
  </si>
  <si>
    <t>Podlahy povlakové</t>
  </si>
  <si>
    <t>297</t>
  </si>
  <si>
    <t>776211111</t>
  </si>
  <si>
    <t>Lepení textilních pásů</t>
  </si>
  <si>
    <t>-67555769</t>
  </si>
  <si>
    <t>"doplnění 1.06, 1.17"</t>
  </si>
  <si>
    <t>1,50*0,375*2</t>
  </si>
  <si>
    <t>69751050</t>
  </si>
  <si>
    <t>koberec v rolích š 4m, všívaná smyčka, vlákno PA, hm 550g/m2, PA, zátěž 33, hořlavost Bfl S1</t>
  </si>
  <si>
    <t>-613725797</t>
  </si>
  <si>
    <t>1,125*1,1 'Přepočtené koeficientem množství</t>
  </si>
  <si>
    <t>776411111</t>
  </si>
  <si>
    <t>Montáž obvodových soklíků výšky do 80 mm</t>
  </si>
  <si>
    <t>362</t>
  </si>
  <si>
    <t>"m.č. 1.06" 1,5+2,1+0,3+0,3+2,1+1,5</t>
  </si>
  <si>
    <t>"m.č. 1.17" 1,5+1,95+0,3+0,3+1,95+1,5</t>
  </si>
  <si>
    <t>187</t>
  </si>
  <si>
    <t>776201812</t>
  </si>
  <si>
    <t>Demontáž lepených povlakových podlah s podložkou ručně</t>
  </si>
  <si>
    <t>364</t>
  </si>
  <si>
    <t>69751204</t>
  </si>
  <si>
    <t>lišta kobercová 55x9mm</t>
  </si>
  <si>
    <t>366</t>
  </si>
  <si>
    <t>"prořez 10%" 15,3*0,1</t>
  </si>
  <si>
    <t>189</t>
  </si>
  <si>
    <t>998776202R00</t>
  </si>
  <si>
    <t>Přesun hmot procentní pro podlahy povlakové v objektech v do 12 m</t>
  </si>
  <si>
    <t>368</t>
  </si>
  <si>
    <t>783</t>
  </si>
  <si>
    <t>Nátěry</t>
  </si>
  <si>
    <t>783306811</t>
  </si>
  <si>
    <t>Odstranění nátěru ze zámečnických konstrukcí oškrábáním</t>
  </si>
  <si>
    <t>370</t>
  </si>
  <si>
    <t>"větrací mřížky sběrné větrací komory A2" 4*(0,15*0,15)</t>
  </si>
  <si>
    <t>"větrací mřížky sběrné větrací komory A2" 2*(0,3*0,3)</t>
  </si>
  <si>
    <t>191</t>
  </si>
  <si>
    <t>783317101</t>
  </si>
  <si>
    <t>Krycí jednonásobný syntetický standardní nátěr zámečnických konstrukcí</t>
  </si>
  <si>
    <t>372</t>
  </si>
  <si>
    <t>0,27*2</t>
  </si>
  <si>
    <t>784</t>
  </si>
  <si>
    <t>Malby</t>
  </si>
  <si>
    <t>192</t>
  </si>
  <si>
    <t>784181121</t>
  </si>
  <si>
    <t>Hloubková jednonásobná penetrace podkladu v místnostech výšky do 3,80 m</t>
  </si>
  <si>
    <t>374</t>
  </si>
  <si>
    <t>"malba vnitřního ostění" 44,519</t>
  </si>
  <si>
    <t>"oprava maleb v ploše" 100</t>
  </si>
  <si>
    <t>"SDK obklad"</t>
  </si>
  <si>
    <t>193</t>
  </si>
  <si>
    <t>784221101</t>
  </si>
  <si>
    <t>Dvojnásobné bílé malby ze směsí za sucha dobře otěruvzdorných v místnostech do 3,80 m</t>
  </si>
  <si>
    <t>376</t>
  </si>
  <si>
    <t>786</t>
  </si>
  <si>
    <t>Dokončovací práce - čalounické úpravy</t>
  </si>
  <si>
    <t>289</t>
  </si>
  <si>
    <t>786627121</t>
  </si>
  <si>
    <t>Montáž lamelové žaluzie venkovní pro okna kovová</t>
  </si>
  <si>
    <t>807914693</t>
  </si>
  <si>
    <t>4,20*2,10*2</t>
  </si>
  <si>
    <t>1,35*1,85*2+1,50*2,65</t>
  </si>
  <si>
    <t>1,50*2,10*2</t>
  </si>
  <si>
    <t>61130522X</t>
  </si>
  <si>
    <t>venkovní žaluzie s elektr. pohonem a větrným čidlem, ovládané žaluziovými spínači, žaluziový kaslík viditelný plechový lakovaný, vodicí lišty žaluzií zapuštěné do polystyrenových špalet oken</t>
  </si>
  <si>
    <t>-583462610</t>
  </si>
  <si>
    <t>291</t>
  </si>
  <si>
    <t>998786201</t>
  </si>
  <si>
    <t>Přesun hmot procentní pro čalounické úpravy v objektech v do 6 m</t>
  </si>
  <si>
    <t>-445082211</t>
  </si>
  <si>
    <t>Práce a dodávky M</t>
  </si>
  <si>
    <t>M022</t>
  </si>
  <si>
    <t>Hromosvod</t>
  </si>
  <si>
    <t>210220021RT1</t>
  </si>
  <si>
    <t>...uzemňovací vedení v zemi vč. svorek, propoj. izolace spojů, FeZn, do 120 mm2, včetně materiálu</t>
  </si>
  <si>
    <t>378</t>
  </si>
  <si>
    <t>195</t>
  </si>
  <si>
    <t>210220022RT1</t>
  </si>
  <si>
    <t>...uzemňovací vedení v zemi vč. svorek, propoj. izolace spojů, FeZn, průměr 8 - 10 mm, včetně materiálu</t>
  </si>
  <si>
    <t>380</t>
  </si>
  <si>
    <t>210220101RT3</t>
  </si>
  <si>
    <t>...svodové vodiče včetně podpěr, FeZn průměr do 10 mm, Al průměr do 10 mm, Cu průměr do 8 mm + podpěry, včetně materiálu - drát Pz D 8 mm a podpěra do zdiva PV 1a-15</t>
  </si>
  <si>
    <t>382</t>
  </si>
  <si>
    <t>197</t>
  </si>
  <si>
    <t>210220212RT3</t>
  </si>
  <si>
    <t>...jímací tyč včetně upevnění na střešní hřeben, do zdi, do 3 m délky tyče, včetně materiálu - držák jímací tyče d 20 mm na zeď, jímací tyč JV 1,5 1500 mm</t>
  </si>
  <si>
    <t>384</t>
  </si>
  <si>
    <t>198</t>
  </si>
  <si>
    <t>210220301R00</t>
  </si>
  <si>
    <t>...svorky hromosvodové, do 2 šroubů (SS, SR 03),</t>
  </si>
  <si>
    <t>386</t>
  </si>
  <si>
    <t>"svorka univerzální" 110</t>
  </si>
  <si>
    <t>"svorka spojovací SS" 40</t>
  </si>
  <si>
    <t>199</t>
  </si>
  <si>
    <t>210220302R00</t>
  </si>
  <si>
    <t>...svorky hromosvodové, nad 2 šrouby (ST, SJ, SR, atd.),</t>
  </si>
  <si>
    <t>388</t>
  </si>
  <si>
    <t>"svorka jímací" 4</t>
  </si>
  <si>
    <t>"svorka pásek/pásek" 20</t>
  </si>
  <si>
    <t>"svorka pásek/drát" 12</t>
  </si>
  <si>
    <t>201</t>
  </si>
  <si>
    <t>210220372RT1</t>
  </si>
  <si>
    <t>...ochranný úhelník nebo trubka,  , s držáky do zdiva, včetně materiálu</t>
  </si>
  <si>
    <t>392</t>
  </si>
  <si>
    <t>210950101RT1</t>
  </si>
  <si>
    <t>...označovací štítek na kabel,  , včetně dodávky materiálu</t>
  </si>
  <si>
    <t>394</t>
  </si>
  <si>
    <t>203</t>
  </si>
  <si>
    <t>222130501R00</t>
  </si>
  <si>
    <t>Zkušební svorka rozpojovací</t>
  </si>
  <si>
    <t>396</t>
  </si>
  <si>
    <t>204</t>
  </si>
  <si>
    <t>022001001</t>
  </si>
  <si>
    <t>398</t>
  </si>
  <si>
    <t>205</t>
  </si>
  <si>
    <t>022991001</t>
  </si>
  <si>
    <t>Revize hromosvod</t>
  </si>
  <si>
    <t>400</t>
  </si>
  <si>
    <t>35441422R</t>
  </si>
  <si>
    <t>podpěra vedení do zdiva, do dřeva; provedení Fe/Zn; délka 300 mm</t>
  </si>
  <si>
    <t>402</t>
  </si>
  <si>
    <t>207</t>
  </si>
  <si>
    <t>35441542R</t>
  </si>
  <si>
    <t>podpěra vedení na ploché střechy; provedení Fe/Zn</t>
  </si>
  <si>
    <t>404</t>
  </si>
  <si>
    <t>35441851R</t>
  </si>
  <si>
    <t>držák jímače a ochranné trubky s vrutem - 200 mm, Cu</t>
  </si>
  <si>
    <t>406</t>
  </si>
  <si>
    <t>209</t>
  </si>
  <si>
    <t>35441860R</t>
  </si>
  <si>
    <t>svorka FeZn k jímací tyči - 4 šrouby</t>
  </si>
  <si>
    <t>408</t>
  </si>
  <si>
    <t>35441885R</t>
  </si>
  <si>
    <t>svorka spojovací pro lano D 8-10 mm</t>
  </si>
  <si>
    <t>410</t>
  </si>
  <si>
    <t>211</t>
  </si>
  <si>
    <t>35441925R</t>
  </si>
  <si>
    <t>svorka zkušební pro lano D 6-12 mm, FeZn</t>
  </si>
  <si>
    <t>412</t>
  </si>
  <si>
    <t>212</t>
  </si>
  <si>
    <t>35441985R</t>
  </si>
  <si>
    <t>svorka pro zemnicí pásku; provedení Fe/Zn</t>
  </si>
  <si>
    <t>414</t>
  </si>
  <si>
    <t>213</t>
  </si>
  <si>
    <t>35441996R</t>
  </si>
  <si>
    <t>svorka odbočovací a spojovací pro spojování kruhových a páskových vodičů, FeZn</t>
  </si>
  <si>
    <t>416</t>
  </si>
  <si>
    <t>M21</t>
  </si>
  <si>
    <t>Elektromontáže</t>
  </si>
  <si>
    <t>215</t>
  </si>
  <si>
    <t>210200042RT1</t>
  </si>
  <si>
    <t>...svítidlo žárovkové, 60 W, nástěnné plastové šikmé, včetně materiálu</t>
  </si>
  <si>
    <t>420</t>
  </si>
  <si>
    <t>"nade dveřmi do jednopodlažní části objetku" 2</t>
  </si>
  <si>
    <t>210203612R00</t>
  </si>
  <si>
    <t>...svítidlo zářivkové halogen, 35-50 W, reflektor</t>
  </si>
  <si>
    <t>422</t>
  </si>
  <si>
    <t>"pohled jihovýchodní" 1</t>
  </si>
  <si>
    <t>217</t>
  </si>
  <si>
    <t>210810006R00</t>
  </si>
  <si>
    <t>...kabel CYKY-m 750 V, 3 x 2,5 mm2, volně uložený</t>
  </si>
  <si>
    <t>424</t>
  </si>
  <si>
    <t>34111036R</t>
  </si>
  <si>
    <t>kabel silový s Cu jádrem 1 kV 3x2,5mm2</t>
  </si>
  <si>
    <t>434</t>
  </si>
  <si>
    <t>218</t>
  </si>
  <si>
    <t>219001001</t>
  </si>
  <si>
    <t>Demontáž nástěnného svítidla na fasádě</t>
  </si>
  <si>
    <t>426</t>
  </si>
  <si>
    <t>"terasa" 2</t>
  </si>
  <si>
    <t>"dveře do dílny" 2</t>
  </si>
  <si>
    <t>"světlo nade dveřmi v jihovýchodním průčelí" 1</t>
  </si>
  <si>
    <t>219</t>
  </si>
  <si>
    <t>219001002</t>
  </si>
  <si>
    <t>Prodloužení prvků elektroinstalce o tl. tepelné izolace nové vypínače, zásuvky</t>
  </si>
  <si>
    <t>428</t>
  </si>
  <si>
    <t>219001003</t>
  </si>
  <si>
    <t>Prodloužení rozvodných skříní EI o tl. tepelné izolace - nová dvířka</t>
  </si>
  <si>
    <t>430</t>
  </si>
  <si>
    <t>M46</t>
  </si>
  <si>
    <t>Zemní práce při montážích</t>
  </si>
  <si>
    <t>460200003R00</t>
  </si>
  <si>
    <t>Výkop kabelové rýhy 20/50 cm, hornina 3</t>
  </si>
  <si>
    <t>438</t>
  </si>
  <si>
    <t>225</t>
  </si>
  <si>
    <t>460570003R00</t>
  </si>
  <si>
    <t>Zához rýhy 20/50 cm, hornina třídy 3, se zhutněním</t>
  </si>
  <si>
    <t>440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</si>
  <si>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</si>
  <si>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</si>
  <si>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</si>
  <si>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</si>
  <si>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</si>
  <si>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</si>
  <si>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</si>
  <si>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-692337</t>
  </si>
  <si>
    <t>VRN3</t>
  </si>
  <si>
    <t>030001000</t>
  </si>
  <si>
    <t>2082095762</t>
  </si>
  <si>
    <t>VRN4</t>
  </si>
  <si>
    <t>Inženýrská činnost</t>
  </si>
  <si>
    <t>293</t>
  </si>
  <si>
    <t>043103000</t>
  </si>
  <si>
    <t>Posouzení jádrových vrtů statikem</t>
  </si>
  <si>
    <t>183270956</t>
  </si>
  <si>
    <t>VRN7</t>
  </si>
  <si>
    <t>227</t>
  </si>
  <si>
    <t>070001000</t>
  </si>
  <si>
    <t>1016286714</t>
  </si>
  <si>
    <t>1119-02 - Vzduchotechnika</t>
  </si>
  <si>
    <t>Ing. Michal Albrecht</t>
  </si>
  <si>
    <t>728 - Vzduchotechnika</t>
  </si>
  <si>
    <t>001VD - Ostatní</t>
  </si>
  <si>
    <t>5001</t>
  </si>
  <si>
    <t>kpl</t>
  </si>
  <si>
    <t>5002</t>
  </si>
  <si>
    <t>Programovací regulátor vzduchotechnické jenotky s rozhraním D-SUB</t>
  </si>
  <si>
    <t>5003</t>
  </si>
  <si>
    <t>Prostorové čidlo CO2 s digitálním ukazatelem koncentrace CO2 v místnosti</t>
  </si>
  <si>
    <t>728314121R00</t>
  </si>
  <si>
    <t>Montáž protidešť. žaluzie kruhové do d 300 mm</t>
  </si>
  <si>
    <t>5008</t>
  </si>
  <si>
    <t>Protidešťová žaluzie DN250, pozink, RAL</t>
  </si>
  <si>
    <t>9018</t>
  </si>
  <si>
    <t>Výfukové koleno s protidešťovou žaluzií DN250, pozink, RAL</t>
  </si>
  <si>
    <t>9019</t>
  </si>
  <si>
    <t>Nasávací kus s protidešťovou žaluzií DN250, pozink, RAL</t>
  </si>
  <si>
    <t>728112113R00</t>
  </si>
  <si>
    <t>Montáž potrubí plechového kruhového do d 300 mm</t>
  </si>
  <si>
    <t>1030</t>
  </si>
  <si>
    <t>Kruhové potrubí SPIRO do DN250 včetně závěsů a tvarovek</t>
  </si>
  <si>
    <t>bm</t>
  </si>
  <si>
    <t>728115413R00</t>
  </si>
  <si>
    <t>Montáž potrubí ohebného izolovan. z AL do d 300 mm</t>
  </si>
  <si>
    <t>20</t>
  </si>
  <si>
    <t>350-252</t>
  </si>
  <si>
    <t>Ohebná Al hadice  s tepelnou izolací DN250</t>
  </si>
  <si>
    <t>22</t>
  </si>
  <si>
    <t>550-250</t>
  </si>
  <si>
    <t>Izolace  tepelná a hluková- 20 mm kaučuková, povrch Alfol (omyvatelná), samolepící, AL páska</t>
  </si>
  <si>
    <t>13</t>
  </si>
  <si>
    <t>950-251</t>
  </si>
  <si>
    <t>Izolace  tepelná a hluková- 40 mm minerální plsť + oplechování</t>
  </si>
  <si>
    <t>998728102R00</t>
  </si>
  <si>
    <t>Přesun hmot pro vzduchotechniku, výšky do 12 m</t>
  </si>
  <si>
    <t>001VD</t>
  </si>
  <si>
    <t>Ostatní</t>
  </si>
  <si>
    <t>100-002VL</t>
  </si>
  <si>
    <t>Montážní materiál</t>
  </si>
  <si>
    <t>kg</t>
  </si>
  <si>
    <t>100-003VL</t>
  </si>
  <si>
    <t>Spojovací a těsnící materiál</t>
  </si>
  <si>
    <t xml:space="preserve">1119-03 - SO 01 - zazdění terasy 2.18 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</si>
  <si>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</si>
  <si>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</si>
  <si>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</si>
  <si>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784 - Dokončovací práce - malby a tapety</t>
  </si>
  <si>
    <t>311272131</t>
  </si>
  <si>
    <t>Zdivo z pórobetonových tvárnic hladkých přes P2 do P4 přes 450 do 600 kg/m3 na tenkovrstvou maltu tl 250 mm</t>
  </si>
  <si>
    <t>2140531435</t>
  </si>
  <si>
    <t>5,415*2,75</t>
  </si>
  <si>
    <t>"- odpočet otovrů"</t>
  </si>
  <si>
    <t>-(1,50*1,95*2)</t>
  </si>
  <si>
    <t>317142436</t>
  </si>
  <si>
    <t>Překlad nenosný pórobetonový š 125 mm v do 250 mm na tenkovrstvou maltu dl do 2000 mm</t>
  </si>
  <si>
    <t>1007644882</t>
  </si>
  <si>
    <t>-1846810388</t>
  </si>
  <si>
    <t>3,00*2</t>
  </si>
  <si>
    <t>Vodorovné konstrukce</t>
  </si>
  <si>
    <t>417321414</t>
  </si>
  <si>
    <t>Ztužující pásy a věnce ze ŽB tř. C 20/25</t>
  </si>
  <si>
    <t>268652090</t>
  </si>
  <si>
    <t>5,415*0,15*0,174</t>
  </si>
  <si>
    <t>417352211</t>
  </si>
  <si>
    <t>Ztracené bednění věnců z pórobetonových U-profilů do 500 kg/m3 pro zdivo tl 250 mm</t>
  </si>
  <si>
    <t>1244834554</t>
  </si>
  <si>
    <t>417361821</t>
  </si>
  <si>
    <t>Výztuž ztužujících pásů a věnců betonářskou ocelí 10 505</t>
  </si>
  <si>
    <t>1238797810</t>
  </si>
  <si>
    <t>0,141*0,01*8,00</t>
  </si>
  <si>
    <t>612321141</t>
  </si>
  <si>
    <t>Vápenocementová omítka štuková dvouvrstvá vnitřních stěn nanášená ručně</t>
  </si>
  <si>
    <t>1696364004</t>
  </si>
  <si>
    <t>5,415*3,00</t>
  </si>
  <si>
    <t>"- odpočet otvorů"</t>
  </si>
  <si>
    <t>-1,50*1,95*2</t>
  </si>
  <si>
    <t>"- přípočet ostění"</t>
  </si>
  <si>
    <t>0,20*(1,50+1,95*2)*2</t>
  </si>
  <si>
    <t>-680667470</t>
  </si>
  <si>
    <t>"okno ozn. 6 - 1500 x 1950 mm" 0,3*(1,95+1,5+1,95)</t>
  </si>
  <si>
    <t>"okno ozn. 6.1 - 1500 x 1950 mm" 0,3*(1,95+1,5+1,95)</t>
  </si>
  <si>
    <t>-1101148769</t>
  </si>
  <si>
    <t>"okno ozn. 6 - 1500 x 1950 mm" 1*(1,5*1,95)</t>
  </si>
  <si>
    <t>"okno ozn. 6.1. - 1500 x 1950 mm" 1*(1,5*1,95)</t>
  </si>
  <si>
    <t>1981164172</t>
  </si>
  <si>
    <t>"okno ozn. 6 - 1500 x 1950 mm" 1*(1,5+1,95+1,5+1,95)</t>
  </si>
  <si>
    <t>"okno ozn. 6.1. - 1500 x 1950 mm" 1*(1,5+1,95+1,5+1,95)</t>
  </si>
  <si>
    <t>985593171</t>
  </si>
  <si>
    <t>2092829148</t>
  </si>
  <si>
    <t>10,395*1,02 'Přepočtené koeficientem množství</t>
  </si>
  <si>
    <t>416491908</t>
  </si>
  <si>
    <t>"okno ozn. 6 - 1500 x 1950 mm" 1*1,5</t>
  </si>
  <si>
    <t>"okno ozn. 6.1. - 1500 x 1950 mm" 1*1,5</t>
  </si>
  <si>
    <t>-2072143153</t>
  </si>
  <si>
    <t>-1313260708</t>
  </si>
  <si>
    <t>-759503433</t>
  </si>
  <si>
    <t>-1593231599</t>
  </si>
  <si>
    <t>10,395</t>
  </si>
  <si>
    <t>3,24</t>
  </si>
  <si>
    <t>-1180305737</t>
  </si>
  <si>
    <t>1319698587</t>
  </si>
  <si>
    <t>"okno ozn. 6 - 1500 x 1950 mm" 1,*1,5</t>
  </si>
  <si>
    <t>932941812</t>
  </si>
  <si>
    <t>3,00*1,1</t>
  </si>
  <si>
    <t>Ostatní konstrukce a práce, bourání</t>
  </si>
  <si>
    <t>965081332</t>
  </si>
  <si>
    <t>Bourání podlah z dlaždic betonových, teracových nebo čedičových tl do 30 mm plochy do 1 m2</t>
  </si>
  <si>
    <t>2090866235</t>
  </si>
  <si>
    <t>5,415*0,25</t>
  </si>
  <si>
    <t>-401259176</t>
  </si>
  <si>
    <t>13,80*0,13</t>
  </si>
  <si>
    <t>978015391</t>
  </si>
  <si>
    <t>Otlučení (osekání) vnější vápenné nebo vápenocementové omítky stupně členitosti 1 a 2 do 100%</t>
  </si>
  <si>
    <t>1017225815</t>
  </si>
  <si>
    <t>3,00*0,25*2</t>
  </si>
  <si>
    <t>-1726555372</t>
  </si>
  <si>
    <t>"stěny terasy m.č. 2.18" 3,83*(5,415)</t>
  </si>
  <si>
    <t>890128824</t>
  </si>
  <si>
    <t>"předpoklad realizace 2 měsíce" 20,739*60</t>
  </si>
  <si>
    <t>-860166019</t>
  </si>
  <si>
    <t>-1257880353</t>
  </si>
  <si>
    <t>1409325056</t>
  </si>
  <si>
    <t>20,739*60</t>
  </si>
  <si>
    <t>-560712878</t>
  </si>
  <si>
    <t>689603289</t>
  </si>
  <si>
    <t>20,739*2*0,005</t>
  </si>
  <si>
    <t>-1661280970</t>
  </si>
  <si>
    <t>124806033</t>
  </si>
  <si>
    <t>5,415*2,00</t>
  </si>
  <si>
    <t>35</t>
  </si>
  <si>
    <t>356625411</t>
  </si>
  <si>
    <t>997</t>
  </si>
  <si>
    <t>Přesun sutě</t>
  </si>
  <si>
    <t>-141983873</t>
  </si>
  <si>
    <t>1042659244</t>
  </si>
  <si>
    <t>-1518596641</t>
  </si>
  <si>
    <t>0,396*5 'Přepočtené koeficientem množství</t>
  </si>
  <si>
    <t>-594495297</t>
  </si>
  <si>
    <t>-436783849</t>
  </si>
  <si>
    <t>-672994474</t>
  </si>
  <si>
    <t>-1222860581</t>
  </si>
  <si>
    <t>1066834897</t>
  </si>
  <si>
    <t>-313435306</t>
  </si>
  <si>
    <t>-785420539</t>
  </si>
  <si>
    <t>979060978</t>
  </si>
  <si>
    <t>15*1,2 'Přepočtené koeficientem množství</t>
  </si>
  <si>
    <t>1982032149</t>
  </si>
  <si>
    <t>-2006281231</t>
  </si>
  <si>
    <t>-500979099</t>
  </si>
  <si>
    <t>-1738178154</t>
  </si>
  <si>
    <t>-2027153405</t>
  </si>
  <si>
    <t>Stavební přípomoce 4%</t>
  </si>
  <si>
    <t>-1781320306</t>
  </si>
  <si>
    <t>-306655664</t>
  </si>
  <si>
    <t>226120889</t>
  </si>
  <si>
    <t>-1707081861</t>
  </si>
  <si>
    <t>-363903355</t>
  </si>
  <si>
    <t>288796398</t>
  </si>
  <si>
    <t>"okno ozn. 6 - 1500 x 1950 mm" 1,5*1,95</t>
  </si>
  <si>
    <t>"okno ozn. 6.1. - 1500 x 1950 mm" 1,5*1,95</t>
  </si>
  <si>
    <t>-1546591631</t>
  </si>
  <si>
    <t>-1806699260</t>
  </si>
  <si>
    <t>767161813</t>
  </si>
  <si>
    <t>Demontáž zábradlí rovného nerozebíratelného hmotnosti 1m zábradlí do 20 kg</t>
  </si>
  <si>
    <t>-1279106505</t>
  </si>
  <si>
    <t>Dokončovací práce - malby a tapety</t>
  </si>
  <si>
    <t>-1134848673</t>
  </si>
  <si>
    <t>1171141385</t>
  </si>
  <si>
    <t>1899708504</t>
  </si>
  <si>
    <t>1,50*1,95*2</t>
  </si>
  <si>
    <t>961034977</t>
  </si>
  <si>
    <t>-535796740</t>
  </si>
  <si>
    <t>264081738</t>
  </si>
  <si>
    <t>1784412575</t>
  </si>
  <si>
    <t>1119-04 - SO 02 - zádveří a severozápadní fasáda pavilonu</t>
  </si>
  <si>
    <t>(2,22*2+4,86)*0,50*0,60</t>
  </si>
  <si>
    <t>(2,22*2+4,86)*0,50*0,10</t>
  </si>
  <si>
    <t>2,79-0,465</t>
  </si>
  <si>
    <t>0,465*1,865</t>
  </si>
  <si>
    <t>(2,22*2+4,86)*0,50</t>
  </si>
  <si>
    <t>(2,22*2+4,86)*0,40</t>
  </si>
  <si>
    <t>(2,22*2+4,86)+0,40*2</t>
  </si>
  <si>
    <t>"okno ozn. 5´ - 1500 x 2100 mm" 2*(1,5*2,1)</t>
  </si>
  <si>
    <t>"okno ozn. 7 - 900 x 1200 mm" 1*(0,9*1,2)</t>
  </si>
  <si>
    <t>"dveře ozn. 14 - 900 x 1980 mm" 1*(0,9*1,98)</t>
  </si>
  <si>
    <t>"okno ozn. 5´ - 1500 x 2100 mm" 2*(1,5+2,1+1,5+2,1)</t>
  </si>
  <si>
    <t>"okno ozn. 7 - 900 x 1200 mm" 1*(0,9+1,2+0,9+1,2)</t>
  </si>
  <si>
    <t>"dveře ozn. 14 - 900 x 1980 mm" 1*(0,9+1,98+0,9+1,98)</t>
  </si>
  <si>
    <t>"dveře mezi spojovací chodbou a m.č. 1.20 - 900 x 1970 mm" 0,3*(2,1+1,2+2,1)</t>
  </si>
  <si>
    <t>"okno ozn. 5´ - 1500 x 2100 mm" 2*0,3*(2,1+1,5+2,1)</t>
  </si>
  <si>
    <t>"okno ozn. 7 - 900 x 1200 mm" 1*0,3*(1,2+0,9+1,2)</t>
  </si>
  <si>
    <t>612473186R00</t>
  </si>
  <si>
    <t>...za zabudované rohovníky</t>
  </si>
  <si>
    <t>"dveře mezi spojovací chodbou a m.č. 1.20 - 900 x 1970 mm" 2*(2,1+1,2+2,1)</t>
  </si>
  <si>
    <t>"Položka pořadí 42" 195,932</t>
  </si>
  <si>
    <t>"celá plocha" 7,55*6,75</t>
  </si>
  <si>
    <t>"boční stěny zádveří" 2*2,9*1,9</t>
  </si>
  <si>
    <t>"odpočet výplní otvorů - viz položka zakrývání výplní" -9,162</t>
  </si>
  <si>
    <t>"sokl" 5,10</t>
  </si>
  <si>
    <t>52,821*1,02 'Přepočtené koeficientem množství</t>
  </si>
  <si>
    <t>281</t>
  </si>
  <si>
    <t>1093166139</t>
  </si>
  <si>
    <t>5,1*1,02 'Přepočtené koeficientem množství</t>
  </si>
  <si>
    <t>52,821</t>
  </si>
  <si>
    <t>4,41</t>
  </si>
  <si>
    <t>"Položka pořadí 42" 159,932</t>
  </si>
  <si>
    <t>"okno ozn. 5´ - 1500 x 2100 mm" 2*1,5</t>
  </si>
  <si>
    <t>"okno ozn. 7 - 900 x 1200 mm" 1*0,9</t>
  </si>
  <si>
    <t>"ROHY ZÁDVEŘÍ" 2*3,5</t>
  </si>
  <si>
    <t>"OBJEKT ZÁDVEŘÍ" 3,2*(1,72+2,48+1,72)</t>
  </si>
  <si>
    <t>6,975*7,45-(2,48*3,2)</t>
  </si>
  <si>
    <t>(2,22*2+4,86)*0,60</t>
  </si>
  <si>
    <t>"zádveří" 0,2*(1,825+2,48+1,825)</t>
  </si>
  <si>
    <t>3,9*1,1</t>
  </si>
  <si>
    <t>-758911880</t>
  </si>
  <si>
    <t>18,60*0,13</t>
  </si>
  <si>
    <t>6,975*7,45</t>
  </si>
  <si>
    <t>"předpoklad realizace 2 měsíce" 177,03*60</t>
  </si>
  <si>
    <t>177,03*60</t>
  </si>
  <si>
    <t>177,03*2*0,005</t>
  </si>
  <si>
    <t>7,50*3,00</t>
  </si>
  <si>
    <t>"zádveří" (1,825+2,48+1,825)</t>
  </si>
  <si>
    <t>"kotvení nových atik" 6*0,4</t>
  </si>
  <si>
    <t>"m.č. 1.20 - okno 900 x 1200 mm" 1</t>
  </si>
  <si>
    <t>"m.č. 2.16 - okno 1500 x 2100 mm" 1</t>
  </si>
  <si>
    <t>69</t>
  </si>
  <si>
    <t>766691914</t>
  </si>
  <si>
    <t>Vyvěšení nebo zavěšení dřevěných křídel dveří pl do 2 m2</t>
  </si>
  <si>
    <t>"dveře mezi spojovací chodbou a m.č. 1.20 - 900 x 1970 mm" 1</t>
  </si>
  <si>
    <t>"m.č. 1.20 - okno 900 x 1200 mm" 1*(0,9*1,2)</t>
  </si>
  <si>
    <t>"m.č. 1.16 - okno 1500 x 2100 mm" 1,5*2,1</t>
  </si>
  <si>
    <t>"m.č. 2.16 - okno 1500 x 2100 mm" 1,5*2,1</t>
  </si>
  <si>
    <t>77</t>
  </si>
  <si>
    <t>968072455R00</t>
  </si>
  <si>
    <t>Vybourání kovových dveřních zárubní pl do 2 m2</t>
  </si>
  <si>
    <t>"dveře mezi spojovací chodbou a m.č. 1.20 - 900 x 1970 mm" 0,9*1,97</t>
  </si>
  <si>
    <t>"m.č. 1.16 - okno 1500 x 2100 mm" 1,5</t>
  </si>
  <si>
    <t>"m.č. 2.16 - okno 1500 x 2100 mm" 1,5</t>
  </si>
  <si>
    <t>0,653*5 'Přepočtené koeficientem množství</t>
  </si>
  <si>
    <t>(2,22*2+4,86)*0,70</t>
  </si>
  <si>
    <t>(2,22*2+4,86)</t>
  </si>
  <si>
    <t>"plochá střecha zádveří" 5,2</t>
  </si>
  <si>
    <t>"zádveří" (1,985+2,8+1,985)</t>
  </si>
  <si>
    <t>"vytažení izolace střechy zádveří na stěnu" 2,8</t>
  </si>
  <si>
    <t>"Úprava délky a připevnění rohové lišty natloukacími hmoždinkami včetně dodávky lišty."</t>
  </si>
  <si>
    <t>"prořez 10%" 5,20*1,1</t>
  </si>
  <si>
    <t>"prořez 15%" 5,2*1,15</t>
  </si>
  <si>
    <t>5,58*1,05 'Přepočtené koeficientem množství</t>
  </si>
  <si>
    <t>111</t>
  </si>
  <si>
    <t>713141151R00</t>
  </si>
  <si>
    <t>Montáž izolace tepelné střech plochých kladené volně 1 vrstva rohoží, pásů, dílců, desek</t>
  </si>
  <si>
    <t>"ST 2 - střecha zádveří (spádové klíny)" 1,825*2,48</t>
  </si>
  <si>
    <t>"střecha zádveří" 1,825*2,48</t>
  </si>
  <si>
    <t>"druhá vrstva" 4,526</t>
  </si>
  <si>
    <t>"prořez 10%" 9,052*0,1</t>
  </si>
  <si>
    <t>121</t>
  </si>
  <si>
    <t>28376142</t>
  </si>
  <si>
    <t>klín izolační z pěnového polystyrenu EPS 150 spádový</t>
  </si>
  <si>
    <t>"ST 2 - střecha zádveří (spádové klíny)" 0,05*(1,825*2,48)*1,1</t>
  </si>
  <si>
    <t>"zádveří" 3*(1,825+2,48+1,825)</t>
  </si>
  <si>
    <t>"zádveří" 0,5*(1,825+2,48+1,825)</t>
  </si>
  <si>
    <t>"zádveří" 3*(1,825+2,48+1,825)*(0,2*0,1)</t>
  </si>
  <si>
    <t>"prořez 10%" 0,368*0,1</t>
  </si>
  <si>
    <t>"prořez 10%" 3,065*0,1</t>
  </si>
  <si>
    <t>"plochá střecha jednopodlažního zádveří" 1,8+2,48</t>
  </si>
  <si>
    <t>"m.č. 1.20 - okno 900 x 1200 mm" 0,9</t>
  </si>
  <si>
    <t>159</t>
  </si>
  <si>
    <t>764004861</t>
  </si>
  <si>
    <t>Demontáž svodu do suti</t>
  </si>
  <si>
    <t>"okapový svod v místě spojovací chodby" 3,5</t>
  </si>
  <si>
    <t>764341305</t>
  </si>
  <si>
    <t>Lemování rovných zdí střech s krytinou prejzovou nebo vlnitou z TiZn lesklého plechu rš 400 mm</t>
  </si>
  <si>
    <t>-302797160</t>
  </si>
  <si>
    <t>764518622</t>
  </si>
  <si>
    <t>Svody kruhové včetně objímek, kolen, odskoků z Pz s povrchovou úpravou průměru 100 mm</t>
  </si>
  <si>
    <t>"včetně kolena, objímky, mezikusu, spojovacího materiálu a zednické výpomoci."</t>
  </si>
  <si>
    <t>3,50</t>
  </si>
  <si>
    <t>"okno ozn. 5´ - 1500 x 2100 mm" 6*(1,5+2,1+1,5+2,1)</t>
  </si>
  <si>
    <t>"okno ozn. 5´ - 1500 x 2100 mm" 2*1,5*2,1</t>
  </si>
  <si>
    <t>"okno ozn. 7 - 900 x 1200 mm" 0,9*1,2</t>
  </si>
  <si>
    <t>"dveře ozn. 14 - 1100 x 2100 mm" 1</t>
  </si>
  <si>
    <t>767001002</t>
  </si>
  <si>
    <t>Hliníkové vstupní dveře ozn. 14 - 1100 x 2100 mm - provedení dle PD - výkresová část 16</t>
  </si>
  <si>
    <t>308</t>
  </si>
  <si>
    <t>"zpětná montáž stávajícího žebříku" 7,7</t>
  </si>
  <si>
    <t>177</t>
  </si>
  <si>
    <t>767009001</t>
  </si>
  <si>
    <t>Demontáž stávajícího žebříku s košem - prodloužení kotev</t>
  </si>
  <si>
    <t>310</t>
  </si>
  <si>
    <t>183</t>
  </si>
  <si>
    <t>771574115</t>
  </si>
  <si>
    <t>Montáž podlah keramických hladkých lepených flexibilním lepidlem do 25 ks/m2</t>
  </si>
  <si>
    <t>356</t>
  </si>
  <si>
    <t>"dveřní otvor mezi m.č. 1.20 a spojovacím krčkem" 0,9*0,4</t>
  </si>
  <si>
    <t>"dveřní otvor mezi m.č. 1.20 a spojovacím krčkem" 0,9*0,4*1,1</t>
  </si>
  <si>
    <t>"stávající žebřík s ochranným košem" 10</t>
  </si>
  <si>
    <t>10,00*2</t>
  </si>
  <si>
    <t>"malba vnitřního ostění" 4,41</t>
  </si>
  <si>
    <t>Kompaktní větrací jednotka v podstropním provedení s rekuperací tepla v sestavě: 1) regulační klapka se servopohonem 2) filtr  F5 včetně filtračních vložek 3) deskový rekuperátor tepla s obtokem a servem, účinnost ZZT minimálně 84% 4) elektrická topná tyč o výkonu 0,65kW 5) radiální ventilátor 400m3/h 6) filtr  F5 včetně filtrační vložky 7) ventilátor 400m3/h 8) tlumiče hluku 9) rám pro uchycení jednotky 10) automatická regulace</t>
  </si>
  <si>
    <t>Demontáž stávajícího hromosvodu</t>
  </si>
  <si>
    <t>Montáž chráničky kabelu do zateplení...z polystyrenu, chránička DN 40 mm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</si>
</sst>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5" fillId="5" borderId="0" xfId="0" applyFont="1" applyFill="1" applyAlignment="1">
      <alignment horizontal="left" vertical="center"/>
    </xf>
    <xf numFmtId="4" fontId="25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0"/>
  <sheetViews>
    <sheetView showGridLines="0" tabSelected="1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43" t="s">
        <v>5</v>
      </c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54" t="s">
        <v>84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R5" s="21"/>
      <c r="BE5" s="261" t="s">
        <v>14</v>
      </c>
      <c r="BS5" s="18" t="s">
        <v>6</v>
      </c>
    </row>
    <row r="6" spans="1:74" s="1" customFormat="1" ht="36.9" customHeight="1">
      <c r="B6" s="21"/>
      <c r="D6" s="27" t="s">
        <v>15</v>
      </c>
      <c r="K6" s="255" t="s">
        <v>16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R6" s="21"/>
      <c r="BE6" s="262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62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62"/>
      <c r="BS8" s="18" t="s">
        <v>6</v>
      </c>
    </row>
    <row r="9" spans="1:74" s="1" customFormat="1" ht="14.4" customHeight="1">
      <c r="B9" s="21"/>
      <c r="AR9" s="21"/>
      <c r="BE9" s="262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25</v>
      </c>
      <c r="AR10" s="21"/>
      <c r="BE10" s="262"/>
      <c r="BS10" s="18" t="s">
        <v>6</v>
      </c>
    </row>
    <row r="11" spans="1:74" s="1" customFormat="1" ht="18.45" customHeight="1">
      <c r="B11" s="21"/>
      <c r="E11" s="26" t="s">
        <v>26</v>
      </c>
      <c r="AK11" s="28" t="s">
        <v>27</v>
      </c>
      <c r="AN11" s="26" t="s">
        <v>28</v>
      </c>
      <c r="AR11" s="21"/>
      <c r="BE11" s="262"/>
      <c r="BS11" s="18" t="s">
        <v>6</v>
      </c>
    </row>
    <row r="12" spans="1:74" s="1" customFormat="1" ht="6.9" customHeight="1">
      <c r="B12" s="21"/>
      <c r="AR12" s="21"/>
      <c r="BE12" s="262"/>
      <c r="BS12" s="18" t="s">
        <v>6</v>
      </c>
    </row>
    <row r="13" spans="1:74" s="1" customFormat="1" ht="12" customHeight="1">
      <c r="B13" s="21"/>
      <c r="D13" s="28" t="s">
        <v>29</v>
      </c>
      <c r="AK13" s="28" t="s">
        <v>24</v>
      </c>
      <c r="AN13" s="30" t="s">
        <v>30</v>
      </c>
      <c r="AR13" s="21"/>
      <c r="BE13" s="262"/>
      <c r="BS13" s="18" t="s">
        <v>6</v>
      </c>
    </row>
    <row r="14" spans="1:74" ht="13.2">
      <c r="B14" s="21"/>
      <c r="E14" s="256" t="s">
        <v>30</v>
      </c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8" t="s">
        <v>27</v>
      </c>
      <c r="AN14" s="30" t="s">
        <v>30</v>
      </c>
      <c r="AR14" s="21"/>
      <c r="BE14" s="262"/>
      <c r="BS14" s="18" t="s">
        <v>6</v>
      </c>
    </row>
    <row r="15" spans="1:74" s="1" customFormat="1" ht="6.9" customHeight="1">
      <c r="B15" s="21"/>
      <c r="AR15" s="21"/>
      <c r="BE15" s="262"/>
      <c r="BS15" s="18" t="s">
        <v>3</v>
      </c>
    </row>
    <row r="16" spans="1:74" s="1" customFormat="1" ht="12" customHeight="1">
      <c r="B16" s="21"/>
      <c r="D16" s="28" t="s">
        <v>31</v>
      </c>
      <c r="AK16" s="28" t="s">
        <v>24</v>
      </c>
      <c r="AN16" s="26" t="s">
        <v>32</v>
      </c>
      <c r="AR16" s="21"/>
      <c r="BE16" s="262"/>
      <c r="BS16" s="18" t="s">
        <v>3</v>
      </c>
    </row>
    <row r="17" spans="1:71" s="1" customFormat="1" ht="18.45" customHeight="1">
      <c r="B17" s="21"/>
      <c r="E17" s="26" t="s">
        <v>33</v>
      </c>
      <c r="AK17" s="28" t="s">
        <v>27</v>
      </c>
      <c r="AN17" s="26" t="s">
        <v>34</v>
      </c>
      <c r="AR17" s="21"/>
      <c r="BE17" s="262"/>
      <c r="BS17" s="18" t="s">
        <v>35</v>
      </c>
    </row>
    <row r="18" spans="1:71" s="1" customFormat="1" ht="6.9" customHeight="1">
      <c r="B18" s="21"/>
      <c r="AR18" s="21"/>
      <c r="BE18" s="262"/>
      <c r="BS18" s="18" t="s">
        <v>6</v>
      </c>
    </row>
    <row r="19" spans="1:71" s="1" customFormat="1" ht="12" customHeight="1">
      <c r="B19" s="21"/>
      <c r="D19" s="28" t="s">
        <v>36</v>
      </c>
      <c r="AK19" s="28" t="s">
        <v>24</v>
      </c>
      <c r="AN19" s="26" t="s">
        <v>1</v>
      </c>
      <c r="AR19" s="21"/>
      <c r="BE19" s="262"/>
      <c r="BS19" s="18" t="s">
        <v>6</v>
      </c>
    </row>
    <row r="20" spans="1:71" s="1" customFormat="1" ht="18.45" customHeight="1">
      <c r="B20" s="21"/>
      <c r="E20" s="26" t="s">
        <v>37</v>
      </c>
      <c r="AK20" s="28" t="s">
        <v>27</v>
      </c>
      <c r="AN20" s="26" t="s">
        <v>1</v>
      </c>
      <c r="AR20" s="21"/>
      <c r="BE20" s="262"/>
      <c r="BS20" s="18" t="s">
        <v>35</v>
      </c>
    </row>
    <row r="21" spans="1:71" s="1" customFormat="1" ht="6.9" customHeight="1">
      <c r="B21" s="21"/>
      <c r="AR21" s="21"/>
      <c r="BE21" s="262"/>
    </row>
    <row r="22" spans="1:71" s="1" customFormat="1" ht="12" customHeight="1">
      <c r="B22" s="21"/>
      <c r="D22" s="28" t="s">
        <v>38</v>
      </c>
      <c r="AR22" s="21"/>
      <c r="BE22" s="262"/>
    </row>
    <row r="23" spans="1:71" s="1" customFormat="1" ht="16.5" customHeight="1">
      <c r="B23" s="21"/>
      <c r="E23" s="258" t="s">
        <v>1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R23" s="21"/>
      <c r="BE23" s="262"/>
    </row>
    <row r="24" spans="1:71" s="1" customFormat="1" ht="6.9" customHeight="1">
      <c r="B24" s="21"/>
      <c r="AR24" s="21"/>
      <c r="BE24" s="262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2"/>
    </row>
    <row r="26" spans="1:71" s="2" customFormat="1" ht="25.95" customHeight="1">
      <c r="A26" s="33"/>
      <c r="B26" s="34"/>
      <c r="C26" s="33"/>
      <c r="D26" s="35" t="s">
        <v>39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1">
        <f>ROUND(AG94,2)</f>
        <v>0</v>
      </c>
      <c r="AL26" s="242"/>
      <c r="AM26" s="242"/>
      <c r="AN26" s="242"/>
      <c r="AO26" s="242"/>
      <c r="AP26" s="33"/>
      <c r="AQ26" s="33"/>
      <c r="AR26" s="34"/>
      <c r="BE26" s="262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2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59" t="s">
        <v>40</v>
      </c>
      <c r="M28" s="259"/>
      <c r="N28" s="259"/>
      <c r="O28" s="259"/>
      <c r="P28" s="259"/>
      <c r="Q28" s="33"/>
      <c r="R28" s="33"/>
      <c r="S28" s="33"/>
      <c r="T28" s="33"/>
      <c r="U28" s="33"/>
      <c r="V28" s="33"/>
      <c r="W28" s="259" t="s">
        <v>41</v>
      </c>
      <c r="X28" s="259"/>
      <c r="Y28" s="259"/>
      <c r="Z28" s="259"/>
      <c r="AA28" s="259"/>
      <c r="AB28" s="259"/>
      <c r="AC28" s="259"/>
      <c r="AD28" s="259"/>
      <c r="AE28" s="259"/>
      <c r="AF28" s="33"/>
      <c r="AG28" s="33"/>
      <c r="AH28" s="33"/>
      <c r="AI28" s="33"/>
      <c r="AJ28" s="33"/>
      <c r="AK28" s="259" t="s">
        <v>42</v>
      </c>
      <c r="AL28" s="259"/>
      <c r="AM28" s="259"/>
      <c r="AN28" s="259"/>
      <c r="AO28" s="259"/>
      <c r="AP28" s="33"/>
      <c r="AQ28" s="33"/>
      <c r="AR28" s="34"/>
      <c r="BE28" s="262"/>
    </row>
    <row r="29" spans="1:71" s="3" customFormat="1" ht="14.4" customHeight="1">
      <c r="B29" s="38"/>
      <c r="D29" s="28" t="s">
        <v>43</v>
      </c>
      <c r="F29" s="28" t="s">
        <v>44</v>
      </c>
      <c r="L29" s="260">
        <v>0.21</v>
      </c>
      <c r="M29" s="240"/>
      <c r="N29" s="240"/>
      <c r="O29" s="240"/>
      <c r="P29" s="240"/>
      <c r="W29" s="239">
        <f>ROUND(AZ94, 2)</f>
        <v>0</v>
      </c>
      <c r="X29" s="240"/>
      <c r="Y29" s="240"/>
      <c r="Z29" s="240"/>
      <c r="AA29" s="240"/>
      <c r="AB29" s="240"/>
      <c r="AC29" s="240"/>
      <c r="AD29" s="240"/>
      <c r="AE29" s="240"/>
      <c r="AK29" s="239">
        <f>ROUND(AV94, 2)</f>
        <v>0</v>
      </c>
      <c r="AL29" s="240"/>
      <c r="AM29" s="240"/>
      <c r="AN29" s="240"/>
      <c r="AO29" s="240"/>
      <c r="AR29" s="38"/>
      <c r="BE29" s="263"/>
    </row>
    <row r="30" spans="1:71" s="3" customFormat="1" ht="14.4" customHeight="1">
      <c r="B30" s="38"/>
      <c r="F30" s="28" t="s">
        <v>45</v>
      </c>
      <c r="L30" s="260">
        <v>0.15</v>
      </c>
      <c r="M30" s="240"/>
      <c r="N30" s="240"/>
      <c r="O30" s="240"/>
      <c r="P30" s="240"/>
      <c r="W30" s="239">
        <f>ROUND(BA94, 2)</f>
        <v>0</v>
      </c>
      <c r="X30" s="240"/>
      <c r="Y30" s="240"/>
      <c r="Z30" s="240"/>
      <c r="AA30" s="240"/>
      <c r="AB30" s="240"/>
      <c r="AC30" s="240"/>
      <c r="AD30" s="240"/>
      <c r="AE30" s="240"/>
      <c r="AK30" s="239">
        <f>ROUND(AW94, 2)</f>
        <v>0</v>
      </c>
      <c r="AL30" s="240"/>
      <c r="AM30" s="240"/>
      <c r="AN30" s="240"/>
      <c r="AO30" s="240"/>
      <c r="AR30" s="38"/>
      <c r="BE30" s="263"/>
    </row>
    <row r="31" spans="1:71" s="3" customFormat="1" ht="14.4" hidden="1" customHeight="1">
      <c r="B31" s="38"/>
      <c r="F31" s="28" t="s">
        <v>46</v>
      </c>
      <c r="L31" s="260">
        <v>0.21</v>
      </c>
      <c r="M31" s="240"/>
      <c r="N31" s="240"/>
      <c r="O31" s="240"/>
      <c r="P31" s="240"/>
      <c r="W31" s="239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39">
        <v>0</v>
      </c>
      <c r="AL31" s="240"/>
      <c r="AM31" s="240"/>
      <c r="AN31" s="240"/>
      <c r="AO31" s="240"/>
      <c r="AR31" s="38"/>
      <c r="BE31" s="263"/>
    </row>
    <row r="32" spans="1:71" s="3" customFormat="1" ht="14.4" hidden="1" customHeight="1">
      <c r="B32" s="38"/>
      <c r="F32" s="28" t="s">
        <v>47</v>
      </c>
      <c r="L32" s="260">
        <v>0.15</v>
      </c>
      <c r="M32" s="240"/>
      <c r="N32" s="240"/>
      <c r="O32" s="240"/>
      <c r="P32" s="240"/>
      <c r="W32" s="239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39">
        <v>0</v>
      </c>
      <c r="AL32" s="240"/>
      <c r="AM32" s="240"/>
      <c r="AN32" s="240"/>
      <c r="AO32" s="240"/>
      <c r="AR32" s="38"/>
      <c r="BE32" s="263"/>
    </row>
    <row r="33" spans="1:57" s="3" customFormat="1" ht="14.4" hidden="1" customHeight="1">
      <c r="B33" s="38"/>
      <c r="F33" s="28" t="s">
        <v>48</v>
      </c>
      <c r="L33" s="260">
        <v>0</v>
      </c>
      <c r="M33" s="240"/>
      <c r="N33" s="240"/>
      <c r="O33" s="240"/>
      <c r="P33" s="240"/>
      <c r="W33" s="239">
        <f>ROUND(BD94, 2)</f>
        <v>0</v>
      </c>
      <c r="X33" s="240"/>
      <c r="Y33" s="240"/>
      <c r="Z33" s="240"/>
      <c r="AA33" s="240"/>
      <c r="AB33" s="240"/>
      <c r="AC33" s="240"/>
      <c r="AD33" s="240"/>
      <c r="AE33" s="240"/>
      <c r="AK33" s="239">
        <v>0</v>
      </c>
      <c r="AL33" s="240"/>
      <c r="AM33" s="240"/>
      <c r="AN33" s="240"/>
      <c r="AO33" s="240"/>
      <c r="AR33" s="38"/>
      <c r="BE33" s="263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2"/>
    </row>
    <row r="35" spans="1:57" s="2" customFormat="1" ht="25.95" customHeight="1">
      <c r="A35" s="33"/>
      <c r="B35" s="34"/>
      <c r="C35" s="39"/>
      <c r="D35" s="40" t="s">
        <v>49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50</v>
      </c>
      <c r="U35" s="41"/>
      <c r="V35" s="41"/>
      <c r="W35" s="41"/>
      <c r="X35" s="270" t="s">
        <v>51</v>
      </c>
      <c r="Y35" s="271"/>
      <c r="Z35" s="271"/>
      <c r="AA35" s="271"/>
      <c r="AB35" s="271"/>
      <c r="AC35" s="41"/>
      <c r="AD35" s="41"/>
      <c r="AE35" s="41"/>
      <c r="AF35" s="41"/>
      <c r="AG35" s="41"/>
      <c r="AH35" s="41"/>
      <c r="AI35" s="41"/>
      <c r="AJ35" s="41"/>
      <c r="AK35" s="272">
        <f>SUM(AK26:AK33)</f>
        <v>0</v>
      </c>
      <c r="AL35" s="271"/>
      <c r="AM35" s="271"/>
      <c r="AN35" s="271"/>
      <c r="AO35" s="273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52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53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3"/>
      <c r="B60" s="34"/>
      <c r="C60" s="33"/>
      <c r="D60" s="46" t="s">
        <v>54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55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54</v>
      </c>
      <c r="AI60" s="36"/>
      <c r="AJ60" s="36"/>
      <c r="AK60" s="36"/>
      <c r="AL60" s="36"/>
      <c r="AM60" s="46" t="s">
        <v>55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3"/>
      <c r="B64" s="34"/>
      <c r="C64" s="33"/>
      <c r="D64" s="44" t="s">
        <v>56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57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3"/>
      <c r="B75" s="34"/>
      <c r="C75" s="33"/>
      <c r="D75" s="46" t="s">
        <v>54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55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54</v>
      </c>
      <c r="AI75" s="36"/>
      <c r="AJ75" s="36"/>
      <c r="AK75" s="36"/>
      <c r="AL75" s="36"/>
      <c r="AM75" s="46" t="s">
        <v>55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" customHeight="1">
      <c r="A82" s="33"/>
      <c r="B82" s="34"/>
      <c r="C82" s="22" t="s">
        <v>58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1119-01</v>
      </c>
      <c r="AR84" s="52"/>
    </row>
    <row r="85" spans="1:91" s="5" customFormat="1" ht="36.9" customHeight="1">
      <c r="B85" s="53"/>
      <c r="C85" s="54" t="s">
        <v>15</v>
      </c>
      <c r="L85" s="251" t="str">
        <f>K6</f>
        <v>Snížení energetické náročnosti objektu Mateřská školka Sluníčko Písek</v>
      </c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  <c r="AK85" s="252"/>
      <c r="AL85" s="252"/>
      <c r="AM85" s="252"/>
      <c r="AN85" s="252"/>
      <c r="AO85" s="252"/>
      <c r="AR85" s="53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Písek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3" t="str">
        <f>IF(AN8= "","",AN8)</f>
        <v>1. 11. 2019</v>
      </c>
      <c r="AN87" s="253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Základní škola Svobodná a Mateřská škola Písek, Dr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31</v>
      </c>
      <c r="AJ89" s="33"/>
      <c r="AK89" s="33"/>
      <c r="AL89" s="33"/>
      <c r="AM89" s="249" t="str">
        <f>IF(E17="","",E17)</f>
        <v>VL projekt</v>
      </c>
      <c r="AN89" s="250"/>
      <c r="AO89" s="250"/>
      <c r="AP89" s="250"/>
      <c r="AQ89" s="33"/>
      <c r="AR89" s="34"/>
      <c r="AS89" s="245" t="s">
        <v>59</v>
      </c>
      <c r="AT89" s="246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27.9" customHeight="1">
      <c r="A90" s="33"/>
      <c r="B90" s="34"/>
      <c r="C90" s="28" t="s">
        <v>29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36</v>
      </c>
      <c r="AJ90" s="33"/>
      <c r="AK90" s="33"/>
      <c r="AL90" s="33"/>
      <c r="AM90" s="249" t="str">
        <f>IF(E20="","",E20)</f>
        <v>Jindřich  J u k l  tel.: 602558222</v>
      </c>
      <c r="AN90" s="250"/>
      <c r="AO90" s="250"/>
      <c r="AP90" s="250"/>
      <c r="AQ90" s="33"/>
      <c r="AR90" s="34"/>
      <c r="AS90" s="247"/>
      <c r="AT90" s="248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7"/>
      <c r="AT91" s="248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76" t="s">
        <v>60</v>
      </c>
      <c r="D92" s="267"/>
      <c r="E92" s="267"/>
      <c r="F92" s="267"/>
      <c r="G92" s="267"/>
      <c r="H92" s="61"/>
      <c r="I92" s="266" t="s">
        <v>61</v>
      </c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9" t="s">
        <v>62</v>
      </c>
      <c r="AH92" s="267"/>
      <c r="AI92" s="267"/>
      <c r="AJ92" s="267"/>
      <c r="AK92" s="267"/>
      <c r="AL92" s="267"/>
      <c r="AM92" s="267"/>
      <c r="AN92" s="266" t="s">
        <v>63</v>
      </c>
      <c r="AO92" s="267"/>
      <c r="AP92" s="268"/>
      <c r="AQ92" s="62" t="s">
        <v>64</v>
      </c>
      <c r="AR92" s="34"/>
      <c r="AS92" s="63" t="s">
        <v>65</v>
      </c>
      <c r="AT92" s="64" t="s">
        <v>66</v>
      </c>
      <c r="AU92" s="64" t="s">
        <v>67</v>
      </c>
      <c r="AV92" s="64" t="s">
        <v>68</v>
      </c>
      <c r="AW92" s="64" t="s">
        <v>69</v>
      </c>
      <c r="AX92" s="64" t="s">
        <v>70</v>
      </c>
      <c r="AY92" s="64" t="s">
        <v>71</v>
      </c>
      <c r="AZ92" s="64" t="s">
        <v>72</v>
      </c>
      <c r="BA92" s="64" t="s">
        <v>73</v>
      </c>
      <c r="BB92" s="64" t="s">
        <v>74</v>
      </c>
      <c r="BC92" s="64" t="s">
        <v>75</v>
      </c>
      <c r="BD92" s="65" t="s">
        <v>76</v>
      </c>
      <c r="BE92" s="33"/>
    </row>
    <row r="93" spans="1:91" s="2" customFormat="1" ht="10.9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77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74">
        <f>ROUND(SUM(AG95:AG98),2)</f>
        <v>0</v>
      </c>
      <c r="AH94" s="274"/>
      <c r="AI94" s="274"/>
      <c r="AJ94" s="274"/>
      <c r="AK94" s="274"/>
      <c r="AL94" s="274"/>
      <c r="AM94" s="274"/>
      <c r="AN94" s="275">
        <f>SUM(AG94,AT94)</f>
        <v>0</v>
      </c>
      <c r="AO94" s="275"/>
      <c r="AP94" s="275"/>
      <c r="AQ94" s="73" t="s">
        <v>1</v>
      </c>
      <c r="AR94" s="69"/>
      <c r="AS94" s="74">
        <f>ROUND(SUM(AS95:AS98),2)</f>
        <v>0</v>
      </c>
      <c r="AT94" s="75">
        <f>ROUND(SUM(AV94:AW94),2)</f>
        <v>0</v>
      </c>
      <c r="AU94" s="76">
        <f>ROUND(SUM(AU95:AU98),5)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ROUND(SUM(AZ95:AZ98),2)</f>
        <v>0</v>
      </c>
      <c r="BA94" s="75">
        <f>ROUND(SUM(BA95:BA98),2)</f>
        <v>0</v>
      </c>
      <c r="BB94" s="75">
        <f>ROUND(SUM(BB95:BB98),2)</f>
        <v>0</v>
      </c>
      <c r="BC94" s="75">
        <f>ROUND(SUM(BC95:BC98),2)</f>
        <v>0</v>
      </c>
      <c r="BD94" s="77">
        <f>ROUND(SUM(BD95:BD98),2)</f>
        <v>0</v>
      </c>
      <c r="BS94" s="78" t="s">
        <v>78</v>
      </c>
      <c r="BT94" s="78" t="s">
        <v>79</v>
      </c>
      <c r="BU94" s="79" t="s">
        <v>80</v>
      </c>
      <c r="BV94" s="78" t="s">
        <v>81</v>
      </c>
      <c r="BW94" s="78" t="s">
        <v>4</v>
      </c>
      <c r="BX94" s="78" t="s">
        <v>82</v>
      </c>
      <c r="CL94" s="78" t="s">
        <v>1</v>
      </c>
    </row>
    <row r="95" spans="1:91" s="7" customFormat="1" ht="16.5" customHeight="1">
      <c r="A95" s="80" t="s">
        <v>83</v>
      </c>
      <c r="B95" s="81"/>
      <c r="C95" s="82"/>
      <c r="D95" s="277" t="s">
        <v>84</v>
      </c>
      <c r="E95" s="277"/>
      <c r="F95" s="277"/>
      <c r="G95" s="277"/>
      <c r="H95" s="277"/>
      <c r="I95" s="83"/>
      <c r="J95" s="277" t="s">
        <v>85</v>
      </c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64">
        <f>'1119-01 - SO 01 Stavební ...'!J32</f>
        <v>0</v>
      </c>
      <c r="AH95" s="265"/>
      <c r="AI95" s="265"/>
      <c r="AJ95" s="265"/>
      <c r="AK95" s="265"/>
      <c r="AL95" s="265"/>
      <c r="AM95" s="265"/>
      <c r="AN95" s="264">
        <f>SUM(AG95,AT95)</f>
        <v>0</v>
      </c>
      <c r="AO95" s="265"/>
      <c r="AP95" s="265"/>
      <c r="AQ95" s="84" t="s">
        <v>86</v>
      </c>
      <c r="AR95" s="81"/>
      <c r="AS95" s="85">
        <v>0</v>
      </c>
      <c r="AT95" s="86">
        <f>ROUND(SUM(AV95:AW95),2)</f>
        <v>0</v>
      </c>
      <c r="AU95" s="87">
        <f>'1119-01 - SO 01 Stavební ...'!P169</f>
        <v>0</v>
      </c>
      <c r="AV95" s="86">
        <f>'1119-01 - SO 01 Stavební ...'!J35</f>
        <v>0</v>
      </c>
      <c r="AW95" s="86">
        <f>'1119-01 - SO 01 Stavební ...'!J36</f>
        <v>0</v>
      </c>
      <c r="AX95" s="86">
        <f>'1119-01 - SO 01 Stavební ...'!J37</f>
        <v>0</v>
      </c>
      <c r="AY95" s="86">
        <f>'1119-01 - SO 01 Stavební ...'!J38</f>
        <v>0</v>
      </c>
      <c r="AZ95" s="86">
        <f>'1119-01 - SO 01 Stavební ...'!F35</f>
        <v>0</v>
      </c>
      <c r="BA95" s="86">
        <f>'1119-01 - SO 01 Stavební ...'!F36</f>
        <v>0</v>
      </c>
      <c r="BB95" s="86">
        <f>'1119-01 - SO 01 Stavební ...'!F37</f>
        <v>0</v>
      </c>
      <c r="BC95" s="86">
        <f>'1119-01 - SO 01 Stavební ...'!F38</f>
        <v>0</v>
      </c>
      <c r="BD95" s="88">
        <f>'1119-01 - SO 01 Stavební ...'!F39</f>
        <v>0</v>
      </c>
      <c r="BT95" s="89" t="s">
        <v>87</v>
      </c>
      <c r="BV95" s="89" t="s">
        <v>81</v>
      </c>
      <c r="BW95" s="89" t="s">
        <v>88</v>
      </c>
      <c r="BX95" s="89" t="s">
        <v>4</v>
      </c>
      <c r="CL95" s="89" t="s">
        <v>1</v>
      </c>
      <c r="CM95" s="89" t="s">
        <v>89</v>
      </c>
    </row>
    <row r="96" spans="1:91" s="7" customFormat="1" ht="16.5" customHeight="1">
      <c r="A96" s="80" t="s">
        <v>83</v>
      </c>
      <c r="B96" s="81"/>
      <c r="C96" s="82"/>
      <c r="D96" s="277" t="s">
        <v>90</v>
      </c>
      <c r="E96" s="277"/>
      <c r="F96" s="277"/>
      <c r="G96" s="277"/>
      <c r="H96" s="277"/>
      <c r="I96" s="83"/>
      <c r="J96" s="277" t="s">
        <v>91</v>
      </c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64">
        <f>'1119-02 - Vzduchotechnika'!J32</f>
        <v>0</v>
      </c>
      <c r="AH96" s="265"/>
      <c r="AI96" s="265"/>
      <c r="AJ96" s="265"/>
      <c r="AK96" s="265"/>
      <c r="AL96" s="265"/>
      <c r="AM96" s="265"/>
      <c r="AN96" s="264">
        <f>SUM(AG96,AT96)</f>
        <v>0</v>
      </c>
      <c r="AO96" s="265"/>
      <c r="AP96" s="265"/>
      <c r="AQ96" s="84" t="s">
        <v>86</v>
      </c>
      <c r="AR96" s="81"/>
      <c r="AS96" s="85">
        <v>0</v>
      </c>
      <c r="AT96" s="86">
        <f>ROUND(SUM(AV96:AW96),2)</f>
        <v>0</v>
      </c>
      <c r="AU96" s="87">
        <f>'1119-02 - Vzduchotechnika'!P128</f>
        <v>0</v>
      </c>
      <c r="AV96" s="86">
        <f>'1119-02 - Vzduchotechnika'!J35</f>
        <v>0</v>
      </c>
      <c r="AW96" s="86">
        <f>'1119-02 - Vzduchotechnika'!J36</f>
        <v>0</v>
      </c>
      <c r="AX96" s="86">
        <f>'1119-02 - Vzduchotechnika'!J37</f>
        <v>0</v>
      </c>
      <c r="AY96" s="86">
        <f>'1119-02 - Vzduchotechnika'!J38</f>
        <v>0</v>
      </c>
      <c r="AZ96" s="86">
        <f>'1119-02 - Vzduchotechnika'!F35</f>
        <v>0</v>
      </c>
      <c r="BA96" s="86">
        <f>'1119-02 - Vzduchotechnika'!F36</f>
        <v>0</v>
      </c>
      <c r="BB96" s="86">
        <f>'1119-02 - Vzduchotechnika'!F37</f>
        <v>0</v>
      </c>
      <c r="BC96" s="86">
        <f>'1119-02 - Vzduchotechnika'!F38</f>
        <v>0</v>
      </c>
      <c r="BD96" s="88">
        <f>'1119-02 - Vzduchotechnika'!F39</f>
        <v>0</v>
      </c>
      <c r="BT96" s="89" t="s">
        <v>87</v>
      </c>
      <c r="BV96" s="89" t="s">
        <v>81</v>
      </c>
      <c r="BW96" s="89" t="s">
        <v>92</v>
      </c>
      <c r="BX96" s="89" t="s">
        <v>4</v>
      </c>
      <c r="CL96" s="89" t="s">
        <v>1</v>
      </c>
      <c r="CM96" s="89" t="s">
        <v>89</v>
      </c>
    </row>
    <row r="97" spans="1:91" s="7" customFormat="1" ht="16.5" customHeight="1">
      <c r="A97" s="80" t="s">
        <v>83</v>
      </c>
      <c r="B97" s="81"/>
      <c r="C97" s="82"/>
      <c r="D97" s="277" t="s">
        <v>93</v>
      </c>
      <c r="E97" s="277"/>
      <c r="F97" s="277"/>
      <c r="G97" s="277"/>
      <c r="H97" s="277"/>
      <c r="I97" s="83"/>
      <c r="J97" s="277" t="s">
        <v>94</v>
      </c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64">
        <f>'1119-03 - SO 01 - zazdění...'!J32</f>
        <v>0</v>
      </c>
      <c r="AH97" s="265"/>
      <c r="AI97" s="265"/>
      <c r="AJ97" s="265"/>
      <c r="AK97" s="265"/>
      <c r="AL97" s="265"/>
      <c r="AM97" s="265"/>
      <c r="AN97" s="264">
        <f>SUM(AG97,AT97)</f>
        <v>0</v>
      </c>
      <c r="AO97" s="265"/>
      <c r="AP97" s="265"/>
      <c r="AQ97" s="84" t="s">
        <v>86</v>
      </c>
      <c r="AR97" s="81"/>
      <c r="AS97" s="85">
        <v>0</v>
      </c>
      <c r="AT97" s="86">
        <f>ROUND(SUM(AV97:AW97),2)</f>
        <v>0</v>
      </c>
      <c r="AU97" s="87">
        <f>'1119-03 - SO 01 - zazdění...'!P148</f>
        <v>0</v>
      </c>
      <c r="AV97" s="86">
        <f>'1119-03 - SO 01 - zazdění...'!J35</f>
        <v>0</v>
      </c>
      <c r="AW97" s="86">
        <f>'1119-03 - SO 01 - zazdění...'!J36</f>
        <v>0</v>
      </c>
      <c r="AX97" s="86">
        <f>'1119-03 - SO 01 - zazdění...'!J37</f>
        <v>0</v>
      </c>
      <c r="AY97" s="86">
        <f>'1119-03 - SO 01 - zazdění...'!J38</f>
        <v>0</v>
      </c>
      <c r="AZ97" s="86">
        <f>'1119-03 - SO 01 - zazdění...'!F35</f>
        <v>0</v>
      </c>
      <c r="BA97" s="86">
        <f>'1119-03 - SO 01 - zazdění...'!F36</f>
        <v>0</v>
      </c>
      <c r="BB97" s="86">
        <f>'1119-03 - SO 01 - zazdění...'!F37</f>
        <v>0</v>
      </c>
      <c r="BC97" s="86">
        <f>'1119-03 - SO 01 - zazdění...'!F38</f>
        <v>0</v>
      </c>
      <c r="BD97" s="88">
        <f>'1119-03 - SO 01 - zazdění...'!F39</f>
        <v>0</v>
      </c>
      <c r="BT97" s="89" t="s">
        <v>87</v>
      </c>
      <c r="BV97" s="89" t="s">
        <v>81</v>
      </c>
      <c r="BW97" s="89" t="s">
        <v>95</v>
      </c>
      <c r="BX97" s="89" t="s">
        <v>4</v>
      </c>
      <c r="CL97" s="89" t="s">
        <v>1</v>
      </c>
      <c r="CM97" s="89" t="s">
        <v>89</v>
      </c>
    </row>
    <row r="98" spans="1:91" s="7" customFormat="1" ht="27" customHeight="1">
      <c r="A98" s="80" t="s">
        <v>83</v>
      </c>
      <c r="B98" s="81"/>
      <c r="C98" s="82"/>
      <c r="D98" s="277" t="s">
        <v>96</v>
      </c>
      <c r="E98" s="277"/>
      <c r="F98" s="277"/>
      <c r="G98" s="277"/>
      <c r="H98" s="277"/>
      <c r="I98" s="83"/>
      <c r="J98" s="277" t="s">
        <v>97</v>
      </c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64">
        <f>'1119-04 - SO 02 - zádveří...'!J32</f>
        <v>0</v>
      </c>
      <c r="AH98" s="265"/>
      <c r="AI98" s="265"/>
      <c r="AJ98" s="265"/>
      <c r="AK98" s="265"/>
      <c r="AL98" s="265"/>
      <c r="AM98" s="265"/>
      <c r="AN98" s="264">
        <f>SUM(AG98,AT98)</f>
        <v>0</v>
      </c>
      <c r="AO98" s="265"/>
      <c r="AP98" s="265"/>
      <c r="AQ98" s="84" t="s">
        <v>86</v>
      </c>
      <c r="AR98" s="81"/>
      <c r="AS98" s="90">
        <v>0</v>
      </c>
      <c r="AT98" s="91">
        <f>ROUND(SUM(AV98:AW98),2)</f>
        <v>0</v>
      </c>
      <c r="AU98" s="92">
        <f>'1119-04 - SO 02 - zádveří...'!P155</f>
        <v>0</v>
      </c>
      <c r="AV98" s="91">
        <f>'1119-04 - SO 02 - zádveří...'!J35</f>
        <v>0</v>
      </c>
      <c r="AW98" s="91">
        <f>'1119-04 - SO 02 - zádveří...'!J36</f>
        <v>0</v>
      </c>
      <c r="AX98" s="91">
        <f>'1119-04 - SO 02 - zádveří...'!J37</f>
        <v>0</v>
      </c>
      <c r="AY98" s="91">
        <f>'1119-04 - SO 02 - zádveří...'!J38</f>
        <v>0</v>
      </c>
      <c r="AZ98" s="91">
        <f>'1119-04 - SO 02 - zádveří...'!F35</f>
        <v>0</v>
      </c>
      <c r="BA98" s="91">
        <f>'1119-04 - SO 02 - zádveří...'!F36</f>
        <v>0</v>
      </c>
      <c r="BB98" s="91">
        <f>'1119-04 - SO 02 - zádveří...'!F37</f>
        <v>0</v>
      </c>
      <c r="BC98" s="91">
        <f>'1119-04 - SO 02 - zádveří...'!F38</f>
        <v>0</v>
      </c>
      <c r="BD98" s="93">
        <f>'1119-04 - SO 02 - zádveří...'!F39</f>
        <v>0</v>
      </c>
      <c r="BT98" s="89" t="s">
        <v>87</v>
      </c>
      <c r="BV98" s="89" t="s">
        <v>81</v>
      </c>
      <c r="BW98" s="89" t="s">
        <v>98</v>
      </c>
      <c r="BX98" s="89" t="s">
        <v>4</v>
      </c>
      <c r="CL98" s="89" t="s">
        <v>1</v>
      </c>
      <c r="CM98" s="89" t="s">
        <v>89</v>
      </c>
    </row>
    <row r="99" spans="1:91" s="2" customFormat="1" ht="30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4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91" s="2" customFormat="1" ht="6.9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34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</sheetData>
  <mergeCells count="54"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33:AO33"/>
    <mergeCell ref="AK26:AO26"/>
    <mergeCell ref="W29:AE29"/>
    <mergeCell ref="AK29:AO29"/>
    <mergeCell ref="W30:AE30"/>
    <mergeCell ref="AK30:AO30"/>
  </mergeCells>
  <hyperlinks>
    <hyperlink ref="A95" location="'1119-01 - SO 01 Stavební ...'!C2" display="/"/>
    <hyperlink ref="A96" location="'1119-02 - Vzduchotechnika'!C2" display="/"/>
    <hyperlink ref="A97" location="'1119-03 - SO 01 - zazdění...'!C2" display="/"/>
    <hyperlink ref="A98" location="'1119-04 - SO 02 - zádveří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146"/>
  <sheetViews>
    <sheetView showGridLines="0" topLeftCell="A858" workbookViewId="0">
      <selection activeCell="F819" sqref="F819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94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4"/>
      <c r="L2" s="24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8" t="s">
        <v>88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89</v>
      </c>
    </row>
    <row r="4" spans="1:46" s="1" customFormat="1" ht="24.9" customHeight="1">
      <c r="B4" s="21"/>
      <c r="D4" s="22" t="s">
        <v>99</v>
      </c>
      <c r="I4" s="94"/>
      <c r="L4" s="21"/>
      <c r="M4" s="96" t="s">
        <v>10</v>
      </c>
      <c r="AT4" s="18" t="s">
        <v>3</v>
      </c>
    </row>
    <row r="5" spans="1:46" s="1" customFormat="1" ht="6.9" customHeight="1">
      <c r="B5" s="21"/>
      <c r="I5" s="94"/>
      <c r="L5" s="21"/>
    </row>
    <row r="6" spans="1:46" s="1" customFormat="1" ht="12" customHeight="1">
      <c r="B6" s="21"/>
      <c r="D6" s="28" t="s">
        <v>15</v>
      </c>
      <c r="I6" s="94"/>
      <c r="L6" s="21"/>
    </row>
    <row r="7" spans="1:46" s="1" customFormat="1" ht="16.5" customHeight="1">
      <c r="B7" s="21"/>
      <c r="E7" s="280" t="str">
        <f>'Rekapitulace stavby'!K6</f>
        <v>Snížení energetické náročnosti objektu Mateřská školka Sluníčko Písek</v>
      </c>
      <c r="F7" s="281"/>
      <c r="G7" s="281"/>
      <c r="H7" s="281"/>
      <c r="I7" s="94"/>
      <c r="L7" s="21"/>
    </row>
    <row r="8" spans="1:46" s="2" customFormat="1" ht="12" customHeight="1">
      <c r="A8" s="33"/>
      <c r="B8" s="34"/>
      <c r="C8" s="33"/>
      <c r="D8" s="28" t="s">
        <v>100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1" t="s">
        <v>101</v>
      </c>
      <c r="F9" s="282"/>
      <c r="G9" s="282"/>
      <c r="H9" s="282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9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98" t="s">
        <v>21</v>
      </c>
      <c r="J12" s="56" t="str">
        <f>'Rekapitulace stavby'!AN8</f>
        <v>1. 11. 2019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98" t="s">
        <v>24</v>
      </c>
      <c r="J14" s="26" t="s">
        <v>25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98" t="s">
        <v>27</v>
      </c>
      <c r="J15" s="26" t="s">
        <v>28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9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3" t="str">
        <f>'Rekapitulace stavby'!E14</f>
        <v>Vyplň údaj</v>
      </c>
      <c r="F18" s="254"/>
      <c r="G18" s="254"/>
      <c r="H18" s="254"/>
      <c r="I18" s="9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98" t="s">
        <v>24</v>
      </c>
      <c r="J20" s="26" t="s">
        <v>32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33</v>
      </c>
      <c r="F21" s="33"/>
      <c r="G21" s="33"/>
      <c r="H21" s="33"/>
      <c r="I21" s="98" t="s">
        <v>27</v>
      </c>
      <c r="J21" s="26" t="s">
        <v>34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36</v>
      </c>
      <c r="E23" s="33"/>
      <c r="F23" s="33"/>
      <c r="G23" s="33"/>
      <c r="H23" s="33"/>
      <c r="I23" s="9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37</v>
      </c>
      <c r="F24" s="33"/>
      <c r="G24" s="33"/>
      <c r="H24" s="33"/>
      <c r="I24" s="98" t="s">
        <v>27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38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58" t="s">
        <v>1</v>
      </c>
      <c r="F27" s="258"/>
      <c r="G27" s="258"/>
      <c r="H27" s="258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" customHeight="1">
      <c r="A30" s="33"/>
      <c r="B30" s="34"/>
      <c r="C30" s="33"/>
      <c r="D30" s="26" t="s">
        <v>102</v>
      </c>
      <c r="E30" s="33"/>
      <c r="F30" s="33"/>
      <c r="G30" s="33"/>
      <c r="H30" s="33"/>
      <c r="I30" s="97"/>
      <c r="J30" s="104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" customHeight="1">
      <c r="A31" s="33"/>
      <c r="B31" s="34"/>
      <c r="C31" s="33"/>
      <c r="D31" s="105" t="s">
        <v>103</v>
      </c>
      <c r="E31" s="33"/>
      <c r="F31" s="33"/>
      <c r="G31" s="33"/>
      <c r="H31" s="33"/>
      <c r="I31" s="97"/>
      <c r="J31" s="104">
        <f>J142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39</v>
      </c>
      <c r="E32" s="33"/>
      <c r="F32" s="33"/>
      <c r="G32" s="33"/>
      <c r="H32" s="33"/>
      <c r="I32" s="97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103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41</v>
      </c>
      <c r="G34" s="33"/>
      <c r="H34" s="33"/>
      <c r="I34" s="107" t="s">
        <v>40</v>
      </c>
      <c r="J34" s="37" t="s">
        <v>42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8" t="s">
        <v>43</v>
      </c>
      <c r="E35" s="28" t="s">
        <v>44</v>
      </c>
      <c r="F35" s="109">
        <f>ROUND((SUM(BE142:BE149) + SUM(BE169:BE1145)),  2)</f>
        <v>0</v>
      </c>
      <c r="G35" s="33"/>
      <c r="H35" s="33"/>
      <c r="I35" s="110">
        <v>0.21</v>
      </c>
      <c r="J35" s="109">
        <f>ROUND(((SUM(BE142:BE149) + SUM(BE169:BE1145))*I35),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45</v>
      </c>
      <c r="F36" s="109">
        <f>ROUND((SUM(BF142:BF149) + SUM(BF169:BF1145)),  2)</f>
        <v>0</v>
      </c>
      <c r="G36" s="33"/>
      <c r="H36" s="33"/>
      <c r="I36" s="110">
        <v>0.15</v>
      </c>
      <c r="J36" s="109">
        <f>ROUND(((SUM(BF142:BF149) + SUM(BF169:BF1145))*I36),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46</v>
      </c>
      <c r="F37" s="109">
        <f>ROUND((SUM(BG142:BG149) + SUM(BG169:BG1145)),  2)</f>
        <v>0</v>
      </c>
      <c r="G37" s="33"/>
      <c r="H37" s="33"/>
      <c r="I37" s="110">
        <v>0.21</v>
      </c>
      <c r="J37" s="10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47</v>
      </c>
      <c r="F38" s="109">
        <f>ROUND((SUM(BH142:BH149) + SUM(BH169:BH1145)),  2)</f>
        <v>0</v>
      </c>
      <c r="G38" s="33"/>
      <c r="H38" s="33"/>
      <c r="I38" s="110">
        <v>0.15</v>
      </c>
      <c r="J38" s="10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48</v>
      </c>
      <c r="F39" s="109">
        <f>ROUND((SUM(BI142:BI149) + SUM(BI169:BI1145)),  2)</f>
        <v>0</v>
      </c>
      <c r="G39" s="33"/>
      <c r="H39" s="33"/>
      <c r="I39" s="110">
        <v>0</v>
      </c>
      <c r="J39" s="10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1"/>
      <c r="D41" s="112" t="s">
        <v>49</v>
      </c>
      <c r="E41" s="61"/>
      <c r="F41" s="61"/>
      <c r="G41" s="113" t="s">
        <v>50</v>
      </c>
      <c r="H41" s="114" t="s">
        <v>51</v>
      </c>
      <c r="I41" s="115"/>
      <c r="J41" s="116">
        <f>SUM(J32:J39)</f>
        <v>0</v>
      </c>
      <c r="K41" s="117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97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52</v>
      </c>
      <c r="E50" s="45"/>
      <c r="F50" s="45"/>
      <c r="G50" s="44" t="s">
        <v>53</v>
      </c>
      <c r="H50" s="45"/>
      <c r="I50" s="118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54</v>
      </c>
      <c r="E61" s="36"/>
      <c r="F61" s="119" t="s">
        <v>55</v>
      </c>
      <c r="G61" s="46" t="s">
        <v>54</v>
      </c>
      <c r="H61" s="36"/>
      <c r="I61" s="120"/>
      <c r="J61" s="121" t="s">
        <v>55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56</v>
      </c>
      <c r="E65" s="47"/>
      <c r="F65" s="47"/>
      <c r="G65" s="44" t="s">
        <v>57</v>
      </c>
      <c r="H65" s="47"/>
      <c r="I65" s="122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54</v>
      </c>
      <c r="E76" s="36"/>
      <c r="F76" s="119" t="s">
        <v>55</v>
      </c>
      <c r="G76" s="46" t="s">
        <v>54</v>
      </c>
      <c r="H76" s="36"/>
      <c r="I76" s="120"/>
      <c r="J76" s="121" t="s">
        <v>55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3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4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104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0" t="str">
        <f>E7</f>
        <v>Snížení energetické náročnosti objektu Mateřská školka Sluníčko Písek</v>
      </c>
      <c r="F85" s="281"/>
      <c r="G85" s="281"/>
      <c r="H85" s="281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100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1" t="str">
        <f>E9</f>
        <v>1119-01 - SO 01 Stavební práce</v>
      </c>
      <c r="F87" s="282"/>
      <c r="G87" s="282"/>
      <c r="H87" s="282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Písek</v>
      </c>
      <c r="G89" s="33"/>
      <c r="H89" s="33"/>
      <c r="I89" s="98" t="s">
        <v>21</v>
      </c>
      <c r="J89" s="56" t="str">
        <f>IF(J12="","",J12)</f>
        <v>1. 11. 2019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Základní škola Svobodná a Mateřská škola Písek, Dr</v>
      </c>
      <c r="G91" s="33"/>
      <c r="H91" s="33"/>
      <c r="I91" s="98" t="s">
        <v>31</v>
      </c>
      <c r="J91" s="31" t="str">
        <f>E21</f>
        <v>VL projekt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7.9" customHeight="1">
      <c r="A92" s="33"/>
      <c r="B92" s="34"/>
      <c r="C92" s="28" t="s">
        <v>29</v>
      </c>
      <c r="D92" s="33"/>
      <c r="E92" s="33"/>
      <c r="F92" s="26" t="str">
        <f>IF(E18="","",E18)</f>
        <v>Vyplň údaj</v>
      </c>
      <c r="G92" s="33"/>
      <c r="H92" s="33"/>
      <c r="I92" s="98" t="s">
        <v>36</v>
      </c>
      <c r="J92" s="31" t="str">
        <f>E24</f>
        <v>Jindřich  J u k l  tel.: 602558222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5" t="s">
        <v>105</v>
      </c>
      <c r="D94" s="111"/>
      <c r="E94" s="111"/>
      <c r="F94" s="111"/>
      <c r="G94" s="111"/>
      <c r="H94" s="111"/>
      <c r="I94" s="126"/>
      <c r="J94" s="127" t="s">
        <v>106</v>
      </c>
      <c r="K94" s="111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28" t="s">
        <v>107</v>
      </c>
      <c r="D96" s="33"/>
      <c r="E96" s="33"/>
      <c r="F96" s="33"/>
      <c r="G96" s="33"/>
      <c r="H96" s="33"/>
      <c r="I96" s="97"/>
      <c r="J96" s="72">
        <f>J169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108</v>
      </c>
    </row>
    <row r="97" spans="2:12" s="9" customFormat="1" ht="24.9" customHeight="1">
      <c r="B97" s="129"/>
      <c r="D97" s="130" t="s">
        <v>109</v>
      </c>
      <c r="E97" s="131"/>
      <c r="F97" s="131"/>
      <c r="G97" s="131"/>
      <c r="H97" s="131"/>
      <c r="I97" s="132"/>
      <c r="J97" s="133">
        <f>J170</f>
        <v>0</v>
      </c>
      <c r="L97" s="129"/>
    </row>
    <row r="98" spans="2:12" s="10" customFormat="1" ht="19.95" customHeight="1">
      <c r="B98" s="134"/>
      <c r="D98" s="135" t="s">
        <v>110</v>
      </c>
      <c r="E98" s="136"/>
      <c r="F98" s="136"/>
      <c r="G98" s="136"/>
      <c r="H98" s="136"/>
      <c r="I98" s="137"/>
      <c r="J98" s="138">
        <f>J171</f>
        <v>0</v>
      </c>
      <c r="L98" s="134"/>
    </row>
    <row r="99" spans="2:12" s="10" customFormat="1" ht="19.95" customHeight="1">
      <c r="B99" s="134"/>
      <c r="D99" s="135" t="s">
        <v>111</v>
      </c>
      <c r="E99" s="136"/>
      <c r="F99" s="136"/>
      <c r="G99" s="136"/>
      <c r="H99" s="136"/>
      <c r="I99" s="137"/>
      <c r="J99" s="138">
        <f>J202</f>
        <v>0</v>
      </c>
      <c r="L99" s="134"/>
    </row>
    <row r="100" spans="2:12" s="10" customFormat="1" ht="19.95" customHeight="1">
      <c r="B100" s="134"/>
      <c r="D100" s="135" t="s">
        <v>112</v>
      </c>
      <c r="E100" s="136"/>
      <c r="F100" s="136"/>
      <c r="G100" s="136"/>
      <c r="H100" s="136"/>
      <c r="I100" s="137"/>
      <c r="J100" s="138">
        <f>J208</f>
        <v>0</v>
      </c>
      <c r="L100" s="134"/>
    </row>
    <row r="101" spans="2:12" s="10" customFormat="1" ht="19.95" customHeight="1">
      <c r="B101" s="134"/>
      <c r="D101" s="135" t="s">
        <v>113</v>
      </c>
      <c r="E101" s="136"/>
      <c r="F101" s="136"/>
      <c r="G101" s="136"/>
      <c r="H101" s="136"/>
      <c r="I101" s="137"/>
      <c r="J101" s="138">
        <f>J240</f>
        <v>0</v>
      </c>
      <c r="L101" s="134"/>
    </row>
    <row r="102" spans="2:12" s="10" customFormat="1" ht="19.95" customHeight="1">
      <c r="B102" s="134"/>
      <c r="D102" s="135" t="s">
        <v>114</v>
      </c>
      <c r="E102" s="136"/>
      <c r="F102" s="136"/>
      <c r="G102" s="136"/>
      <c r="H102" s="136"/>
      <c r="I102" s="137"/>
      <c r="J102" s="138">
        <f>J261</f>
        <v>0</v>
      </c>
      <c r="L102" s="134"/>
    </row>
    <row r="103" spans="2:12" s="10" customFormat="1" ht="19.95" customHeight="1">
      <c r="B103" s="134"/>
      <c r="D103" s="135" t="s">
        <v>115</v>
      </c>
      <c r="E103" s="136"/>
      <c r="F103" s="136"/>
      <c r="G103" s="136"/>
      <c r="H103" s="136"/>
      <c r="I103" s="137"/>
      <c r="J103" s="138">
        <f>J270</f>
        <v>0</v>
      </c>
      <c r="L103" s="134"/>
    </row>
    <row r="104" spans="2:12" s="10" customFormat="1" ht="19.95" customHeight="1">
      <c r="B104" s="134"/>
      <c r="D104" s="135" t="s">
        <v>116</v>
      </c>
      <c r="E104" s="136"/>
      <c r="F104" s="136"/>
      <c r="G104" s="136"/>
      <c r="H104" s="136"/>
      <c r="I104" s="137"/>
      <c r="J104" s="138">
        <f>J318</f>
        <v>0</v>
      </c>
      <c r="L104" s="134"/>
    </row>
    <row r="105" spans="2:12" s="10" customFormat="1" ht="19.95" customHeight="1">
      <c r="B105" s="134"/>
      <c r="D105" s="135" t="s">
        <v>117</v>
      </c>
      <c r="E105" s="136"/>
      <c r="F105" s="136"/>
      <c r="G105" s="136"/>
      <c r="H105" s="136"/>
      <c r="I105" s="137"/>
      <c r="J105" s="138">
        <f>J417</f>
        <v>0</v>
      </c>
      <c r="L105" s="134"/>
    </row>
    <row r="106" spans="2:12" s="10" customFormat="1" ht="19.95" customHeight="1">
      <c r="B106" s="134"/>
      <c r="D106" s="135" t="s">
        <v>118</v>
      </c>
      <c r="E106" s="136"/>
      <c r="F106" s="136"/>
      <c r="G106" s="136"/>
      <c r="H106" s="136"/>
      <c r="I106" s="137"/>
      <c r="J106" s="138">
        <f>J423</f>
        <v>0</v>
      </c>
      <c r="L106" s="134"/>
    </row>
    <row r="107" spans="2:12" s="10" customFormat="1" ht="19.95" customHeight="1">
      <c r="B107" s="134"/>
      <c r="D107" s="135" t="s">
        <v>119</v>
      </c>
      <c r="E107" s="136"/>
      <c r="F107" s="136"/>
      <c r="G107" s="136"/>
      <c r="H107" s="136"/>
      <c r="I107" s="137"/>
      <c r="J107" s="138">
        <f>J437</f>
        <v>0</v>
      </c>
      <c r="L107" s="134"/>
    </row>
    <row r="108" spans="2:12" s="10" customFormat="1" ht="19.95" customHeight="1">
      <c r="B108" s="134"/>
      <c r="D108" s="135" t="s">
        <v>120</v>
      </c>
      <c r="E108" s="136"/>
      <c r="F108" s="136"/>
      <c r="G108" s="136"/>
      <c r="H108" s="136"/>
      <c r="I108" s="137"/>
      <c r="J108" s="138">
        <f>J472</f>
        <v>0</v>
      </c>
      <c r="L108" s="134"/>
    </row>
    <row r="109" spans="2:12" s="10" customFormat="1" ht="19.95" customHeight="1">
      <c r="B109" s="134"/>
      <c r="D109" s="135" t="s">
        <v>121</v>
      </c>
      <c r="E109" s="136"/>
      <c r="F109" s="136"/>
      <c r="G109" s="136"/>
      <c r="H109" s="136"/>
      <c r="I109" s="137"/>
      <c r="J109" s="138">
        <f>J476</f>
        <v>0</v>
      </c>
      <c r="L109" s="134"/>
    </row>
    <row r="110" spans="2:12" s="10" customFormat="1" ht="19.95" customHeight="1">
      <c r="B110" s="134"/>
      <c r="D110" s="135" t="s">
        <v>122</v>
      </c>
      <c r="E110" s="136"/>
      <c r="F110" s="136"/>
      <c r="G110" s="136"/>
      <c r="H110" s="136"/>
      <c r="I110" s="137"/>
      <c r="J110" s="138">
        <f>J503</f>
        <v>0</v>
      </c>
      <c r="L110" s="134"/>
    </row>
    <row r="111" spans="2:12" s="10" customFormat="1" ht="19.95" customHeight="1">
      <c r="B111" s="134"/>
      <c r="D111" s="135" t="s">
        <v>123</v>
      </c>
      <c r="E111" s="136"/>
      <c r="F111" s="136"/>
      <c r="G111" s="136"/>
      <c r="H111" s="136"/>
      <c r="I111" s="137"/>
      <c r="J111" s="138">
        <f>J518</f>
        <v>0</v>
      </c>
      <c r="L111" s="134"/>
    </row>
    <row r="112" spans="2:12" s="10" customFormat="1" ht="19.95" customHeight="1">
      <c r="B112" s="134"/>
      <c r="D112" s="135" t="s">
        <v>124</v>
      </c>
      <c r="E112" s="136"/>
      <c r="F112" s="136"/>
      <c r="G112" s="136"/>
      <c r="H112" s="136"/>
      <c r="I112" s="137"/>
      <c r="J112" s="138">
        <f>J626</f>
        <v>0</v>
      </c>
      <c r="L112" s="134"/>
    </row>
    <row r="113" spans="2:12" s="10" customFormat="1" ht="19.95" customHeight="1">
      <c r="B113" s="134"/>
      <c r="D113" s="135" t="s">
        <v>125</v>
      </c>
      <c r="E113" s="136"/>
      <c r="F113" s="136"/>
      <c r="G113" s="136"/>
      <c r="H113" s="136"/>
      <c r="I113" s="137"/>
      <c r="J113" s="138">
        <f>J633</f>
        <v>0</v>
      </c>
      <c r="L113" s="134"/>
    </row>
    <row r="114" spans="2:12" s="9" customFormat="1" ht="24.9" customHeight="1">
      <c r="B114" s="129"/>
      <c r="D114" s="130" t="s">
        <v>126</v>
      </c>
      <c r="E114" s="131"/>
      <c r="F114" s="131"/>
      <c r="G114" s="131"/>
      <c r="H114" s="131"/>
      <c r="I114" s="132"/>
      <c r="J114" s="133">
        <f>J635</f>
        <v>0</v>
      </c>
      <c r="L114" s="129"/>
    </row>
    <row r="115" spans="2:12" s="10" customFormat="1" ht="19.95" customHeight="1">
      <c r="B115" s="134"/>
      <c r="D115" s="135" t="s">
        <v>127</v>
      </c>
      <c r="E115" s="136"/>
      <c r="F115" s="136"/>
      <c r="G115" s="136"/>
      <c r="H115" s="136"/>
      <c r="I115" s="137"/>
      <c r="J115" s="138">
        <f>J636</f>
        <v>0</v>
      </c>
      <c r="L115" s="134"/>
    </row>
    <row r="116" spans="2:12" s="10" customFormat="1" ht="19.95" customHeight="1">
      <c r="B116" s="134"/>
      <c r="D116" s="135" t="s">
        <v>128</v>
      </c>
      <c r="E116" s="136"/>
      <c r="F116" s="136"/>
      <c r="G116" s="136"/>
      <c r="H116" s="136"/>
      <c r="I116" s="137"/>
      <c r="J116" s="138">
        <f>J661</f>
        <v>0</v>
      </c>
      <c r="L116" s="134"/>
    </row>
    <row r="117" spans="2:12" s="10" customFormat="1" ht="19.95" customHeight="1">
      <c r="B117" s="134"/>
      <c r="D117" s="135" t="s">
        <v>129</v>
      </c>
      <c r="E117" s="136"/>
      <c r="F117" s="136"/>
      <c r="G117" s="136"/>
      <c r="H117" s="136"/>
      <c r="I117" s="137"/>
      <c r="J117" s="138">
        <f>J707</f>
        <v>0</v>
      </c>
      <c r="L117" s="134"/>
    </row>
    <row r="118" spans="2:12" s="10" customFormat="1" ht="19.95" customHeight="1">
      <c r="B118" s="134"/>
      <c r="D118" s="135" t="s">
        <v>130</v>
      </c>
      <c r="E118" s="136"/>
      <c r="F118" s="136"/>
      <c r="G118" s="136"/>
      <c r="H118" s="136"/>
      <c r="I118" s="137"/>
      <c r="J118" s="138">
        <f>J795</f>
        <v>0</v>
      </c>
      <c r="L118" s="134"/>
    </row>
    <row r="119" spans="2:12" s="10" customFormat="1" ht="19.95" customHeight="1">
      <c r="B119" s="134"/>
      <c r="D119" s="135" t="s">
        <v>131</v>
      </c>
      <c r="E119" s="136"/>
      <c r="F119" s="136"/>
      <c r="G119" s="136"/>
      <c r="H119" s="136"/>
      <c r="I119" s="137"/>
      <c r="J119" s="138">
        <f>J809</f>
        <v>0</v>
      </c>
      <c r="L119" s="134"/>
    </row>
    <row r="120" spans="2:12" s="10" customFormat="1" ht="19.95" customHeight="1">
      <c r="B120" s="134"/>
      <c r="D120" s="135" t="s">
        <v>132</v>
      </c>
      <c r="E120" s="136"/>
      <c r="F120" s="136"/>
      <c r="G120" s="136"/>
      <c r="H120" s="136"/>
      <c r="I120" s="137"/>
      <c r="J120" s="138">
        <f>J819</f>
        <v>0</v>
      </c>
      <c r="L120" s="134"/>
    </row>
    <row r="121" spans="2:12" s="10" customFormat="1" ht="19.95" customHeight="1">
      <c r="B121" s="134"/>
      <c r="D121" s="135" t="s">
        <v>133</v>
      </c>
      <c r="E121" s="136"/>
      <c r="F121" s="136"/>
      <c r="G121" s="136"/>
      <c r="H121" s="136"/>
      <c r="I121" s="137"/>
      <c r="J121" s="138">
        <f>J863</f>
        <v>0</v>
      </c>
      <c r="L121" s="134"/>
    </row>
    <row r="122" spans="2:12" s="10" customFormat="1" ht="19.95" customHeight="1">
      <c r="B122" s="134"/>
      <c r="D122" s="135" t="s">
        <v>134</v>
      </c>
      <c r="E122" s="136"/>
      <c r="F122" s="136"/>
      <c r="G122" s="136"/>
      <c r="H122" s="136"/>
      <c r="I122" s="137"/>
      <c r="J122" s="138">
        <f>J900</f>
        <v>0</v>
      </c>
      <c r="L122" s="134"/>
    </row>
    <row r="123" spans="2:12" s="10" customFormat="1" ht="19.95" customHeight="1">
      <c r="B123" s="134"/>
      <c r="D123" s="135" t="s">
        <v>135</v>
      </c>
      <c r="E123" s="136"/>
      <c r="F123" s="136"/>
      <c r="G123" s="136"/>
      <c r="H123" s="136"/>
      <c r="I123" s="137"/>
      <c r="J123" s="138">
        <f>J926</f>
        <v>0</v>
      </c>
      <c r="L123" s="134"/>
    </row>
    <row r="124" spans="2:12" s="10" customFormat="1" ht="19.95" customHeight="1">
      <c r="B124" s="134"/>
      <c r="D124" s="135" t="s">
        <v>136</v>
      </c>
      <c r="E124" s="136"/>
      <c r="F124" s="136"/>
      <c r="G124" s="136"/>
      <c r="H124" s="136"/>
      <c r="I124" s="137"/>
      <c r="J124" s="138">
        <f>J976</f>
        <v>0</v>
      </c>
      <c r="L124" s="134"/>
    </row>
    <row r="125" spans="2:12" s="10" customFormat="1" ht="19.95" customHeight="1">
      <c r="B125" s="134"/>
      <c r="D125" s="135" t="s">
        <v>137</v>
      </c>
      <c r="E125" s="136"/>
      <c r="F125" s="136"/>
      <c r="G125" s="136"/>
      <c r="H125" s="136"/>
      <c r="I125" s="137"/>
      <c r="J125" s="138">
        <f>J1010</f>
        <v>0</v>
      </c>
      <c r="L125" s="134"/>
    </row>
    <row r="126" spans="2:12" s="10" customFormat="1" ht="19.95" customHeight="1">
      <c r="B126" s="134"/>
      <c r="D126" s="135" t="s">
        <v>138</v>
      </c>
      <c r="E126" s="136"/>
      <c r="F126" s="136"/>
      <c r="G126" s="136"/>
      <c r="H126" s="136"/>
      <c r="I126" s="137"/>
      <c r="J126" s="138">
        <f>J1024</f>
        <v>0</v>
      </c>
      <c r="L126" s="134"/>
    </row>
    <row r="127" spans="2:12" s="10" customFormat="1" ht="19.95" customHeight="1">
      <c r="B127" s="134"/>
      <c r="D127" s="135" t="s">
        <v>139</v>
      </c>
      <c r="E127" s="136"/>
      <c r="F127" s="136"/>
      <c r="G127" s="136"/>
      <c r="H127" s="136"/>
      <c r="I127" s="137"/>
      <c r="J127" s="138">
        <f>J1038</f>
        <v>0</v>
      </c>
      <c r="L127" s="134"/>
    </row>
    <row r="128" spans="2:12" s="10" customFormat="1" ht="19.95" customHeight="1">
      <c r="B128" s="134"/>
      <c r="D128" s="135" t="s">
        <v>140</v>
      </c>
      <c r="E128" s="136"/>
      <c r="F128" s="136"/>
      <c r="G128" s="136"/>
      <c r="H128" s="136"/>
      <c r="I128" s="137"/>
      <c r="J128" s="138">
        <f>J1061</f>
        <v>0</v>
      </c>
      <c r="L128" s="134"/>
    </row>
    <row r="129" spans="1:65" s="10" customFormat="1" ht="19.95" customHeight="1">
      <c r="B129" s="134"/>
      <c r="D129" s="135" t="s">
        <v>141</v>
      </c>
      <c r="E129" s="136"/>
      <c r="F129" s="136"/>
      <c r="G129" s="136"/>
      <c r="H129" s="136"/>
      <c r="I129" s="137"/>
      <c r="J129" s="138">
        <f>J1069</f>
        <v>0</v>
      </c>
      <c r="L129" s="134"/>
    </row>
    <row r="130" spans="1:65" s="10" customFormat="1" ht="19.95" customHeight="1">
      <c r="B130" s="134"/>
      <c r="D130" s="135" t="s">
        <v>142</v>
      </c>
      <c r="E130" s="136"/>
      <c r="F130" s="136"/>
      <c r="G130" s="136"/>
      <c r="H130" s="136"/>
      <c r="I130" s="137"/>
      <c r="J130" s="138">
        <f>J1078</f>
        <v>0</v>
      </c>
      <c r="L130" s="134"/>
    </row>
    <row r="131" spans="1:65" s="9" customFormat="1" ht="24.9" customHeight="1">
      <c r="B131" s="129"/>
      <c r="D131" s="130" t="s">
        <v>143</v>
      </c>
      <c r="E131" s="131"/>
      <c r="F131" s="131"/>
      <c r="G131" s="131"/>
      <c r="H131" s="131"/>
      <c r="I131" s="132"/>
      <c r="J131" s="133">
        <f>J1090</f>
        <v>0</v>
      </c>
      <c r="L131" s="129"/>
    </row>
    <row r="132" spans="1:65" s="10" customFormat="1" ht="19.95" customHeight="1">
      <c r="B132" s="134"/>
      <c r="D132" s="135" t="s">
        <v>144</v>
      </c>
      <c r="E132" s="136"/>
      <c r="F132" s="136"/>
      <c r="G132" s="136"/>
      <c r="H132" s="136"/>
      <c r="I132" s="137"/>
      <c r="J132" s="138">
        <f>J1091</f>
        <v>0</v>
      </c>
      <c r="L132" s="134"/>
    </row>
    <row r="133" spans="1:65" s="10" customFormat="1" ht="19.95" customHeight="1">
      <c r="B133" s="134"/>
      <c r="D133" s="135" t="s">
        <v>145</v>
      </c>
      <c r="E133" s="136"/>
      <c r="F133" s="136"/>
      <c r="G133" s="136"/>
      <c r="H133" s="136"/>
      <c r="I133" s="137"/>
      <c r="J133" s="138">
        <f>J1118</f>
        <v>0</v>
      </c>
      <c r="L133" s="134"/>
    </row>
    <row r="134" spans="1:65" s="10" customFormat="1" ht="19.95" customHeight="1">
      <c r="B134" s="134"/>
      <c r="D134" s="135" t="s">
        <v>146</v>
      </c>
      <c r="E134" s="136"/>
      <c r="F134" s="136"/>
      <c r="G134" s="136"/>
      <c r="H134" s="136"/>
      <c r="I134" s="137"/>
      <c r="J134" s="138">
        <f>J1134</f>
        <v>0</v>
      </c>
      <c r="L134" s="134"/>
    </row>
    <row r="135" spans="1:65" s="9" customFormat="1" ht="24.9" customHeight="1">
      <c r="B135" s="129"/>
      <c r="D135" s="130" t="s">
        <v>147</v>
      </c>
      <c r="E135" s="131"/>
      <c r="F135" s="131"/>
      <c r="G135" s="131"/>
      <c r="H135" s="131"/>
      <c r="I135" s="132"/>
      <c r="J135" s="133">
        <f>J1137</f>
        <v>0</v>
      </c>
      <c r="L135" s="129"/>
    </row>
    <row r="136" spans="1:65" s="10" customFormat="1" ht="19.95" customHeight="1">
      <c r="B136" s="134"/>
      <c r="D136" s="135" t="s">
        <v>148</v>
      </c>
      <c r="E136" s="136"/>
      <c r="F136" s="136"/>
      <c r="G136" s="136"/>
      <c r="H136" s="136"/>
      <c r="I136" s="137"/>
      <c r="J136" s="138">
        <f>J1138</f>
        <v>0</v>
      </c>
      <c r="L136" s="134"/>
    </row>
    <row r="137" spans="1:65" s="10" customFormat="1" ht="19.95" customHeight="1">
      <c r="B137" s="134"/>
      <c r="D137" s="135" t="s">
        <v>149</v>
      </c>
      <c r="E137" s="136"/>
      <c r="F137" s="136"/>
      <c r="G137" s="136"/>
      <c r="H137" s="136"/>
      <c r="I137" s="137"/>
      <c r="J137" s="138">
        <f>J1140</f>
        <v>0</v>
      </c>
      <c r="L137" s="134"/>
    </row>
    <row r="138" spans="1:65" s="10" customFormat="1" ht="19.95" customHeight="1">
      <c r="B138" s="134"/>
      <c r="D138" s="135" t="s">
        <v>150</v>
      </c>
      <c r="E138" s="136"/>
      <c r="F138" s="136"/>
      <c r="G138" s="136"/>
      <c r="H138" s="136"/>
      <c r="I138" s="137"/>
      <c r="J138" s="138">
        <f>J1142</f>
        <v>0</v>
      </c>
      <c r="L138" s="134"/>
    </row>
    <row r="139" spans="1:65" s="10" customFormat="1" ht="19.95" customHeight="1">
      <c r="B139" s="134"/>
      <c r="D139" s="135" t="s">
        <v>151</v>
      </c>
      <c r="E139" s="136"/>
      <c r="F139" s="136"/>
      <c r="G139" s="136"/>
      <c r="H139" s="136"/>
      <c r="I139" s="137"/>
      <c r="J139" s="138">
        <f>J1144</f>
        <v>0</v>
      </c>
      <c r="L139" s="134"/>
    </row>
    <row r="140" spans="1:65" s="2" customFormat="1" ht="21.75" customHeight="1">
      <c r="A140" s="33"/>
      <c r="B140" s="34"/>
      <c r="C140" s="33"/>
      <c r="D140" s="33"/>
      <c r="E140" s="33"/>
      <c r="F140" s="33"/>
      <c r="G140" s="33"/>
      <c r="H140" s="33"/>
      <c r="I140" s="97"/>
      <c r="J140" s="33"/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5" s="2" customFormat="1" ht="6.9" customHeight="1">
      <c r="A141" s="33"/>
      <c r="B141" s="34"/>
      <c r="C141" s="33"/>
      <c r="D141" s="33"/>
      <c r="E141" s="33"/>
      <c r="F141" s="33"/>
      <c r="G141" s="33"/>
      <c r="H141" s="33"/>
      <c r="I141" s="97"/>
      <c r="J141" s="33"/>
      <c r="K141" s="33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65" s="2" customFormat="1" ht="29.25" customHeight="1">
      <c r="A142" s="33"/>
      <c r="B142" s="34"/>
      <c r="C142" s="128" t="s">
        <v>152</v>
      </c>
      <c r="D142" s="33"/>
      <c r="E142" s="33"/>
      <c r="F142" s="33"/>
      <c r="G142" s="33"/>
      <c r="H142" s="33"/>
      <c r="I142" s="97"/>
      <c r="J142" s="139">
        <f>ROUND(J143 + J144 + J145 + J146 + J147 + J148,2)</f>
        <v>0</v>
      </c>
      <c r="K142" s="33"/>
      <c r="L142" s="43"/>
      <c r="N142" s="140" t="s">
        <v>43</v>
      </c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65" s="2" customFormat="1" ht="18" customHeight="1">
      <c r="A143" s="33"/>
      <c r="B143" s="141"/>
      <c r="C143" s="97"/>
      <c r="D143" s="278" t="s">
        <v>153</v>
      </c>
      <c r="E143" s="279"/>
      <c r="F143" s="279"/>
      <c r="G143" s="97"/>
      <c r="H143" s="97"/>
      <c r="I143" s="97"/>
      <c r="J143" s="143">
        <v>0</v>
      </c>
      <c r="K143" s="97"/>
      <c r="L143" s="144"/>
      <c r="M143" s="145"/>
      <c r="N143" s="146" t="s">
        <v>44</v>
      </c>
      <c r="O143" s="145"/>
      <c r="P143" s="145"/>
      <c r="Q143" s="145"/>
      <c r="R143" s="145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7" t="s">
        <v>154</v>
      </c>
      <c r="AZ143" s="145"/>
      <c r="BA143" s="145"/>
      <c r="BB143" s="145"/>
      <c r="BC143" s="145"/>
      <c r="BD143" s="145"/>
      <c r="BE143" s="148">
        <f t="shared" ref="BE143:BE148" si="0">IF(N143="základní",J143,0)</f>
        <v>0</v>
      </c>
      <c r="BF143" s="148">
        <f t="shared" ref="BF143:BF148" si="1">IF(N143="snížená",J143,0)</f>
        <v>0</v>
      </c>
      <c r="BG143" s="148">
        <f t="shared" ref="BG143:BG148" si="2">IF(N143="zákl. přenesená",J143,0)</f>
        <v>0</v>
      </c>
      <c r="BH143" s="148">
        <f t="shared" ref="BH143:BH148" si="3">IF(N143="sníž. přenesená",J143,0)</f>
        <v>0</v>
      </c>
      <c r="BI143" s="148">
        <f t="shared" ref="BI143:BI148" si="4">IF(N143="nulová",J143,0)</f>
        <v>0</v>
      </c>
      <c r="BJ143" s="147" t="s">
        <v>87</v>
      </c>
      <c r="BK143" s="145"/>
      <c r="BL143" s="145"/>
      <c r="BM143" s="145"/>
    </row>
    <row r="144" spans="1:65" s="2" customFormat="1" ht="18" customHeight="1">
      <c r="A144" s="33"/>
      <c r="B144" s="141"/>
      <c r="C144" s="97"/>
      <c r="D144" s="278" t="s">
        <v>155</v>
      </c>
      <c r="E144" s="279"/>
      <c r="F144" s="279"/>
      <c r="G144" s="97"/>
      <c r="H144" s="97"/>
      <c r="I144" s="97"/>
      <c r="J144" s="143">
        <v>0</v>
      </c>
      <c r="K144" s="97"/>
      <c r="L144" s="144"/>
      <c r="M144" s="145"/>
      <c r="N144" s="146" t="s">
        <v>44</v>
      </c>
      <c r="O144" s="145"/>
      <c r="P144" s="145"/>
      <c r="Q144" s="145"/>
      <c r="R144" s="145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7" t="s">
        <v>154</v>
      </c>
      <c r="AZ144" s="145"/>
      <c r="BA144" s="145"/>
      <c r="BB144" s="145"/>
      <c r="BC144" s="145"/>
      <c r="BD144" s="145"/>
      <c r="BE144" s="148">
        <f t="shared" si="0"/>
        <v>0</v>
      </c>
      <c r="BF144" s="148">
        <f t="shared" si="1"/>
        <v>0</v>
      </c>
      <c r="BG144" s="148">
        <f t="shared" si="2"/>
        <v>0</v>
      </c>
      <c r="BH144" s="148">
        <f t="shared" si="3"/>
        <v>0</v>
      </c>
      <c r="BI144" s="148">
        <f t="shared" si="4"/>
        <v>0</v>
      </c>
      <c r="BJ144" s="147" t="s">
        <v>87</v>
      </c>
      <c r="BK144" s="145"/>
      <c r="BL144" s="145"/>
      <c r="BM144" s="145"/>
    </row>
    <row r="145" spans="1:65" s="2" customFormat="1" ht="18" customHeight="1">
      <c r="A145" s="33"/>
      <c r="B145" s="141"/>
      <c r="C145" s="97"/>
      <c r="D145" s="278" t="s">
        <v>156</v>
      </c>
      <c r="E145" s="279"/>
      <c r="F145" s="279"/>
      <c r="G145" s="97"/>
      <c r="H145" s="97"/>
      <c r="I145" s="97"/>
      <c r="J145" s="143">
        <v>0</v>
      </c>
      <c r="K145" s="97"/>
      <c r="L145" s="144"/>
      <c r="M145" s="145"/>
      <c r="N145" s="146" t="s">
        <v>44</v>
      </c>
      <c r="O145" s="145"/>
      <c r="P145" s="145"/>
      <c r="Q145" s="145"/>
      <c r="R145" s="145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7" t="s">
        <v>154</v>
      </c>
      <c r="AZ145" s="145"/>
      <c r="BA145" s="145"/>
      <c r="BB145" s="145"/>
      <c r="BC145" s="145"/>
      <c r="BD145" s="145"/>
      <c r="BE145" s="148">
        <f t="shared" si="0"/>
        <v>0</v>
      </c>
      <c r="BF145" s="148">
        <f t="shared" si="1"/>
        <v>0</v>
      </c>
      <c r="BG145" s="148">
        <f t="shared" si="2"/>
        <v>0</v>
      </c>
      <c r="BH145" s="148">
        <f t="shared" si="3"/>
        <v>0</v>
      </c>
      <c r="BI145" s="148">
        <f t="shared" si="4"/>
        <v>0</v>
      </c>
      <c r="BJ145" s="147" t="s">
        <v>87</v>
      </c>
      <c r="BK145" s="145"/>
      <c r="BL145" s="145"/>
      <c r="BM145" s="145"/>
    </row>
    <row r="146" spans="1:65" s="2" customFormat="1" ht="18" customHeight="1">
      <c r="A146" s="33"/>
      <c r="B146" s="141"/>
      <c r="C146" s="97"/>
      <c r="D146" s="278" t="s">
        <v>157</v>
      </c>
      <c r="E146" s="279"/>
      <c r="F146" s="279"/>
      <c r="G146" s="97"/>
      <c r="H146" s="97"/>
      <c r="I146" s="97"/>
      <c r="J146" s="143">
        <v>0</v>
      </c>
      <c r="K146" s="97"/>
      <c r="L146" s="144"/>
      <c r="M146" s="145"/>
      <c r="N146" s="146" t="s">
        <v>44</v>
      </c>
      <c r="O146" s="145"/>
      <c r="P146" s="145"/>
      <c r="Q146" s="145"/>
      <c r="R146" s="145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7" t="s">
        <v>154</v>
      </c>
      <c r="AZ146" s="145"/>
      <c r="BA146" s="145"/>
      <c r="BB146" s="145"/>
      <c r="BC146" s="145"/>
      <c r="BD146" s="145"/>
      <c r="BE146" s="148">
        <f t="shared" si="0"/>
        <v>0</v>
      </c>
      <c r="BF146" s="148">
        <f t="shared" si="1"/>
        <v>0</v>
      </c>
      <c r="BG146" s="148">
        <f t="shared" si="2"/>
        <v>0</v>
      </c>
      <c r="BH146" s="148">
        <f t="shared" si="3"/>
        <v>0</v>
      </c>
      <c r="BI146" s="148">
        <f t="shared" si="4"/>
        <v>0</v>
      </c>
      <c r="BJ146" s="147" t="s">
        <v>87</v>
      </c>
      <c r="BK146" s="145"/>
      <c r="BL146" s="145"/>
      <c r="BM146" s="145"/>
    </row>
    <row r="147" spans="1:65" s="2" customFormat="1" ht="18" customHeight="1">
      <c r="A147" s="33"/>
      <c r="B147" s="141"/>
      <c r="C147" s="97"/>
      <c r="D147" s="278" t="s">
        <v>158</v>
      </c>
      <c r="E147" s="279"/>
      <c r="F147" s="279"/>
      <c r="G147" s="97"/>
      <c r="H147" s="97"/>
      <c r="I147" s="97"/>
      <c r="J147" s="143">
        <v>0</v>
      </c>
      <c r="K147" s="97"/>
      <c r="L147" s="144"/>
      <c r="M147" s="145"/>
      <c r="N147" s="146" t="s">
        <v>44</v>
      </c>
      <c r="O147" s="145"/>
      <c r="P147" s="145"/>
      <c r="Q147" s="145"/>
      <c r="R147" s="145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7" t="s">
        <v>154</v>
      </c>
      <c r="AZ147" s="145"/>
      <c r="BA147" s="145"/>
      <c r="BB147" s="145"/>
      <c r="BC147" s="145"/>
      <c r="BD147" s="145"/>
      <c r="BE147" s="148">
        <f t="shared" si="0"/>
        <v>0</v>
      </c>
      <c r="BF147" s="148">
        <f t="shared" si="1"/>
        <v>0</v>
      </c>
      <c r="BG147" s="148">
        <f t="shared" si="2"/>
        <v>0</v>
      </c>
      <c r="BH147" s="148">
        <f t="shared" si="3"/>
        <v>0</v>
      </c>
      <c r="BI147" s="148">
        <f t="shared" si="4"/>
        <v>0</v>
      </c>
      <c r="BJ147" s="147" t="s">
        <v>87</v>
      </c>
      <c r="BK147" s="145"/>
      <c r="BL147" s="145"/>
      <c r="BM147" s="145"/>
    </row>
    <row r="148" spans="1:65" s="2" customFormat="1" ht="18" customHeight="1">
      <c r="A148" s="33"/>
      <c r="B148" s="141"/>
      <c r="C148" s="97"/>
      <c r="D148" s="142" t="s">
        <v>159</v>
      </c>
      <c r="E148" s="97"/>
      <c r="F148" s="97"/>
      <c r="G148" s="97"/>
      <c r="H148" s="97"/>
      <c r="I148" s="97"/>
      <c r="J148" s="143">
        <f>ROUND(J30*T148,2)</f>
        <v>0</v>
      </c>
      <c r="K148" s="97"/>
      <c r="L148" s="144"/>
      <c r="M148" s="145"/>
      <c r="N148" s="146" t="s">
        <v>44</v>
      </c>
      <c r="O148" s="145"/>
      <c r="P148" s="145"/>
      <c r="Q148" s="145"/>
      <c r="R148" s="145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7" t="s">
        <v>160</v>
      </c>
      <c r="AZ148" s="145"/>
      <c r="BA148" s="145"/>
      <c r="BB148" s="145"/>
      <c r="BC148" s="145"/>
      <c r="BD148" s="145"/>
      <c r="BE148" s="148">
        <f t="shared" si="0"/>
        <v>0</v>
      </c>
      <c r="BF148" s="148">
        <f t="shared" si="1"/>
        <v>0</v>
      </c>
      <c r="BG148" s="148">
        <f t="shared" si="2"/>
        <v>0</v>
      </c>
      <c r="BH148" s="148">
        <f t="shared" si="3"/>
        <v>0</v>
      </c>
      <c r="BI148" s="148">
        <f t="shared" si="4"/>
        <v>0</v>
      </c>
      <c r="BJ148" s="147" t="s">
        <v>87</v>
      </c>
      <c r="BK148" s="145"/>
      <c r="BL148" s="145"/>
      <c r="BM148" s="145"/>
    </row>
    <row r="149" spans="1:65" s="2" customFormat="1">
      <c r="A149" s="33"/>
      <c r="B149" s="34"/>
      <c r="C149" s="33"/>
      <c r="D149" s="33"/>
      <c r="E149" s="33"/>
      <c r="F149" s="33"/>
      <c r="G149" s="33"/>
      <c r="H149" s="33"/>
      <c r="I149" s="97"/>
      <c r="J149" s="33"/>
      <c r="K149" s="33"/>
      <c r="L149" s="4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</row>
    <row r="150" spans="1:65" s="2" customFormat="1" ht="29.25" customHeight="1">
      <c r="A150" s="33"/>
      <c r="B150" s="34"/>
      <c r="C150" s="149" t="s">
        <v>161</v>
      </c>
      <c r="D150" s="111"/>
      <c r="E150" s="111"/>
      <c r="F150" s="111"/>
      <c r="G150" s="111"/>
      <c r="H150" s="111"/>
      <c r="I150" s="126"/>
      <c r="J150" s="150">
        <f>ROUND(J96+J142,2)</f>
        <v>0</v>
      </c>
      <c r="K150" s="111"/>
      <c r="L150" s="4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  <row r="151" spans="1:65" s="2" customFormat="1" ht="6.9" customHeight="1">
      <c r="A151" s="33"/>
      <c r="B151" s="48"/>
      <c r="C151" s="49"/>
      <c r="D151" s="49"/>
      <c r="E151" s="49"/>
      <c r="F151" s="49"/>
      <c r="G151" s="49"/>
      <c r="H151" s="49"/>
      <c r="I151" s="123"/>
      <c r="J151" s="49"/>
      <c r="K151" s="49"/>
      <c r="L151" s="4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  <row r="155" spans="1:65" s="2" customFormat="1" ht="6.9" customHeight="1">
      <c r="A155" s="33"/>
      <c r="B155" s="50"/>
      <c r="C155" s="51"/>
      <c r="D155" s="51"/>
      <c r="E155" s="51"/>
      <c r="F155" s="51"/>
      <c r="G155" s="51"/>
      <c r="H155" s="51"/>
      <c r="I155" s="124"/>
      <c r="J155" s="51"/>
      <c r="K155" s="51"/>
      <c r="L155" s="4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1:65" s="2" customFormat="1" ht="24.9" customHeight="1">
      <c r="A156" s="33"/>
      <c r="B156" s="34"/>
      <c r="C156" s="22" t="s">
        <v>162</v>
      </c>
      <c r="D156" s="33"/>
      <c r="E156" s="33"/>
      <c r="F156" s="33"/>
      <c r="G156" s="33"/>
      <c r="H156" s="33"/>
      <c r="I156" s="97"/>
      <c r="J156" s="33"/>
      <c r="K156" s="33"/>
      <c r="L156" s="4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1:65" s="2" customFormat="1" ht="6.9" customHeight="1">
      <c r="A157" s="33"/>
      <c r="B157" s="34"/>
      <c r="C157" s="33"/>
      <c r="D157" s="33"/>
      <c r="E157" s="33"/>
      <c r="F157" s="33"/>
      <c r="G157" s="33"/>
      <c r="H157" s="33"/>
      <c r="I157" s="97"/>
      <c r="J157" s="33"/>
      <c r="K157" s="33"/>
      <c r="L157" s="4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1:65" s="2" customFormat="1" ht="12" customHeight="1">
      <c r="A158" s="33"/>
      <c r="B158" s="34"/>
      <c r="C158" s="28" t="s">
        <v>15</v>
      </c>
      <c r="D158" s="33"/>
      <c r="E158" s="33"/>
      <c r="F158" s="33"/>
      <c r="G158" s="33"/>
      <c r="H158" s="33"/>
      <c r="I158" s="97"/>
      <c r="J158" s="33"/>
      <c r="K158" s="33"/>
      <c r="L158" s="4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  <row r="159" spans="1:65" s="2" customFormat="1" ht="16.5" customHeight="1">
      <c r="A159" s="33"/>
      <c r="B159" s="34"/>
      <c r="C159" s="33"/>
      <c r="D159" s="33"/>
      <c r="E159" s="280" t="str">
        <f>E7</f>
        <v>Snížení energetické náročnosti objektu Mateřská školka Sluníčko Písek</v>
      </c>
      <c r="F159" s="281"/>
      <c r="G159" s="281"/>
      <c r="H159" s="281"/>
      <c r="I159" s="97"/>
      <c r="J159" s="33"/>
      <c r="K159" s="33"/>
      <c r="L159" s="4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  <row r="160" spans="1:65" s="2" customFormat="1" ht="12" customHeight="1">
      <c r="A160" s="33"/>
      <c r="B160" s="34"/>
      <c r="C160" s="28" t="s">
        <v>100</v>
      </c>
      <c r="D160" s="33"/>
      <c r="E160" s="33"/>
      <c r="F160" s="33"/>
      <c r="G160" s="33"/>
      <c r="H160" s="33"/>
      <c r="I160" s="97"/>
      <c r="J160" s="33"/>
      <c r="K160" s="33"/>
      <c r="L160" s="4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  <row r="161" spans="1:65" s="2" customFormat="1" ht="16.5" customHeight="1">
      <c r="A161" s="33"/>
      <c r="B161" s="34"/>
      <c r="C161" s="33"/>
      <c r="D161" s="33"/>
      <c r="E161" s="251" t="str">
        <f>E9</f>
        <v>1119-01 - SO 01 Stavební práce</v>
      </c>
      <c r="F161" s="282"/>
      <c r="G161" s="282"/>
      <c r="H161" s="282"/>
      <c r="I161" s="97"/>
      <c r="J161" s="33"/>
      <c r="K161" s="33"/>
      <c r="L161" s="4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2" spans="1:65" s="2" customFormat="1" ht="6.9" customHeight="1">
      <c r="A162" s="33"/>
      <c r="B162" s="34"/>
      <c r="C162" s="33"/>
      <c r="D162" s="33"/>
      <c r="E162" s="33"/>
      <c r="F162" s="33"/>
      <c r="G162" s="33"/>
      <c r="H162" s="33"/>
      <c r="I162" s="97"/>
      <c r="J162" s="33"/>
      <c r="K162" s="33"/>
      <c r="L162" s="4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  <row r="163" spans="1:65" s="2" customFormat="1" ht="12" customHeight="1">
      <c r="A163" s="33"/>
      <c r="B163" s="34"/>
      <c r="C163" s="28" t="s">
        <v>19</v>
      </c>
      <c r="D163" s="33"/>
      <c r="E163" s="33"/>
      <c r="F163" s="26" t="str">
        <f>F12</f>
        <v>Písek</v>
      </c>
      <c r="G163" s="33"/>
      <c r="H163" s="33"/>
      <c r="I163" s="98" t="s">
        <v>21</v>
      </c>
      <c r="J163" s="56" t="str">
        <f>IF(J12="","",J12)</f>
        <v>1. 11. 2019</v>
      </c>
      <c r="K163" s="33"/>
      <c r="L163" s="4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</row>
    <row r="164" spans="1:65" s="2" customFormat="1" ht="6.9" customHeight="1">
      <c r="A164" s="33"/>
      <c r="B164" s="34"/>
      <c r="C164" s="33"/>
      <c r="D164" s="33"/>
      <c r="E164" s="33"/>
      <c r="F164" s="33"/>
      <c r="G164" s="33"/>
      <c r="H164" s="33"/>
      <c r="I164" s="97"/>
      <c r="J164" s="33"/>
      <c r="K164" s="33"/>
      <c r="L164" s="4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  <row r="165" spans="1:65" s="2" customFormat="1" ht="15.15" customHeight="1">
      <c r="A165" s="33"/>
      <c r="B165" s="34"/>
      <c r="C165" s="28" t="s">
        <v>23</v>
      </c>
      <c r="D165" s="33"/>
      <c r="E165" s="33"/>
      <c r="F165" s="26" t="str">
        <f>E15</f>
        <v>Základní škola Svobodná a Mateřská škola Písek, Dr</v>
      </c>
      <c r="G165" s="33"/>
      <c r="H165" s="33"/>
      <c r="I165" s="98" t="s">
        <v>31</v>
      </c>
      <c r="J165" s="31" t="str">
        <f>E21</f>
        <v>VL projekt</v>
      </c>
      <c r="K165" s="33"/>
      <c r="L165" s="4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</row>
    <row r="166" spans="1:65" s="2" customFormat="1" ht="27.9" customHeight="1">
      <c r="A166" s="33"/>
      <c r="B166" s="34"/>
      <c r="C166" s="28" t="s">
        <v>29</v>
      </c>
      <c r="D166" s="33"/>
      <c r="E166" s="33"/>
      <c r="F166" s="26" t="str">
        <f>IF(E18="","",E18)</f>
        <v>Vyplň údaj</v>
      </c>
      <c r="G166" s="33"/>
      <c r="H166" s="33"/>
      <c r="I166" s="98" t="s">
        <v>36</v>
      </c>
      <c r="J166" s="31" t="str">
        <f>E24</f>
        <v>Jindřich  J u k l  tel.: 602558222</v>
      </c>
      <c r="K166" s="33"/>
      <c r="L166" s="4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</row>
    <row r="167" spans="1:65" s="2" customFormat="1" ht="10.35" customHeight="1">
      <c r="A167" s="33"/>
      <c r="B167" s="34"/>
      <c r="C167" s="33"/>
      <c r="D167" s="33"/>
      <c r="E167" s="33"/>
      <c r="F167" s="33"/>
      <c r="G167" s="33"/>
      <c r="H167" s="33"/>
      <c r="I167" s="97"/>
      <c r="J167" s="33"/>
      <c r="K167" s="33"/>
      <c r="L167" s="4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</row>
    <row r="168" spans="1:65" s="11" customFormat="1" ht="29.25" customHeight="1">
      <c r="A168" s="151"/>
      <c r="B168" s="152"/>
      <c r="C168" s="153" t="s">
        <v>163</v>
      </c>
      <c r="D168" s="154" t="s">
        <v>64</v>
      </c>
      <c r="E168" s="154" t="s">
        <v>60</v>
      </c>
      <c r="F168" s="154" t="s">
        <v>61</v>
      </c>
      <c r="G168" s="154" t="s">
        <v>164</v>
      </c>
      <c r="H168" s="154" t="s">
        <v>165</v>
      </c>
      <c r="I168" s="155" t="s">
        <v>166</v>
      </c>
      <c r="J168" s="156" t="s">
        <v>106</v>
      </c>
      <c r="K168" s="157" t="s">
        <v>167</v>
      </c>
      <c r="L168" s="158"/>
      <c r="M168" s="63" t="s">
        <v>1</v>
      </c>
      <c r="N168" s="64" t="s">
        <v>43</v>
      </c>
      <c r="O168" s="64" t="s">
        <v>168</v>
      </c>
      <c r="P168" s="64" t="s">
        <v>169</v>
      </c>
      <c r="Q168" s="64" t="s">
        <v>170</v>
      </c>
      <c r="R168" s="64" t="s">
        <v>171</v>
      </c>
      <c r="S168" s="64" t="s">
        <v>172</v>
      </c>
      <c r="T168" s="65" t="s">
        <v>173</v>
      </c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</row>
    <row r="169" spans="1:65" s="2" customFormat="1" ht="22.95" customHeight="1">
      <c r="A169" s="33"/>
      <c r="B169" s="34"/>
      <c r="C169" s="70" t="s">
        <v>174</v>
      </c>
      <c r="D169" s="33"/>
      <c r="E169" s="33"/>
      <c r="F169" s="33"/>
      <c r="G169" s="33"/>
      <c r="H169" s="33"/>
      <c r="I169" s="97"/>
      <c r="J169" s="159">
        <f>BK169</f>
        <v>0</v>
      </c>
      <c r="K169" s="33"/>
      <c r="L169" s="34"/>
      <c r="M169" s="66"/>
      <c r="N169" s="57"/>
      <c r="O169" s="67"/>
      <c r="P169" s="160">
        <f>P170+P635+P1090+P1137</f>
        <v>0</v>
      </c>
      <c r="Q169" s="67"/>
      <c r="R169" s="160">
        <f>R170+R635+R1090+R1137</f>
        <v>80.168174060000013</v>
      </c>
      <c r="S169" s="67"/>
      <c r="T169" s="161">
        <f>T170+T635+T1090+T1137</f>
        <v>69.399759040000006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T169" s="18" t="s">
        <v>78</v>
      </c>
      <c r="AU169" s="18" t="s">
        <v>108</v>
      </c>
      <c r="BK169" s="162">
        <f>BK170+BK635+BK1090+BK1137</f>
        <v>0</v>
      </c>
    </row>
    <row r="170" spans="1:65" s="12" customFormat="1" ht="25.95" customHeight="1">
      <c r="B170" s="163"/>
      <c r="D170" s="164" t="s">
        <v>78</v>
      </c>
      <c r="E170" s="165" t="s">
        <v>175</v>
      </c>
      <c r="F170" s="165" t="s">
        <v>176</v>
      </c>
      <c r="I170" s="166"/>
      <c r="J170" s="167">
        <f>BK170</f>
        <v>0</v>
      </c>
      <c r="L170" s="163"/>
      <c r="M170" s="168"/>
      <c r="N170" s="169"/>
      <c r="O170" s="169"/>
      <c r="P170" s="170">
        <f>P171+P202+P208+P240+P261+P270+P318+P417+P423+P437+P472+P476+P503+P518+P626+P633</f>
        <v>0</v>
      </c>
      <c r="Q170" s="169"/>
      <c r="R170" s="170">
        <f>R171+R202+R208+R240+R261+R270+R318+R417+R423+R437+R472+R476+R503+R518+R626+R633</f>
        <v>59.141745320000005</v>
      </c>
      <c r="S170" s="169"/>
      <c r="T170" s="171">
        <f>T171+T202+T208+T240+T261+T270+T318+T417+T423+T437+T472+T476+T503+T518+T626+T633</f>
        <v>66.491149000000007</v>
      </c>
      <c r="AR170" s="164" t="s">
        <v>87</v>
      </c>
      <c r="AT170" s="172" t="s">
        <v>78</v>
      </c>
      <c r="AU170" s="172" t="s">
        <v>79</v>
      </c>
      <c r="AY170" s="164" t="s">
        <v>177</v>
      </c>
      <c r="BK170" s="173">
        <f>BK171+BK202+BK208+BK240+BK261+BK270+BK318+BK417+BK423+BK437+BK472+BK476+BK503+BK518+BK626+BK633</f>
        <v>0</v>
      </c>
    </row>
    <row r="171" spans="1:65" s="12" customFormat="1" ht="22.95" customHeight="1">
      <c r="B171" s="163"/>
      <c r="D171" s="164" t="s">
        <v>78</v>
      </c>
      <c r="E171" s="174" t="s">
        <v>87</v>
      </c>
      <c r="F171" s="174" t="s">
        <v>178</v>
      </c>
      <c r="I171" s="166"/>
      <c r="J171" s="175">
        <f>BK171</f>
        <v>0</v>
      </c>
      <c r="L171" s="163"/>
      <c r="M171" s="168"/>
      <c r="N171" s="169"/>
      <c r="O171" s="169"/>
      <c r="P171" s="170">
        <f>SUM(P172:P201)</f>
        <v>0</v>
      </c>
      <c r="Q171" s="169"/>
      <c r="R171" s="170">
        <f>SUM(R172:R201)</f>
        <v>0</v>
      </c>
      <c r="S171" s="169"/>
      <c r="T171" s="171">
        <f>SUM(T172:T201)</f>
        <v>19.423225000000002</v>
      </c>
      <c r="AR171" s="164" t="s">
        <v>87</v>
      </c>
      <c r="AT171" s="172" t="s">
        <v>78</v>
      </c>
      <c r="AU171" s="172" t="s">
        <v>87</v>
      </c>
      <c r="AY171" s="164" t="s">
        <v>177</v>
      </c>
      <c r="BK171" s="173">
        <f>SUM(BK172:BK201)</f>
        <v>0</v>
      </c>
    </row>
    <row r="172" spans="1:65" s="2" customFormat="1" ht="16.5" customHeight="1">
      <c r="A172" s="33"/>
      <c r="B172" s="141"/>
      <c r="C172" s="176" t="s">
        <v>87</v>
      </c>
      <c r="D172" s="176" t="s">
        <v>179</v>
      </c>
      <c r="E172" s="177" t="s">
        <v>180</v>
      </c>
      <c r="F172" s="178" t="s">
        <v>181</v>
      </c>
      <c r="G172" s="179" t="s">
        <v>182</v>
      </c>
      <c r="H172" s="180">
        <v>30</v>
      </c>
      <c r="I172" s="181"/>
      <c r="J172" s="182">
        <f>ROUND(I172*H172,2)</f>
        <v>0</v>
      </c>
      <c r="K172" s="183"/>
      <c r="L172" s="34"/>
      <c r="M172" s="184" t="s">
        <v>1</v>
      </c>
      <c r="N172" s="185" t="s">
        <v>44</v>
      </c>
      <c r="O172" s="59"/>
      <c r="P172" s="186">
        <f>O172*H172</f>
        <v>0</v>
      </c>
      <c r="Q172" s="186">
        <v>0</v>
      </c>
      <c r="R172" s="186">
        <f>Q172*H172</f>
        <v>0</v>
      </c>
      <c r="S172" s="186">
        <v>0.255</v>
      </c>
      <c r="T172" s="187">
        <f>S172*H172</f>
        <v>7.65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8" t="s">
        <v>183</v>
      </c>
      <c r="AT172" s="188" t="s">
        <v>179</v>
      </c>
      <c r="AU172" s="188" t="s">
        <v>89</v>
      </c>
      <c r="AY172" s="18" t="s">
        <v>177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8" t="s">
        <v>87</v>
      </c>
      <c r="BK172" s="189">
        <f>ROUND(I172*H172,2)</f>
        <v>0</v>
      </c>
      <c r="BL172" s="18" t="s">
        <v>183</v>
      </c>
      <c r="BM172" s="188" t="s">
        <v>89</v>
      </c>
    </row>
    <row r="173" spans="1:65" s="13" customFormat="1">
      <c r="B173" s="190"/>
      <c r="D173" s="191" t="s">
        <v>184</v>
      </c>
      <c r="E173" s="192" t="s">
        <v>1</v>
      </c>
      <c r="F173" s="193" t="s">
        <v>185</v>
      </c>
      <c r="H173" s="194">
        <v>30</v>
      </c>
      <c r="I173" s="195"/>
      <c r="L173" s="190"/>
      <c r="M173" s="196"/>
      <c r="N173" s="197"/>
      <c r="O173" s="197"/>
      <c r="P173" s="197"/>
      <c r="Q173" s="197"/>
      <c r="R173" s="197"/>
      <c r="S173" s="197"/>
      <c r="T173" s="198"/>
      <c r="AT173" s="192" t="s">
        <v>184</v>
      </c>
      <c r="AU173" s="192" t="s">
        <v>89</v>
      </c>
      <c r="AV173" s="13" t="s">
        <v>89</v>
      </c>
      <c r="AW173" s="13" t="s">
        <v>35</v>
      </c>
      <c r="AX173" s="13" t="s">
        <v>79</v>
      </c>
      <c r="AY173" s="192" t="s">
        <v>177</v>
      </c>
    </row>
    <row r="174" spans="1:65" s="14" customFormat="1">
      <c r="B174" s="199"/>
      <c r="D174" s="191" t="s">
        <v>184</v>
      </c>
      <c r="E174" s="200" t="s">
        <v>1</v>
      </c>
      <c r="F174" s="201" t="s">
        <v>186</v>
      </c>
      <c r="H174" s="202">
        <v>30</v>
      </c>
      <c r="I174" s="203"/>
      <c r="L174" s="199"/>
      <c r="M174" s="204"/>
      <c r="N174" s="205"/>
      <c r="O174" s="205"/>
      <c r="P174" s="205"/>
      <c r="Q174" s="205"/>
      <c r="R174" s="205"/>
      <c r="S174" s="205"/>
      <c r="T174" s="206"/>
      <c r="AT174" s="200" t="s">
        <v>184</v>
      </c>
      <c r="AU174" s="200" t="s">
        <v>89</v>
      </c>
      <c r="AV174" s="14" t="s">
        <v>183</v>
      </c>
      <c r="AW174" s="14" t="s">
        <v>35</v>
      </c>
      <c r="AX174" s="14" t="s">
        <v>87</v>
      </c>
      <c r="AY174" s="200" t="s">
        <v>177</v>
      </c>
    </row>
    <row r="175" spans="1:65" s="2" customFormat="1" ht="16.5" customHeight="1">
      <c r="A175" s="33"/>
      <c r="B175" s="141"/>
      <c r="C175" s="176" t="s">
        <v>187</v>
      </c>
      <c r="D175" s="176" t="s">
        <v>179</v>
      </c>
      <c r="E175" s="177" t="s">
        <v>188</v>
      </c>
      <c r="F175" s="178" t="s">
        <v>189</v>
      </c>
      <c r="G175" s="179" t="s">
        <v>182</v>
      </c>
      <c r="H175" s="180">
        <v>14.275</v>
      </c>
      <c r="I175" s="181"/>
      <c r="J175" s="182">
        <f>ROUND(I175*H175,2)</f>
        <v>0</v>
      </c>
      <c r="K175" s="183"/>
      <c r="L175" s="34"/>
      <c r="M175" s="184" t="s">
        <v>1</v>
      </c>
      <c r="N175" s="185" t="s">
        <v>44</v>
      </c>
      <c r="O175" s="59"/>
      <c r="P175" s="186">
        <f>O175*H175</f>
        <v>0</v>
      </c>
      <c r="Q175" s="186">
        <v>0</v>
      </c>
      <c r="R175" s="186">
        <f>Q175*H175</f>
        <v>0</v>
      </c>
      <c r="S175" s="186">
        <v>0.29499999999999998</v>
      </c>
      <c r="T175" s="187">
        <f>S175*H175</f>
        <v>4.211125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8" t="s">
        <v>183</v>
      </c>
      <c r="AT175" s="188" t="s">
        <v>179</v>
      </c>
      <c r="AU175" s="188" t="s">
        <v>89</v>
      </c>
      <c r="AY175" s="18" t="s">
        <v>177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87</v>
      </c>
      <c r="BK175" s="189">
        <f>ROUND(I175*H175,2)</f>
        <v>0</v>
      </c>
      <c r="BL175" s="18" t="s">
        <v>183</v>
      </c>
      <c r="BM175" s="188" t="s">
        <v>190</v>
      </c>
    </row>
    <row r="176" spans="1:65" s="13" customFormat="1">
      <c r="B176" s="190"/>
      <c r="D176" s="191" t="s">
        <v>184</v>
      </c>
      <c r="E176" s="192" t="s">
        <v>1</v>
      </c>
      <c r="F176" s="193" t="s">
        <v>191</v>
      </c>
      <c r="H176" s="194">
        <v>3.51</v>
      </c>
      <c r="I176" s="195"/>
      <c r="L176" s="190"/>
      <c r="M176" s="196"/>
      <c r="N176" s="197"/>
      <c r="O176" s="197"/>
      <c r="P176" s="197"/>
      <c r="Q176" s="197"/>
      <c r="R176" s="197"/>
      <c r="S176" s="197"/>
      <c r="T176" s="198"/>
      <c r="AT176" s="192" t="s">
        <v>184</v>
      </c>
      <c r="AU176" s="192" t="s">
        <v>89</v>
      </c>
      <c r="AV176" s="13" t="s">
        <v>89</v>
      </c>
      <c r="AW176" s="13" t="s">
        <v>35</v>
      </c>
      <c r="AX176" s="13" t="s">
        <v>79</v>
      </c>
      <c r="AY176" s="192" t="s">
        <v>177</v>
      </c>
    </row>
    <row r="177" spans="1:65" s="15" customFormat="1">
      <c r="B177" s="207"/>
      <c r="D177" s="191" t="s">
        <v>184</v>
      </c>
      <c r="E177" s="208" t="s">
        <v>1</v>
      </c>
      <c r="F177" s="209" t="s">
        <v>192</v>
      </c>
      <c r="H177" s="208" t="s">
        <v>1</v>
      </c>
      <c r="I177" s="210"/>
      <c r="L177" s="207"/>
      <c r="M177" s="211"/>
      <c r="N177" s="212"/>
      <c r="O177" s="212"/>
      <c r="P177" s="212"/>
      <c r="Q177" s="212"/>
      <c r="R177" s="212"/>
      <c r="S177" s="212"/>
      <c r="T177" s="213"/>
      <c r="AT177" s="208" t="s">
        <v>184</v>
      </c>
      <c r="AU177" s="208" t="s">
        <v>89</v>
      </c>
      <c r="AV177" s="15" t="s">
        <v>87</v>
      </c>
      <c r="AW177" s="15" t="s">
        <v>35</v>
      </c>
      <c r="AX177" s="15" t="s">
        <v>79</v>
      </c>
      <c r="AY177" s="208" t="s">
        <v>177</v>
      </c>
    </row>
    <row r="178" spans="1:65" s="13" customFormat="1">
      <c r="B178" s="190"/>
      <c r="D178" s="191" t="s">
        <v>184</v>
      </c>
      <c r="E178" s="192" t="s">
        <v>1</v>
      </c>
      <c r="F178" s="193" t="s">
        <v>193</v>
      </c>
      <c r="H178" s="194">
        <v>10.765000000000001</v>
      </c>
      <c r="I178" s="195"/>
      <c r="L178" s="190"/>
      <c r="M178" s="196"/>
      <c r="N178" s="197"/>
      <c r="O178" s="197"/>
      <c r="P178" s="197"/>
      <c r="Q178" s="197"/>
      <c r="R178" s="197"/>
      <c r="S178" s="197"/>
      <c r="T178" s="198"/>
      <c r="AT178" s="192" t="s">
        <v>184</v>
      </c>
      <c r="AU178" s="192" t="s">
        <v>89</v>
      </c>
      <c r="AV178" s="13" t="s">
        <v>89</v>
      </c>
      <c r="AW178" s="13" t="s">
        <v>35</v>
      </c>
      <c r="AX178" s="13" t="s">
        <v>79</v>
      </c>
      <c r="AY178" s="192" t="s">
        <v>177</v>
      </c>
    </row>
    <row r="179" spans="1:65" s="14" customFormat="1">
      <c r="B179" s="199"/>
      <c r="D179" s="191" t="s">
        <v>184</v>
      </c>
      <c r="E179" s="200" t="s">
        <v>1</v>
      </c>
      <c r="F179" s="201" t="s">
        <v>186</v>
      </c>
      <c r="H179" s="202">
        <v>14.275</v>
      </c>
      <c r="I179" s="203"/>
      <c r="L179" s="199"/>
      <c r="M179" s="204"/>
      <c r="N179" s="205"/>
      <c r="O179" s="205"/>
      <c r="P179" s="205"/>
      <c r="Q179" s="205"/>
      <c r="R179" s="205"/>
      <c r="S179" s="205"/>
      <c r="T179" s="206"/>
      <c r="AT179" s="200" t="s">
        <v>184</v>
      </c>
      <c r="AU179" s="200" t="s">
        <v>89</v>
      </c>
      <c r="AV179" s="14" t="s">
        <v>183</v>
      </c>
      <c r="AW179" s="14" t="s">
        <v>35</v>
      </c>
      <c r="AX179" s="14" t="s">
        <v>87</v>
      </c>
      <c r="AY179" s="200" t="s">
        <v>177</v>
      </c>
    </row>
    <row r="180" spans="1:65" s="2" customFormat="1" ht="16.5" customHeight="1">
      <c r="A180" s="33"/>
      <c r="B180" s="141"/>
      <c r="C180" s="176" t="s">
        <v>194</v>
      </c>
      <c r="D180" s="176" t="s">
        <v>179</v>
      </c>
      <c r="E180" s="177" t="s">
        <v>195</v>
      </c>
      <c r="F180" s="178" t="s">
        <v>196</v>
      </c>
      <c r="G180" s="179" t="s">
        <v>197</v>
      </c>
      <c r="H180" s="180">
        <v>5.8170000000000002</v>
      </c>
      <c r="I180" s="181"/>
      <c r="J180" s="182">
        <f>ROUND(I180*H180,2)</f>
        <v>0</v>
      </c>
      <c r="K180" s="183"/>
      <c r="L180" s="34"/>
      <c r="M180" s="184" t="s">
        <v>1</v>
      </c>
      <c r="N180" s="185" t="s">
        <v>44</v>
      </c>
      <c r="O180" s="59"/>
      <c r="P180" s="186">
        <f>O180*H180</f>
        <v>0</v>
      </c>
      <c r="Q180" s="186">
        <v>0</v>
      </c>
      <c r="R180" s="186">
        <f>Q180*H180</f>
        <v>0</v>
      </c>
      <c r="S180" s="186">
        <v>1.3</v>
      </c>
      <c r="T180" s="187">
        <f>S180*H180</f>
        <v>7.5621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88" t="s">
        <v>183</v>
      </c>
      <c r="AT180" s="188" t="s">
        <v>179</v>
      </c>
      <c r="AU180" s="188" t="s">
        <v>89</v>
      </c>
      <c r="AY180" s="18" t="s">
        <v>177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8" t="s">
        <v>87</v>
      </c>
      <c r="BK180" s="189">
        <f>ROUND(I180*H180,2)</f>
        <v>0</v>
      </c>
      <c r="BL180" s="18" t="s">
        <v>183</v>
      </c>
      <c r="BM180" s="188" t="s">
        <v>198</v>
      </c>
    </row>
    <row r="181" spans="1:65" s="13" customFormat="1">
      <c r="B181" s="190"/>
      <c r="D181" s="191" t="s">
        <v>184</v>
      </c>
      <c r="E181" s="192" t="s">
        <v>1</v>
      </c>
      <c r="F181" s="193" t="s">
        <v>191</v>
      </c>
      <c r="H181" s="194">
        <v>3.51</v>
      </c>
      <c r="I181" s="195"/>
      <c r="L181" s="190"/>
      <c r="M181" s="196"/>
      <c r="N181" s="197"/>
      <c r="O181" s="197"/>
      <c r="P181" s="197"/>
      <c r="Q181" s="197"/>
      <c r="R181" s="197"/>
      <c r="S181" s="197"/>
      <c r="T181" s="198"/>
      <c r="AT181" s="192" t="s">
        <v>184</v>
      </c>
      <c r="AU181" s="192" t="s">
        <v>89</v>
      </c>
      <c r="AV181" s="13" t="s">
        <v>89</v>
      </c>
      <c r="AW181" s="13" t="s">
        <v>35</v>
      </c>
      <c r="AX181" s="13" t="s">
        <v>79</v>
      </c>
      <c r="AY181" s="192" t="s">
        <v>177</v>
      </c>
    </row>
    <row r="182" spans="1:65" s="13" customFormat="1">
      <c r="B182" s="190"/>
      <c r="D182" s="191" t="s">
        <v>184</v>
      </c>
      <c r="E182" s="192" t="s">
        <v>1</v>
      </c>
      <c r="F182" s="193" t="s">
        <v>199</v>
      </c>
      <c r="H182" s="194">
        <v>2.3069999999999999</v>
      </c>
      <c r="I182" s="195"/>
      <c r="L182" s="190"/>
      <c r="M182" s="196"/>
      <c r="N182" s="197"/>
      <c r="O182" s="197"/>
      <c r="P182" s="197"/>
      <c r="Q182" s="197"/>
      <c r="R182" s="197"/>
      <c r="S182" s="197"/>
      <c r="T182" s="198"/>
      <c r="AT182" s="192" t="s">
        <v>184</v>
      </c>
      <c r="AU182" s="192" t="s">
        <v>89</v>
      </c>
      <c r="AV182" s="13" t="s">
        <v>89</v>
      </c>
      <c r="AW182" s="13" t="s">
        <v>35</v>
      </c>
      <c r="AX182" s="13" t="s">
        <v>79</v>
      </c>
      <c r="AY182" s="192" t="s">
        <v>177</v>
      </c>
    </row>
    <row r="183" spans="1:65" s="14" customFormat="1">
      <c r="B183" s="199"/>
      <c r="D183" s="191" t="s">
        <v>184</v>
      </c>
      <c r="E183" s="200" t="s">
        <v>1</v>
      </c>
      <c r="F183" s="201" t="s">
        <v>186</v>
      </c>
      <c r="H183" s="202">
        <v>5.8170000000000002</v>
      </c>
      <c r="I183" s="203"/>
      <c r="L183" s="199"/>
      <c r="M183" s="204"/>
      <c r="N183" s="205"/>
      <c r="O183" s="205"/>
      <c r="P183" s="205"/>
      <c r="Q183" s="205"/>
      <c r="R183" s="205"/>
      <c r="S183" s="205"/>
      <c r="T183" s="206"/>
      <c r="AT183" s="200" t="s">
        <v>184</v>
      </c>
      <c r="AU183" s="200" t="s">
        <v>89</v>
      </c>
      <c r="AV183" s="14" t="s">
        <v>183</v>
      </c>
      <c r="AW183" s="14" t="s">
        <v>35</v>
      </c>
      <c r="AX183" s="14" t="s">
        <v>87</v>
      </c>
      <c r="AY183" s="200" t="s">
        <v>177</v>
      </c>
    </row>
    <row r="184" spans="1:65" s="2" customFormat="1" ht="16.5" customHeight="1">
      <c r="A184" s="33"/>
      <c r="B184" s="141"/>
      <c r="C184" s="176" t="s">
        <v>200</v>
      </c>
      <c r="D184" s="176" t="s">
        <v>179</v>
      </c>
      <c r="E184" s="177" t="s">
        <v>201</v>
      </c>
      <c r="F184" s="178" t="s">
        <v>202</v>
      </c>
      <c r="G184" s="179" t="s">
        <v>197</v>
      </c>
      <c r="H184" s="180">
        <v>20.001000000000001</v>
      </c>
      <c r="I184" s="181"/>
      <c r="J184" s="182">
        <f>ROUND(I184*H184,2)</f>
        <v>0</v>
      </c>
      <c r="K184" s="183"/>
      <c r="L184" s="34"/>
      <c r="M184" s="184" t="s">
        <v>1</v>
      </c>
      <c r="N184" s="185" t="s">
        <v>44</v>
      </c>
      <c r="O184" s="59"/>
      <c r="P184" s="186">
        <f>O184*H184</f>
        <v>0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8" t="s">
        <v>183</v>
      </c>
      <c r="AT184" s="188" t="s">
        <v>179</v>
      </c>
      <c r="AU184" s="188" t="s">
        <v>89</v>
      </c>
      <c r="AY184" s="18" t="s">
        <v>177</v>
      </c>
      <c r="BE184" s="189">
        <f>IF(N184="základní",J184,0)</f>
        <v>0</v>
      </c>
      <c r="BF184" s="189">
        <f>IF(N184="snížená",J184,0)</f>
        <v>0</v>
      </c>
      <c r="BG184" s="189">
        <f>IF(N184="zákl. přenesená",J184,0)</f>
        <v>0</v>
      </c>
      <c r="BH184" s="189">
        <f>IF(N184="sníž. přenesená",J184,0)</f>
        <v>0</v>
      </c>
      <c r="BI184" s="189">
        <f>IF(N184="nulová",J184,0)</f>
        <v>0</v>
      </c>
      <c r="BJ184" s="18" t="s">
        <v>87</v>
      </c>
      <c r="BK184" s="189">
        <f>ROUND(I184*H184,2)</f>
        <v>0</v>
      </c>
      <c r="BL184" s="18" t="s">
        <v>183</v>
      </c>
      <c r="BM184" s="188" t="s">
        <v>203</v>
      </c>
    </row>
    <row r="185" spans="1:65" s="15" customFormat="1">
      <c r="B185" s="207"/>
      <c r="D185" s="191" t="s">
        <v>184</v>
      </c>
      <c r="E185" s="208" t="s">
        <v>1</v>
      </c>
      <c r="F185" s="209" t="s">
        <v>192</v>
      </c>
      <c r="H185" s="208" t="s">
        <v>1</v>
      </c>
      <c r="I185" s="210"/>
      <c r="L185" s="207"/>
      <c r="M185" s="211"/>
      <c r="N185" s="212"/>
      <c r="O185" s="212"/>
      <c r="P185" s="212"/>
      <c r="Q185" s="212"/>
      <c r="R185" s="212"/>
      <c r="S185" s="212"/>
      <c r="T185" s="213"/>
      <c r="AT185" s="208" t="s">
        <v>184</v>
      </c>
      <c r="AU185" s="208" t="s">
        <v>89</v>
      </c>
      <c r="AV185" s="15" t="s">
        <v>87</v>
      </c>
      <c r="AW185" s="15" t="s">
        <v>35</v>
      </c>
      <c r="AX185" s="15" t="s">
        <v>79</v>
      </c>
      <c r="AY185" s="208" t="s">
        <v>177</v>
      </c>
    </row>
    <row r="186" spans="1:65" s="13" customFormat="1">
      <c r="B186" s="190"/>
      <c r="D186" s="191" t="s">
        <v>184</v>
      </c>
      <c r="E186" s="192" t="s">
        <v>1</v>
      </c>
      <c r="F186" s="193" t="s">
        <v>204</v>
      </c>
      <c r="H186" s="194">
        <v>6.4589999999999996</v>
      </c>
      <c r="I186" s="195"/>
      <c r="L186" s="190"/>
      <c r="M186" s="196"/>
      <c r="N186" s="197"/>
      <c r="O186" s="197"/>
      <c r="P186" s="197"/>
      <c r="Q186" s="197"/>
      <c r="R186" s="197"/>
      <c r="S186" s="197"/>
      <c r="T186" s="198"/>
      <c r="AT186" s="192" t="s">
        <v>184</v>
      </c>
      <c r="AU186" s="192" t="s">
        <v>89</v>
      </c>
      <c r="AV186" s="13" t="s">
        <v>89</v>
      </c>
      <c r="AW186" s="13" t="s">
        <v>35</v>
      </c>
      <c r="AX186" s="13" t="s">
        <v>79</v>
      </c>
      <c r="AY186" s="192" t="s">
        <v>177</v>
      </c>
    </row>
    <row r="187" spans="1:65" s="13" customFormat="1">
      <c r="B187" s="190"/>
      <c r="D187" s="191" t="s">
        <v>184</v>
      </c>
      <c r="E187" s="192" t="s">
        <v>1</v>
      </c>
      <c r="F187" s="193" t="s">
        <v>205</v>
      </c>
      <c r="H187" s="194">
        <v>13.542</v>
      </c>
      <c r="I187" s="195"/>
      <c r="L187" s="190"/>
      <c r="M187" s="196"/>
      <c r="N187" s="197"/>
      <c r="O187" s="197"/>
      <c r="P187" s="197"/>
      <c r="Q187" s="197"/>
      <c r="R187" s="197"/>
      <c r="S187" s="197"/>
      <c r="T187" s="198"/>
      <c r="AT187" s="192" t="s">
        <v>184</v>
      </c>
      <c r="AU187" s="192" t="s">
        <v>89</v>
      </c>
      <c r="AV187" s="13" t="s">
        <v>89</v>
      </c>
      <c r="AW187" s="13" t="s">
        <v>35</v>
      </c>
      <c r="AX187" s="13" t="s">
        <v>79</v>
      </c>
      <c r="AY187" s="192" t="s">
        <v>177</v>
      </c>
    </row>
    <row r="188" spans="1:65" s="14" customFormat="1">
      <c r="B188" s="199"/>
      <c r="D188" s="191" t="s">
        <v>184</v>
      </c>
      <c r="E188" s="200" t="s">
        <v>1</v>
      </c>
      <c r="F188" s="201" t="s">
        <v>186</v>
      </c>
      <c r="H188" s="202">
        <v>20.001000000000001</v>
      </c>
      <c r="I188" s="203"/>
      <c r="L188" s="199"/>
      <c r="M188" s="204"/>
      <c r="N188" s="205"/>
      <c r="O188" s="205"/>
      <c r="P188" s="205"/>
      <c r="Q188" s="205"/>
      <c r="R188" s="205"/>
      <c r="S188" s="205"/>
      <c r="T188" s="206"/>
      <c r="AT188" s="200" t="s">
        <v>184</v>
      </c>
      <c r="AU188" s="200" t="s">
        <v>89</v>
      </c>
      <c r="AV188" s="14" t="s">
        <v>183</v>
      </c>
      <c r="AW188" s="14" t="s">
        <v>35</v>
      </c>
      <c r="AX188" s="14" t="s">
        <v>87</v>
      </c>
      <c r="AY188" s="200" t="s">
        <v>177</v>
      </c>
    </row>
    <row r="189" spans="1:65" s="2" customFormat="1" ht="16.5" customHeight="1">
      <c r="A189" s="33"/>
      <c r="B189" s="141"/>
      <c r="C189" s="176" t="s">
        <v>206</v>
      </c>
      <c r="D189" s="176" t="s">
        <v>179</v>
      </c>
      <c r="E189" s="177" t="s">
        <v>207</v>
      </c>
      <c r="F189" s="178" t="s">
        <v>208</v>
      </c>
      <c r="G189" s="179" t="s">
        <v>197</v>
      </c>
      <c r="H189" s="180">
        <v>20.001000000000001</v>
      </c>
      <c r="I189" s="181"/>
      <c r="J189" s="182">
        <f>ROUND(I189*H189,2)</f>
        <v>0</v>
      </c>
      <c r="K189" s="183"/>
      <c r="L189" s="34"/>
      <c r="M189" s="184" t="s">
        <v>1</v>
      </c>
      <c r="N189" s="185" t="s">
        <v>44</v>
      </c>
      <c r="O189" s="59"/>
      <c r="P189" s="186">
        <f>O189*H189</f>
        <v>0</v>
      </c>
      <c r="Q189" s="186">
        <v>0</v>
      </c>
      <c r="R189" s="186">
        <f>Q189*H189</f>
        <v>0</v>
      </c>
      <c r="S189" s="186">
        <v>0</v>
      </c>
      <c r="T189" s="187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88" t="s">
        <v>183</v>
      </c>
      <c r="AT189" s="188" t="s">
        <v>179</v>
      </c>
      <c r="AU189" s="188" t="s">
        <v>89</v>
      </c>
      <c r="AY189" s="18" t="s">
        <v>177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8" t="s">
        <v>87</v>
      </c>
      <c r="BK189" s="189">
        <f>ROUND(I189*H189,2)</f>
        <v>0</v>
      </c>
      <c r="BL189" s="18" t="s">
        <v>183</v>
      </c>
      <c r="BM189" s="188" t="s">
        <v>209</v>
      </c>
    </row>
    <row r="190" spans="1:65" s="2" customFormat="1" ht="16.5" customHeight="1">
      <c r="A190" s="33"/>
      <c r="B190" s="141"/>
      <c r="C190" s="176" t="s">
        <v>210</v>
      </c>
      <c r="D190" s="176" t="s">
        <v>179</v>
      </c>
      <c r="E190" s="177" t="s">
        <v>211</v>
      </c>
      <c r="F190" s="178" t="s">
        <v>212</v>
      </c>
      <c r="G190" s="179" t="s">
        <v>197</v>
      </c>
      <c r="H190" s="180">
        <v>3.3340000000000001</v>
      </c>
      <c r="I190" s="181"/>
      <c r="J190" s="182">
        <f>ROUND(I190*H190,2)</f>
        <v>0</v>
      </c>
      <c r="K190" s="183"/>
      <c r="L190" s="34"/>
      <c r="M190" s="184" t="s">
        <v>1</v>
      </c>
      <c r="N190" s="185" t="s">
        <v>44</v>
      </c>
      <c r="O190" s="59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8" t="s">
        <v>183</v>
      </c>
      <c r="AT190" s="188" t="s">
        <v>179</v>
      </c>
      <c r="AU190" s="188" t="s">
        <v>89</v>
      </c>
      <c r="AY190" s="18" t="s">
        <v>177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8" t="s">
        <v>87</v>
      </c>
      <c r="BK190" s="189">
        <f>ROUND(I190*H190,2)</f>
        <v>0</v>
      </c>
      <c r="BL190" s="18" t="s">
        <v>183</v>
      </c>
      <c r="BM190" s="188" t="s">
        <v>213</v>
      </c>
    </row>
    <row r="191" spans="1:65" s="15" customFormat="1">
      <c r="B191" s="207"/>
      <c r="D191" s="191" t="s">
        <v>184</v>
      </c>
      <c r="E191" s="208" t="s">
        <v>1</v>
      </c>
      <c r="F191" s="209" t="s">
        <v>192</v>
      </c>
      <c r="H191" s="208" t="s">
        <v>1</v>
      </c>
      <c r="I191" s="210"/>
      <c r="L191" s="207"/>
      <c r="M191" s="211"/>
      <c r="N191" s="212"/>
      <c r="O191" s="212"/>
      <c r="P191" s="212"/>
      <c r="Q191" s="212"/>
      <c r="R191" s="212"/>
      <c r="S191" s="212"/>
      <c r="T191" s="213"/>
      <c r="AT191" s="208" t="s">
        <v>184</v>
      </c>
      <c r="AU191" s="208" t="s">
        <v>89</v>
      </c>
      <c r="AV191" s="15" t="s">
        <v>87</v>
      </c>
      <c r="AW191" s="15" t="s">
        <v>35</v>
      </c>
      <c r="AX191" s="15" t="s">
        <v>79</v>
      </c>
      <c r="AY191" s="208" t="s">
        <v>177</v>
      </c>
    </row>
    <row r="192" spans="1:65" s="13" customFormat="1">
      <c r="B192" s="190"/>
      <c r="D192" s="191" t="s">
        <v>184</v>
      </c>
      <c r="E192" s="192" t="s">
        <v>1</v>
      </c>
      <c r="F192" s="193" t="s">
        <v>214</v>
      </c>
      <c r="H192" s="194">
        <v>1.077</v>
      </c>
      <c r="I192" s="195"/>
      <c r="L192" s="190"/>
      <c r="M192" s="196"/>
      <c r="N192" s="197"/>
      <c r="O192" s="197"/>
      <c r="P192" s="197"/>
      <c r="Q192" s="197"/>
      <c r="R192" s="197"/>
      <c r="S192" s="197"/>
      <c r="T192" s="198"/>
      <c r="AT192" s="192" t="s">
        <v>184</v>
      </c>
      <c r="AU192" s="192" t="s">
        <v>89</v>
      </c>
      <c r="AV192" s="13" t="s">
        <v>89</v>
      </c>
      <c r="AW192" s="13" t="s">
        <v>35</v>
      </c>
      <c r="AX192" s="13" t="s">
        <v>79</v>
      </c>
      <c r="AY192" s="192" t="s">
        <v>177</v>
      </c>
    </row>
    <row r="193" spans="1:65" s="13" customFormat="1">
      <c r="B193" s="190"/>
      <c r="D193" s="191" t="s">
        <v>184</v>
      </c>
      <c r="E193" s="192" t="s">
        <v>1</v>
      </c>
      <c r="F193" s="193" t="s">
        <v>215</v>
      </c>
      <c r="H193" s="194">
        <v>2.2570000000000001</v>
      </c>
      <c r="I193" s="195"/>
      <c r="L193" s="190"/>
      <c r="M193" s="196"/>
      <c r="N193" s="197"/>
      <c r="O193" s="197"/>
      <c r="P193" s="197"/>
      <c r="Q193" s="197"/>
      <c r="R193" s="197"/>
      <c r="S193" s="197"/>
      <c r="T193" s="198"/>
      <c r="AT193" s="192" t="s">
        <v>184</v>
      </c>
      <c r="AU193" s="192" t="s">
        <v>89</v>
      </c>
      <c r="AV193" s="13" t="s">
        <v>89</v>
      </c>
      <c r="AW193" s="13" t="s">
        <v>35</v>
      </c>
      <c r="AX193" s="13" t="s">
        <v>79</v>
      </c>
      <c r="AY193" s="192" t="s">
        <v>177</v>
      </c>
    </row>
    <row r="194" spans="1:65" s="14" customFormat="1">
      <c r="B194" s="199"/>
      <c r="D194" s="191" t="s">
        <v>184</v>
      </c>
      <c r="E194" s="200" t="s">
        <v>1</v>
      </c>
      <c r="F194" s="201" t="s">
        <v>186</v>
      </c>
      <c r="H194" s="202">
        <v>3.3340000000000001</v>
      </c>
      <c r="I194" s="203"/>
      <c r="L194" s="199"/>
      <c r="M194" s="204"/>
      <c r="N194" s="205"/>
      <c r="O194" s="205"/>
      <c r="P194" s="205"/>
      <c r="Q194" s="205"/>
      <c r="R194" s="205"/>
      <c r="S194" s="205"/>
      <c r="T194" s="206"/>
      <c r="AT194" s="200" t="s">
        <v>184</v>
      </c>
      <c r="AU194" s="200" t="s">
        <v>89</v>
      </c>
      <c r="AV194" s="14" t="s">
        <v>183</v>
      </c>
      <c r="AW194" s="14" t="s">
        <v>35</v>
      </c>
      <c r="AX194" s="14" t="s">
        <v>87</v>
      </c>
      <c r="AY194" s="200" t="s">
        <v>177</v>
      </c>
    </row>
    <row r="195" spans="1:65" s="2" customFormat="1" ht="16.5" customHeight="1">
      <c r="A195" s="33"/>
      <c r="B195" s="141"/>
      <c r="C195" s="176" t="s">
        <v>216</v>
      </c>
      <c r="D195" s="176" t="s">
        <v>179</v>
      </c>
      <c r="E195" s="177" t="s">
        <v>217</v>
      </c>
      <c r="F195" s="178" t="s">
        <v>218</v>
      </c>
      <c r="G195" s="179" t="s">
        <v>197</v>
      </c>
      <c r="H195" s="180">
        <v>16.667000000000002</v>
      </c>
      <c r="I195" s="181"/>
      <c r="J195" s="182">
        <f>ROUND(I195*H195,2)</f>
        <v>0</v>
      </c>
      <c r="K195" s="183"/>
      <c r="L195" s="34"/>
      <c r="M195" s="184" t="s">
        <v>1</v>
      </c>
      <c r="N195" s="185" t="s">
        <v>44</v>
      </c>
      <c r="O195" s="59"/>
      <c r="P195" s="186">
        <f>O195*H195</f>
        <v>0</v>
      </c>
      <c r="Q195" s="186">
        <v>0</v>
      </c>
      <c r="R195" s="186">
        <f>Q195*H195</f>
        <v>0</v>
      </c>
      <c r="S195" s="186">
        <v>0</v>
      </c>
      <c r="T195" s="187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88" t="s">
        <v>183</v>
      </c>
      <c r="AT195" s="188" t="s">
        <v>179</v>
      </c>
      <c r="AU195" s="188" t="s">
        <v>89</v>
      </c>
      <c r="AY195" s="18" t="s">
        <v>177</v>
      </c>
      <c r="BE195" s="189">
        <f>IF(N195="základní",J195,0)</f>
        <v>0</v>
      </c>
      <c r="BF195" s="189">
        <f>IF(N195="snížená",J195,0)</f>
        <v>0</v>
      </c>
      <c r="BG195" s="189">
        <f>IF(N195="zákl. přenesená",J195,0)</f>
        <v>0</v>
      </c>
      <c r="BH195" s="189">
        <f>IF(N195="sníž. přenesená",J195,0)</f>
        <v>0</v>
      </c>
      <c r="BI195" s="189">
        <f>IF(N195="nulová",J195,0)</f>
        <v>0</v>
      </c>
      <c r="BJ195" s="18" t="s">
        <v>87</v>
      </c>
      <c r="BK195" s="189">
        <f>ROUND(I195*H195,2)</f>
        <v>0</v>
      </c>
      <c r="BL195" s="18" t="s">
        <v>183</v>
      </c>
      <c r="BM195" s="188" t="s">
        <v>219</v>
      </c>
    </row>
    <row r="196" spans="1:65" s="13" customFormat="1">
      <c r="B196" s="190"/>
      <c r="D196" s="191" t="s">
        <v>184</v>
      </c>
      <c r="E196" s="192" t="s">
        <v>1</v>
      </c>
      <c r="F196" s="193" t="s">
        <v>220</v>
      </c>
      <c r="H196" s="194">
        <v>16.667000000000002</v>
      </c>
      <c r="I196" s="195"/>
      <c r="L196" s="190"/>
      <c r="M196" s="196"/>
      <c r="N196" s="197"/>
      <c r="O196" s="197"/>
      <c r="P196" s="197"/>
      <c r="Q196" s="197"/>
      <c r="R196" s="197"/>
      <c r="S196" s="197"/>
      <c r="T196" s="198"/>
      <c r="AT196" s="192" t="s">
        <v>184</v>
      </c>
      <c r="AU196" s="192" t="s">
        <v>89</v>
      </c>
      <c r="AV196" s="13" t="s">
        <v>89</v>
      </c>
      <c r="AW196" s="13" t="s">
        <v>35</v>
      </c>
      <c r="AX196" s="13" t="s">
        <v>87</v>
      </c>
      <c r="AY196" s="192" t="s">
        <v>177</v>
      </c>
    </row>
    <row r="197" spans="1:65" s="2" customFormat="1" ht="16.5" customHeight="1">
      <c r="A197" s="33"/>
      <c r="B197" s="141"/>
      <c r="C197" s="176" t="s">
        <v>221</v>
      </c>
      <c r="D197" s="176" t="s">
        <v>179</v>
      </c>
      <c r="E197" s="177" t="s">
        <v>222</v>
      </c>
      <c r="F197" s="178" t="s">
        <v>223</v>
      </c>
      <c r="G197" s="179" t="s">
        <v>197</v>
      </c>
      <c r="H197" s="180">
        <v>3.3340000000000001</v>
      </c>
      <c r="I197" s="181"/>
      <c r="J197" s="182">
        <f>ROUND(I197*H197,2)</f>
        <v>0</v>
      </c>
      <c r="K197" s="183"/>
      <c r="L197" s="34"/>
      <c r="M197" s="184" t="s">
        <v>1</v>
      </c>
      <c r="N197" s="185" t="s">
        <v>44</v>
      </c>
      <c r="O197" s="59"/>
      <c r="P197" s="186">
        <f>O197*H197</f>
        <v>0</v>
      </c>
      <c r="Q197" s="186">
        <v>0</v>
      </c>
      <c r="R197" s="186">
        <f>Q197*H197</f>
        <v>0</v>
      </c>
      <c r="S197" s="186">
        <v>0</v>
      </c>
      <c r="T197" s="187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8" t="s">
        <v>183</v>
      </c>
      <c r="AT197" s="188" t="s">
        <v>179</v>
      </c>
      <c r="AU197" s="188" t="s">
        <v>89</v>
      </c>
      <c r="AY197" s="18" t="s">
        <v>177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8" t="s">
        <v>87</v>
      </c>
      <c r="BK197" s="189">
        <f>ROUND(I197*H197,2)</f>
        <v>0</v>
      </c>
      <c r="BL197" s="18" t="s">
        <v>183</v>
      </c>
      <c r="BM197" s="188" t="s">
        <v>224</v>
      </c>
    </row>
    <row r="198" spans="1:65" s="2" customFormat="1" ht="16.5" customHeight="1">
      <c r="A198" s="33"/>
      <c r="B198" s="141"/>
      <c r="C198" s="176" t="s">
        <v>225</v>
      </c>
      <c r="D198" s="176" t="s">
        <v>179</v>
      </c>
      <c r="E198" s="177" t="s">
        <v>226</v>
      </c>
      <c r="F198" s="178" t="s">
        <v>227</v>
      </c>
      <c r="G198" s="179" t="s">
        <v>197</v>
      </c>
      <c r="H198" s="180">
        <v>3.3340000000000001</v>
      </c>
      <c r="I198" s="181"/>
      <c r="J198" s="182">
        <f>ROUND(I198*H198,2)</f>
        <v>0</v>
      </c>
      <c r="K198" s="183"/>
      <c r="L198" s="34"/>
      <c r="M198" s="184" t="s">
        <v>1</v>
      </c>
      <c r="N198" s="185" t="s">
        <v>44</v>
      </c>
      <c r="O198" s="59"/>
      <c r="P198" s="186">
        <f>O198*H198</f>
        <v>0</v>
      </c>
      <c r="Q198" s="186">
        <v>0</v>
      </c>
      <c r="R198" s="186">
        <f>Q198*H198</f>
        <v>0</v>
      </c>
      <c r="S198" s="186">
        <v>0</v>
      </c>
      <c r="T198" s="187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8" t="s">
        <v>183</v>
      </c>
      <c r="AT198" s="188" t="s">
        <v>179</v>
      </c>
      <c r="AU198" s="188" t="s">
        <v>89</v>
      </c>
      <c r="AY198" s="18" t="s">
        <v>177</v>
      </c>
      <c r="BE198" s="189">
        <f>IF(N198="základní",J198,0)</f>
        <v>0</v>
      </c>
      <c r="BF198" s="189">
        <f>IF(N198="snížená",J198,0)</f>
        <v>0</v>
      </c>
      <c r="BG198" s="189">
        <f>IF(N198="zákl. přenesená",J198,0)</f>
        <v>0</v>
      </c>
      <c r="BH198" s="189">
        <f>IF(N198="sníž. přenesená",J198,0)</f>
        <v>0</v>
      </c>
      <c r="BI198" s="189">
        <f>IF(N198="nulová",J198,0)</f>
        <v>0</v>
      </c>
      <c r="BJ198" s="18" t="s">
        <v>87</v>
      </c>
      <c r="BK198" s="189">
        <f>ROUND(I198*H198,2)</f>
        <v>0</v>
      </c>
      <c r="BL198" s="18" t="s">
        <v>183</v>
      </c>
      <c r="BM198" s="188" t="s">
        <v>228</v>
      </c>
    </row>
    <row r="199" spans="1:65" s="2" customFormat="1" ht="16.5" customHeight="1">
      <c r="A199" s="33"/>
      <c r="B199" s="141"/>
      <c r="C199" s="176" t="s">
        <v>229</v>
      </c>
      <c r="D199" s="176" t="s">
        <v>179</v>
      </c>
      <c r="E199" s="177" t="s">
        <v>230</v>
      </c>
      <c r="F199" s="178" t="s">
        <v>231</v>
      </c>
      <c r="G199" s="179" t="s">
        <v>232</v>
      </c>
      <c r="H199" s="180">
        <v>6.218</v>
      </c>
      <c r="I199" s="181"/>
      <c r="J199" s="182">
        <f>ROUND(I199*H199,2)</f>
        <v>0</v>
      </c>
      <c r="K199" s="183"/>
      <c r="L199" s="34"/>
      <c r="M199" s="184" t="s">
        <v>1</v>
      </c>
      <c r="N199" s="185" t="s">
        <v>44</v>
      </c>
      <c r="O199" s="59"/>
      <c r="P199" s="186">
        <f>O199*H199</f>
        <v>0</v>
      </c>
      <c r="Q199" s="186">
        <v>0</v>
      </c>
      <c r="R199" s="186">
        <f>Q199*H199</f>
        <v>0</v>
      </c>
      <c r="S199" s="186">
        <v>0</v>
      </c>
      <c r="T199" s="187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88" t="s">
        <v>183</v>
      </c>
      <c r="AT199" s="188" t="s">
        <v>179</v>
      </c>
      <c r="AU199" s="188" t="s">
        <v>89</v>
      </c>
      <c r="AY199" s="18" t="s">
        <v>177</v>
      </c>
      <c r="BE199" s="189">
        <f>IF(N199="základní",J199,0)</f>
        <v>0</v>
      </c>
      <c r="BF199" s="189">
        <f>IF(N199="snížená",J199,0)</f>
        <v>0</v>
      </c>
      <c r="BG199" s="189">
        <f>IF(N199="zákl. přenesená",J199,0)</f>
        <v>0</v>
      </c>
      <c r="BH199" s="189">
        <f>IF(N199="sníž. přenesená",J199,0)</f>
        <v>0</v>
      </c>
      <c r="BI199" s="189">
        <f>IF(N199="nulová",J199,0)</f>
        <v>0</v>
      </c>
      <c r="BJ199" s="18" t="s">
        <v>87</v>
      </c>
      <c r="BK199" s="189">
        <f>ROUND(I199*H199,2)</f>
        <v>0</v>
      </c>
      <c r="BL199" s="18" t="s">
        <v>183</v>
      </c>
      <c r="BM199" s="188" t="s">
        <v>233</v>
      </c>
    </row>
    <row r="200" spans="1:65" s="13" customFormat="1">
      <c r="B200" s="190"/>
      <c r="D200" s="191" t="s">
        <v>184</v>
      </c>
      <c r="E200" s="192" t="s">
        <v>1</v>
      </c>
      <c r="F200" s="193" t="s">
        <v>234</v>
      </c>
      <c r="H200" s="194">
        <v>6.218</v>
      </c>
      <c r="I200" s="195"/>
      <c r="L200" s="190"/>
      <c r="M200" s="196"/>
      <c r="N200" s="197"/>
      <c r="O200" s="197"/>
      <c r="P200" s="197"/>
      <c r="Q200" s="197"/>
      <c r="R200" s="197"/>
      <c r="S200" s="197"/>
      <c r="T200" s="198"/>
      <c r="AT200" s="192" t="s">
        <v>184</v>
      </c>
      <c r="AU200" s="192" t="s">
        <v>89</v>
      </c>
      <c r="AV200" s="13" t="s">
        <v>89</v>
      </c>
      <c r="AW200" s="13" t="s">
        <v>35</v>
      </c>
      <c r="AX200" s="13" t="s">
        <v>87</v>
      </c>
      <c r="AY200" s="192" t="s">
        <v>177</v>
      </c>
    </row>
    <row r="201" spans="1:65" s="2" customFormat="1" ht="16.5" customHeight="1">
      <c r="A201" s="33"/>
      <c r="B201" s="141"/>
      <c r="C201" s="176" t="s">
        <v>235</v>
      </c>
      <c r="D201" s="176" t="s">
        <v>179</v>
      </c>
      <c r="E201" s="177" t="s">
        <v>236</v>
      </c>
      <c r="F201" s="178" t="s">
        <v>237</v>
      </c>
      <c r="G201" s="179" t="s">
        <v>197</v>
      </c>
      <c r="H201" s="180">
        <v>16.667000000000002</v>
      </c>
      <c r="I201" s="181"/>
      <c r="J201" s="182">
        <f>ROUND(I201*H201,2)</f>
        <v>0</v>
      </c>
      <c r="K201" s="183"/>
      <c r="L201" s="34"/>
      <c r="M201" s="184" t="s">
        <v>1</v>
      </c>
      <c r="N201" s="185" t="s">
        <v>44</v>
      </c>
      <c r="O201" s="59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88" t="s">
        <v>183</v>
      </c>
      <c r="AT201" s="188" t="s">
        <v>179</v>
      </c>
      <c r="AU201" s="188" t="s">
        <v>89</v>
      </c>
      <c r="AY201" s="18" t="s">
        <v>177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8" t="s">
        <v>87</v>
      </c>
      <c r="BK201" s="189">
        <f>ROUND(I201*H201,2)</f>
        <v>0</v>
      </c>
      <c r="BL201" s="18" t="s">
        <v>183</v>
      </c>
      <c r="BM201" s="188" t="s">
        <v>238</v>
      </c>
    </row>
    <row r="202" spans="1:65" s="12" customFormat="1" ht="22.95" customHeight="1">
      <c r="B202" s="163"/>
      <c r="D202" s="164" t="s">
        <v>78</v>
      </c>
      <c r="E202" s="174" t="s">
        <v>89</v>
      </c>
      <c r="F202" s="174" t="s">
        <v>239</v>
      </c>
      <c r="I202" s="166"/>
      <c r="J202" s="175">
        <f>BK202</f>
        <v>0</v>
      </c>
      <c r="L202" s="163"/>
      <c r="M202" s="168"/>
      <c r="N202" s="169"/>
      <c r="O202" s="169"/>
      <c r="P202" s="170">
        <f>SUM(P203:P207)</f>
        <v>0</v>
      </c>
      <c r="Q202" s="169"/>
      <c r="R202" s="170">
        <f>SUM(R203:R207)</f>
        <v>0</v>
      </c>
      <c r="S202" s="169"/>
      <c r="T202" s="171">
        <f>SUM(T203:T207)</f>
        <v>0</v>
      </c>
      <c r="AR202" s="164" t="s">
        <v>87</v>
      </c>
      <c r="AT202" s="172" t="s">
        <v>78</v>
      </c>
      <c r="AU202" s="172" t="s">
        <v>87</v>
      </c>
      <c r="AY202" s="164" t="s">
        <v>177</v>
      </c>
      <c r="BK202" s="173">
        <f>SUM(BK203:BK207)</f>
        <v>0</v>
      </c>
    </row>
    <row r="203" spans="1:65" s="2" customFormat="1" ht="16.5" customHeight="1">
      <c r="A203" s="33"/>
      <c r="B203" s="141"/>
      <c r="C203" s="176" t="s">
        <v>240</v>
      </c>
      <c r="D203" s="176" t="s">
        <v>179</v>
      </c>
      <c r="E203" s="177" t="s">
        <v>241</v>
      </c>
      <c r="F203" s="178" t="s">
        <v>242</v>
      </c>
      <c r="G203" s="179" t="s">
        <v>182</v>
      </c>
      <c r="H203" s="180">
        <v>33.335000000000001</v>
      </c>
      <c r="I203" s="181"/>
      <c r="J203" s="182">
        <f>ROUND(I203*H203,2)</f>
        <v>0</v>
      </c>
      <c r="K203" s="183"/>
      <c r="L203" s="34"/>
      <c r="M203" s="184" t="s">
        <v>1</v>
      </c>
      <c r="N203" s="185" t="s">
        <v>44</v>
      </c>
      <c r="O203" s="59"/>
      <c r="P203" s="186">
        <f>O203*H203</f>
        <v>0</v>
      </c>
      <c r="Q203" s="186">
        <v>0</v>
      </c>
      <c r="R203" s="186">
        <f>Q203*H203</f>
        <v>0</v>
      </c>
      <c r="S203" s="186">
        <v>0</v>
      </c>
      <c r="T203" s="187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8" t="s">
        <v>183</v>
      </c>
      <c r="AT203" s="188" t="s">
        <v>179</v>
      </c>
      <c r="AU203" s="188" t="s">
        <v>89</v>
      </c>
      <c r="AY203" s="18" t="s">
        <v>177</v>
      </c>
      <c r="BE203" s="189">
        <f>IF(N203="základní",J203,0)</f>
        <v>0</v>
      </c>
      <c r="BF203" s="189">
        <f>IF(N203="snížená",J203,0)</f>
        <v>0</v>
      </c>
      <c r="BG203" s="189">
        <f>IF(N203="zákl. přenesená",J203,0)</f>
        <v>0</v>
      </c>
      <c r="BH203" s="189">
        <f>IF(N203="sníž. přenesená",J203,0)</f>
        <v>0</v>
      </c>
      <c r="BI203" s="189">
        <f>IF(N203="nulová",J203,0)</f>
        <v>0</v>
      </c>
      <c r="BJ203" s="18" t="s">
        <v>87</v>
      </c>
      <c r="BK203" s="189">
        <f>ROUND(I203*H203,2)</f>
        <v>0</v>
      </c>
      <c r="BL203" s="18" t="s">
        <v>183</v>
      </c>
      <c r="BM203" s="188" t="s">
        <v>243</v>
      </c>
    </row>
    <row r="204" spans="1:65" s="15" customFormat="1">
      <c r="B204" s="207"/>
      <c r="D204" s="191" t="s">
        <v>184</v>
      </c>
      <c r="E204" s="208" t="s">
        <v>1</v>
      </c>
      <c r="F204" s="209" t="s">
        <v>192</v>
      </c>
      <c r="H204" s="208" t="s">
        <v>1</v>
      </c>
      <c r="I204" s="210"/>
      <c r="L204" s="207"/>
      <c r="M204" s="211"/>
      <c r="N204" s="212"/>
      <c r="O204" s="212"/>
      <c r="P204" s="212"/>
      <c r="Q204" s="212"/>
      <c r="R204" s="212"/>
      <c r="S204" s="212"/>
      <c r="T204" s="213"/>
      <c r="AT204" s="208" t="s">
        <v>184</v>
      </c>
      <c r="AU204" s="208" t="s">
        <v>89</v>
      </c>
      <c r="AV204" s="15" t="s">
        <v>87</v>
      </c>
      <c r="AW204" s="15" t="s">
        <v>35</v>
      </c>
      <c r="AX204" s="15" t="s">
        <v>79</v>
      </c>
      <c r="AY204" s="208" t="s">
        <v>177</v>
      </c>
    </row>
    <row r="205" spans="1:65" s="13" customFormat="1">
      <c r="B205" s="190"/>
      <c r="D205" s="191" t="s">
        <v>184</v>
      </c>
      <c r="E205" s="192" t="s">
        <v>1</v>
      </c>
      <c r="F205" s="193" t="s">
        <v>193</v>
      </c>
      <c r="H205" s="194">
        <v>10.765000000000001</v>
      </c>
      <c r="I205" s="195"/>
      <c r="L205" s="190"/>
      <c r="M205" s="196"/>
      <c r="N205" s="197"/>
      <c r="O205" s="197"/>
      <c r="P205" s="197"/>
      <c r="Q205" s="197"/>
      <c r="R205" s="197"/>
      <c r="S205" s="197"/>
      <c r="T205" s="198"/>
      <c r="AT205" s="192" t="s">
        <v>184</v>
      </c>
      <c r="AU205" s="192" t="s">
        <v>89</v>
      </c>
      <c r="AV205" s="13" t="s">
        <v>89</v>
      </c>
      <c r="AW205" s="13" t="s">
        <v>35</v>
      </c>
      <c r="AX205" s="13" t="s">
        <v>79</v>
      </c>
      <c r="AY205" s="192" t="s">
        <v>177</v>
      </c>
    </row>
    <row r="206" spans="1:65" s="13" customFormat="1">
      <c r="B206" s="190"/>
      <c r="D206" s="191" t="s">
        <v>184</v>
      </c>
      <c r="E206" s="192" t="s">
        <v>1</v>
      </c>
      <c r="F206" s="193" t="s">
        <v>244</v>
      </c>
      <c r="H206" s="194">
        <v>22.57</v>
      </c>
      <c r="I206" s="195"/>
      <c r="L206" s="190"/>
      <c r="M206" s="196"/>
      <c r="N206" s="197"/>
      <c r="O206" s="197"/>
      <c r="P206" s="197"/>
      <c r="Q206" s="197"/>
      <c r="R206" s="197"/>
      <c r="S206" s="197"/>
      <c r="T206" s="198"/>
      <c r="AT206" s="192" t="s">
        <v>184</v>
      </c>
      <c r="AU206" s="192" t="s">
        <v>89</v>
      </c>
      <c r="AV206" s="13" t="s">
        <v>89</v>
      </c>
      <c r="AW206" s="13" t="s">
        <v>35</v>
      </c>
      <c r="AX206" s="13" t="s">
        <v>79</v>
      </c>
      <c r="AY206" s="192" t="s">
        <v>177</v>
      </c>
    </row>
    <row r="207" spans="1:65" s="14" customFormat="1">
      <c r="B207" s="199"/>
      <c r="D207" s="191" t="s">
        <v>184</v>
      </c>
      <c r="E207" s="200" t="s">
        <v>1</v>
      </c>
      <c r="F207" s="201" t="s">
        <v>186</v>
      </c>
      <c r="H207" s="202">
        <v>33.335000000000001</v>
      </c>
      <c r="I207" s="203"/>
      <c r="L207" s="199"/>
      <c r="M207" s="204"/>
      <c r="N207" s="205"/>
      <c r="O207" s="205"/>
      <c r="P207" s="205"/>
      <c r="Q207" s="205"/>
      <c r="R207" s="205"/>
      <c r="S207" s="205"/>
      <c r="T207" s="206"/>
      <c r="AT207" s="200" t="s">
        <v>184</v>
      </c>
      <c r="AU207" s="200" t="s">
        <v>89</v>
      </c>
      <c r="AV207" s="14" t="s">
        <v>183</v>
      </c>
      <c r="AW207" s="14" t="s">
        <v>35</v>
      </c>
      <c r="AX207" s="14" t="s">
        <v>87</v>
      </c>
      <c r="AY207" s="200" t="s">
        <v>177</v>
      </c>
    </row>
    <row r="208" spans="1:65" s="12" customFormat="1" ht="22.95" customHeight="1">
      <c r="B208" s="163"/>
      <c r="D208" s="164" t="s">
        <v>78</v>
      </c>
      <c r="E208" s="174" t="s">
        <v>194</v>
      </c>
      <c r="F208" s="174" t="s">
        <v>245</v>
      </c>
      <c r="I208" s="166"/>
      <c r="J208" s="175">
        <f>BK208</f>
        <v>0</v>
      </c>
      <c r="L208" s="163"/>
      <c r="M208" s="168"/>
      <c r="N208" s="169"/>
      <c r="O208" s="169"/>
      <c r="P208" s="170">
        <f>SUM(P209:P239)</f>
        <v>0</v>
      </c>
      <c r="Q208" s="169"/>
      <c r="R208" s="170">
        <f>SUM(R209:R239)</f>
        <v>7.1627225800000005</v>
      </c>
      <c r="S208" s="169"/>
      <c r="T208" s="171">
        <f>SUM(T209:T239)</f>
        <v>0</v>
      </c>
      <c r="AR208" s="164" t="s">
        <v>87</v>
      </c>
      <c r="AT208" s="172" t="s">
        <v>78</v>
      </c>
      <c r="AU208" s="172" t="s">
        <v>87</v>
      </c>
      <c r="AY208" s="164" t="s">
        <v>177</v>
      </c>
      <c r="BK208" s="173">
        <f>SUM(BK209:BK239)</f>
        <v>0</v>
      </c>
    </row>
    <row r="209" spans="1:65" s="2" customFormat="1" ht="16.5" customHeight="1">
      <c r="A209" s="33"/>
      <c r="B209" s="141"/>
      <c r="C209" s="176" t="s">
        <v>246</v>
      </c>
      <c r="D209" s="176" t="s">
        <v>179</v>
      </c>
      <c r="E209" s="177" t="s">
        <v>247</v>
      </c>
      <c r="F209" s="178" t="s">
        <v>248</v>
      </c>
      <c r="G209" s="179" t="s">
        <v>182</v>
      </c>
      <c r="H209" s="180">
        <v>5.37</v>
      </c>
      <c r="I209" s="181"/>
      <c r="J209" s="182">
        <f>ROUND(I209*H209,2)</f>
        <v>0</v>
      </c>
      <c r="K209" s="183"/>
      <c r="L209" s="34"/>
      <c r="M209" s="184" t="s">
        <v>1</v>
      </c>
      <c r="N209" s="185" t="s">
        <v>44</v>
      </c>
      <c r="O209" s="59"/>
      <c r="P209" s="186">
        <f>O209*H209</f>
        <v>0</v>
      </c>
      <c r="Q209" s="186">
        <v>0.28986000000000001</v>
      </c>
      <c r="R209" s="186">
        <f>Q209*H209</f>
        <v>1.5565482000000002</v>
      </c>
      <c r="S209" s="186">
        <v>0</v>
      </c>
      <c r="T209" s="187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88" t="s">
        <v>183</v>
      </c>
      <c r="AT209" s="188" t="s">
        <v>179</v>
      </c>
      <c r="AU209" s="188" t="s">
        <v>89</v>
      </c>
      <c r="AY209" s="18" t="s">
        <v>177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8" t="s">
        <v>87</v>
      </c>
      <c r="BK209" s="189">
        <f>ROUND(I209*H209,2)</f>
        <v>0</v>
      </c>
      <c r="BL209" s="18" t="s">
        <v>183</v>
      </c>
      <c r="BM209" s="188" t="s">
        <v>249</v>
      </c>
    </row>
    <row r="210" spans="1:65" s="15" customFormat="1">
      <c r="B210" s="207"/>
      <c r="D210" s="191" t="s">
        <v>184</v>
      </c>
      <c r="E210" s="208" t="s">
        <v>1</v>
      </c>
      <c r="F210" s="209" t="s">
        <v>250</v>
      </c>
      <c r="H210" s="208" t="s">
        <v>1</v>
      </c>
      <c r="I210" s="210"/>
      <c r="L210" s="207"/>
      <c r="M210" s="211"/>
      <c r="N210" s="212"/>
      <c r="O210" s="212"/>
      <c r="P210" s="212"/>
      <c r="Q210" s="212"/>
      <c r="R210" s="212"/>
      <c r="S210" s="212"/>
      <c r="T210" s="213"/>
      <c r="AT210" s="208" t="s">
        <v>184</v>
      </c>
      <c r="AU210" s="208" t="s">
        <v>89</v>
      </c>
      <c r="AV210" s="15" t="s">
        <v>87</v>
      </c>
      <c r="AW210" s="15" t="s">
        <v>35</v>
      </c>
      <c r="AX210" s="15" t="s">
        <v>79</v>
      </c>
      <c r="AY210" s="208" t="s">
        <v>177</v>
      </c>
    </row>
    <row r="211" spans="1:65" s="13" customFormat="1">
      <c r="B211" s="190"/>
      <c r="D211" s="191" t="s">
        <v>184</v>
      </c>
      <c r="E211" s="192" t="s">
        <v>1</v>
      </c>
      <c r="F211" s="193" t="s">
        <v>251</v>
      </c>
      <c r="H211" s="194">
        <v>5.37</v>
      </c>
      <c r="I211" s="195"/>
      <c r="L211" s="190"/>
      <c r="M211" s="196"/>
      <c r="N211" s="197"/>
      <c r="O211" s="197"/>
      <c r="P211" s="197"/>
      <c r="Q211" s="197"/>
      <c r="R211" s="197"/>
      <c r="S211" s="197"/>
      <c r="T211" s="198"/>
      <c r="AT211" s="192" t="s">
        <v>184</v>
      </c>
      <c r="AU211" s="192" t="s">
        <v>89</v>
      </c>
      <c r="AV211" s="13" t="s">
        <v>89</v>
      </c>
      <c r="AW211" s="13" t="s">
        <v>35</v>
      </c>
      <c r="AX211" s="13" t="s">
        <v>79</v>
      </c>
      <c r="AY211" s="192" t="s">
        <v>177</v>
      </c>
    </row>
    <row r="212" spans="1:65" s="14" customFormat="1">
      <c r="B212" s="199"/>
      <c r="D212" s="191" t="s">
        <v>184</v>
      </c>
      <c r="E212" s="200" t="s">
        <v>1</v>
      </c>
      <c r="F212" s="201" t="s">
        <v>186</v>
      </c>
      <c r="H212" s="202">
        <v>5.37</v>
      </c>
      <c r="I212" s="203"/>
      <c r="L212" s="199"/>
      <c r="M212" s="204"/>
      <c r="N212" s="205"/>
      <c r="O212" s="205"/>
      <c r="P212" s="205"/>
      <c r="Q212" s="205"/>
      <c r="R212" s="205"/>
      <c r="S212" s="205"/>
      <c r="T212" s="206"/>
      <c r="AT212" s="200" t="s">
        <v>184</v>
      </c>
      <c r="AU212" s="200" t="s">
        <v>89</v>
      </c>
      <c r="AV212" s="14" t="s">
        <v>183</v>
      </c>
      <c r="AW212" s="14" t="s">
        <v>35</v>
      </c>
      <c r="AX212" s="14" t="s">
        <v>87</v>
      </c>
      <c r="AY212" s="200" t="s">
        <v>177</v>
      </c>
    </row>
    <row r="213" spans="1:65" s="2" customFormat="1" ht="16.5" customHeight="1">
      <c r="A213" s="33"/>
      <c r="B213" s="141"/>
      <c r="C213" s="176" t="s">
        <v>252</v>
      </c>
      <c r="D213" s="176" t="s">
        <v>179</v>
      </c>
      <c r="E213" s="177" t="s">
        <v>253</v>
      </c>
      <c r="F213" s="178" t="s">
        <v>254</v>
      </c>
      <c r="G213" s="179" t="s">
        <v>197</v>
      </c>
      <c r="H213" s="180">
        <v>6.6000000000000003E-2</v>
      </c>
      <c r="I213" s="181"/>
      <c r="J213" s="182">
        <f>ROUND(I213*H213,2)</f>
        <v>0</v>
      </c>
      <c r="K213" s="183"/>
      <c r="L213" s="34"/>
      <c r="M213" s="184" t="s">
        <v>1</v>
      </c>
      <c r="N213" s="185" t="s">
        <v>44</v>
      </c>
      <c r="O213" s="59"/>
      <c r="P213" s="186">
        <f>O213*H213</f>
        <v>0</v>
      </c>
      <c r="Q213" s="186">
        <v>2.3305500000000001</v>
      </c>
      <c r="R213" s="186">
        <f>Q213*H213</f>
        <v>0.15381630000000002</v>
      </c>
      <c r="S213" s="186">
        <v>0</v>
      </c>
      <c r="T213" s="187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88" t="s">
        <v>183</v>
      </c>
      <c r="AT213" s="188" t="s">
        <v>179</v>
      </c>
      <c r="AU213" s="188" t="s">
        <v>89</v>
      </c>
      <c r="AY213" s="18" t="s">
        <v>177</v>
      </c>
      <c r="BE213" s="189">
        <f>IF(N213="základní",J213,0)</f>
        <v>0</v>
      </c>
      <c r="BF213" s="189">
        <f>IF(N213="snížená",J213,0)</f>
        <v>0</v>
      </c>
      <c r="BG213" s="189">
        <f>IF(N213="zákl. přenesená",J213,0)</f>
        <v>0</v>
      </c>
      <c r="BH213" s="189">
        <f>IF(N213="sníž. přenesená",J213,0)</f>
        <v>0</v>
      </c>
      <c r="BI213" s="189">
        <f>IF(N213="nulová",J213,0)</f>
        <v>0</v>
      </c>
      <c r="BJ213" s="18" t="s">
        <v>87</v>
      </c>
      <c r="BK213" s="189">
        <f>ROUND(I213*H213,2)</f>
        <v>0</v>
      </c>
      <c r="BL213" s="18" t="s">
        <v>183</v>
      </c>
      <c r="BM213" s="188" t="s">
        <v>255</v>
      </c>
    </row>
    <row r="214" spans="1:65" s="15" customFormat="1">
      <c r="B214" s="207"/>
      <c r="D214" s="191" t="s">
        <v>184</v>
      </c>
      <c r="E214" s="208" t="s">
        <v>1</v>
      </c>
      <c r="F214" s="209" t="s">
        <v>256</v>
      </c>
      <c r="H214" s="208" t="s">
        <v>1</v>
      </c>
      <c r="I214" s="210"/>
      <c r="L214" s="207"/>
      <c r="M214" s="211"/>
      <c r="N214" s="212"/>
      <c r="O214" s="212"/>
      <c r="P214" s="212"/>
      <c r="Q214" s="212"/>
      <c r="R214" s="212"/>
      <c r="S214" s="212"/>
      <c r="T214" s="213"/>
      <c r="AT214" s="208" t="s">
        <v>184</v>
      </c>
      <c r="AU214" s="208" t="s">
        <v>89</v>
      </c>
      <c r="AV214" s="15" t="s">
        <v>87</v>
      </c>
      <c r="AW214" s="15" t="s">
        <v>35</v>
      </c>
      <c r="AX214" s="15" t="s">
        <v>79</v>
      </c>
      <c r="AY214" s="208" t="s">
        <v>177</v>
      </c>
    </row>
    <row r="215" spans="1:65" s="15" customFormat="1">
      <c r="B215" s="207"/>
      <c r="D215" s="191" t="s">
        <v>184</v>
      </c>
      <c r="E215" s="208" t="s">
        <v>1</v>
      </c>
      <c r="F215" s="209" t="s">
        <v>250</v>
      </c>
      <c r="H215" s="208" t="s">
        <v>1</v>
      </c>
      <c r="I215" s="210"/>
      <c r="L215" s="207"/>
      <c r="M215" s="211"/>
      <c r="N215" s="212"/>
      <c r="O215" s="212"/>
      <c r="P215" s="212"/>
      <c r="Q215" s="212"/>
      <c r="R215" s="212"/>
      <c r="S215" s="212"/>
      <c r="T215" s="213"/>
      <c r="AT215" s="208" t="s">
        <v>184</v>
      </c>
      <c r="AU215" s="208" t="s">
        <v>89</v>
      </c>
      <c r="AV215" s="15" t="s">
        <v>87</v>
      </c>
      <c r="AW215" s="15" t="s">
        <v>35</v>
      </c>
      <c r="AX215" s="15" t="s">
        <v>79</v>
      </c>
      <c r="AY215" s="208" t="s">
        <v>177</v>
      </c>
    </row>
    <row r="216" spans="1:65" s="13" customFormat="1">
      <c r="B216" s="190"/>
      <c r="D216" s="191" t="s">
        <v>184</v>
      </c>
      <c r="E216" s="192" t="s">
        <v>1</v>
      </c>
      <c r="F216" s="193" t="s">
        <v>257</v>
      </c>
      <c r="H216" s="194">
        <v>3.5000000000000003E-2</v>
      </c>
      <c r="I216" s="195"/>
      <c r="L216" s="190"/>
      <c r="M216" s="196"/>
      <c r="N216" s="197"/>
      <c r="O216" s="197"/>
      <c r="P216" s="197"/>
      <c r="Q216" s="197"/>
      <c r="R216" s="197"/>
      <c r="S216" s="197"/>
      <c r="T216" s="198"/>
      <c r="AT216" s="192" t="s">
        <v>184</v>
      </c>
      <c r="AU216" s="192" t="s">
        <v>89</v>
      </c>
      <c r="AV216" s="13" t="s">
        <v>89</v>
      </c>
      <c r="AW216" s="13" t="s">
        <v>35</v>
      </c>
      <c r="AX216" s="13" t="s">
        <v>79</v>
      </c>
      <c r="AY216" s="192" t="s">
        <v>177</v>
      </c>
    </row>
    <row r="217" spans="1:65" s="15" customFormat="1">
      <c r="B217" s="207"/>
      <c r="D217" s="191" t="s">
        <v>184</v>
      </c>
      <c r="E217" s="208" t="s">
        <v>1</v>
      </c>
      <c r="F217" s="209" t="s">
        <v>258</v>
      </c>
      <c r="H217" s="208" t="s">
        <v>1</v>
      </c>
      <c r="I217" s="210"/>
      <c r="L217" s="207"/>
      <c r="M217" s="211"/>
      <c r="N217" s="212"/>
      <c r="O217" s="212"/>
      <c r="P217" s="212"/>
      <c r="Q217" s="212"/>
      <c r="R217" s="212"/>
      <c r="S217" s="212"/>
      <c r="T217" s="213"/>
      <c r="AT217" s="208" t="s">
        <v>184</v>
      </c>
      <c r="AU217" s="208" t="s">
        <v>89</v>
      </c>
      <c r="AV217" s="15" t="s">
        <v>87</v>
      </c>
      <c r="AW217" s="15" t="s">
        <v>35</v>
      </c>
      <c r="AX217" s="15" t="s">
        <v>79</v>
      </c>
      <c r="AY217" s="208" t="s">
        <v>177</v>
      </c>
    </row>
    <row r="218" spans="1:65" s="13" customFormat="1">
      <c r="B218" s="190"/>
      <c r="D218" s="191" t="s">
        <v>184</v>
      </c>
      <c r="E218" s="192" t="s">
        <v>1</v>
      </c>
      <c r="F218" s="193" t="s">
        <v>259</v>
      </c>
      <c r="H218" s="194">
        <v>3.1E-2</v>
      </c>
      <c r="I218" s="195"/>
      <c r="L218" s="190"/>
      <c r="M218" s="196"/>
      <c r="N218" s="197"/>
      <c r="O218" s="197"/>
      <c r="P218" s="197"/>
      <c r="Q218" s="197"/>
      <c r="R218" s="197"/>
      <c r="S218" s="197"/>
      <c r="T218" s="198"/>
      <c r="AT218" s="192" t="s">
        <v>184</v>
      </c>
      <c r="AU218" s="192" t="s">
        <v>89</v>
      </c>
      <c r="AV218" s="13" t="s">
        <v>89</v>
      </c>
      <c r="AW218" s="13" t="s">
        <v>35</v>
      </c>
      <c r="AX218" s="13" t="s">
        <v>79</v>
      </c>
      <c r="AY218" s="192" t="s">
        <v>177</v>
      </c>
    </row>
    <row r="219" spans="1:65" s="14" customFormat="1">
      <c r="B219" s="199"/>
      <c r="D219" s="191" t="s">
        <v>184</v>
      </c>
      <c r="E219" s="200" t="s">
        <v>1</v>
      </c>
      <c r="F219" s="201" t="s">
        <v>186</v>
      </c>
      <c r="H219" s="202">
        <v>6.6000000000000003E-2</v>
      </c>
      <c r="I219" s="203"/>
      <c r="L219" s="199"/>
      <c r="M219" s="204"/>
      <c r="N219" s="205"/>
      <c r="O219" s="205"/>
      <c r="P219" s="205"/>
      <c r="Q219" s="205"/>
      <c r="R219" s="205"/>
      <c r="S219" s="205"/>
      <c r="T219" s="206"/>
      <c r="AT219" s="200" t="s">
        <v>184</v>
      </c>
      <c r="AU219" s="200" t="s">
        <v>89</v>
      </c>
      <c r="AV219" s="14" t="s">
        <v>183</v>
      </c>
      <c r="AW219" s="14" t="s">
        <v>35</v>
      </c>
      <c r="AX219" s="14" t="s">
        <v>87</v>
      </c>
      <c r="AY219" s="200" t="s">
        <v>177</v>
      </c>
    </row>
    <row r="220" spans="1:65" s="2" customFormat="1" ht="16.5" customHeight="1">
      <c r="A220" s="33"/>
      <c r="B220" s="141"/>
      <c r="C220" s="176" t="s">
        <v>183</v>
      </c>
      <c r="D220" s="176" t="s">
        <v>179</v>
      </c>
      <c r="E220" s="177" t="s">
        <v>260</v>
      </c>
      <c r="F220" s="178" t="s">
        <v>261</v>
      </c>
      <c r="G220" s="179" t="s">
        <v>182</v>
      </c>
      <c r="H220" s="180">
        <v>21.123999999999999</v>
      </c>
      <c r="I220" s="181"/>
      <c r="J220" s="182">
        <f>ROUND(I220*H220,2)</f>
        <v>0</v>
      </c>
      <c r="K220" s="183"/>
      <c r="L220" s="34"/>
      <c r="M220" s="184" t="s">
        <v>1</v>
      </c>
      <c r="N220" s="185" t="s">
        <v>44</v>
      </c>
      <c r="O220" s="59"/>
      <c r="P220" s="186">
        <f>O220*H220</f>
        <v>0</v>
      </c>
      <c r="Q220" s="186">
        <v>0.23891999999999999</v>
      </c>
      <c r="R220" s="186">
        <f>Q220*H220</f>
        <v>5.0469460799999997</v>
      </c>
      <c r="S220" s="186">
        <v>0</v>
      </c>
      <c r="T220" s="187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88" t="s">
        <v>183</v>
      </c>
      <c r="AT220" s="188" t="s">
        <v>179</v>
      </c>
      <c r="AU220" s="188" t="s">
        <v>89</v>
      </c>
      <c r="AY220" s="18" t="s">
        <v>177</v>
      </c>
      <c r="BE220" s="189">
        <f>IF(N220="základní",J220,0)</f>
        <v>0</v>
      </c>
      <c r="BF220" s="189">
        <f>IF(N220="snížená",J220,0)</f>
        <v>0</v>
      </c>
      <c r="BG220" s="189">
        <f>IF(N220="zákl. přenesená",J220,0)</f>
        <v>0</v>
      </c>
      <c r="BH220" s="189">
        <f>IF(N220="sníž. přenesená",J220,0)</f>
        <v>0</v>
      </c>
      <c r="BI220" s="189">
        <f>IF(N220="nulová",J220,0)</f>
        <v>0</v>
      </c>
      <c r="BJ220" s="18" t="s">
        <v>87</v>
      </c>
      <c r="BK220" s="189">
        <f>ROUND(I220*H220,2)</f>
        <v>0</v>
      </c>
      <c r="BL220" s="18" t="s">
        <v>183</v>
      </c>
      <c r="BM220" s="188" t="s">
        <v>262</v>
      </c>
    </row>
    <row r="221" spans="1:65" s="13" customFormat="1">
      <c r="B221" s="190"/>
      <c r="D221" s="191" t="s">
        <v>184</v>
      </c>
      <c r="E221" s="192" t="s">
        <v>1</v>
      </c>
      <c r="F221" s="193" t="s">
        <v>263</v>
      </c>
      <c r="H221" s="194">
        <v>3</v>
      </c>
      <c r="I221" s="195"/>
      <c r="L221" s="190"/>
      <c r="M221" s="196"/>
      <c r="N221" s="197"/>
      <c r="O221" s="197"/>
      <c r="P221" s="197"/>
      <c r="Q221" s="197"/>
      <c r="R221" s="197"/>
      <c r="S221" s="197"/>
      <c r="T221" s="198"/>
      <c r="AT221" s="192" t="s">
        <v>184</v>
      </c>
      <c r="AU221" s="192" t="s">
        <v>89</v>
      </c>
      <c r="AV221" s="13" t="s">
        <v>89</v>
      </c>
      <c r="AW221" s="13" t="s">
        <v>35</v>
      </c>
      <c r="AX221" s="13" t="s">
        <v>79</v>
      </c>
      <c r="AY221" s="192" t="s">
        <v>177</v>
      </c>
    </row>
    <row r="222" spans="1:65" s="13" customFormat="1">
      <c r="B222" s="190"/>
      <c r="D222" s="191" t="s">
        <v>184</v>
      </c>
      <c r="E222" s="192" t="s">
        <v>1</v>
      </c>
      <c r="F222" s="193" t="s">
        <v>264</v>
      </c>
      <c r="H222" s="194">
        <v>3</v>
      </c>
      <c r="I222" s="195"/>
      <c r="L222" s="190"/>
      <c r="M222" s="196"/>
      <c r="N222" s="197"/>
      <c r="O222" s="197"/>
      <c r="P222" s="197"/>
      <c r="Q222" s="197"/>
      <c r="R222" s="197"/>
      <c r="S222" s="197"/>
      <c r="T222" s="198"/>
      <c r="AT222" s="192" t="s">
        <v>184</v>
      </c>
      <c r="AU222" s="192" t="s">
        <v>89</v>
      </c>
      <c r="AV222" s="13" t="s">
        <v>89</v>
      </c>
      <c r="AW222" s="13" t="s">
        <v>35</v>
      </c>
      <c r="AX222" s="13" t="s">
        <v>79</v>
      </c>
      <c r="AY222" s="192" t="s">
        <v>177</v>
      </c>
    </row>
    <row r="223" spans="1:65" s="13" customFormat="1">
      <c r="B223" s="190"/>
      <c r="D223" s="191" t="s">
        <v>184</v>
      </c>
      <c r="E223" s="192" t="s">
        <v>1</v>
      </c>
      <c r="F223" s="193" t="s">
        <v>265</v>
      </c>
      <c r="H223" s="194">
        <v>2.794</v>
      </c>
      <c r="I223" s="195"/>
      <c r="L223" s="190"/>
      <c r="M223" s="196"/>
      <c r="N223" s="197"/>
      <c r="O223" s="197"/>
      <c r="P223" s="197"/>
      <c r="Q223" s="197"/>
      <c r="R223" s="197"/>
      <c r="S223" s="197"/>
      <c r="T223" s="198"/>
      <c r="AT223" s="192" t="s">
        <v>184</v>
      </c>
      <c r="AU223" s="192" t="s">
        <v>89</v>
      </c>
      <c r="AV223" s="13" t="s">
        <v>89</v>
      </c>
      <c r="AW223" s="13" t="s">
        <v>35</v>
      </c>
      <c r="AX223" s="13" t="s">
        <v>79</v>
      </c>
      <c r="AY223" s="192" t="s">
        <v>177</v>
      </c>
    </row>
    <row r="224" spans="1:65" s="15" customFormat="1">
      <c r="B224" s="207"/>
      <c r="D224" s="191" t="s">
        <v>184</v>
      </c>
      <c r="E224" s="208" t="s">
        <v>1</v>
      </c>
      <c r="F224" s="209" t="s">
        <v>266</v>
      </c>
      <c r="H224" s="208" t="s">
        <v>1</v>
      </c>
      <c r="I224" s="210"/>
      <c r="L224" s="207"/>
      <c r="M224" s="211"/>
      <c r="N224" s="212"/>
      <c r="O224" s="212"/>
      <c r="P224" s="212"/>
      <c r="Q224" s="212"/>
      <c r="R224" s="212"/>
      <c r="S224" s="212"/>
      <c r="T224" s="213"/>
      <c r="AT224" s="208" t="s">
        <v>184</v>
      </c>
      <c r="AU224" s="208" t="s">
        <v>89</v>
      </c>
      <c r="AV224" s="15" t="s">
        <v>87</v>
      </c>
      <c r="AW224" s="15" t="s">
        <v>35</v>
      </c>
      <c r="AX224" s="15" t="s">
        <v>79</v>
      </c>
      <c r="AY224" s="208" t="s">
        <v>177</v>
      </c>
    </row>
    <row r="225" spans="1:65" s="15" customFormat="1">
      <c r="B225" s="207"/>
      <c r="D225" s="191" t="s">
        <v>184</v>
      </c>
      <c r="E225" s="208" t="s">
        <v>1</v>
      </c>
      <c r="F225" s="209" t="s">
        <v>250</v>
      </c>
      <c r="H225" s="208" t="s">
        <v>1</v>
      </c>
      <c r="I225" s="210"/>
      <c r="L225" s="207"/>
      <c r="M225" s="211"/>
      <c r="N225" s="212"/>
      <c r="O225" s="212"/>
      <c r="P225" s="212"/>
      <c r="Q225" s="212"/>
      <c r="R225" s="212"/>
      <c r="S225" s="212"/>
      <c r="T225" s="213"/>
      <c r="AT225" s="208" t="s">
        <v>184</v>
      </c>
      <c r="AU225" s="208" t="s">
        <v>89</v>
      </c>
      <c r="AV225" s="15" t="s">
        <v>87</v>
      </c>
      <c r="AW225" s="15" t="s">
        <v>35</v>
      </c>
      <c r="AX225" s="15" t="s">
        <v>79</v>
      </c>
      <c r="AY225" s="208" t="s">
        <v>177</v>
      </c>
    </row>
    <row r="226" spans="1:65" s="13" customFormat="1">
      <c r="B226" s="190"/>
      <c r="D226" s="191" t="s">
        <v>184</v>
      </c>
      <c r="E226" s="192" t="s">
        <v>1</v>
      </c>
      <c r="F226" s="193" t="s">
        <v>267</v>
      </c>
      <c r="H226" s="194">
        <v>1.26</v>
      </c>
      <c r="I226" s="195"/>
      <c r="L226" s="190"/>
      <c r="M226" s="196"/>
      <c r="N226" s="197"/>
      <c r="O226" s="197"/>
      <c r="P226" s="197"/>
      <c r="Q226" s="197"/>
      <c r="R226" s="197"/>
      <c r="S226" s="197"/>
      <c r="T226" s="198"/>
      <c r="AT226" s="192" t="s">
        <v>184</v>
      </c>
      <c r="AU226" s="192" t="s">
        <v>89</v>
      </c>
      <c r="AV226" s="13" t="s">
        <v>89</v>
      </c>
      <c r="AW226" s="13" t="s">
        <v>35</v>
      </c>
      <c r="AX226" s="13" t="s">
        <v>79</v>
      </c>
      <c r="AY226" s="192" t="s">
        <v>177</v>
      </c>
    </row>
    <row r="227" spans="1:65" s="13" customFormat="1">
      <c r="B227" s="190"/>
      <c r="D227" s="191" t="s">
        <v>184</v>
      </c>
      <c r="E227" s="192" t="s">
        <v>1</v>
      </c>
      <c r="F227" s="193" t="s">
        <v>268</v>
      </c>
      <c r="H227" s="194">
        <v>6.66</v>
      </c>
      <c r="I227" s="195"/>
      <c r="L227" s="190"/>
      <c r="M227" s="196"/>
      <c r="N227" s="197"/>
      <c r="O227" s="197"/>
      <c r="P227" s="197"/>
      <c r="Q227" s="197"/>
      <c r="R227" s="197"/>
      <c r="S227" s="197"/>
      <c r="T227" s="198"/>
      <c r="AT227" s="192" t="s">
        <v>184</v>
      </c>
      <c r="AU227" s="192" t="s">
        <v>89</v>
      </c>
      <c r="AV227" s="13" t="s">
        <v>89</v>
      </c>
      <c r="AW227" s="13" t="s">
        <v>35</v>
      </c>
      <c r="AX227" s="13" t="s">
        <v>79</v>
      </c>
      <c r="AY227" s="192" t="s">
        <v>177</v>
      </c>
    </row>
    <row r="228" spans="1:65" s="15" customFormat="1">
      <c r="B228" s="207"/>
      <c r="D228" s="191" t="s">
        <v>184</v>
      </c>
      <c r="E228" s="208" t="s">
        <v>1</v>
      </c>
      <c r="F228" s="209" t="s">
        <v>258</v>
      </c>
      <c r="H228" s="208" t="s">
        <v>1</v>
      </c>
      <c r="I228" s="210"/>
      <c r="L228" s="207"/>
      <c r="M228" s="211"/>
      <c r="N228" s="212"/>
      <c r="O228" s="212"/>
      <c r="P228" s="212"/>
      <c r="Q228" s="212"/>
      <c r="R228" s="212"/>
      <c r="S228" s="212"/>
      <c r="T228" s="213"/>
      <c r="AT228" s="208" t="s">
        <v>184</v>
      </c>
      <c r="AU228" s="208" t="s">
        <v>89</v>
      </c>
      <c r="AV228" s="15" t="s">
        <v>87</v>
      </c>
      <c r="AW228" s="15" t="s">
        <v>35</v>
      </c>
      <c r="AX228" s="15" t="s">
        <v>79</v>
      </c>
      <c r="AY228" s="208" t="s">
        <v>177</v>
      </c>
    </row>
    <row r="229" spans="1:65" s="13" customFormat="1">
      <c r="B229" s="190"/>
      <c r="D229" s="191" t="s">
        <v>184</v>
      </c>
      <c r="E229" s="192" t="s">
        <v>1</v>
      </c>
      <c r="F229" s="193" t="s">
        <v>267</v>
      </c>
      <c r="H229" s="194">
        <v>1.26</v>
      </c>
      <c r="I229" s="195"/>
      <c r="L229" s="190"/>
      <c r="M229" s="196"/>
      <c r="N229" s="197"/>
      <c r="O229" s="197"/>
      <c r="P229" s="197"/>
      <c r="Q229" s="197"/>
      <c r="R229" s="197"/>
      <c r="S229" s="197"/>
      <c r="T229" s="198"/>
      <c r="AT229" s="192" t="s">
        <v>184</v>
      </c>
      <c r="AU229" s="192" t="s">
        <v>89</v>
      </c>
      <c r="AV229" s="13" t="s">
        <v>89</v>
      </c>
      <c r="AW229" s="13" t="s">
        <v>35</v>
      </c>
      <c r="AX229" s="13" t="s">
        <v>79</v>
      </c>
      <c r="AY229" s="192" t="s">
        <v>177</v>
      </c>
    </row>
    <row r="230" spans="1:65" s="13" customFormat="1">
      <c r="B230" s="190"/>
      <c r="D230" s="191" t="s">
        <v>184</v>
      </c>
      <c r="E230" s="192" t="s">
        <v>1</v>
      </c>
      <c r="F230" s="193" t="s">
        <v>269</v>
      </c>
      <c r="H230" s="194">
        <v>3.15</v>
      </c>
      <c r="I230" s="195"/>
      <c r="L230" s="190"/>
      <c r="M230" s="196"/>
      <c r="N230" s="197"/>
      <c r="O230" s="197"/>
      <c r="P230" s="197"/>
      <c r="Q230" s="197"/>
      <c r="R230" s="197"/>
      <c r="S230" s="197"/>
      <c r="T230" s="198"/>
      <c r="AT230" s="192" t="s">
        <v>184</v>
      </c>
      <c r="AU230" s="192" t="s">
        <v>89</v>
      </c>
      <c r="AV230" s="13" t="s">
        <v>89</v>
      </c>
      <c r="AW230" s="13" t="s">
        <v>35</v>
      </c>
      <c r="AX230" s="13" t="s">
        <v>79</v>
      </c>
      <c r="AY230" s="192" t="s">
        <v>177</v>
      </c>
    </row>
    <row r="231" spans="1:65" s="14" customFormat="1">
      <c r="B231" s="199"/>
      <c r="D231" s="191" t="s">
        <v>184</v>
      </c>
      <c r="E231" s="200" t="s">
        <v>1</v>
      </c>
      <c r="F231" s="201" t="s">
        <v>186</v>
      </c>
      <c r="H231" s="202">
        <v>21.123999999999999</v>
      </c>
      <c r="I231" s="203"/>
      <c r="L231" s="199"/>
      <c r="M231" s="204"/>
      <c r="N231" s="205"/>
      <c r="O231" s="205"/>
      <c r="P231" s="205"/>
      <c r="Q231" s="205"/>
      <c r="R231" s="205"/>
      <c r="S231" s="205"/>
      <c r="T231" s="206"/>
      <c r="AT231" s="200" t="s">
        <v>184</v>
      </c>
      <c r="AU231" s="200" t="s">
        <v>89</v>
      </c>
      <c r="AV231" s="14" t="s">
        <v>183</v>
      </c>
      <c r="AW231" s="14" t="s">
        <v>35</v>
      </c>
      <c r="AX231" s="14" t="s">
        <v>87</v>
      </c>
      <c r="AY231" s="200" t="s">
        <v>177</v>
      </c>
    </row>
    <row r="232" spans="1:65" s="2" customFormat="1" ht="16.5" customHeight="1">
      <c r="A232" s="33"/>
      <c r="B232" s="141"/>
      <c r="C232" s="176" t="s">
        <v>270</v>
      </c>
      <c r="D232" s="176" t="s">
        <v>179</v>
      </c>
      <c r="E232" s="177" t="s">
        <v>271</v>
      </c>
      <c r="F232" s="178" t="s">
        <v>272</v>
      </c>
      <c r="G232" s="179" t="s">
        <v>273</v>
      </c>
      <c r="H232" s="180">
        <v>8</v>
      </c>
      <c r="I232" s="181"/>
      <c r="J232" s="182">
        <f>ROUND(I232*H232,2)</f>
        <v>0</v>
      </c>
      <c r="K232" s="183"/>
      <c r="L232" s="34"/>
      <c r="M232" s="184" t="s">
        <v>1</v>
      </c>
      <c r="N232" s="185" t="s">
        <v>44</v>
      </c>
      <c r="O232" s="59"/>
      <c r="P232" s="186">
        <f>O232*H232</f>
        <v>0</v>
      </c>
      <c r="Q232" s="186">
        <v>3.8629999999999998E-2</v>
      </c>
      <c r="R232" s="186">
        <f>Q232*H232</f>
        <v>0.30903999999999998</v>
      </c>
      <c r="S232" s="186">
        <v>0</v>
      </c>
      <c r="T232" s="187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88" t="s">
        <v>183</v>
      </c>
      <c r="AT232" s="188" t="s">
        <v>179</v>
      </c>
      <c r="AU232" s="188" t="s">
        <v>89</v>
      </c>
      <c r="AY232" s="18" t="s">
        <v>177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8" t="s">
        <v>87</v>
      </c>
      <c r="BK232" s="189">
        <f>ROUND(I232*H232,2)</f>
        <v>0</v>
      </c>
      <c r="BL232" s="18" t="s">
        <v>183</v>
      </c>
      <c r="BM232" s="188" t="s">
        <v>274</v>
      </c>
    </row>
    <row r="233" spans="1:65" s="2" customFormat="1" ht="16.5" customHeight="1">
      <c r="A233" s="33"/>
      <c r="B233" s="141"/>
      <c r="C233" s="176" t="s">
        <v>275</v>
      </c>
      <c r="D233" s="176" t="s">
        <v>179</v>
      </c>
      <c r="E233" s="177" t="s">
        <v>276</v>
      </c>
      <c r="F233" s="178" t="s">
        <v>277</v>
      </c>
      <c r="G233" s="179" t="s">
        <v>273</v>
      </c>
      <c r="H233" s="180">
        <v>4</v>
      </c>
      <c r="I233" s="181"/>
      <c r="J233" s="182">
        <f>ROUND(I233*H233,2)</f>
        <v>0</v>
      </c>
      <c r="K233" s="183"/>
      <c r="L233" s="34"/>
      <c r="M233" s="184" t="s">
        <v>1</v>
      </c>
      <c r="N233" s="185" t="s">
        <v>44</v>
      </c>
      <c r="O233" s="59"/>
      <c r="P233" s="186">
        <f>O233*H233</f>
        <v>0</v>
      </c>
      <c r="Q233" s="186">
        <v>2.3910000000000001E-2</v>
      </c>
      <c r="R233" s="186">
        <f>Q233*H233</f>
        <v>9.5640000000000003E-2</v>
      </c>
      <c r="S233" s="186">
        <v>0</v>
      </c>
      <c r="T233" s="187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88" t="s">
        <v>183</v>
      </c>
      <c r="AT233" s="188" t="s">
        <v>179</v>
      </c>
      <c r="AU233" s="188" t="s">
        <v>89</v>
      </c>
      <c r="AY233" s="18" t="s">
        <v>177</v>
      </c>
      <c r="BE233" s="189">
        <f>IF(N233="základní",J233,0)</f>
        <v>0</v>
      </c>
      <c r="BF233" s="189">
        <f>IF(N233="snížená",J233,0)</f>
        <v>0</v>
      </c>
      <c r="BG233" s="189">
        <f>IF(N233="zákl. přenesená",J233,0)</f>
        <v>0</v>
      </c>
      <c r="BH233" s="189">
        <f>IF(N233="sníž. přenesená",J233,0)</f>
        <v>0</v>
      </c>
      <c r="BI233" s="189">
        <f>IF(N233="nulová",J233,0)</f>
        <v>0</v>
      </c>
      <c r="BJ233" s="18" t="s">
        <v>87</v>
      </c>
      <c r="BK233" s="189">
        <f>ROUND(I233*H233,2)</f>
        <v>0</v>
      </c>
      <c r="BL233" s="18" t="s">
        <v>183</v>
      </c>
      <c r="BM233" s="188" t="s">
        <v>278</v>
      </c>
    </row>
    <row r="234" spans="1:65" s="13" customFormat="1">
      <c r="B234" s="190"/>
      <c r="D234" s="191" t="s">
        <v>184</v>
      </c>
      <c r="E234" s="192" t="s">
        <v>1</v>
      </c>
      <c r="F234" s="193" t="s">
        <v>279</v>
      </c>
      <c r="H234" s="194">
        <v>4</v>
      </c>
      <c r="I234" s="195"/>
      <c r="L234" s="190"/>
      <c r="M234" s="196"/>
      <c r="N234" s="197"/>
      <c r="O234" s="197"/>
      <c r="P234" s="197"/>
      <c r="Q234" s="197"/>
      <c r="R234" s="197"/>
      <c r="S234" s="197"/>
      <c r="T234" s="198"/>
      <c r="AT234" s="192" t="s">
        <v>184</v>
      </c>
      <c r="AU234" s="192" t="s">
        <v>89</v>
      </c>
      <c r="AV234" s="13" t="s">
        <v>89</v>
      </c>
      <c r="AW234" s="13" t="s">
        <v>35</v>
      </c>
      <c r="AX234" s="13" t="s">
        <v>79</v>
      </c>
      <c r="AY234" s="192" t="s">
        <v>177</v>
      </c>
    </row>
    <row r="235" spans="1:65" s="14" customFormat="1">
      <c r="B235" s="199"/>
      <c r="D235" s="191" t="s">
        <v>184</v>
      </c>
      <c r="E235" s="200" t="s">
        <v>1</v>
      </c>
      <c r="F235" s="201" t="s">
        <v>186</v>
      </c>
      <c r="H235" s="202">
        <v>4</v>
      </c>
      <c r="I235" s="203"/>
      <c r="L235" s="199"/>
      <c r="M235" s="204"/>
      <c r="N235" s="205"/>
      <c r="O235" s="205"/>
      <c r="P235" s="205"/>
      <c r="Q235" s="205"/>
      <c r="R235" s="205"/>
      <c r="S235" s="205"/>
      <c r="T235" s="206"/>
      <c r="AT235" s="200" t="s">
        <v>184</v>
      </c>
      <c r="AU235" s="200" t="s">
        <v>89</v>
      </c>
      <c r="AV235" s="14" t="s">
        <v>183</v>
      </c>
      <c r="AW235" s="14" t="s">
        <v>35</v>
      </c>
      <c r="AX235" s="14" t="s">
        <v>87</v>
      </c>
      <c r="AY235" s="200" t="s">
        <v>177</v>
      </c>
    </row>
    <row r="236" spans="1:65" s="2" customFormat="1" ht="16.5" customHeight="1">
      <c r="A236" s="33"/>
      <c r="B236" s="141"/>
      <c r="C236" s="176" t="s">
        <v>198</v>
      </c>
      <c r="D236" s="176" t="s">
        <v>179</v>
      </c>
      <c r="E236" s="177" t="s">
        <v>280</v>
      </c>
      <c r="F236" s="178" t="s">
        <v>281</v>
      </c>
      <c r="G236" s="179" t="s">
        <v>282</v>
      </c>
      <c r="H236" s="180">
        <v>6.1</v>
      </c>
      <c r="I236" s="181"/>
      <c r="J236" s="182">
        <f>ROUND(I236*H236,2)</f>
        <v>0</v>
      </c>
      <c r="K236" s="183"/>
      <c r="L236" s="34"/>
      <c r="M236" s="184" t="s">
        <v>1</v>
      </c>
      <c r="N236" s="185" t="s">
        <v>44</v>
      </c>
      <c r="O236" s="59"/>
      <c r="P236" s="186">
        <f>O236*H236</f>
        <v>0</v>
      </c>
      <c r="Q236" s="186">
        <v>1.2E-4</v>
      </c>
      <c r="R236" s="186">
        <f>Q236*H236</f>
        <v>7.3200000000000001E-4</v>
      </c>
      <c r="S236" s="186">
        <v>0</v>
      </c>
      <c r="T236" s="187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88" t="s">
        <v>183</v>
      </c>
      <c r="AT236" s="188" t="s">
        <v>179</v>
      </c>
      <c r="AU236" s="188" t="s">
        <v>89</v>
      </c>
      <c r="AY236" s="18" t="s">
        <v>177</v>
      </c>
      <c r="BE236" s="189">
        <f>IF(N236="základní",J236,0)</f>
        <v>0</v>
      </c>
      <c r="BF236" s="189">
        <f>IF(N236="snížená",J236,0)</f>
        <v>0</v>
      </c>
      <c r="BG236" s="189">
        <f>IF(N236="zákl. přenesená",J236,0)</f>
        <v>0</v>
      </c>
      <c r="BH236" s="189">
        <f>IF(N236="sníž. přenesená",J236,0)</f>
        <v>0</v>
      </c>
      <c r="BI236" s="189">
        <f>IF(N236="nulová",J236,0)</f>
        <v>0</v>
      </c>
      <c r="BJ236" s="18" t="s">
        <v>87</v>
      </c>
      <c r="BK236" s="189">
        <f>ROUND(I236*H236,2)</f>
        <v>0</v>
      </c>
      <c r="BL236" s="18" t="s">
        <v>183</v>
      </c>
      <c r="BM236" s="188" t="s">
        <v>283</v>
      </c>
    </row>
    <row r="237" spans="1:65" s="15" customFormat="1">
      <c r="B237" s="207"/>
      <c r="D237" s="191" t="s">
        <v>184</v>
      </c>
      <c r="E237" s="208" t="s">
        <v>1</v>
      </c>
      <c r="F237" s="209" t="s">
        <v>284</v>
      </c>
      <c r="H237" s="208" t="s">
        <v>1</v>
      </c>
      <c r="I237" s="210"/>
      <c r="L237" s="207"/>
      <c r="M237" s="211"/>
      <c r="N237" s="212"/>
      <c r="O237" s="212"/>
      <c r="P237" s="212"/>
      <c r="Q237" s="212"/>
      <c r="R237" s="212"/>
      <c r="S237" s="212"/>
      <c r="T237" s="213"/>
      <c r="AT237" s="208" t="s">
        <v>184</v>
      </c>
      <c r="AU237" s="208" t="s">
        <v>89</v>
      </c>
      <c r="AV237" s="15" t="s">
        <v>87</v>
      </c>
      <c r="AW237" s="15" t="s">
        <v>35</v>
      </c>
      <c r="AX237" s="15" t="s">
        <v>79</v>
      </c>
      <c r="AY237" s="208" t="s">
        <v>177</v>
      </c>
    </row>
    <row r="238" spans="1:65" s="13" customFormat="1">
      <c r="B238" s="190"/>
      <c r="D238" s="191" t="s">
        <v>184</v>
      </c>
      <c r="E238" s="192" t="s">
        <v>1</v>
      </c>
      <c r="F238" s="193" t="s">
        <v>285</v>
      </c>
      <c r="H238" s="194">
        <v>6.1</v>
      </c>
      <c r="I238" s="195"/>
      <c r="L238" s="190"/>
      <c r="M238" s="196"/>
      <c r="N238" s="197"/>
      <c r="O238" s="197"/>
      <c r="P238" s="197"/>
      <c r="Q238" s="197"/>
      <c r="R238" s="197"/>
      <c r="S238" s="197"/>
      <c r="T238" s="198"/>
      <c r="AT238" s="192" t="s">
        <v>184</v>
      </c>
      <c r="AU238" s="192" t="s">
        <v>89</v>
      </c>
      <c r="AV238" s="13" t="s">
        <v>89</v>
      </c>
      <c r="AW238" s="13" t="s">
        <v>35</v>
      </c>
      <c r="AX238" s="13" t="s">
        <v>79</v>
      </c>
      <c r="AY238" s="192" t="s">
        <v>177</v>
      </c>
    </row>
    <row r="239" spans="1:65" s="14" customFormat="1">
      <c r="B239" s="199"/>
      <c r="D239" s="191" t="s">
        <v>184</v>
      </c>
      <c r="E239" s="200" t="s">
        <v>1</v>
      </c>
      <c r="F239" s="201" t="s">
        <v>186</v>
      </c>
      <c r="H239" s="202">
        <v>6.1</v>
      </c>
      <c r="I239" s="203"/>
      <c r="L239" s="199"/>
      <c r="M239" s="204"/>
      <c r="N239" s="205"/>
      <c r="O239" s="205"/>
      <c r="P239" s="205"/>
      <c r="Q239" s="205"/>
      <c r="R239" s="205"/>
      <c r="S239" s="205"/>
      <c r="T239" s="206"/>
      <c r="AT239" s="200" t="s">
        <v>184</v>
      </c>
      <c r="AU239" s="200" t="s">
        <v>89</v>
      </c>
      <c r="AV239" s="14" t="s">
        <v>183</v>
      </c>
      <c r="AW239" s="14" t="s">
        <v>35</v>
      </c>
      <c r="AX239" s="14" t="s">
        <v>87</v>
      </c>
      <c r="AY239" s="200" t="s">
        <v>177</v>
      </c>
    </row>
    <row r="240" spans="1:65" s="12" customFormat="1" ht="22.95" customHeight="1">
      <c r="B240" s="163"/>
      <c r="D240" s="164" t="s">
        <v>78</v>
      </c>
      <c r="E240" s="174" t="s">
        <v>275</v>
      </c>
      <c r="F240" s="174" t="s">
        <v>286</v>
      </c>
      <c r="I240" s="166"/>
      <c r="J240" s="175">
        <f>BK240</f>
        <v>0</v>
      </c>
      <c r="L240" s="163"/>
      <c r="M240" s="168"/>
      <c r="N240" s="169"/>
      <c r="O240" s="169"/>
      <c r="P240" s="170">
        <f>SUM(P241:P260)</f>
        <v>0</v>
      </c>
      <c r="Q240" s="169"/>
      <c r="R240" s="170">
        <f>SUM(R241:R260)</f>
        <v>26.901693250000001</v>
      </c>
      <c r="S240" s="169"/>
      <c r="T240" s="171">
        <f>SUM(T241:T260)</f>
        <v>0</v>
      </c>
      <c r="AR240" s="164" t="s">
        <v>87</v>
      </c>
      <c r="AT240" s="172" t="s">
        <v>78</v>
      </c>
      <c r="AU240" s="172" t="s">
        <v>87</v>
      </c>
      <c r="AY240" s="164" t="s">
        <v>177</v>
      </c>
      <c r="BK240" s="173">
        <f>SUM(BK241:BK260)</f>
        <v>0</v>
      </c>
    </row>
    <row r="241" spans="1:65" s="2" customFormat="1" ht="16.5" customHeight="1">
      <c r="A241" s="33"/>
      <c r="B241" s="141"/>
      <c r="C241" s="176" t="s">
        <v>287</v>
      </c>
      <c r="D241" s="176" t="s">
        <v>179</v>
      </c>
      <c r="E241" s="177" t="s">
        <v>288</v>
      </c>
      <c r="F241" s="178" t="s">
        <v>289</v>
      </c>
      <c r="G241" s="179" t="s">
        <v>182</v>
      </c>
      <c r="H241" s="180">
        <v>33.335000000000001</v>
      </c>
      <c r="I241" s="181"/>
      <c r="J241" s="182">
        <f>ROUND(I241*H241,2)</f>
        <v>0</v>
      </c>
      <c r="K241" s="183"/>
      <c r="L241" s="34"/>
      <c r="M241" s="184" t="s">
        <v>1</v>
      </c>
      <c r="N241" s="185" t="s">
        <v>44</v>
      </c>
      <c r="O241" s="59"/>
      <c r="P241" s="186">
        <f>O241*H241</f>
        <v>0</v>
      </c>
      <c r="Q241" s="186">
        <v>0.19900000000000001</v>
      </c>
      <c r="R241" s="186">
        <f>Q241*H241</f>
        <v>6.6336650000000006</v>
      </c>
      <c r="S241" s="186">
        <v>0</v>
      </c>
      <c r="T241" s="187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88" t="s">
        <v>183</v>
      </c>
      <c r="AT241" s="188" t="s">
        <v>179</v>
      </c>
      <c r="AU241" s="188" t="s">
        <v>89</v>
      </c>
      <c r="AY241" s="18" t="s">
        <v>177</v>
      </c>
      <c r="BE241" s="189">
        <f>IF(N241="základní",J241,0)</f>
        <v>0</v>
      </c>
      <c r="BF241" s="189">
        <f>IF(N241="snížená",J241,0)</f>
        <v>0</v>
      </c>
      <c r="BG241" s="189">
        <f>IF(N241="zákl. přenesená",J241,0)</f>
        <v>0</v>
      </c>
      <c r="BH241" s="189">
        <f>IF(N241="sníž. přenesená",J241,0)</f>
        <v>0</v>
      </c>
      <c r="BI241" s="189">
        <f>IF(N241="nulová",J241,0)</f>
        <v>0</v>
      </c>
      <c r="BJ241" s="18" t="s">
        <v>87</v>
      </c>
      <c r="BK241" s="189">
        <f>ROUND(I241*H241,2)</f>
        <v>0</v>
      </c>
      <c r="BL241" s="18" t="s">
        <v>183</v>
      </c>
      <c r="BM241" s="188" t="s">
        <v>290</v>
      </c>
    </row>
    <row r="242" spans="1:65" s="15" customFormat="1">
      <c r="B242" s="207"/>
      <c r="D242" s="191" t="s">
        <v>184</v>
      </c>
      <c r="E242" s="208" t="s">
        <v>1</v>
      </c>
      <c r="F242" s="209" t="s">
        <v>192</v>
      </c>
      <c r="H242" s="208" t="s">
        <v>1</v>
      </c>
      <c r="I242" s="210"/>
      <c r="L242" s="207"/>
      <c r="M242" s="211"/>
      <c r="N242" s="212"/>
      <c r="O242" s="212"/>
      <c r="P242" s="212"/>
      <c r="Q242" s="212"/>
      <c r="R242" s="212"/>
      <c r="S242" s="212"/>
      <c r="T242" s="213"/>
      <c r="AT242" s="208" t="s">
        <v>184</v>
      </c>
      <c r="AU242" s="208" t="s">
        <v>89</v>
      </c>
      <c r="AV242" s="15" t="s">
        <v>87</v>
      </c>
      <c r="AW242" s="15" t="s">
        <v>35</v>
      </c>
      <c r="AX242" s="15" t="s">
        <v>79</v>
      </c>
      <c r="AY242" s="208" t="s">
        <v>177</v>
      </c>
    </row>
    <row r="243" spans="1:65" s="13" customFormat="1">
      <c r="B243" s="190"/>
      <c r="D243" s="191" t="s">
        <v>184</v>
      </c>
      <c r="E243" s="192" t="s">
        <v>1</v>
      </c>
      <c r="F243" s="193" t="s">
        <v>193</v>
      </c>
      <c r="H243" s="194">
        <v>10.765000000000001</v>
      </c>
      <c r="I243" s="195"/>
      <c r="L243" s="190"/>
      <c r="M243" s="196"/>
      <c r="N243" s="197"/>
      <c r="O243" s="197"/>
      <c r="P243" s="197"/>
      <c r="Q243" s="197"/>
      <c r="R243" s="197"/>
      <c r="S243" s="197"/>
      <c r="T243" s="198"/>
      <c r="AT243" s="192" t="s">
        <v>184</v>
      </c>
      <c r="AU243" s="192" t="s">
        <v>89</v>
      </c>
      <c r="AV243" s="13" t="s">
        <v>89</v>
      </c>
      <c r="AW243" s="13" t="s">
        <v>35</v>
      </c>
      <c r="AX243" s="13" t="s">
        <v>79</v>
      </c>
      <c r="AY243" s="192" t="s">
        <v>177</v>
      </c>
    </row>
    <row r="244" spans="1:65" s="13" customFormat="1">
      <c r="B244" s="190"/>
      <c r="D244" s="191" t="s">
        <v>184</v>
      </c>
      <c r="E244" s="192" t="s">
        <v>1</v>
      </c>
      <c r="F244" s="193" t="s">
        <v>244</v>
      </c>
      <c r="H244" s="194">
        <v>22.57</v>
      </c>
      <c r="I244" s="195"/>
      <c r="L244" s="190"/>
      <c r="M244" s="196"/>
      <c r="N244" s="197"/>
      <c r="O244" s="197"/>
      <c r="P244" s="197"/>
      <c r="Q244" s="197"/>
      <c r="R244" s="197"/>
      <c r="S244" s="197"/>
      <c r="T244" s="198"/>
      <c r="AT244" s="192" t="s">
        <v>184</v>
      </c>
      <c r="AU244" s="192" t="s">
        <v>89</v>
      </c>
      <c r="AV244" s="13" t="s">
        <v>89</v>
      </c>
      <c r="AW244" s="13" t="s">
        <v>35</v>
      </c>
      <c r="AX244" s="13" t="s">
        <v>79</v>
      </c>
      <c r="AY244" s="192" t="s">
        <v>177</v>
      </c>
    </row>
    <row r="245" spans="1:65" s="14" customFormat="1">
      <c r="B245" s="199"/>
      <c r="D245" s="191" t="s">
        <v>184</v>
      </c>
      <c r="E245" s="200" t="s">
        <v>1</v>
      </c>
      <c r="F245" s="201" t="s">
        <v>186</v>
      </c>
      <c r="H245" s="202">
        <v>33.335000000000001</v>
      </c>
      <c r="I245" s="203"/>
      <c r="L245" s="199"/>
      <c r="M245" s="204"/>
      <c r="N245" s="205"/>
      <c r="O245" s="205"/>
      <c r="P245" s="205"/>
      <c r="Q245" s="205"/>
      <c r="R245" s="205"/>
      <c r="S245" s="205"/>
      <c r="T245" s="206"/>
      <c r="AT245" s="200" t="s">
        <v>184</v>
      </c>
      <c r="AU245" s="200" t="s">
        <v>89</v>
      </c>
      <c r="AV245" s="14" t="s">
        <v>183</v>
      </c>
      <c r="AW245" s="14" t="s">
        <v>35</v>
      </c>
      <c r="AX245" s="14" t="s">
        <v>87</v>
      </c>
      <c r="AY245" s="200" t="s">
        <v>177</v>
      </c>
    </row>
    <row r="246" spans="1:65" s="2" customFormat="1" ht="16.5" customHeight="1">
      <c r="A246" s="33"/>
      <c r="B246" s="141"/>
      <c r="C246" s="176" t="s">
        <v>291</v>
      </c>
      <c r="D246" s="176" t="s">
        <v>179</v>
      </c>
      <c r="E246" s="177" t="s">
        <v>292</v>
      </c>
      <c r="F246" s="178" t="s">
        <v>293</v>
      </c>
      <c r="G246" s="179" t="s">
        <v>182</v>
      </c>
      <c r="H246" s="180">
        <v>21</v>
      </c>
      <c r="I246" s="181"/>
      <c r="J246" s="182">
        <f>ROUND(I246*H246,2)</f>
        <v>0</v>
      </c>
      <c r="K246" s="183"/>
      <c r="L246" s="34"/>
      <c r="M246" s="184" t="s">
        <v>1</v>
      </c>
      <c r="N246" s="185" t="s">
        <v>44</v>
      </c>
      <c r="O246" s="59"/>
      <c r="P246" s="186">
        <f>O246*H246</f>
        <v>0</v>
      </c>
      <c r="Q246" s="186">
        <v>0.27994000000000002</v>
      </c>
      <c r="R246" s="186">
        <f>Q246*H246</f>
        <v>5.8787400000000005</v>
      </c>
      <c r="S246" s="186">
        <v>0</v>
      </c>
      <c r="T246" s="187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88" t="s">
        <v>183</v>
      </c>
      <c r="AT246" s="188" t="s">
        <v>179</v>
      </c>
      <c r="AU246" s="188" t="s">
        <v>89</v>
      </c>
      <c r="AY246" s="18" t="s">
        <v>177</v>
      </c>
      <c r="BE246" s="189">
        <f>IF(N246="základní",J246,0)</f>
        <v>0</v>
      </c>
      <c r="BF246" s="189">
        <f>IF(N246="snížená",J246,0)</f>
        <v>0</v>
      </c>
      <c r="BG246" s="189">
        <f>IF(N246="zákl. přenesená",J246,0)</f>
        <v>0</v>
      </c>
      <c r="BH246" s="189">
        <f>IF(N246="sníž. přenesená",J246,0)</f>
        <v>0</v>
      </c>
      <c r="BI246" s="189">
        <f>IF(N246="nulová",J246,0)</f>
        <v>0</v>
      </c>
      <c r="BJ246" s="18" t="s">
        <v>87</v>
      </c>
      <c r="BK246" s="189">
        <f>ROUND(I246*H246,2)</f>
        <v>0</v>
      </c>
      <c r="BL246" s="18" t="s">
        <v>183</v>
      </c>
      <c r="BM246" s="188" t="s">
        <v>294</v>
      </c>
    </row>
    <row r="247" spans="1:65" s="2" customFormat="1" ht="16.5" customHeight="1">
      <c r="A247" s="33"/>
      <c r="B247" s="141"/>
      <c r="C247" s="176" t="s">
        <v>262</v>
      </c>
      <c r="D247" s="176" t="s">
        <v>179</v>
      </c>
      <c r="E247" s="177" t="s">
        <v>295</v>
      </c>
      <c r="F247" s="178" t="s">
        <v>296</v>
      </c>
      <c r="G247" s="179" t="s">
        <v>182</v>
      </c>
      <c r="H247" s="180">
        <v>31.765000000000001</v>
      </c>
      <c r="I247" s="181"/>
      <c r="J247" s="182">
        <f>ROUND(I247*H247,2)</f>
        <v>0</v>
      </c>
      <c r="K247" s="183"/>
      <c r="L247" s="34"/>
      <c r="M247" s="184" t="s">
        <v>1</v>
      </c>
      <c r="N247" s="185" t="s">
        <v>44</v>
      </c>
      <c r="O247" s="59"/>
      <c r="P247" s="186">
        <f>O247*H247</f>
        <v>0</v>
      </c>
      <c r="Q247" s="186">
        <v>8.4250000000000005E-2</v>
      </c>
      <c r="R247" s="186">
        <f>Q247*H247</f>
        <v>2.6762012500000001</v>
      </c>
      <c r="S247" s="186">
        <v>0</v>
      </c>
      <c r="T247" s="187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88" t="s">
        <v>183</v>
      </c>
      <c r="AT247" s="188" t="s">
        <v>179</v>
      </c>
      <c r="AU247" s="188" t="s">
        <v>89</v>
      </c>
      <c r="AY247" s="18" t="s">
        <v>177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8" t="s">
        <v>87</v>
      </c>
      <c r="BK247" s="189">
        <f>ROUND(I247*H247,2)</f>
        <v>0</v>
      </c>
      <c r="BL247" s="18" t="s">
        <v>183</v>
      </c>
      <c r="BM247" s="188" t="s">
        <v>297</v>
      </c>
    </row>
    <row r="248" spans="1:65" s="13" customFormat="1">
      <c r="B248" s="190"/>
      <c r="D248" s="191" t="s">
        <v>184</v>
      </c>
      <c r="E248" s="192" t="s">
        <v>1</v>
      </c>
      <c r="F248" s="193" t="s">
        <v>298</v>
      </c>
      <c r="H248" s="194">
        <v>21</v>
      </c>
      <c r="I248" s="195"/>
      <c r="L248" s="190"/>
      <c r="M248" s="196"/>
      <c r="N248" s="197"/>
      <c r="O248" s="197"/>
      <c r="P248" s="197"/>
      <c r="Q248" s="197"/>
      <c r="R248" s="197"/>
      <c r="S248" s="197"/>
      <c r="T248" s="198"/>
      <c r="AT248" s="192" t="s">
        <v>184</v>
      </c>
      <c r="AU248" s="192" t="s">
        <v>89</v>
      </c>
      <c r="AV248" s="13" t="s">
        <v>89</v>
      </c>
      <c r="AW248" s="13" t="s">
        <v>35</v>
      </c>
      <c r="AX248" s="13" t="s">
        <v>79</v>
      </c>
      <c r="AY248" s="192" t="s">
        <v>177</v>
      </c>
    </row>
    <row r="249" spans="1:65" s="15" customFormat="1">
      <c r="B249" s="207"/>
      <c r="D249" s="191" t="s">
        <v>184</v>
      </c>
      <c r="E249" s="208" t="s">
        <v>1</v>
      </c>
      <c r="F249" s="209" t="s">
        <v>192</v>
      </c>
      <c r="H249" s="208" t="s">
        <v>1</v>
      </c>
      <c r="I249" s="210"/>
      <c r="L249" s="207"/>
      <c r="M249" s="211"/>
      <c r="N249" s="212"/>
      <c r="O249" s="212"/>
      <c r="P249" s="212"/>
      <c r="Q249" s="212"/>
      <c r="R249" s="212"/>
      <c r="S249" s="212"/>
      <c r="T249" s="213"/>
      <c r="AT249" s="208" t="s">
        <v>184</v>
      </c>
      <c r="AU249" s="208" t="s">
        <v>89</v>
      </c>
      <c r="AV249" s="15" t="s">
        <v>87</v>
      </c>
      <c r="AW249" s="15" t="s">
        <v>35</v>
      </c>
      <c r="AX249" s="15" t="s">
        <v>79</v>
      </c>
      <c r="AY249" s="208" t="s">
        <v>177</v>
      </c>
    </row>
    <row r="250" spans="1:65" s="13" customFormat="1">
      <c r="B250" s="190"/>
      <c r="D250" s="191" t="s">
        <v>184</v>
      </c>
      <c r="E250" s="192" t="s">
        <v>1</v>
      </c>
      <c r="F250" s="193" t="s">
        <v>193</v>
      </c>
      <c r="H250" s="194">
        <v>10.765000000000001</v>
      </c>
      <c r="I250" s="195"/>
      <c r="L250" s="190"/>
      <c r="M250" s="196"/>
      <c r="N250" s="197"/>
      <c r="O250" s="197"/>
      <c r="P250" s="197"/>
      <c r="Q250" s="197"/>
      <c r="R250" s="197"/>
      <c r="S250" s="197"/>
      <c r="T250" s="198"/>
      <c r="AT250" s="192" t="s">
        <v>184</v>
      </c>
      <c r="AU250" s="192" t="s">
        <v>89</v>
      </c>
      <c r="AV250" s="13" t="s">
        <v>89</v>
      </c>
      <c r="AW250" s="13" t="s">
        <v>35</v>
      </c>
      <c r="AX250" s="13" t="s">
        <v>79</v>
      </c>
      <c r="AY250" s="192" t="s">
        <v>177</v>
      </c>
    </row>
    <row r="251" spans="1:65" s="14" customFormat="1">
      <c r="B251" s="199"/>
      <c r="D251" s="191" t="s">
        <v>184</v>
      </c>
      <c r="E251" s="200" t="s">
        <v>1</v>
      </c>
      <c r="F251" s="201" t="s">
        <v>186</v>
      </c>
      <c r="H251" s="202">
        <v>31.765000000000001</v>
      </c>
      <c r="I251" s="203"/>
      <c r="L251" s="199"/>
      <c r="M251" s="204"/>
      <c r="N251" s="205"/>
      <c r="O251" s="205"/>
      <c r="P251" s="205"/>
      <c r="Q251" s="205"/>
      <c r="R251" s="205"/>
      <c r="S251" s="205"/>
      <c r="T251" s="206"/>
      <c r="AT251" s="200" t="s">
        <v>184</v>
      </c>
      <c r="AU251" s="200" t="s">
        <v>89</v>
      </c>
      <c r="AV251" s="14" t="s">
        <v>183</v>
      </c>
      <c r="AW251" s="14" t="s">
        <v>35</v>
      </c>
      <c r="AX251" s="14" t="s">
        <v>87</v>
      </c>
      <c r="AY251" s="200" t="s">
        <v>177</v>
      </c>
    </row>
    <row r="252" spans="1:65" s="2" customFormat="1" ht="16.5" customHeight="1">
      <c r="A252" s="33"/>
      <c r="B252" s="141"/>
      <c r="C252" s="176" t="s">
        <v>299</v>
      </c>
      <c r="D252" s="176" t="s">
        <v>179</v>
      </c>
      <c r="E252" s="177" t="s">
        <v>300</v>
      </c>
      <c r="F252" s="178" t="s">
        <v>301</v>
      </c>
      <c r="G252" s="179" t="s">
        <v>182</v>
      </c>
      <c r="H252" s="180">
        <v>30</v>
      </c>
      <c r="I252" s="181"/>
      <c r="J252" s="182">
        <f>ROUND(I252*H252,2)</f>
        <v>0</v>
      </c>
      <c r="K252" s="183"/>
      <c r="L252" s="34"/>
      <c r="M252" s="184" t="s">
        <v>1</v>
      </c>
      <c r="N252" s="185" t="s">
        <v>44</v>
      </c>
      <c r="O252" s="59"/>
      <c r="P252" s="186">
        <f>O252*H252</f>
        <v>0</v>
      </c>
      <c r="Q252" s="186">
        <v>0.10100000000000001</v>
      </c>
      <c r="R252" s="186">
        <f>Q252*H252</f>
        <v>3.0300000000000002</v>
      </c>
      <c r="S252" s="186">
        <v>0</v>
      </c>
      <c r="T252" s="187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88" t="s">
        <v>183</v>
      </c>
      <c r="AT252" s="188" t="s">
        <v>179</v>
      </c>
      <c r="AU252" s="188" t="s">
        <v>89</v>
      </c>
      <c r="AY252" s="18" t="s">
        <v>177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8" t="s">
        <v>87</v>
      </c>
      <c r="BK252" s="189">
        <f>ROUND(I252*H252,2)</f>
        <v>0</v>
      </c>
      <c r="BL252" s="18" t="s">
        <v>183</v>
      </c>
      <c r="BM252" s="188" t="s">
        <v>302</v>
      </c>
    </row>
    <row r="253" spans="1:65" s="13" customFormat="1">
      <c r="B253" s="190"/>
      <c r="D253" s="191" t="s">
        <v>184</v>
      </c>
      <c r="E253" s="192" t="s">
        <v>1</v>
      </c>
      <c r="F253" s="193" t="s">
        <v>185</v>
      </c>
      <c r="H253" s="194">
        <v>30</v>
      </c>
      <c r="I253" s="195"/>
      <c r="L253" s="190"/>
      <c r="M253" s="196"/>
      <c r="N253" s="197"/>
      <c r="O253" s="197"/>
      <c r="P253" s="197"/>
      <c r="Q253" s="197"/>
      <c r="R253" s="197"/>
      <c r="S253" s="197"/>
      <c r="T253" s="198"/>
      <c r="AT253" s="192" t="s">
        <v>184</v>
      </c>
      <c r="AU253" s="192" t="s">
        <v>89</v>
      </c>
      <c r="AV253" s="13" t="s">
        <v>89</v>
      </c>
      <c r="AW253" s="13" t="s">
        <v>35</v>
      </c>
      <c r="AX253" s="13" t="s">
        <v>79</v>
      </c>
      <c r="AY253" s="192" t="s">
        <v>177</v>
      </c>
    </row>
    <row r="254" spans="1:65" s="14" customFormat="1">
      <c r="B254" s="199"/>
      <c r="D254" s="191" t="s">
        <v>184</v>
      </c>
      <c r="E254" s="200" t="s">
        <v>1</v>
      </c>
      <c r="F254" s="201" t="s">
        <v>186</v>
      </c>
      <c r="H254" s="202">
        <v>30</v>
      </c>
      <c r="I254" s="203"/>
      <c r="L254" s="199"/>
      <c r="M254" s="204"/>
      <c r="N254" s="205"/>
      <c r="O254" s="205"/>
      <c r="P254" s="205"/>
      <c r="Q254" s="205"/>
      <c r="R254" s="205"/>
      <c r="S254" s="205"/>
      <c r="T254" s="206"/>
      <c r="AT254" s="200" t="s">
        <v>184</v>
      </c>
      <c r="AU254" s="200" t="s">
        <v>89</v>
      </c>
      <c r="AV254" s="14" t="s">
        <v>183</v>
      </c>
      <c r="AW254" s="14" t="s">
        <v>35</v>
      </c>
      <c r="AX254" s="14" t="s">
        <v>87</v>
      </c>
      <c r="AY254" s="200" t="s">
        <v>177</v>
      </c>
    </row>
    <row r="255" spans="1:65" s="2" customFormat="1" ht="16.5" customHeight="1">
      <c r="A255" s="33"/>
      <c r="B255" s="141"/>
      <c r="C255" s="214" t="s">
        <v>278</v>
      </c>
      <c r="D255" s="214" t="s">
        <v>303</v>
      </c>
      <c r="E255" s="215" t="s">
        <v>304</v>
      </c>
      <c r="F255" s="216" t="s">
        <v>305</v>
      </c>
      <c r="G255" s="217" t="s">
        <v>182</v>
      </c>
      <c r="H255" s="218">
        <v>39.076999999999998</v>
      </c>
      <c r="I255" s="219"/>
      <c r="J255" s="220">
        <f>ROUND(I255*H255,2)</f>
        <v>0</v>
      </c>
      <c r="K255" s="221"/>
      <c r="L255" s="222"/>
      <c r="M255" s="223" t="s">
        <v>1</v>
      </c>
      <c r="N255" s="224" t="s">
        <v>44</v>
      </c>
      <c r="O255" s="59"/>
      <c r="P255" s="186">
        <f>O255*H255</f>
        <v>0</v>
      </c>
      <c r="Q255" s="186">
        <v>0.13100000000000001</v>
      </c>
      <c r="R255" s="186">
        <f>Q255*H255</f>
        <v>5.1190870000000004</v>
      </c>
      <c r="S255" s="186">
        <v>0</v>
      </c>
      <c r="T255" s="187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88" t="s">
        <v>262</v>
      </c>
      <c r="AT255" s="188" t="s">
        <v>303</v>
      </c>
      <c r="AU255" s="188" t="s">
        <v>89</v>
      </c>
      <c r="AY255" s="18" t="s">
        <v>177</v>
      </c>
      <c r="BE255" s="189">
        <f>IF(N255="základní",J255,0)</f>
        <v>0</v>
      </c>
      <c r="BF255" s="189">
        <f>IF(N255="snížená",J255,0)</f>
        <v>0</v>
      </c>
      <c r="BG255" s="189">
        <f>IF(N255="zákl. přenesená",J255,0)</f>
        <v>0</v>
      </c>
      <c r="BH255" s="189">
        <f>IF(N255="sníž. přenesená",J255,0)</f>
        <v>0</v>
      </c>
      <c r="BI255" s="189">
        <f>IF(N255="nulová",J255,0)</f>
        <v>0</v>
      </c>
      <c r="BJ255" s="18" t="s">
        <v>87</v>
      </c>
      <c r="BK255" s="189">
        <f>ROUND(I255*H255,2)</f>
        <v>0</v>
      </c>
      <c r="BL255" s="18" t="s">
        <v>183</v>
      </c>
      <c r="BM255" s="188" t="s">
        <v>306</v>
      </c>
    </row>
    <row r="256" spans="1:65" s="13" customFormat="1">
      <c r="B256" s="190"/>
      <c r="D256" s="191" t="s">
        <v>184</v>
      </c>
      <c r="E256" s="192" t="s">
        <v>1</v>
      </c>
      <c r="F256" s="193" t="s">
        <v>307</v>
      </c>
      <c r="H256" s="194">
        <v>38</v>
      </c>
      <c r="I256" s="195"/>
      <c r="L256" s="190"/>
      <c r="M256" s="196"/>
      <c r="N256" s="197"/>
      <c r="O256" s="197"/>
      <c r="P256" s="197"/>
      <c r="Q256" s="197"/>
      <c r="R256" s="197"/>
      <c r="S256" s="197"/>
      <c r="T256" s="198"/>
      <c r="AT256" s="192" t="s">
        <v>184</v>
      </c>
      <c r="AU256" s="192" t="s">
        <v>89</v>
      </c>
      <c r="AV256" s="13" t="s">
        <v>89</v>
      </c>
      <c r="AW256" s="13" t="s">
        <v>35</v>
      </c>
      <c r="AX256" s="13" t="s">
        <v>79</v>
      </c>
      <c r="AY256" s="192" t="s">
        <v>177</v>
      </c>
    </row>
    <row r="257" spans="1:65" s="15" customFormat="1">
      <c r="B257" s="207"/>
      <c r="D257" s="191" t="s">
        <v>184</v>
      </c>
      <c r="E257" s="208" t="s">
        <v>1</v>
      </c>
      <c r="F257" s="209" t="s">
        <v>192</v>
      </c>
      <c r="H257" s="208" t="s">
        <v>1</v>
      </c>
      <c r="I257" s="210"/>
      <c r="L257" s="207"/>
      <c r="M257" s="211"/>
      <c r="N257" s="212"/>
      <c r="O257" s="212"/>
      <c r="P257" s="212"/>
      <c r="Q257" s="212"/>
      <c r="R257" s="212"/>
      <c r="S257" s="212"/>
      <c r="T257" s="213"/>
      <c r="AT257" s="208" t="s">
        <v>184</v>
      </c>
      <c r="AU257" s="208" t="s">
        <v>89</v>
      </c>
      <c r="AV257" s="15" t="s">
        <v>87</v>
      </c>
      <c r="AW257" s="15" t="s">
        <v>35</v>
      </c>
      <c r="AX257" s="15" t="s">
        <v>79</v>
      </c>
      <c r="AY257" s="208" t="s">
        <v>177</v>
      </c>
    </row>
    <row r="258" spans="1:65" s="13" customFormat="1">
      <c r="B258" s="190"/>
      <c r="D258" s="191" t="s">
        <v>184</v>
      </c>
      <c r="E258" s="192" t="s">
        <v>1</v>
      </c>
      <c r="F258" s="193" t="s">
        <v>308</v>
      </c>
      <c r="H258" s="194">
        <v>1.077</v>
      </c>
      <c r="I258" s="195"/>
      <c r="L258" s="190"/>
      <c r="M258" s="196"/>
      <c r="N258" s="197"/>
      <c r="O258" s="197"/>
      <c r="P258" s="197"/>
      <c r="Q258" s="197"/>
      <c r="R258" s="197"/>
      <c r="S258" s="197"/>
      <c r="T258" s="198"/>
      <c r="AT258" s="192" t="s">
        <v>184</v>
      </c>
      <c r="AU258" s="192" t="s">
        <v>89</v>
      </c>
      <c r="AV258" s="13" t="s">
        <v>89</v>
      </c>
      <c r="AW258" s="13" t="s">
        <v>35</v>
      </c>
      <c r="AX258" s="13" t="s">
        <v>79</v>
      </c>
      <c r="AY258" s="192" t="s">
        <v>177</v>
      </c>
    </row>
    <row r="259" spans="1:65" s="14" customFormat="1">
      <c r="B259" s="199"/>
      <c r="D259" s="191" t="s">
        <v>184</v>
      </c>
      <c r="E259" s="200" t="s">
        <v>1</v>
      </c>
      <c r="F259" s="201" t="s">
        <v>186</v>
      </c>
      <c r="H259" s="202">
        <v>39.076999999999998</v>
      </c>
      <c r="I259" s="203"/>
      <c r="L259" s="199"/>
      <c r="M259" s="204"/>
      <c r="N259" s="205"/>
      <c r="O259" s="205"/>
      <c r="P259" s="205"/>
      <c r="Q259" s="205"/>
      <c r="R259" s="205"/>
      <c r="S259" s="205"/>
      <c r="T259" s="206"/>
      <c r="AT259" s="200" t="s">
        <v>184</v>
      </c>
      <c r="AU259" s="200" t="s">
        <v>89</v>
      </c>
      <c r="AV259" s="14" t="s">
        <v>183</v>
      </c>
      <c r="AW259" s="14" t="s">
        <v>35</v>
      </c>
      <c r="AX259" s="14" t="s">
        <v>87</v>
      </c>
      <c r="AY259" s="200" t="s">
        <v>177</v>
      </c>
    </row>
    <row r="260" spans="1:65" s="2" customFormat="1" ht="16.5" customHeight="1">
      <c r="A260" s="33"/>
      <c r="B260" s="141"/>
      <c r="C260" s="214" t="s">
        <v>309</v>
      </c>
      <c r="D260" s="214" t="s">
        <v>303</v>
      </c>
      <c r="E260" s="215" t="s">
        <v>310</v>
      </c>
      <c r="F260" s="216" t="s">
        <v>311</v>
      </c>
      <c r="G260" s="217" t="s">
        <v>182</v>
      </c>
      <c r="H260" s="218">
        <v>33</v>
      </c>
      <c r="I260" s="219"/>
      <c r="J260" s="220">
        <f>ROUND(I260*H260,2)</f>
        <v>0</v>
      </c>
      <c r="K260" s="221"/>
      <c r="L260" s="222"/>
      <c r="M260" s="223" t="s">
        <v>1</v>
      </c>
      <c r="N260" s="224" t="s">
        <v>44</v>
      </c>
      <c r="O260" s="59"/>
      <c r="P260" s="186">
        <f>O260*H260</f>
        <v>0</v>
      </c>
      <c r="Q260" s="186">
        <v>0.108</v>
      </c>
      <c r="R260" s="186">
        <f>Q260*H260</f>
        <v>3.5640000000000001</v>
      </c>
      <c r="S260" s="186">
        <v>0</v>
      </c>
      <c r="T260" s="187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88" t="s">
        <v>262</v>
      </c>
      <c r="AT260" s="188" t="s">
        <v>303</v>
      </c>
      <c r="AU260" s="188" t="s">
        <v>89</v>
      </c>
      <c r="AY260" s="18" t="s">
        <v>177</v>
      </c>
      <c r="BE260" s="189">
        <f>IF(N260="základní",J260,0)</f>
        <v>0</v>
      </c>
      <c r="BF260" s="189">
        <f>IF(N260="snížená",J260,0)</f>
        <v>0</v>
      </c>
      <c r="BG260" s="189">
        <f>IF(N260="zákl. přenesená",J260,0)</f>
        <v>0</v>
      </c>
      <c r="BH260" s="189">
        <f>IF(N260="sníž. přenesená",J260,0)</f>
        <v>0</v>
      </c>
      <c r="BI260" s="189">
        <f>IF(N260="nulová",J260,0)</f>
        <v>0</v>
      </c>
      <c r="BJ260" s="18" t="s">
        <v>87</v>
      </c>
      <c r="BK260" s="189">
        <f>ROUND(I260*H260,2)</f>
        <v>0</v>
      </c>
      <c r="BL260" s="18" t="s">
        <v>183</v>
      </c>
      <c r="BM260" s="188" t="s">
        <v>312</v>
      </c>
    </row>
    <row r="261" spans="1:65" s="12" customFormat="1" ht="22.95" customHeight="1">
      <c r="B261" s="163"/>
      <c r="D261" s="164" t="s">
        <v>78</v>
      </c>
      <c r="E261" s="174" t="s">
        <v>198</v>
      </c>
      <c r="F261" s="174" t="s">
        <v>313</v>
      </c>
      <c r="I261" s="166"/>
      <c r="J261" s="175">
        <f>BK261</f>
        <v>0</v>
      </c>
      <c r="L261" s="163"/>
      <c r="M261" s="168"/>
      <c r="N261" s="169"/>
      <c r="O261" s="169"/>
      <c r="P261" s="170">
        <f>SUM(P262:P269)</f>
        <v>0</v>
      </c>
      <c r="Q261" s="169"/>
      <c r="R261" s="170">
        <f>SUM(R262:R269)</f>
        <v>13.831853160000001</v>
      </c>
      <c r="S261" s="169"/>
      <c r="T261" s="171">
        <f>SUM(T262:T269)</f>
        <v>0</v>
      </c>
      <c r="AR261" s="164" t="s">
        <v>87</v>
      </c>
      <c r="AT261" s="172" t="s">
        <v>78</v>
      </c>
      <c r="AU261" s="172" t="s">
        <v>87</v>
      </c>
      <c r="AY261" s="164" t="s">
        <v>177</v>
      </c>
      <c r="BK261" s="173">
        <f>SUM(BK262:BK269)</f>
        <v>0</v>
      </c>
    </row>
    <row r="262" spans="1:65" s="2" customFormat="1" ht="16.5" customHeight="1">
      <c r="A262" s="33"/>
      <c r="B262" s="141"/>
      <c r="C262" s="176" t="s">
        <v>314</v>
      </c>
      <c r="D262" s="176" t="s">
        <v>179</v>
      </c>
      <c r="E262" s="177" t="s">
        <v>315</v>
      </c>
      <c r="F262" s="178" t="s">
        <v>316</v>
      </c>
      <c r="G262" s="179" t="s">
        <v>182</v>
      </c>
      <c r="H262" s="180">
        <v>18.056000000000001</v>
      </c>
      <c r="I262" s="181"/>
      <c r="J262" s="182">
        <f>ROUND(I262*H262,2)</f>
        <v>0</v>
      </c>
      <c r="K262" s="183"/>
      <c r="L262" s="34"/>
      <c r="M262" s="184" t="s">
        <v>1</v>
      </c>
      <c r="N262" s="185" t="s">
        <v>44</v>
      </c>
      <c r="O262" s="59"/>
      <c r="P262" s="186">
        <f>O262*H262</f>
        <v>0</v>
      </c>
      <c r="Q262" s="186">
        <v>0.26140999999999998</v>
      </c>
      <c r="R262" s="186">
        <f>Q262*H262</f>
        <v>4.72001896</v>
      </c>
      <c r="S262" s="186">
        <v>0</v>
      </c>
      <c r="T262" s="187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88" t="s">
        <v>183</v>
      </c>
      <c r="AT262" s="188" t="s">
        <v>179</v>
      </c>
      <c r="AU262" s="188" t="s">
        <v>89</v>
      </c>
      <c r="AY262" s="18" t="s">
        <v>177</v>
      </c>
      <c r="BE262" s="189">
        <f>IF(N262="základní",J262,0)</f>
        <v>0</v>
      </c>
      <c r="BF262" s="189">
        <f>IF(N262="snížená",J262,0)</f>
        <v>0</v>
      </c>
      <c r="BG262" s="189">
        <f>IF(N262="zákl. přenesená",J262,0)</f>
        <v>0</v>
      </c>
      <c r="BH262" s="189">
        <f>IF(N262="sníž. přenesená",J262,0)</f>
        <v>0</v>
      </c>
      <c r="BI262" s="189">
        <f>IF(N262="nulová",J262,0)</f>
        <v>0</v>
      </c>
      <c r="BJ262" s="18" t="s">
        <v>87</v>
      </c>
      <c r="BK262" s="189">
        <f>ROUND(I262*H262,2)</f>
        <v>0</v>
      </c>
      <c r="BL262" s="18" t="s">
        <v>183</v>
      </c>
      <c r="BM262" s="188" t="s">
        <v>317</v>
      </c>
    </row>
    <row r="263" spans="1:65" s="15" customFormat="1">
      <c r="B263" s="207"/>
      <c r="D263" s="191" t="s">
        <v>184</v>
      </c>
      <c r="E263" s="208" t="s">
        <v>1</v>
      </c>
      <c r="F263" s="209" t="s">
        <v>192</v>
      </c>
      <c r="H263" s="208" t="s">
        <v>1</v>
      </c>
      <c r="I263" s="210"/>
      <c r="L263" s="207"/>
      <c r="M263" s="211"/>
      <c r="N263" s="212"/>
      <c r="O263" s="212"/>
      <c r="P263" s="212"/>
      <c r="Q263" s="212"/>
      <c r="R263" s="212"/>
      <c r="S263" s="212"/>
      <c r="T263" s="213"/>
      <c r="AT263" s="208" t="s">
        <v>184</v>
      </c>
      <c r="AU263" s="208" t="s">
        <v>89</v>
      </c>
      <c r="AV263" s="15" t="s">
        <v>87</v>
      </c>
      <c r="AW263" s="15" t="s">
        <v>35</v>
      </c>
      <c r="AX263" s="15" t="s">
        <v>79</v>
      </c>
      <c r="AY263" s="208" t="s">
        <v>177</v>
      </c>
    </row>
    <row r="264" spans="1:65" s="13" customFormat="1">
      <c r="B264" s="190"/>
      <c r="D264" s="191" t="s">
        <v>184</v>
      </c>
      <c r="E264" s="192" t="s">
        <v>1</v>
      </c>
      <c r="F264" s="193" t="s">
        <v>318</v>
      </c>
      <c r="H264" s="194">
        <v>18.056000000000001</v>
      </c>
      <c r="I264" s="195"/>
      <c r="L264" s="190"/>
      <c r="M264" s="196"/>
      <c r="N264" s="197"/>
      <c r="O264" s="197"/>
      <c r="P264" s="197"/>
      <c r="Q264" s="197"/>
      <c r="R264" s="197"/>
      <c r="S264" s="197"/>
      <c r="T264" s="198"/>
      <c r="AT264" s="192" t="s">
        <v>184</v>
      </c>
      <c r="AU264" s="192" t="s">
        <v>89</v>
      </c>
      <c r="AV264" s="13" t="s">
        <v>89</v>
      </c>
      <c r="AW264" s="13" t="s">
        <v>35</v>
      </c>
      <c r="AX264" s="13" t="s">
        <v>79</v>
      </c>
      <c r="AY264" s="192" t="s">
        <v>177</v>
      </c>
    </row>
    <row r="265" spans="1:65" s="14" customFormat="1">
      <c r="B265" s="199"/>
      <c r="D265" s="191" t="s">
        <v>184</v>
      </c>
      <c r="E265" s="200" t="s">
        <v>1</v>
      </c>
      <c r="F265" s="201" t="s">
        <v>186</v>
      </c>
      <c r="H265" s="202">
        <v>18.056000000000001</v>
      </c>
      <c r="I265" s="203"/>
      <c r="L265" s="199"/>
      <c r="M265" s="204"/>
      <c r="N265" s="205"/>
      <c r="O265" s="205"/>
      <c r="P265" s="205"/>
      <c r="Q265" s="205"/>
      <c r="R265" s="205"/>
      <c r="S265" s="205"/>
      <c r="T265" s="206"/>
      <c r="AT265" s="200" t="s">
        <v>184</v>
      </c>
      <c r="AU265" s="200" t="s">
        <v>89</v>
      </c>
      <c r="AV265" s="14" t="s">
        <v>183</v>
      </c>
      <c r="AW265" s="14" t="s">
        <v>35</v>
      </c>
      <c r="AX265" s="14" t="s">
        <v>87</v>
      </c>
      <c r="AY265" s="200" t="s">
        <v>177</v>
      </c>
    </row>
    <row r="266" spans="1:65" s="2" customFormat="1" ht="16.5" customHeight="1">
      <c r="A266" s="33"/>
      <c r="B266" s="141"/>
      <c r="C266" s="176" t="s">
        <v>319</v>
      </c>
      <c r="D266" s="176" t="s">
        <v>179</v>
      </c>
      <c r="E266" s="177" t="s">
        <v>320</v>
      </c>
      <c r="F266" s="178" t="s">
        <v>321</v>
      </c>
      <c r="G266" s="179" t="s">
        <v>282</v>
      </c>
      <c r="H266" s="180">
        <v>46.34</v>
      </c>
      <c r="I266" s="181"/>
      <c r="J266" s="182">
        <f>ROUND(I266*H266,2)</f>
        <v>0</v>
      </c>
      <c r="K266" s="183"/>
      <c r="L266" s="34"/>
      <c r="M266" s="184" t="s">
        <v>1</v>
      </c>
      <c r="N266" s="185" t="s">
        <v>44</v>
      </c>
      <c r="O266" s="59"/>
      <c r="P266" s="186">
        <f>O266*H266</f>
        <v>0</v>
      </c>
      <c r="Q266" s="186">
        <v>0.19663</v>
      </c>
      <c r="R266" s="186">
        <f>Q266*H266</f>
        <v>9.1118342000000005</v>
      </c>
      <c r="S266" s="186">
        <v>0</v>
      </c>
      <c r="T266" s="187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88" t="s">
        <v>183</v>
      </c>
      <c r="AT266" s="188" t="s">
        <v>179</v>
      </c>
      <c r="AU266" s="188" t="s">
        <v>89</v>
      </c>
      <c r="AY266" s="18" t="s">
        <v>177</v>
      </c>
      <c r="BE266" s="189">
        <f>IF(N266="základní",J266,0)</f>
        <v>0</v>
      </c>
      <c r="BF266" s="189">
        <f>IF(N266="snížená",J266,0)</f>
        <v>0</v>
      </c>
      <c r="BG266" s="189">
        <f>IF(N266="zákl. přenesená",J266,0)</f>
        <v>0</v>
      </c>
      <c r="BH266" s="189">
        <f>IF(N266="sníž. přenesená",J266,0)</f>
        <v>0</v>
      </c>
      <c r="BI266" s="189">
        <f>IF(N266="nulová",J266,0)</f>
        <v>0</v>
      </c>
      <c r="BJ266" s="18" t="s">
        <v>87</v>
      </c>
      <c r="BK266" s="189">
        <f>ROUND(I266*H266,2)</f>
        <v>0</v>
      </c>
      <c r="BL266" s="18" t="s">
        <v>183</v>
      </c>
      <c r="BM266" s="188" t="s">
        <v>322</v>
      </c>
    </row>
    <row r="267" spans="1:65" s="15" customFormat="1">
      <c r="B267" s="207"/>
      <c r="D267" s="191" t="s">
        <v>184</v>
      </c>
      <c r="E267" s="208" t="s">
        <v>1</v>
      </c>
      <c r="F267" s="209" t="s">
        <v>192</v>
      </c>
      <c r="H267" s="208" t="s">
        <v>1</v>
      </c>
      <c r="I267" s="210"/>
      <c r="L267" s="207"/>
      <c r="M267" s="211"/>
      <c r="N267" s="212"/>
      <c r="O267" s="212"/>
      <c r="P267" s="212"/>
      <c r="Q267" s="212"/>
      <c r="R267" s="212"/>
      <c r="S267" s="212"/>
      <c r="T267" s="213"/>
      <c r="AT267" s="208" t="s">
        <v>184</v>
      </c>
      <c r="AU267" s="208" t="s">
        <v>89</v>
      </c>
      <c r="AV267" s="15" t="s">
        <v>87</v>
      </c>
      <c r="AW267" s="15" t="s">
        <v>35</v>
      </c>
      <c r="AX267" s="15" t="s">
        <v>79</v>
      </c>
      <c r="AY267" s="208" t="s">
        <v>177</v>
      </c>
    </row>
    <row r="268" spans="1:65" s="13" customFormat="1">
      <c r="B268" s="190"/>
      <c r="D268" s="191" t="s">
        <v>184</v>
      </c>
      <c r="E268" s="192" t="s">
        <v>1</v>
      </c>
      <c r="F268" s="193" t="s">
        <v>323</v>
      </c>
      <c r="H268" s="194">
        <v>46.34</v>
      </c>
      <c r="I268" s="195"/>
      <c r="L268" s="190"/>
      <c r="M268" s="196"/>
      <c r="N268" s="197"/>
      <c r="O268" s="197"/>
      <c r="P268" s="197"/>
      <c r="Q268" s="197"/>
      <c r="R268" s="197"/>
      <c r="S268" s="197"/>
      <c r="T268" s="198"/>
      <c r="AT268" s="192" t="s">
        <v>184</v>
      </c>
      <c r="AU268" s="192" t="s">
        <v>89</v>
      </c>
      <c r="AV268" s="13" t="s">
        <v>89</v>
      </c>
      <c r="AW268" s="13" t="s">
        <v>35</v>
      </c>
      <c r="AX268" s="13" t="s">
        <v>79</v>
      </c>
      <c r="AY268" s="192" t="s">
        <v>177</v>
      </c>
    </row>
    <row r="269" spans="1:65" s="14" customFormat="1">
      <c r="B269" s="199"/>
      <c r="D269" s="191" t="s">
        <v>184</v>
      </c>
      <c r="E269" s="200" t="s">
        <v>1</v>
      </c>
      <c r="F269" s="201" t="s">
        <v>186</v>
      </c>
      <c r="H269" s="202">
        <v>46.34</v>
      </c>
      <c r="I269" s="203"/>
      <c r="L269" s="199"/>
      <c r="M269" s="204"/>
      <c r="N269" s="205"/>
      <c r="O269" s="205"/>
      <c r="P269" s="205"/>
      <c r="Q269" s="205"/>
      <c r="R269" s="205"/>
      <c r="S269" s="205"/>
      <c r="T269" s="206"/>
      <c r="AT269" s="200" t="s">
        <v>184</v>
      </c>
      <c r="AU269" s="200" t="s">
        <v>89</v>
      </c>
      <c r="AV269" s="14" t="s">
        <v>183</v>
      </c>
      <c r="AW269" s="14" t="s">
        <v>35</v>
      </c>
      <c r="AX269" s="14" t="s">
        <v>87</v>
      </c>
      <c r="AY269" s="200" t="s">
        <v>177</v>
      </c>
    </row>
    <row r="270" spans="1:65" s="12" customFormat="1" ht="22.95" customHeight="1">
      <c r="B270" s="163"/>
      <c r="D270" s="164" t="s">
        <v>78</v>
      </c>
      <c r="E270" s="174" t="s">
        <v>324</v>
      </c>
      <c r="F270" s="174" t="s">
        <v>325</v>
      </c>
      <c r="I270" s="166"/>
      <c r="J270" s="175">
        <f>BK270</f>
        <v>0</v>
      </c>
      <c r="L270" s="163"/>
      <c r="M270" s="168"/>
      <c r="N270" s="169"/>
      <c r="O270" s="169"/>
      <c r="P270" s="170">
        <f>SUM(P271:P317)</f>
        <v>0</v>
      </c>
      <c r="Q270" s="169"/>
      <c r="R270" s="170">
        <f>SUM(R271:R317)</f>
        <v>2.0008830199999998</v>
      </c>
      <c r="S270" s="169"/>
      <c r="T270" s="171">
        <f>SUM(T271:T317)</f>
        <v>0</v>
      </c>
      <c r="AR270" s="164" t="s">
        <v>87</v>
      </c>
      <c r="AT270" s="172" t="s">
        <v>78</v>
      </c>
      <c r="AU270" s="172" t="s">
        <v>87</v>
      </c>
      <c r="AY270" s="164" t="s">
        <v>177</v>
      </c>
      <c r="BK270" s="173">
        <f>SUM(BK271:BK317)</f>
        <v>0</v>
      </c>
    </row>
    <row r="271" spans="1:65" s="2" customFormat="1" ht="16.5" customHeight="1">
      <c r="A271" s="33"/>
      <c r="B271" s="141"/>
      <c r="C271" s="176" t="s">
        <v>283</v>
      </c>
      <c r="D271" s="176" t="s">
        <v>179</v>
      </c>
      <c r="E271" s="177" t="s">
        <v>326</v>
      </c>
      <c r="F271" s="178" t="s">
        <v>327</v>
      </c>
      <c r="G271" s="179" t="s">
        <v>182</v>
      </c>
      <c r="H271" s="180">
        <v>109.586</v>
      </c>
      <c r="I271" s="181"/>
      <c r="J271" s="182">
        <f>ROUND(I271*H271,2)</f>
        <v>0</v>
      </c>
      <c r="K271" s="183"/>
      <c r="L271" s="34"/>
      <c r="M271" s="184" t="s">
        <v>1</v>
      </c>
      <c r="N271" s="185" t="s">
        <v>44</v>
      </c>
      <c r="O271" s="59"/>
      <c r="P271" s="186">
        <f>O271*H271</f>
        <v>0</v>
      </c>
      <c r="Q271" s="186">
        <v>0</v>
      </c>
      <c r="R271" s="186">
        <f>Q271*H271</f>
        <v>0</v>
      </c>
      <c r="S271" s="186">
        <v>0</v>
      </c>
      <c r="T271" s="187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88" t="s">
        <v>183</v>
      </c>
      <c r="AT271" s="188" t="s">
        <v>179</v>
      </c>
      <c r="AU271" s="188" t="s">
        <v>89</v>
      </c>
      <c r="AY271" s="18" t="s">
        <v>177</v>
      </c>
      <c r="BE271" s="189">
        <f>IF(N271="základní",J271,0)</f>
        <v>0</v>
      </c>
      <c r="BF271" s="189">
        <f>IF(N271="snížená",J271,0)</f>
        <v>0</v>
      </c>
      <c r="BG271" s="189">
        <f>IF(N271="zákl. přenesená",J271,0)</f>
        <v>0</v>
      </c>
      <c r="BH271" s="189">
        <f>IF(N271="sníž. přenesená",J271,0)</f>
        <v>0</v>
      </c>
      <c r="BI271" s="189">
        <f>IF(N271="nulová",J271,0)</f>
        <v>0</v>
      </c>
      <c r="BJ271" s="18" t="s">
        <v>87</v>
      </c>
      <c r="BK271" s="189">
        <f>ROUND(I271*H271,2)</f>
        <v>0</v>
      </c>
      <c r="BL271" s="18" t="s">
        <v>183</v>
      </c>
      <c r="BM271" s="188" t="s">
        <v>328</v>
      </c>
    </row>
    <row r="272" spans="1:65" s="13" customFormat="1">
      <c r="B272" s="190"/>
      <c r="D272" s="191" t="s">
        <v>184</v>
      </c>
      <c r="E272" s="192" t="s">
        <v>1</v>
      </c>
      <c r="F272" s="193" t="s">
        <v>329</v>
      </c>
      <c r="H272" s="194">
        <v>21.6</v>
      </c>
      <c r="I272" s="195"/>
      <c r="L272" s="190"/>
      <c r="M272" s="196"/>
      <c r="N272" s="197"/>
      <c r="O272" s="197"/>
      <c r="P272" s="197"/>
      <c r="Q272" s="197"/>
      <c r="R272" s="197"/>
      <c r="S272" s="197"/>
      <c r="T272" s="198"/>
      <c r="AT272" s="192" t="s">
        <v>184</v>
      </c>
      <c r="AU272" s="192" t="s">
        <v>89</v>
      </c>
      <c r="AV272" s="13" t="s">
        <v>89</v>
      </c>
      <c r="AW272" s="13" t="s">
        <v>35</v>
      </c>
      <c r="AX272" s="13" t="s">
        <v>79</v>
      </c>
      <c r="AY272" s="192" t="s">
        <v>177</v>
      </c>
    </row>
    <row r="273" spans="1:65" s="13" customFormat="1">
      <c r="B273" s="190"/>
      <c r="D273" s="191" t="s">
        <v>184</v>
      </c>
      <c r="E273" s="192" t="s">
        <v>1</v>
      </c>
      <c r="F273" s="193" t="s">
        <v>330</v>
      </c>
      <c r="H273" s="194">
        <v>12.96</v>
      </c>
      <c r="I273" s="195"/>
      <c r="L273" s="190"/>
      <c r="M273" s="196"/>
      <c r="N273" s="197"/>
      <c r="O273" s="197"/>
      <c r="P273" s="197"/>
      <c r="Q273" s="197"/>
      <c r="R273" s="197"/>
      <c r="S273" s="197"/>
      <c r="T273" s="198"/>
      <c r="AT273" s="192" t="s">
        <v>184</v>
      </c>
      <c r="AU273" s="192" t="s">
        <v>89</v>
      </c>
      <c r="AV273" s="13" t="s">
        <v>89</v>
      </c>
      <c r="AW273" s="13" t="s">
        <v>35</v>
      </c>
      <c r="AX273" s="13" t="s">
        <v>79</v>
      </c>
      <c r="AY273" s="192" t="s">
        <v>177</v>
      </c>
    </row>
    <row r="274" spans="1:65" s="13" customFormat="1">
      <c r="B274" s="190"/>
      <c r="D274" s="191" t="s">
        <v>184</v>
      </c>
      <c r="E274" s="192" t="s">
        <v>1</v>
      </c>
      <c r="F274" s="193" t="s">
        <v>331</v>
      </c>
      <c r="H274" s="194">
        <v>3.056</v>
      </c>
      <c r="I274" s="195"/>
      <c r="L274" s="190"/>
      <c r="M274" s="196"/>
      <c r="N274" s="197"/>
      <c r="O274" s="197"/>
      <c r="P274" s="197"/>
      <c r="Q274" s="197"/>
      <c r="R274" s="197"/>
      <c r="S274" s="197"/>
      <c r="T274" s="198"/>
      <c r="AT274" s="192" t="s">
        <v>184</v>
      </c>
      <c r="AU274" s="192" t="s">
        <v>89</v>
      </c>
      <c r="AV274" s="13" t="s">
        <v>89</v>
      </c>
      <c r="AW274" s="13" t="s">
        <v>35</v>
      </c>
      <c r="AX274" s="13" t="s">
        <v>79</v>
      </c>
      <c r="AY274" s="192" t="s">
        <v>177</v>
      </c>
    </row>
    <row r="275" spans="1:65" s="13" customFormat="1">
      <c r="B275" s="190"/>
      <c r="D275" s="191" t="s">
        <v>184</v>
      </c>
      <c r="E275" s="192" t="s">
        <v>1</v>
      </c>
      <c r="F275" s="193" t="s">
        <v>332</v>
      </c>
      <c r="H275" s="194">
        <v>18.899999999999999</v>
      </c>
      <c r="I275" s="195"/>
      <c r="L275" s="190"/>
      <c r="M275" s="196"/>
      <c r="N275" s="197"/>
      <c r="O275" s="197"/>
      <c r="P275" s="197"/>
      <c r="Q275" s="197"/>
      <c r="R275" s="197"/>
      <c r="S275" s="197"/>
      <c r="T275" s="198"/>
      <c r="AT275" s="192" t="s">
        <v>184</v>
      </c>
      <c r="AU275" s="192" t="s">
        <v>89</v>
      </c>
      <c r="AV275" s="13" t="s">
        <v>89</v>
      </c>
      <c r="AW275" s="13" t="s">
        <v>35</v>
      </c>
      <c r="AX275" s="13" t="s">
        <v>79</v>
      </c>
      <c r="AY275" s="192" t="s">
        <v>177</v>
      </c>
    </row>
    <row r="276" spans="1:65" s="13" customFormat="1">
      <c r="B276" s="190"/>
      <c r="D276" s="191" t="s">
        <v>184</v>
      </c>
      <c r="E276" s="192" t="s">
        <v>1</v>
      </c>
      <c r="F276" s="193" t="s">
        <v>333</v>
      </c>
      <c r="H276" s="194">
        <v>9.4499999999999993</v>
      </c>
      <c r="I276" s="195"/>
      <c r="L276" s="190"/>
      <c r="M276" s="196"/>
      <c r="N276" s="197"/>
      <c r="O276" s="197"/>
      <c r="P276" s="197"/>
      <c r="Q276" s="197"/>
      <c r="R276" s="197"/>
      <c r="S276" s="197"/>
      <c r="T276" s="198"/>
      <c r="AT276" s="192" t="s">
        <v>184</v>
      </c>
      <c r="AU276" s="192" t="s">
        <v>89</v>
      </c>
      <c r="AV276" s="13" t="s">
        <v>89</v>
      </c>
      <c r="AW276" s="13" t="s">
        <v>35</v>
      </c>
      <c r="AX276" s="13" t="s">
        <v>79</v>
      </c>
      <c r="AY276" s="192" t="s">
        <v>177</v>
      </c>
    </row>
    <row r="277" spans="1:65" s="13" customFormat="1">
      <c r="B277" s="190"/>
      <c r="D277" s="191" t="s">
        <v>184</v>
      </c>
      <c r="E277" s="192" t="s">
        <v>1</v>
      </c>
      <c r="F277" s="193" t="s">
        <v>334</v>
      </c>
      <c r="H277" s="194">
        <v>18.899999999999999</v>
      </c>
      <c r="I277" s="195"/>
      <c r="L277" s="190"/>
      <c r="M277" s="196"/>
      <c r="N277" s="197"/>
      <c r="O277" s="197"/>
      <c r="P277" s="197"/>
      <c r="Q277" s="197"/>
      <c r="R277" s="197"/>
      <c r="S277" s="197"/>
      <c r="T277" s="198"/>
      <c r="AT277" s="192" t="s">
        <v>184</v>
      </c>
      <c r="AU277" s="192" t="s">
        <v>89</v>
      </c>
      <c r="AV277" s="13" t="s">
        <v>89</v>
      </c>
      <c r="AW277" s="13" t="s">
        <v>35</v>
      </c>
      <c r="AX277" s="13" t="s">
        <v>79</v>
      </c>
      <c r="AY277" s="192" t="s">
        <v>177</v>
      </c>
    </row>
    <row r="278" spans="1:65" s="13" customFormat="1">
      <c r="B278" s="190"/>
      <c r="D278" s="191" t="s">
        <v>184</v>
      </c>
      <c r="E278" s="192" t="s">
        <v>1</v>
      </c>
      <c r="F278" s="193" t="s">
        <v>335</v>
      </c>
      <c r="H278" s="194">
        <v>10.65</v>
      </c>
      <c r="I278" s="195"/>
      <c r="L278" s="190"/>
      <c r="M278" s="196"/>
      <c r="N278" s="197"/>
      <c r="O278" s="197"/>
      <c r="P278" s="197"/>
      <c r="Q278" s="197"/>
      <c r="R278" s="197"/>
      <c r="S278" s="197"/>
      <c r="T278" s="198"/>
      <c r="AT278" s="192" t="s">
        <v>184</v>
      </c>
      <c r="AU278" s="192" t="s">
        <v>89</v>
      </c>
      <c r="AV278" s="13" t="s">
        <v>89</v>
      </c>
      <c r="AW278" s="13" t="s">
        <v>35</v>
      </c>
      <c r="AX278" s="13" t="s">
        <v>79</v>
      </c>
      <c r="AY278" s="192" t="s">
        <v>177</v>
      </c>
    </row>
    <row r="279" spans="1:65" s="13" customFormat="1">
      <c r="B279" s="190"/>
      <c r="D279" s="191" t="s">
        <v>184</v>
      </c>
      <c r="E279" s="192" t="s">
        <v>1</v>
      </c>
      <c r="F279" s="193" t="s">
        <v>336</v>
      </c>
      <c r="H279" s="194">
        <v>10.65</v>
      </c>
      <c r="I279" s="195"/>
      <c r="L279" s="190"/>
      <c r="M279" s="196"/>
      <c r="N279" s="197"/>
      <c r="O279" s="197"/>
      <c r="P279" s="197"/>
      <c r="Q279" s="197"/>
      <c r="R279" s="197"/>
      <c r="S279" s="197"/>
      <c r="T279" s="198"/>
      <c r="AT279" s="192" t="s">
        <v>184</v>
      </c>
      <c r="AU279" s="192" t="s">
        <v>89</v>
      </c>
      <c r="AV279" s="13" t="s">
        <v>89</v>
      </c>
      <c r="AW279" s="13" t="s">
        <v>35</v>
      </c>
      <c r="AX279" s="13" t="s">
        <v>79</v>
      </c>
      <c r="AY279" s="192" t="s">
        <v>177</v>
      </c>
    </row>
    <row r="280" spans="1:65" s="13" customFormat="1">
      <c r="B280" s="190"/>
      <c r="D280" s="191" t="s">
        <v>184</v>
      </c>
      <c r="E280" s="192" t="s">
        <v>1</v>
      </c>
      <c r="F280" s="193" t="s">
        <v>337</v>
      </c>
      <c r="H280" s="194">
        <v>3.42</v>
      </c>
      <c r="I280" s="195"/>
      <c r="L280" s="190"/>
      <c r="M280" s="196"/>
      <c r="N280" s="197"/>
      <c r="O280" s="197"/>
      <c r="P280" s="197"/>
      <c r="Q280" s="197"/>
      <c r="R280" s="197"/>
      <c r="S280" s="197"/>
      <c r="T280" s="198"/>
      <c r="AT280" s="192" t="s">
        <v>184</v>
      </c>
      <c r="AU280" s="192" t="s">
        <v>89</v>
      </c>
      <c r="AV280" s="13" t="s">
        <v>89</v>
      </c>
      <c r="AW280" s="13" t="s">
        <v>35</v>
      </c>
      <c r="AX280" s="13" t="s">
        <v>79</v>
      </c>
      <c r="AY280" s="192" t="s">
        <v>177</v>
      </c>
    </row>
    <row r="281" spans="1:65" s="14" customFormat="1">
      <c r="B281" s="199"/>
      <c r="D281" s="191" t="s">
        <v>184</v>
      </c>
      <c r="E281" s="200" t="s">
        <v>1</v>
      </c>
      <c r="F281" s="201" t="s">
        <v>186</v>
      </c>
      <c r="H281" s="202">
        <v>109.586</v>
      </c>
      <c r="I281" s="203"/>
      <c r="L281" s="199"/>
      <c r="M281" s="204"/>
      <c r="N281" s="205"/>
      <c r="O281" s="205"/>
      <c r="P281" s="205"/>
      <c r="Q281" s="205"/>
      <c r="R281" s="205"/>
      <c r="S281" s="205"/>
      <c r="T281" s="206"/>
      <c r="AT281" s="200" t="s">
        <v>184</v>
      </c>
      <c r="AU281" s="200" t="s">
        <v>89</v>
      </c>
      <c r="AV281" s="14" t="s">
        <v>183</v>
      </c>
      <c r="AW281" s="14" t="s">
        <v>35</v>
      </c>
      <c r="AX281" s="14" t="s">
        <v>87</v>
      </c>
      <c r="AY281" s="200" t="s">
        <v>177</v>
      </c>
    </row>
    <row r="282" spans="1:65" s="2" customFormat="1" ht="16.5" customHeight="1">
      <c r="A282" s="33"/>
      <c r="B282" s="141"/>
      <c r="C282" s="176" t="s">
        <v>297</v>
      </c>
      <c r="D282" s="176" t="s">
        <v>179</v>
      </c>
      <c r="E282" s="177" t="s">
        <v>338</v>
      </c>
      <c r="F282" s="178" t="s">
        <v>339</v>
      </c>
      <c r="G282" s="179" t="s">
        <v>273</v>
      </c>
      <c r="H282" s="180">
        <v>9</v>
      </c>
      <c r="I282" s="181"/>
      <c r="J282" s="182">
        <f>ROUND(I282*H282,2)</f>
        <v>0</v>
      </c>
      <c r="K282" s="183"/>
      <c r="L282" s="34"/>
      <c r="M282" s="184" t="s">
        <v>1</v>
      </c>
      <c r="N282" s="185" t="s">
        <v>44</v>
      </c>
      <c r="O282" s="59"/>
      <c r="P282" s="186">
        <f>O282*H282</f>
        <v>0</v>
      </c>
      <c r="Q282" s="186">
        <v>0.01</v>
      </c>
      <c r="R282" s="186">
        <f>Q282*H282</f>
        <v>0.09</v>
      </c>
      <c r="S282" s="186">
        <v>0</v>
      </c>
      <c r="T282" s="187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88" t="s">
        <v>183</v>
      </c>
      <c r="AT282" s="188" t="s">
        <v>179</v>
      </c>
      <c r="AU282" s="188" t="s">
        <v>89</v>
      </c>
      <c r="AY282" s="18" t="s">
        <v>177</v>
      </c>
      <c r="BE282" s="189">
        <f>IF(N282="základní",J282,0)</f>
        <v>0</v>
      </c>
      <c r="BF282" s="189">
        <f>IF(N282="snížená",J282,0)</f>
        <v>0</v>
      </c>
      <c r="BG282" s="189">
        <f>IF(N282="zákl. přenesená",J282,0)</f>
        <v>0</v>
      </c>
      <c r="BH282" s="189">
        <f>IF(N282="sníž. přenesená",J282,0)</f>
        <v>0</v>
      </c>
      <c r="BI282" s="189">
        <f>IF(N282="nulová",J282,0)</f>
        <v>0</v>
      </c>
      <c r="BJ282" s="18" t="s">
        <v>87</v>
      </c>
      <c r="BK282" s="189">
        <f>ROUND(I282*H282,2)</f>
        <v>0</v>
      </c>
      <c r="BL282" s="18" t="s">
        <v>183</v>
      </c>
      <c r="BM282" s="188" t="s">
        <v>340</v>
      </c>
    </row>
    <row r="283" spans="1:65" s="15" customFormat="1">
      <c r="B283" s="207"/>
      <c r="D283" s="191" t="s">
        <v>184</v>
      </c>
      <c r="E283" s="208" t="s">
        <v>1</v>
      </c>
      <c r="F283" s="209" t="s">
        <v>341</v>
      </c>
      <c r="H283" s="208" t="s">
        <v>1</v>
      </c>
      <c r="I283" s="210"/>
      <c r="L283" s="207"/>
      <c r="M283" s="211"/>
      <c r="N283" s="212"/>
      <c r="O283" s="212"/>
      <c r="P283" s="212"/>
      <c r="Q283" s="212"/>
      <c r="R283" s="212"/>
      <c r="S283" s="212"/>
      <c r="T283" s="213"/>
      <c r="AT283" s="208" t="s">
        <v>184</v>
      </c>
      <c r="AU283" s="208" t="s">
        <v>89</v>
      </c>
      <c r="AV283" s="15" t="s">
        <v>87</v>
      </c>
      <c r="AW283" s="15" t="s">
        <v>35</v>
      </c>
      <c r="AX283" s="15" t="s">
        <v>79</v>
      </c>
      <c r="AY283" s="208" t="s">
        <v>177</v>
      </c>
    </row>
    <row r="284" spans="1:65" s="13" customFormat="1">
      <c r="B284" s="190"/>
      <c r="D284" s="191" t="s">
        <v>184</v>
      </c>
      <c r="E284" s="192" t="s">
        <v>1</v>
      </c>
      <c r="F284" s="193" t="s">
        <v>342</v>
      </c>
      <c r="H284" s="194">
        <v>2</v>
      </c>
      <c r="I284" s="195"/>
      <c r="L284" s="190"/>
      <c r="M284" s="196"/>
      <c r="N284" s="197"/>
      <c r="O284" s="197"/>
      <c r="P284" s="197"/>
      <c r="Q284" s="197"/>
      <c r="R284" s="197"/>
      <c r="S284" s="197"/>
      <c r="T284" s="198"/>
      <c r="AT284" s="192" t="s">
        <v>184</v>
      </c>
      <c r="AU284" s="192" t="s">
        <v>89</v>
      </c>
      <c r="AV284" s="13" t="s">
        <v>89</v>
      </c>
      <c r="AW284" s="13" t="s">
        <v>35</v>
      </c>
      <c r="AX284" s="13" t="s">
        <v>79</v>
      </c>
      <c r="AY284" s="192" t="s">
        <v>177</v>
      </c>
    </row>
    <row r="285" spans="1:65" s="13" customFormat="1">
      <c r="B285" s="190"/>
      <c r="D285" s="191" t="s">
        <v>184</v>
      </c>
      <c r="E285" s="192" t="s">
        <v>1</v>
      </c>
      <c r="F285" s="193" t="s">
        <v>343</v>
      </c>
      <c r="H285" s="194">
        <v>1</v>
      </c>
      <c r="I285" s="195"/>
      <c r="L285" s="190"/>
      <c r="M285" s="196"/>
      <c r="N285" s="197"/>
      <c r="O285" s="197"/>
      <c r="P285" s="197"/>
      <c r="Q285" s="197"/>
      <c r="R285" s="197"/>
      <c r="S285" s="197"/>
      <c r="T285" s="198"/>
      <c r="AT285" s="192" t="s">
        <v>184</v>
      </c>
      <c r="AU285" s="192" t="s">
        <v>89</v>
      </c>
      <c r="AV285" s="13" t="s">
        <v>89</v>
      </c>
      <c r="AW285" s="13" t="s">
        <v>35</v>
      </c>
      <c r="AX285" s="13" t="s">
        <v>79</v>
      </c>
      <c r="AY285" s="192" t="s">
        <v>177</v>
      </c>
    </row>
    <row r="286" spans="1:65" s="13" customFormat="1">
      <c r="B286" s="190"/>
      <c r="D286" s="191" t="s">
        <v>184</v>
      </c>
      <c r="E286" s="192" t="s">
        <v>1</v>
      </c>
      <c r="F286" s="193" t="s">
        <v>344</v>
      </c>
      <c r="H286" s="194">
        <v>2</v>
      </c>
      <c r="I286" s="195"/>
      <c r="L286" s="190"/>
      <c r="M286" s="196"/>
      <c r="N286" s="197"/>
      <c r="O286" s="197"/>
      <c r="P286" s="197"/>
      <c r="Q286" s="197"/>
      <c r="R286" s="197"/>
      <c r="S286" s="197"/>
      <c r="T286" s="198"/>
      <c r="AT286" s="192" t="s">
        <v>184</v>
      </c>
      <c r="AU286" s="192" t="s">
        <v>89</v>
      </c>
      <c r="AV286" s="13" t="s">
        <v>89</v>
      </c>
      <c r="AW286" s="13" t="s">
        <v>35</v>
      </c>
      <c r="AX286" s="13" t="s">
        <v>79</v>
      </c>
      <c r="AY286" s="192" t="s">
        <v>177</v>
      </c>
    </row>
    <row r="287" spans="1:65" s="13" customFormat="1">
      <c r="B287" s="190"/>
      <c r="D287" s="191" t="s">
        <v>184</v>
      </c>
      <c r="E287" s="192" t="s">
        <v>1</v>
      </c>
      <c r="F287" s="193" t="s">
        <v>345</v>
      </c>
      <c r="H287" s="194">
        <v>2</v>
      </c>
      <c r="I287" s="195"/>
      <c r="L287" s="190"/>
      <c r="M287" s="196"/>
      <c r="N287" s="197"/>
      <c r="O287" s="197"/>
      <c r="P287" s="197"/>
      <c r="Q287" s="197"/>
      <c r="R287" s="197"/>
      <c r="S287" s="197"/>
      <c r="T287" s="198"/>
      <c r="AT287" s="192" t="s">
        <v>184</v>
      </c>
      <c r="AU287" s="192" t="s">
        <v>89</v>
      </c>
      <c r="AV287" s="13" t="s">
        <v>89</v>
      </c>
      <c r="AW287" s="13" t="s">
        <v>35</v>
      </c>
      <c r="AX287" s="13" t="s">
        <v>79</v>
      </c>
      <c r="AY287" s="192" t="s">
        <v>177</v>
      </c>
    </row>
    <row r="288" spans="1:65" s="13" customFormat="1">
      <c r="B288" s="190"/>
      <c r="D288" s="191" t="s">
        <v>184</v>
      </c>
      <c r="E288" s="192" t="s">
        <v>1</v>
      </c>
      <c r="F288" s="193" t="s">
        <v>346</v>
      </c>
      <c r="H288" s="194">
        <v>2</v>
      </c>
      <c r="I288" s="195"/>
      <c r="L288" s="190"/>
      <c r="M288" s="196"/>
      <c r="N288" s="197"/>
      <c r="O288" s="197"/>
      <c r="P288" s="197"/>
      <c r="Q288" s="197"/>
      <c r="R288" s="197"/>
      <c r="S288" s="197"/>
      <c r="T288" s="198"/>
      <c r="AT288" s="192" t="s">
        <v>184</v>
      </c>
      <c r="AU288" s="192" t="s">
        <v>89</v>
      </c>
      <c r="AV288" s="13" t="s">
        <v>89</v>
      </c>
      <c r="AW288" s="13" t="s">
        <v>35</v>
      </c>
      <c r="AX288" s="13" t="s">
        <v>79</v>
      </c>
      <c r="AY288" s="192" t="s">
        <v>177</v>
      </c>
    </row>
    <row r="289" spans="1:65" s="14" customFormat="1">
      <c r="B289" s="199"/>
      <c r="D289" s="191" t="s">
        <v>184</v>
      </c>
      <c r="E289" s="200" t="s">
        <v>1</v>
      </c>
      <c r="F289" s="201" t="s">
        <v>186</v>
      </c>
      <c r="H289" s="202">
        <v>9</v>
      </c>
      <c r="I289" s="203"/>
      <c r="L289" s="199"/>
      <c r="M289" s="204"/>
      <c r="N289" s="205"/>
      <c r="O289" s="205"/>
      <c r="P289" s="205"/>
      <c r="Q289" s="205"/>
      <c r="R289" s="205"/>
      <c r="S289" s="205"/>
      <c r="T289" s="206"/>
      <c r="AT289" s="200" t="s">
        <v>184</v>
      </c>
      <c r="AU289" s="200" t="s">
        <v>89</v>
      </c>
      <c r="AV289" s="14" t="s">
        <v>183</v>
      </c>
      <c r="AW289" s="14" t="s">
        <v>35</v>
      </c>
      <c r="AX289" s="14" t="s">
        <v>87</v>
      </c>
      <c r="AY289" s="200" t="s">
        <v>177</v>
      </c>
    </row>
    <row r="290" spans="1:65" s="2" customFormat="1" ht="16.5" customHeight="1">
      <c r="A290" s="33"/>
      <c r="B290" s="141"/>
      <c r="C290" s="176" t="s">
        <v>347</v>
      </c>
      <c r="D290" s="176" t="s">
        <v>179</v>
      </c>
      <c r="E290" s="177" t="s">
        <v>348</v>
      </c>
      <c r="F290" s="178" t="s">
        <v>349</v>
      </c>
      <c r="G290" s="179" t="s">
        <v>282</v>
      </c>
      <c r="H290" s="180">
        <v>205.95</v>
      </c>
      <c r="I290" s="181"/>
      <c r="J290" s="182">
        <f>ROUND(I290*H290,2)</f>
        <v>0</v>
      </c>
      <c r="K290" s="183"/>
      <c r="L290" s="34"/>
      <c r="M290" s="184" t="s">
        <v>1</v>
      </c>
      <c r="N290" s="185" t="s">
        <v>44</v>
      </c>
      <c r="O290" s="59"/>
      <c r="P290" s="186">
        <f>O290*H290</f>
        <v>0</v>
      </c>
      <c r="Q290" s="186">
        <v>1.5E-3</v>
      </c>
      <c r="R290" s="186">
        <f>Q290*H290</f>
        <v>0.30892500000000001</v>
      </c>
      <c r="S290" s="186">
        <v>0</v>
      </c>
      <c r="T290" s="187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88" t="s">
        <v>183</v>
      </c>
      <c r="AT290" s="188" t="s">
        <v>179</v>
      </c>
      <c r="AU290" s="188" t="s">
        <v>89</v>
      </c>
      <c r="AY290" s="18" t="s">
        <v>177</v>
      </c>
      <c r="BE290" s="189">
        <f>IF(N290="základní",J290,0)</f>
        <v>0</v>
      </c>
      <c r="BF290" s="189">
        <f>IF(N290="snížená",J290,0)</f>
        <v>0</v>
      </c>
      <c r="BG290" s="189">
        <f>IF(N290="zákl. přenesená",J290,0)</f>
        <v>0</v>
      </c>
      <c r="BH290" s="189">
        <f>IF(N290="sníž. přenesená",J290,0)</f>
        <v>0</v>
      </c>
      <c r="BI290" s="189">
        <f>IF(N290="nulová",J290,0)</f>
        <v>0</v>
      </c>
      <c r="BJ290" s="18" t="s">
        <v>87</v>
      </c>
      <c r="BK290" s="189">
        <f>ROUND(I290*H290,2)</f>
        <v>0</v>
      </c>
      <c r="BL290" s="18" t="s">
        <v>183</v>
      </c>
      <c r="BM290" s="188" t="s">
        <v>350</v>
      </c>
    </row>
    <row r="291" spans="1:65" s="13" customFormat="1">
      <c r="B291" s="190"/>
      <c r="D291" s="191" t="s">
        <v>184</v>
      </c>
      <c r="E291" s="192" t="s">
        <v>1</v>
      </c>
      <c r="F291" s="193" t="s">
        <v>351</v>
      </c>
      <c r="H291" s="194">
        <v>64.8</v>
      </c>
      <c r="I291" s="195"/>
      <c r="L291" s="190"/>
      <c r="M291" s="196"/>
      <c r="N291" s="197"/>
      <c r="O291" s="197"/>
      <c r="P291" s="197"/>
      <c r="Q291" s="197"/>
      <c r="R291" s="197"/>
      <c r="S291" s="197"/>
      <c r="T291" s="198"/>
      <c r="AT291" s="192" t="s">
        <v>184</v>
      </c>
      <c r="AU291" s="192" t="s">
        <v>89</v>
      </c>
      <c r="AV291" s="13" t="s">
        <v>89</v>
      </c>
      <c r="AW291" s="13" t="s">
        <v>35</v>
      </c>
      <c r="AX291" s="13" t="s">
        <v>79</v>
      </c>
      <c r="AY291" s="192" t="s">
        <v>177</v>
      </c>
    </row>
    <row r="292" spans="1:65" s="13" customFormat="1">
      <c r="B292" s="190"/>
      <c r="D292" s="191" t="s">
        <v>184</v>
      </c>
      <c r="E292" s="192" t="s">
        <v>1</v>
      </c>
      <c r="F292" s="193" t="s">
        <v>352</v>
      </c>
      <c r="H292" s="194">
        <v>15.6</v>
      </c>
      <c r="I292" s="195"/>
      <c r="L292" s="190"/>
      <c r="M292" s="196"/>
      <c r="N292" s="197"/>
      <c r="O292" s="197"/>
      <c r="P292" s="197"/>
      <c r="Q292" s="197"/>
      <c r="R292" s="197"/>
      <c r="S292" s="197"/>
      <c r="T292" s="198"/>
      <c r="AT292" s="192" t="s">
        <v>184</v>
      </c>
      <c r="AU292" s="192" t="s">
        <v>89</v>
      </c>
      <c r="AV292" s="13" t="s">
        <v>89</v>
      </c>
      <c r="AW292" s="13" t="s">
        <v>35</v>
      </c>
      <c r="AX292" s="13" t="s">
        <v>79</v>
      </c>
      <c r="AY292" s="192" t="s">
        <v>177</v>
      </c>
    </row>
    <row r="293" spans="1:65" s="13" customFormat="1">
      <c r="B293" s="190"/>
      <c r="D293" s="191" t="s">
        <v>184</v>
      </c>
      <c r="E293" s="192" t="s">
        <v>1</v>
      </c>
      <c r="F293" s="193" t="s">
        <v>353</v>
      </c>
      <c r="H293" s="194">
        <v>8.59</v>
      </c>
      <c r="I293" s="195"/>
      <c r="L293" s="190"/>
      <c r="M293" s="196"/>
      <c r="N293" s="197"/>
      <c r="O293" s="197"/>
      <c r="P293" s="197"/>
      <c r="Q293" s="197"/>
      <c r="R293" s="197"/>
      <c r="S293" s="197"/>
      <c r="T293" s="198"/>
      <c r="AT293" s="192" t="s">
        <v>184</v>
      </c>
      <c r="AU293" s="192" t="s">
        <v>89</v>
      </c>
      <c r="AV293" s="13" t="s">
        <v>89</v>
      </c>
      <c r="AW293" s="13" t="s">
        <v>35</v>
      </c>
      <c r="AX293" s="13" t="s">
        <v>79</v>
      </c>
      <c r="AY293" s="192" t="s">
        <v>177</v>
      </c>
    </row>
    <row r="294" spans="1:65" s="13" customFormat="1">
      <c r="B294" s="190"/>
      <c r="D294" s="191" t="s">
        <v>184</v>
      </c>
      <c r="E294" s="192" t="s">
        <v>1</v>
      </c>
      <c r="F294" s="193" t="s">
        <v>354</v>
      </c>
      <c r="H294" s="194">
        <v>43.2</v>
      </c>
      <c r="I294" s="195"/>
      <c r="L294" s="190"/>
      <c r="M294" s="196"/>
      <c r="N294" s="197"/>
      <c r="O294" s="197"/>
      <c r="P294" s="197"/>
      <c r="Q294" s="197"/>
      <c r="R294" s="197"/>
      <c r="S294" s="197"/>
      <c r="T294" s="198"/>
      <c r="AT294" s="192" t="s">
        <v>184</v>
      </c>
      <c r="AU294" s="192" t="s">
        <v>89</v>
      </c>
      <c r="AV294" s="13" t="s">
        <v>89</v>
      </c>
      <c r="AW294" s="13" t="s">
        <v>35</v>
      </c>
      <c r="AX294" s="13" t="s">
        <v>79</v>
      </c>
      <c r="AY294" s="192" t="s">
        <v>177</v>
      </c>
    </row>
    <row r="295" spans="1:65" s="13" customFormat="1">
      <c r="B295" s="190"/>
      <c r="D295" s="191" t="s">
        <v>184</v>
      </c>
      <c r="E295" s="192" t="s">
        <v>1</v>
      </c>
      <c r="F295" s="193" t="s">
        <v>355</v>
      </c>
      <c r="H295" s="194">
        <v>13.2</v>
      </c>
      <c r="I295" s="195"/>
      <c r="L295" s="190"/>
      <c r="M295" s="196"/>
      <c r="N295" s="197"/>
      <c r="O295" s="197"/>
      <c r="P295" s="197"/>
      <c r="Q295" s="197"/>
      <c r="R295" s="197"/>
      <c r="S295" s="197"/>
      <c r="T295" s="198"/>
      <c r="AT295" s="192" t="s">
        <v>184</v>
      </c>
      <c r="AU295" s="192" t="s">
        <v>89</v>
      </c>
      <c r="AV295" s="13" t="s">
        <v>89</v>
      </c>
      <c r="AW295" s="13" t="s">
        <v>35</v>
      </c>
      <c r="AX295" s="13" t="s">
        <v>79</v>
      </c>
      <c r="AY295" s="192" t="s">
        <v>177</v>
      </c>
    </row>
    <row r="296" spans="1:65" s="13" customFormat="1">
      <c r="B296" s="190"/>
      <c r="D296" s="191" t="s">
        <v>184</v>
      </c>
      <c r="E296" s="192" t="s">
        <v>1</v>
      </c>
      <c r="F296" s="193" t="s">
        <v>356</v>
      </c>
      <c r="H296" s="194">
        <v>26.4</v>
      </c>
      <c r="I296" s="195"/>
      <c r="L296" s="190"/>
      <c r="M296" s="196"/>
      <c r="N296" s="197"/>
      <c r="O296" s="197"/>
      <c r="P296" s="197"/>
      <c r="Q296" s="197"/>
      <c r="R296" s="197"/>
      <c r="S296" s="197"/>
      <c r="T296" s="198"/>
      <c r="AT296" s="192" t="s">
        <v>184</v>
      </c>
      <c r="AU296" s="192" t="s">
        <v>89</v>
      </c>
      <c r="AV296" s="13" t="s">
        <v>89</v>
      </c>
      <c r="AW296" s="13" t="s">
        <v>35</v>
      </c>
      <c r="AX296" s="13" t="s">
        <v>79</v>
      </c>
      <c r="AY296" s="192" t="s">
        <v>177</v>
      </c>
    </row>
    <row r="297" spans="1:65" s="13" customFormat="1">
      <c r="B297" s="190"/>
      <c r="D297" s="191" t="s">
        <v>184</v>
      </c>
      <c r="E297" s="192" t="s">
        <v>1</v>
      </c>
      <c r="F297" s="193" t="s">
        <v>357</v>
      </c>
      <c r="H297" s="194">
        <v>13.3</v>
      </c>
      <c r="I297" s="195"/>
      <c r="L297" s="190"/>
      <c r="M297" s="196"/>
      <c r="N297" s="197"/>
      <c r="O297" s="197"/>
      <c r="P297" s="197"/>
      <c r="Q297" s="197"/>
      <c r="R297" s="197"/>
      <c r="S297" s="197"/>
      <c r="T297" s="198"/>
      <c r="AT297" s="192" t="s">
        <v>184</v>
      </c>
      <c r="AU297" s="192" t="s">
        <v>89</v>
      </c>
      <c r="AV297" s="13" t="s">
        <v>89</v>
      </c>
      <c r="AW297" s="13" t="s">
        <v>35</v>
      </c>
      <c r="AX297" s="13" t="s">
        <v>79</v>
      </c>
      <c r="AY297" s="192" t="s">
        <v>177</v>
      </c>
    </row>
    <row r="298" spans="1:65" s="13" customFormat="1">
      <c r="B298" s="190"/>
      <c r="D298" s="191" t="s">
        <v>184</v>
      </c>
      <c r="E298" s="192" t="s">
        <v>1</v>
      </c>
      <c r="F298" s="193" t="s">
        <v>358</v>
      </c>
      <c r="H298" s="194">
        <v>13.3</v>
      </c>
      <c r="I298" s="195"/>
      <c r="L298" s="190"/>
      <c r="M298" s="196"/>
      <c r="N298" s="197"/>
      <c r="O298" s="197"/>
      <c r="P298" s="197"/>
      <c r="Q298" s="197"/>
      <c r="R298" s="197"/>
      <c r="S298" s="197"/>
      <c r="T298" s="198"/>
      <c r="AT298" s="192" t="s">
        <v>184</v>
      </c>
      <c r="AU298" s="192" t="s">
        <v>89</v>
      </c>
      <c r="AV298" s="13" t="s">
        <v>89</v>
      </c>
      <c r="AW298" s="13" t="s">
        <v>35</v>
      </c>
      <c r="AX298" s="13" t="s">
        <v>79</v>
      </c>
      <c r="AY298" s="192" t="s">
        <v>177</v>
      </c>
    </row>
    <row r="299" spans="1:65" s="13" customFormat="1">
      <c r="B299" s="190"/>
      <c r="D299" s="191" t="s">
        <v>184</v>
      </c>
      <c r="E299" s="192" t="s">
        <v>1</v>
      </c>
      <c r="F299" s="193" t="s">
        <v>359</v>
      </c>
      <c r="H299" s="194">
        <v>7.56</v>
      </c>
      <c r="I299" s="195"/>
      <c r="L299" s="190"/>
      <c r="M299" s="196"/>
      <c r="N299" s="197"/>
      <c r="O299" s="197"/>
      <c r="P299" s="197"/>
      <c r="Q299" s="197"/>
      <c r="R299" s="197"/>
      <c r="S299" s="197"/>
      <c r="T299" s="198"/>
      <c r="AT299" s="192" t="s">
        <v>184</v>
      </c>
      <c r="AU299" s="192" t="s">
        <v>89</v>
      </c>
      <c r="AV299" s="13" t="s">
        <v>89</v>
      </c>
      <c r="AW299" s="13" t="s">
        <v>35</v>
      </c>
      <c r="AX299" s="13" t="s">
        <v>79</v>
      </c>
      <c r="AY299" s="192" t="s">
        <v>177</v>
      </c>
    </row>
    <row r="300" spans="1:65" s="14" customFormat="1">
      <c r="B300" s="199"/>
      <c r="D300" s="191" t="s">
        <v>184</v>
      </c>
      <c r="E300" s="200" t="s">
        <v>1</v>
      </c>
      <c r="F300" s="201" t="s">
        <v>186</v>
      </c>
      <c r="H300" s="202">
        <v>205.95</v>
      </c>
      <c r="I300" s="203"/>
      <c r="L300" s="199"/>
      <c r="M300" s="204"/>
      <c r="N300" s="205"/>
      <c r="O300" s="205"/>
      <c r="P300" s="205"/>
      <c r="Q300" s="205"/>
      <c r="R300" s="205"/>
      <c r="S300" s="205"/>
      <c r="T300" s="206"/>
      <c r="AT300" s="200" t="s">
        <v>184</v>
      </c>
      <c r="AU300" s="200" t="s">
        <v>89</v>
      </c>
      <c r="AV300" s="14" t="s">
        <v>183</v>
      </c>
      <c r="AW300" s="14" t="s">
        <v>35</v>
      </c>
      <c r="AX300" s="14" t="s">
        <v>87</v>
      </c>
      <c r="AY300" s="200" t="s">
        <v>177</v>
      </c>
    </row>
    <row r="301" spans="1:65" s="2" customFormat="1" ht="16.5" customHeight="1">
      <c r="A301" s="33"/>
      <c r="B301" s="141"/>
      <c r="C301" s="176" t="s">
        <v>302</v>
      </c>
      <c r="D301" s="176" t="s">
        <v>179</v>
      </c>
      <c r="E301" s="177" t="s">
        <v>360</v>
      </c>
      <c r="F301" s="178" t="s">
        <v>361</v>
      </c>
      <c r="G301" s="179" t="s">
        <v>182</v>
      </c>
      <c r="H301" s="180">
        <v>44.518999999999998</v>
      </c>
      <c r="I301" s="181"/>
      <c r="J301" s="182">
        <f>ROUND(I301*H301,2)</f>
        <v>0</v>
      </c>
      <c r="K301" s="183"/>
      <c r="L301" s="34"/>
      <c r="M301" s="184" t="s">
        <v>1</v>
      </c>
      <c r="N301" s="185" t="s">
        <v>44</v>
      </c>
      <c r="O301" s="59"/>
      <c r="P301" s="186">
        <f>O301*H301</f>
        <v>0</v>
      </c>
      <c r="Q301" s="186">
        <v>3.3579999999999999E-2</v>
      </c>
      <c r="R301" s="186">
        <f>Q301*H301</f>
        <v>1.4949480199999998</v>
      </c>
      <c r="S301" s="186">
        <v>0</v>
      </c>
      <c r="T301" s="187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88" t="s">
        <v>183</v>
      </c>
      <c r="AT301" s="188" t="s">
        <v>179</v>
      </c>
      <c r="AU301" s="188" t="s">
        <v>89</v>
      </c>
      <c r="AY301" s="18" t="s">
        <v>177</v>
      </c>
      <c r="BE301" s="189">
        <f>IF(N301="základní",J301,0)</f>
        <v>0</v>
      </c>
      <c r="BF301" s="189">
        <f>IF(N301="snížená",J301,0)</f>
        <v>0</v>
      </c>
      <c r="BG301" s="189">
        <f>IF(N301="zákl. přenesená",J301,0)</f>
        <v>0</v>
      </c>
      <c r="BH301" s="189">
        <f>IF(N301="sníž. přenesená",J301,0)</f>
        <v>0</v>
      </c>
      <c r="BI301" s="189">
        <f>IF(N301="nulová",J301,0)</f>
        <v>0</v>
      </c>
      <c r="BJ301" s="18" t="s">
        <v>87</v>
      </c>
      <c r="BK301" s="189">
        <f>ROUND(I301*H301,2)</f>
        <v>0</v>
      </c>
      <c r="BL301" s="18" t="s">
        <v>183</v>
      </c>
      <c r="BM301" s="188" t="s">
        <v>362</v>
      </c>
    </row>
    <row r="302" spans="1:65" s="13" customFormat="1">
      <c r="B302" s="190"/>
      <c r="D302" s="191" t="s">
        <v>184</v>
      </c>
      <c r="E302" s="192" t="s">
        <v>1</v>
      </c>
      <c r="F302" s="193" t="s">
        <v>363</v>
      </c>
      <c r="H302" s="194">
        <v>15.12</v>
      </c>
      <c r="I302" s="195"/>
      <c r="L302" s="190"/>
      <c r="M302" s="196"/>
      <c r="N302" s="197"/>
      <c r="O302" s="197"/>
      <c r="P302" s="197"/>
      <c r="Q302" s="197"/>
      <c r="R302" s="197"/>
      <c r="S302" s="197"/>
      <c r="T302" s="198"/>
      <c r="AT302" s="192" t="s">
        <v>184</v>
      </c>
      <c r="AU302" s="192" t="s">
        <v>89</v>
      </c>
      <c r="AV302" s="13" t="s">
        <v>89</v>
      </c>
      <c r="AW302" s="13" t="s">
        <v>35</v>
      </c>
      <c r="AX302" s="13" t="s">
        <v>79</v>
      </c>
      <c r="AY302" s="192" t="s">
        <v>177</v>
      </c>
    </row>
    <row r="303" spans="1:65" s="13" customFormat="1">
      <c r="B303" s="190"/>
      <c r="D303" s="191" t="s">
        <v>184</v>
      </c>
      <c r="E303" s="192" t="s">
        <v>1</v>
      </c>
      <c r="F303" s="193" t="s">
        <v>364</v>
      </c>
      <c r="H303" s="194">
        <v>3.06</v>
      </c>
      <c r="I303" s="195"/>
      <c r="L303" s="190"/>
      <c r="M303" s="196"/>
      <c r="N303" s="197"/>
      <c r="O303" s="197"/>
      <c r="P303" s="197"/>
      <c r="Q303" s="197"/>
      <c r="R303" s="197"/>
      <c r="S303" s="197"/>
      <c r="T303" s="198"/>
      <c r="AT303" s="192" t="s">
        <v>184</v>
      </c>
      <c r="AU303" s="192" t="s">
        <v>89</v>
      </c>
      <c r="AV303" s="13" t="s">
        <v>89</v>
      </c>
      <c r="AW303" s="13" t="s">
        <v>35</v>
      </c>
      <c r="AX303" s="13" t="s">
        <v>79</v>
      </c>
      <c r="AY303" s="192" t="s">
        <v>177</v>
      </c>
    </row>
    <row r="304" spans="1:65" s="13" customFormat="1">
      <c r="B304" s="190"/>
      <c r="D304" s="191" t="s">
        <v>184</v>
      </c>
      <c r="E304" s="192" t="s">
        <v>1</v>
      </c>
      <c r="F304" s="193" t="s">
        <v>365</v>
      </c>
      <c r="H304" s="194">
        <v>2.3069999999999999</v>
      </c>
      <c r="I304" s="195"/>
      <c r="L304" s="190"/>
      <c r="M304" s="196"/>
      <c r="N304" s="197"/>
      <c r="O304" s="197"/>
      <c r="P304" s="197"/>
      <c r="Q304" s="197"/>
      <c r="R304" s="197"/>
      <c r="S304" s="197"/>
      <c r="T304" s="198"/>
      <c r="AT304" s="192" t="s">
        <v>184</v>
      </c>
      <c r="AU304" s="192" t="s">
        <v>89</v>
      </c>
      <c r="AV304" s="13" t="s">
        <v>89</v>
      </c>
      <c r="AW304" s="13" t="s">
        <v>35</v>
      </c>
      <c r="AX304" s="13" t="s">
        <v>79</v>
      </c>
      <c r="AY304" s="192" t="s">
        <v>177</v>
      </c>
    </row>
    <row r="305" spans="1:65" s="13" customFormat="1">
      <c r="B305" s="190"/>
      <c r="D305" s="191" t="s">
        <v>184</v>
      </c>
      <c r="E305" s="192" t="s">
        <v>1</v>
      </c>
      <c r="F305" s="193" t="s">
        <v>366</v>
      </c>
      <c r="H305" s="194">
        <v>10.26</v>
      </c>
      <c r="I305" s="195"/>
      <c r="L305" s="190"/>
      <c r="M305" s="196"/>
      <c r="N305" s="197"/>
      <c r="O305" s="197"/>
      <c r="P305" s="197"/>
      <c r="Q305" s="197"/>
      <c r="R305" s="197"/>
      <c r="S305" s="197"/>
      <c r="T305" s="198"/>
      <c r="AT305" s="192" t="s">
        <v>184</v>
      </c>
      <c r="AU305" s="192" t="s">
        <v>89</v>
      </c>
      <c r="AV305" s="13" t="s">
        <v>89</v>
      </c>
      <c r="AW305" s="13" t="s">
        <v>35</v>
      </c>
      <c r="AX305" s="13" t="s">
        <v>79</v>
      </c>
      <c r="AY305" s="192" t="s">
        <v>177</v>
      </c>
    </row>
    <row r="306" spans="1:65" s="13" customFormat="1">
      <c r="B306" s="190"/>
      <c r="D306" s="191" t="s">
        <v>184</v>
      </c>
      <c r="E306" s="192" t="s">
        <v>1</v>
      </c>
      <c r="F306" s="193" t="s">
        <v>367</v>
      </c>
      <c r="H306" s="194">
        <v>2.61</v>
      </c>
      <c r="I306" s="195"/>
      <c r="L306" s="190"/>
      <c r="M306" s="196"/>
      <c r="N306" s="197"/>
      <c r="O306" s="197"/>
      <c r="P306" s="197"/>
      <c r="Q306" s="197"/>
      <c r="R306" s="197"/>
      <c r="S306" s="197"/>
      <c r="T306" s="198"/>
      <c r="AT306" s="192" t="s">
        <v>184</v>
      </c>
      <c r="AU306" s="192" t="s">
        <v>89</v>
      </c>
      <c r="AV306" s="13" t="s">
        <v>89</v>
      </c>
      <c r="AW306" s="13" t="s">
        <v>35</v>
      </c>
      <c r="AX306" s="13" t="s">
        <v>79</v>
      </c>
      <c r="AY306" s="192" t="s">
        <v>177</v>
      </c>
    </row>
    <row r="307" spans="1:65" s="13" customFormat="1">
      <c r="B307" s="190"/>
      <c r="D307" s="191" t="s">
        <v>184</v>
      </c>
      <c r="E307" s="192" t="s">
        <v>1</v>
      </c>
      <c r="F307" s="193" t="s">
        <v>368</v>
      </c>
      <c r="H307" s="194">
        <v>5.22</v>
      </c>
      <c r="I307" s="195"/>
      <c r="L307" s="190"/>
      <c r="M307" s="196"/>
      <c r="N307" s="197"/>
      <c r="O307" s="197"/>
      <c r="P307" s="197"/>
      <c r="Q307" s="197"/>
      <c r="R307" s="197"/>
      <c r="S307" s="197"/>
      <c r="T307" s="198"/>
      <c r="AT307" s="192" t="s">
        <v>184</v>
      </c>
      <c r="AU307" s="192" t="s">
        <v>89</v>
      </c>
      <c r="AV307" s="13" t="s">
        <v>89</v>
      </c>
      <c r="AW307" s="13" t="s">
        <v>35</v>
      </c>
      <c r="AX307" s="13" t="s">
        <v>79</v>
      </c>
      <c r="AY307" s="192" t="s">
        <v>177</v>
      </c>
    </row>
    <row r="308" spans="1:65" s="13" customFormat="1">
      <c r="B308" s="190"/>
      <c r="D308" s="191" t="s">
        <v>184</v>
      </c>
      <c r="E308" s="192" t="s">
        <v>1</v>
      </c>
      <c r="F308" s="193" t="s">
        <v>369</v>
      </c>
      <c r="H308" s="194">
        <v>2.61</v>
      </c>
      <c r="I308" s="195"/>
      <c r="L308" s="190"/>
      <c r="M308" s="196"/>
      <c r="N308" s="197"/>
      <c r="O308" s="197"/>
      <c r="P308" s="197"/>
      <c r="Q308" s="197"/>
      <c r="R308" s="197"/>
      <c r="S308" s="197"/>
      <c r="T308" s="198"/>
      <c r="AT308" s="192" t="s">
        <v>184</v>
      </c>
      <c r="AU308" s="192" t="s">
        <v>89</v>
      </c>
      <c r="AV308" s="13" t="s">
        <v>89</v>
      </c>
      <c r="AW308" s="13" t="s">
        <v>35</v>
      </c>
      <c r="AX308" s="13" t="s">
        <v>79</v>
      </c>
      <c r="AY308" s="192" t="s">
        <v>177</v>
      </c>
    </row>
    <row r="309" spans="1:65" s="13" customFormat="1">
      <c r="B309" s="190"/>
      <c r="D309" s="191" t="s">
        <v>184</v>
      </c>
      <c r="E309" s="192" t="s">
        <v>1</v>
      </c>
      <c r="F309" s="193" t="s">
        <v>370</v>
      </c>
      <c r="H309" s="194">
        <v>1.53</v>
      </c>
      <c r="I309" s="195"/>
      <c r="L309" s="190"/>
      <c r="M309" s="196"/>
      <c r="N309" s="197"/>
      <c r="O309" s="197"/>
      <c r="P309" s="197"/>
      <c r="Q309" s="197"/>
      <c r="R309" s="197"/>
      <c r="S309" s="197"/>
      <c r="T309" s="198"/>
      <c r="AT309" s="192" t="s">
        <v>184</v>
      </c>
      <c r="AU309" s="192" t="s">
        <v>89</v>
      </c>
      <c r="AV309" s="13" t="s">
        <v>89</v>
      </c>
      <c r="AW309" s="13" t="s">
        <v>35</v>
      </c>
      <c r="AX309" s="13" t="s">
        <v>79</v>
      </c>
      <c r="AY309" s="192" t="s">
        <v>177</v>
      </c>
    </row>
    <row r="310" spans="1:65" s="13" customFormat="1">
      <c r="B310" s="190"/>
      <c r="D310" s="191" t="s">
        <v>184</v>
      </c>
      <c r="E310" s="192" t="s">
        <v>1</v>
      </c>
      <c r="F310" s="193" t="s">
        <v>371</v>
      </c>
      <c r="H310" s="194">
        <v>1.802</v>
      </c>
      <c r="I310" s="195"/>
      <c r="L310" s="190"/>
      <c r="M310" s="196"/>
      <c r="N310" s="197"/>
      <c r="O310" s="197"/>
      <c r="P310" s="197"/>
      <c r="Q310" s="197"/>
      <c r="R310" s="197"/>
      <c r="S310" s="197"/>
      <c r="T310" s="198"/>
      <c r="AT310" s="192" t="s">
        <v>184</v>
      </c>
      <c r="AU310" s="192" t="s">
        <v>89</v>
      </c>
      <c r="AV310" s="13" t="s">
        <v>89</v>
      </c>
      <c r="AW310" s="13" t="s">
        <v>35</v>
      </c>
      <c r="AX310" s="13" t="s">
        <v>79</v>
      </c>
      <c r="AY310" s="192" t="s">
        <v>177</v>
      </c>
    </row>
    <row r="311" spans="1:65" s="14" customFormat="1">
      <c r="B311" s="199"/>
      <c r="D311" s="191" t="s">
        <v>184</v>
      </c>
      <c r="E311" s="200" t="s">
        <v>1</v>
      </c>
      <c r="F311" s="201" t="s">
        <v>186</v>
      </c>
      <c r="H311" s="202">
        <v>44.518999999999998</v>
      </c>
      <c r="I311" s="203"/>
      <c r="L311" s="199"/>
      <c r="M311" s="204"/>
      <c r="N311" s="205"/>
      <c r="O311" s="205"/>
      <c r="P311" s="205"/>
      <c r="Q311" s="205"/>
      <c r="R311" s="205"/>
      <c r="S311" s="205"/>
      <c r="T311" s="206"/>
      <c r="AT311" s="200" t="s">
        <v>184</v>
      </c>
      <c r="AU311" s="200" t="s">
        <v>89</v>
      </c>
      <c r="AV311" s="14" t="s">
        <v>183</v>
      </c>
      <c r="AW311" s="14" t="s">
        <v>35</v>
      </c>
      <c r="AX311" s="14" t="s">
        <v>87</v>
      </c>
      <c r="AY311" s="200" t="s">
        <v>177</v>
      </c>
    </row>
    <row r="312" spans="1:65" s="2" customFormat="1" ht="16.5" customHeight="1">
      <c r="A312" s="33"/>
      <c r="B312" s="141"/>
      <c r="C312" s="176" t="s">
        <v>372</v>
      </c>
      <c r="D312" s="176" t="s">
        <v>179</v>
      </c>
      <c r="E312" s="177" t="s">
        <v>373</v>
      </c>
      <c r="F312" s="178" t="s">
        <v>374</v>
      </c>
      <c r="G312" s="179" t="s">
        <v>182</v>
      </c>
      <c r="H312" s="180">
        <v>14.5</v>
      </c>
      <c r="I312" s="181"/>
      <c r="J312" s="182">
        <f>ROUND(I312*H312,2)</f>
        <v>0</v>
      </c>
      <c r="K312" s="183"/>
      <c r="L312" s="34"/>
      <c r="M312" s="184" t="s">
        <v>1</v>
      </c>
      <c r="N312" s="185" t="s">
        <v>44</v>
      </c>
      <c r="O312" s="59"/>
      <c r="P312" s="186">
        <f>O312*H312</f>
        <v>0</v>
      </c>
      <c r="Q312" s="186">
        <v>3.0000000000000001E-3</v>
      </c>
      <c r="R312" s="186">
        <f>Q312*H312</f>
        <v>4.3500000000000004E-2</v>
      </c>
      <c r="S312" s="186">
        <v>0</v>
      </c>
      <c r="T312" s="187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88" t="s">
        <v>183</v>
      </c>
      <c r="AT312" s="188" t="s">
        <v>179</v>
      </c>
      <c r="AU312" s="188" t="s">
        <v>89</v>
      </c>
      <c r="AY312" s="18" t="s">
        <v>177</v>
      </c>
      <c r="BE312" s="189">
        <f>IF(N312="základní",J312,0)</f>
        <v>0</v>
      </c>
      <c r="BF312" s="189">
        <f>IF(N312="snížená",J312,0)</f>
        <v>0</v>
      </c>
      <c r="BG312" s="189">
        <f>IF(N312="zákl. přenesená",J312,0)</f>
        <v>0</v>
      </c>
      <c r="BH312" s="189">
        <f>IF(N312="sníž. přenesená",J312,0)</f>
        <v>0</v>
      </c>
      <c r="BI312" s="189">
        <f>IF(N312="nulová",J312,0)</f>
        <v>0</v>
      </c>
      <c r="BJ312" s="18" t="s">
        <v>87</v>
      </c>
      <c r="BK312" s="189">
        <f>ROUND(I312*H312,2)</f>
        <v>0</v>
      </c>
      <c r="BL312" s="18" t="s">
        <v>183</v>
      </c>
      <c r="BM312" s="188" t="s">
        <v>375</v>
      </c>
    </row>
    <row r="313" spans="1:65" s="2" customFormat="1" ht="16.5" customHeight="1">
      <c r="A313" s="33"/>
      <c r="B313" s="141"/>
      <c r="C313" s="176" t="s">
        <v>7</v>
      </c>
      <c r="D313" s="176" t="s">
        <v>179</v>
      </c>
      <c r="E313" s="177" t="s">
        <v>376</v>
      </c>
      <c r="F313" s="178" t="s">
        <v>377</v>
      </c>
      <c r="G313" s="179" t="s">
        <v>182</v>
      </c>
      <c r="H313" s="180">
        <v>14.5</v>
      </c>
      <c r="I313" s="181"/>
      <c r="J313" s="182">
        <f>ROUND(I313*H313,2)</f>
        <v>0</v>
      </c>
      <c r="K313" s="183"/>
      <c r="L313" s="34"/>
      <c r="M313" s="184" t="s">
        <v>1</v>
      </c>
      <c r="N313" s="185" t="s">
        <v>44</v>
      </c>
      <c r="O313" s="59"/>
      <c r="P313" s="186">
        <f>O313*H313</f>
        <v>0</v>
      </c>
      <c r="Q313" s="186">
        <v>4.3800000000000002E-3</v>
      </c>
      <c r="R313" s="186">
        <f>Q313*H313</f>
        <v>6.3509999999999997E-2</v>
      </c>
      <c r="S313" s="186">
        <v>0</v>
      </c>
      <c r="T313" s="187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88" t="s">
        <v>183</v>
      </c>
      <c r="AT313" s="188" t="s">
        <v>179</v>
      </c>
      <c r="AU313" s="188" t="s">
        <v>89</v>
      </c>
      <c r="AY313" s="18" t="s">
        <v>177</v>
      </c>
      <c r="BE313" s="189">
        <f>IF(N313="základní",J313,0)</f>
        <v>0</v>
      </c>
      <c r="BF313" s="189">
        <f>IF(N313="snížená",J313,0)</f>
        <v>0</v>
      </c>
      <c r="BG313" s="189">
        <f>IF(N313="zákl. přenesená",J313,0)</f>
        <v>0</v>
      </c>
      <c r="BH313" s="189">
        <f>IF(N313="sníž. přenesená",J313,0)</f>
        <v>0</v>
      </c>
      <c r="BI313" s="189">
        <f>IF(N313="nulová",J313,0)</f>
        <v>0</v>
      </c>
      <c r="BJ313" s="18" t="s">
        <v>87</v>
      </c>
      <c r="BK313" s="189">
        <f>ROUND(I313*H313,2)</f>
        <v>0</v>
      </c>
      <c r="BL313" s="18" t="s">
        <v>183</v>
      </c>
      <c r="BM313" s="188" t="s">
        <v>378</v>
      </c>
    </row>
    <row r="314" spans="1:65" s="13" customFormat="1">
      <c r="B314" s="190"/>
      <c r="D314" s="191" t="s">
        <v>184</v>
      </c>
      <c r="E314" s="192" t="s">
        <v>1</v>
      </c>
      <c r="F314" s="193" t="s">
        <v>379</v>
      </c>
      <c r="H314" s="194">
        <v>4.2</v>
      </c>
      <c r="I314" s="195"/>
      <c r="L314" s="190"/>
      <c r="M314" s="196"/>
      <c r="N314" s="197"/>
      <c r="O314" s="197"/>
      <c r="P314" s="197"/>
      <c r="Q314" s="197"/>
      <c r="R314" s="197"/>
      <c r="S314" s="197"/>
      <c r="T314" s="198"/>
      <c r="AT314" s="192" t="s">
        <v>184</v>
      </c>
      <c r="AU314" s="192" t="s">
        <v>89</v>
      </c>
      <c r="AV314" s="13" t="s">
        <v>89</v>
      </c>
      <c r="AW314" s="13" t="s">
        <v>35</v>
      </c>
      <c r="AX314" s="13" t="s">
        <v>79</v>
      </c>
      <c r="AY314" s="192" t="s">
        <v>177</v>
      </c>
    </row>
    <row r="315" spans="1:65" s="13" customFormat="1">
      <c r="B315" s="190"/>
      <c r="D315" s="191" t="s">
        <v>184</v>
      </c>
      <c r="E315" s="192" t="s">
        <v>1</v>
      </c>
      <c r="F315" s="193" t="s">
        <v>380</v>
      </c>
      <c r="H315" s="194">
        <v>4.2</v>
      </c>
      <c r="I315" s="195"/>
      <c r="L315" s="190"/>
      <c r="M315" s="196"/>
      <c r="N315" s="197"/>
      <c r="O315" s="197"/>
      <c r="P315" s="197"/>
      <c r="Q315" s="197"/>
      <c r="R315" s="197"/>
      <c r="S315" s="197"/>
      <c r="T315" s="198"/>
      <c r="AT315" s="192" t="s">
        <v>184</v>
      </c>
      <c r="AU315" s="192" t="s">
        <v>89</v>
      </c>
      <c r="AV315" s="13" t="s">
        <v>89</v>
      </c>
      <c r="AW315" s="13" t="s">
        <v>35</v>
      </c>
      <c r="AX315" s="13" t="s">
        <v>79</v>
      </c>
      <c r="AY315" s="192" t="s">
        <v>177</v>
      </c>
    </row>
    <row r="316" spans="1:65" s="13" customFormat="1">
      <c r="B316" s="190"/>
      <c r="D316" s="191" t="s">
        <v>184</v>
      </c>
      <c r="E316" s="192" t="s">
        <v>1</v>
      </c>
      <c r="F316" s="193" t="s">
        <v>381</v>
      </c>
      <c r="H316" s="194">
        <v>6.1</v>
      </c>
      <c r="I316" s="195"/>
      <c r="L316" s="190"/>
      <c r="M316" s="196"/>
      <c r="N316" s="197"/>
      <c r="O316" s="197"/>
      <c r="P316" s="197"/>
      <c r="Q316" s="197"/>
      <c r="R316" s="197"/>
      <c r="S316" s="197"/>
      <c r="T316" s="198"/>
      <c r="AT316" s="192" t="s">
        <v>184</v>
      </c>
      <c r="AU316" s="192" t="s">
        <v>89</v>
      </c>
      <c r="AV316" s="13" t="s">
        <v>89</v>
      </c>
      <c r="AW316" s="13" t="s">
        <v>35</v>
      </c>
      <c r="AX316" s="13" t="s">
        <v>79</v>
      </c>
      <c r="AY316" s="192" t="s">
        <v>177</v>
      </c>
    </row>
    <row r="317" spans="1:65" s="14" customFormat="1">
      <c r="B317" s="199"/>
      <c r="D317" s="191" t="s">
        <v>184</v>
      </c>
      <c r="E317" s="200" t="s">
        <v>1</v>
      </c>
      <c r="F317" s="201" t="s">
        <v>186</v>
      </c>
      <c r="H317" s="202">
        <v>14.5</v>
      </c>
      <c r="I317" s="203"/>
      <c r="L317" s="199"/>
      <c r="M317" s="204"/>
      <c r="N317" s="205"/>
      <c r="O317" s="205"/>
      <c r="P317" s="205"/>
      <c r="Q317" s="205"/>
      <c r="R317" s="205"/>
      <c r="S317" s="205"/>
      <c r="T317" s="206"/>
      <c r="AT317" s="200" t="s">
        <v>184</v>
      </c>
      <c r="AU317" s="200" t="s">
        <v>89</v>
      </c>
      <c r="AV317" s="14" t="s">
        <v>183</v>
      </c>
      <c r="AW317" s="14" t="s">
        <v>35</v>
      </c>
      <c r="AX317" s="14" t="s">
        <v>87</v>
      </c>
      <c r="AY317" s="200" t="s">
        <v>177</v>
      </c>
    </row>
    <row r="318" spans="1:65" s="12" customFormat="1" ht="22.95" customHeight="1">
      <c r="B318" s="163"/>
      <c r="D318" s="164" t="s">
        <v>78</v>
      </c>
      <c r="E318" s="174" t="s">
        <v>382</v>
      </c>
      <c r="F318" s="174" t="s">
        <v>383</v>
      </c>
      <c r="I318" s="166"/>
      <c r="J318" s="175">
        <f>BK318</f>
        <v>0</v>
      </c>
      <c r="L318" s="163"/>
      <c r="M318" s="168"/>
      <c r="N318" s="169"/>
      <c r="O318" s="169"/>
      <c r="P318" s="170">
        <f>SUM(P319:P416)</f>
        <v>0</v>
      </c>
      <c r="Q318" s="169"/>
      <c r="R318" s="170">
        <f>SUM(R319:R416)</f>
        <v>8.1270799599999997</v>
      </c>
      <c r="S318" s="169"/>
      <c r="T318" s="171">
        <f>SUM(T319:T416)</f>
        <v>0</v>
      </c>
      <c r="AR318" s="164" t="s">
        <v>87</v>
      </c>
      <c r="AT318" s="172" t="s">
        <v>78</v>
      </c>
      <c r="AU318" s="172" t="s">
        <v>87</v>
      </c>
      <c r="AY318" s="164" t="s">
        <v>177</v>
      </c>
      <c r="BK318" s="173">
        <f>SUM(BK319:BK416)</f>
        <v>0</v>
      </c>
    </row>
    <row r="319" spans="1:65" s="2" customFormat="1" ht="16.5" customHeight="1">
      <c r="A319" s="33"/>
      <c r="B319" s="141"/>
      <c r="C319" s="176" t="s">
        <v>384</v>
      </c>
      <c r="D319" s="176" t="s">
        <v>179</v>
      </c>
      <c r="E319" s="177" t="s">
        <v>385</v>
      </c>
      <c r="F319" s="178" t="s">
        <v>386</v>
      </c>
      <c r="G319" s="179" t="s">
        <v>182</v>
      </c>
      <c r="H319" s="180">
        <v>109.586</v>
      </c>
      <c r="I319" s="181"/>
      <c r="J319" s="182">
        <f>ROUND(I319*H319,2)</f>
        <v>0</v>
      </c>
      <c r="K319" s="183"/>
      <c r="L319" s="34"/>
      <c r="M319" s="184" t="s">
        <v>1</v>
      </c>
      <c r="N319" s="185" t="s">
        <v>44</v>
      </c>
      <c r="O319" s="59"/>
      <c r="P319" s="186">
        <f>O319*H319</f>
        <v>0</v>
      </c>
      <c r="Q319" s="186">
        <v>0</v>
      </c>
      <c r="R319" s="186">
        <f>Q319*H319</f>
        <v>0</v>
      </c>
      <c r="S319" s="186">
        <v>0</v>
      </c>
      <c r="T319" s="187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88" t="s">
        <v>183</v>
      </c>
      <c r="AT319" s="188" t="s">
        <v>179</v>
      </c>
      <c r="AU319" s="188" t="s">
        <v>89</v>
      </c>
      <c r="AY319" s="18" t="s">
        <v>177</v>
      </c>
      <c r="BE319" s="189">
        <f>IF(N319="základní",J319,0)</f>
        <v>0</v>
      </c>
      <c r="BF319" s="189">
        <f>IF(N319="snížená",J319,0)</f>
        <v>0</v>
      </c>
      <c r="BG319" s="189">
        <f>IF(N319="zákl. přenesená",J319,0)</f>
        <v>0</v>
      </c>
      <c r="BH319" s="189">
        <f>IF(N319="sníž. přenesená",J319,0)</f>
        <v>0</v>
      </c>
      <c r="BI319" s="189">
        <f>IF(N319="nulová",J319,0)</f>
        <v>0</v>
      </c>
      <c r="BJ319" s="18" t="s">
        <v>87</v>
      </c>
      <c r="BK319" s="189">
        <f>ROUND(I319*H319,2)</f>
        <v>0</v>
      </c>
      <c r="BL319" s="18" t="s">
        <v>183</v>
      </c>
      <c r="BM319" s="188" t="s">
        <v>387</v>
      </c>
    </row>
    <row r="320" spans="1:65" s="2" customFormat="1" ht="16.5" customHeight="1">
      <c r="A320" s="33"/>
      <c r="B320" s="141"/>
      <c r="C320" s="176" t="s">
        <v>388</v>
      </c>
      <c r="D320" s="176" t="s">
        <v>179</v>
      </c>
      <c r="E320" s="177" t="s">
        <v>389</v>
      </c>
      <c r="F320" s="178" t="s">
        <v>390</v>
      </c>
      <c r="G320" s="179" t="s">
        <v>182</v>
      </c>
      <c r="H320" s="180">
        <v>317.57</v>
      </c>
      <c r="I320" s="181"/>
      <c r="J320" s="182">
        <f>ROUND(I320*H320,2)</f>
        <v>0</v>
      </c>
      <c r="K320" s="183"/>
      <c r="L320" s="34"/>
      <c r="M320" s="184" t="s">
        <v>1</v>
      </c>
      <c r="N320" s="185" t="s">
        <v>44</v>
      </c>
      <c r="O320" s="59"/>
      <c r="P320" s="186">
        <f>O320*H320</f>
        <v>0</v>
      </c>
      <c r="Q320" s="186">
        <v>1.3999999999999999E-4</v>
      </c>
      <c r="R320" s="186">
        <f>Q320*H320</f>
        <v>4.4459799999999994E-2</v>
      </c>
      <c r="S320" s="186">
        <v>0</v>
      </c>
      <c r="T320" s="187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88" t="s">
        <v>183</v>
      </c>
      <c r="AT320" s="188" t="s">
        <v>179</v>
      </c>
      <c r="AU320" s="188" t="s">
        <v>89</v>
      </c>
      <c r="AY320" s="18" t="s">
        <v>177</v>
      </c>
      <c r="BE320" s="189">
        <f>IF(N320="základní",J320,0)</f>
        <v>0</v>
      </c>
      <c r="BF320" s="189">
        <f>IF(N320="snížená",J320,0)</f>
        <v>0</v>
      </c>
      <c r="BG320" s="189">
        <f>IF(N320="zákl. přenesená",J320,0)</f>
        <v>0</v>
      </c>
      <c r="BH320" s="189">
        <f>IF(N320="sníž. přenesená",J320,0)</f>
        <v>0</v>
      </c>
      <c r="BI320" s="189">
        <f>IF(N320="nulová",J320,0)</f>
        <v>0</v>
      </c>
      <c r="BJ320" s="18" t="s">
        <v>87</v>
      </c>
      <c r="BK320" s="189">
        <f>ROUND(I320*H320,2)</f>
        <v>0</v>
      </c>
      <c r="BL320" s="18" t="s">
        <v>183</v>
      </c>
      <c r="BM320" s="188" t="s">
        <v>391</v>
      </c>
    </row>
    <row r="321" spans="1:65" s="13" customFormat="1">
      <c r="B321" s="190"/>
      <c r="D321" s="191" t="s">
        <v>184</v>
      </c>
      <c r="E321" s="192" t="s">
        <v>1</v>
      </c>
      <c r="F321" s="193" t="s">
        <v>392</v>
      </c>
      <c r="H321" s="194">
        <v>317.57</v>
      </c>
      <c r="I321" s="195"/>
      <c r="L321" s="190"/>
      <c r="M321" s="196"/>
      <c r="N321" s="197"/>
      <c r="O321" s="197"/>
      <c r="P321" s="197"/>
      <c r="Q321" s="197"/>
      <c r="R321" s="197"/>
      <c r="S321" s="197"/>
      <c r="T321" s="198"/>
      <c r="AT321" s="192" t="s">
        <v>184</v>
      </c>
      <c r="AU321" s="192" t="s">
        <v>89</v>
      </c>
      <c r="AV321" s="13" t="s">
        <v>89</v>
      </c>
      <c r="AW321" s="13" t="s">
        <v>35</v>
      </c>
      <c r="AX321" s="13" t="s">
        <v>79</v>
      </c>
      <c r="AY321" s="192" t="s">
        <v>177</v>
      </c>
    </row>
    <row r="322" spans="1:65" s="14" customFormat="1">
      <c r="B322" s="199"/>
      <c r="D322" s="191" t="s">
        <v>184</v>
      </c>
      <c r="E322" s="200" t="s">
        <v>1</v>
      </c>
      <c r="F322" s="201" t="s">
        <v>186</v>
      </c>
      <c r="H322" s="202">
        <v>317.57</v>
      </c>
      <c r="I322" s="203"/>
      <c r="L322" s="199"/>
      <c r="M322" s="204"/>
      <c r="N322" s="205"/>
      <c r="O322" s="205"/>
      <c r="P322" s="205"/>
      <c r="Q322" s="205"/>
      <c r="R322" s="205"/>
      <c r="S322" s="205"/>
      <c r="T322" s="206"/>
      <c r="AT322" s="200" t="s">
        <v>184</v>
      </c>
      <c r="AU322" s="200" t="s">
        <v>89</v>
      </c>
      <c r="AV322" s="14" t="s">
        <v>183</v>
      </c>
      <c r="AW322" s="14" t="s">
        <v>35</v>
      </c>
      <c r="AX322" s="14" t="s">
        <v>87</v>
      </c>
      <c r="AY322" s="200" t="s">
        <v>177</v>
      </c>
    </row>
    <row r="323" spans="1:65" s="2" customFormat="1" ht="16.5" customHeight="1">
      <c r="A323" s="33"/>
      <c r="B323" s="141"/>
      <c r="C323" s="176" t="s">
        <v>393</v>
      </c>
      <c r="D323" s="176" t="s">
        <v>179</v>
      </c>
      <c r="E323" s="177" t="s">
        <v>394</v>
      </c>
      <c r="F323" s="178" t="s">
        <v>1868</v>
      </c>
      <c r="G323" s="179" t="s">
        <v>282</v>
      </c>
      <c r="H323" s="180">
        <v>130</v>
      </c>
      <c r="I323" s="181"/>
      <c r="J323" s="182">
        <f>ROUND(I323*H323,2)</f>
        <v>0</v>
      </c>
      <c r="K323" s="183"/>
      <c r="L323" s="34"/>
      <c r="M323" s="184" t="s">
        <v>1</v>
      </c>
      <c r="N323" s="185" t="s">
        <v>44</v>
      </c>
      <c r="O323" s="59"/>
      <c r="P323" s="186">
        <f>O323*H323</f>
        <v>0</v>
      </c>
      <c r="Q323" s="186">
        <v>0</v>
      </c>
      <c r="R323" s="186">
        <f>Q323*H323</f>
        <v>0</v>
      </c>
      <c r="S323" s="186">
        <v>0</v>
      </c>
      <c r="T323" s="187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88" t="s">
        <v>183</v>
      </c>
      <c r="AT323" s="188" t="s">
        <v>179</v>
      </c>
      <c r="AU323" s="188" t="s">
        <v>89</v>
      </c>
      <c r="AY323" s="18" t="s">
        <v>177</v>
      </c>
      <c r="BE323" s="189">
        <f>IF(N323="základní",J323,0)</f>
        <v>0</v>
      </c>
      <c r="BF323" s="189">
        <f>IF(N323="snížená",J323,0)</f>
        <v>0</v>
      </c>
      <c r="BG323" s="189">
        <f>IF(N323="zákl. přenesená",J323,0)</f>
        <v>0</v>
      </c>
      <c r="BH323" s="189">
        <f>IF(N323="sníž. přenesená",J323,0)</f>
        <v>0</v>
      </c>
      <c r="BI323" s="189">
        <f>IF(N323="nulová",J323,0)</f>
        <v>0</v>
      </c>
      <c r="BJ323" s="18" t="s">
        <v>87</v>
      </c>
      <c r="BK323" s="189">
        <f>ROUND(I323*H323,2)</f>
        <v>0</v>
      </c>
      <c r="BL323" s="18" t="s">
        <v>183</v>
      </c>
      <c r="BM323" s="188" t="s">
        <v>395</v>
      </c>
    </row>
    <row r="324" spans="1:65" s="15" customFormat="1">
      <c r="B324" s="207"/>
      <c r="D324" s="191" t="s">
        <v>184</v>
      </c>
      <c r="E324" s="208" t="s">
        <v>1</v>
      </c>
      <c r="F324" s="209" t="s">
        <v>396</v>
      </c>
      <c r="H324" s="208" t="s">
        <v>1</v>
      </c>
      <c r="I324" s="210"/>
      <c r="L324" s="207"/>
      <c r="M324" s="211"/>
      <c r="N324" s="212"/>
      <c r="O324" s="212"/>
      <c r="P324" s="212"/>
      <c r="Q324" s="212"/>
      <c r="R324" s="212"/>
      <c r="S324" s="212"/>
      <c r="T324" s="213"/>
      <c r="AT324" s="208" t="s">
        <v>184</v>
      </c>
      <c r="AU324" s="208" t="s">
        <v>89</v>
      </c>
      <c r="AV324" s="15" t="s">
        <v>87</v>
      </c>
      <c r="AW324" s="15" t="s">
        <v>35</v>
      </c>
      <c r="AX324" s="15" t="s">
        <v>79</v>
      </c>
      <c r="AY324" s="208" t="s">
        <v>177</v>
      </c>
    </row>
    <row r="325" spans="1:65" s="13" customFormat="1">
      <c r="B325" s="190"/>
      <c r="D325" s="191" t="s">
        <v>184</v>
      </c>
      <c r="E325" s="192" t="s">
        <v>1</v>
      </c>
      <c r="F325" s="193" t="s">
        <v>397</v>
      </c>
      <c r="H325" s="194">
        <v>130</v>
      </c>
      <c r="I325" s="195"/>
      <c r="L325" s="190"/>
      <c r="M325" s="196"/>
      <c r="N325" s="197"/>
      <c r="O325" s="197"/>
      <c r="P325" s="197"/>
      <c r="Q325" s="197"/>
      <c r="R325" s="197"/>
      <c r="S325" s="197"/>
      <c r="T325" s="198"/>
      <c r="AT325" s="192" t="s">
        <v>184</v>
      </c>
      <c r="AU325" s="192" t="s">
        <v>89</v>
      </c>
      <c r="AV325" s="13" t="s">
        <v>89</v>
      </c>
      <c r="AW325" s="13" t="s">
        <v>35</v>
      </c>
      <c r="AX325" s="13" t="s">
        <v>79</v>
      </c>
      <c r="AY325" s="192" t="s">
        <v>177</v>
      </c>
    </row>
    <row r="326" spans="1:65" s="14" customFormat="1">
      <c r="B326" s="199"/>
      <c r="D326" s="191" t="s">
        <v>184</v>
      </c>
      <c r="E326" s="200" t="s">
        <v>1</v>
      </c>
      <c r="F326" s="201" t="s">
        <v>186</v>
      </c>
      <c r="H326" s="202">
        <v>130</v>
      </c>
      <c r="I326" s="203"/>
      <c r="L326" s="199"/>
      <c r="M326" s="204"/>
      <c r="N326" s="205"/>
      <c r="O326" s="205"/>
      <c r="P326" s="205"/>
      <c r="Q326" s="205"/>
      <c r="R326" s="205"/>
      <c r="S326" s="205"/>
      <c r="T326" s="206"/>
      <c r="AT326" s="200" t="s">
        <v>184</v>
      </c>
      <c r="AU326" s="200" t="s">
        <v>89</v>
      </c>
      <c r="AV326" s="14" t="s">
        <v>183</v>
      </c>
      <c r="AW326" s="14" t="s">
        <v>35</v>
      </c>
      <c r="AX326" s="14" t="s">
        <v>87</v>
      </c>
      <c r="AY326" s="200" t="s">
        <v>177</v>
      </c>
    </row>
    <row r="327" spans="1:65" s="2" customFormat="1" ht="24" customHeight="1">
      <c r="A327" s="33"/>
      <c r="B327" s="141"/>
      <c r="C327" s="176" t="s">
        <v>398</v>
      </c>
      <c r="D327" s="176" t="s">
        <v>179</v>
      </c>
      <c r="E327" s="177" t="s">
        <v>399</v>
      </c>
      <c r="F327" s="178" t="s">
        <v>400</v>
      </c>
      <c r="G327" s="179" t="s">
        <v>182</v>
      </c>
      <c r="H327" s="180">
        <v>41.357999999999997</v>
      </c>
      <c r="I327" s="181"/>
      <c r="J327" s="182">
        <f>ROUND(I327*H327,2)</f>
        <v>0</v>
      </c>
      <c r="K327" s="183"/>
      <c r="L327" s="34"/>
      <c r="M327" s="184" t="s">
        <v>1</v>
      </c>
      <c r="N327" s="185" t="s">
        <v>44</v>
      </c>
      <c r="O327" s="59"/>
      <c r="P327" s="186">
        <f>O327*H327</f>
        <v>0</v>
      </c>
      <c r="Q327" s="186">
        <v>8.6E-3</v>
      </c>
      <c r="R327" s="186">
        <f>Q327*H327</f>
        <v>0.35567879999999996</v>
      </c>
      <c r="S327" s="186">
        <v>0</v>
      </c>
      <c r="T327" s="187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88" t="s">
        <v>183</v>
      </c>
      <c r="AT327" s="188" t="s">
        <v>179</v>
      </c>
      <c r="AU327" s="188" t="s">
        <v>89</v>
      </c>
      <c r="AY327" s="18" t="s">
        <v>177</v>
      </c>
      <c r="BE327" s="189">
        <f>IF(N327="základní",J327,0)</f>
        <v>0</v>
      </c>
      <c r="BF327" s="189">
        <f>IF(N327="snížená",J327,0)</f>
        <v>0</v>
      </c>
      <c r="BG327" s="189">
        <f>IF(N327="zákl. přenesená",J327,0)</f>
        <v>0</v>
      </c>
      <c r="BH327" s="189">
        <f>IF(N327="sníž. přenesená",J327,0)</f>
        <v>0</v>
      </c>
      <c r="BI327" s="189">
        <f>IF(N327="nulová",J327,0)</f>
        <v>0</v>
      </c>
      <c r="BJ327" s="18" t="s">
        <v>87</v>
      </c>
      <c r="BK327" s="189">
        <f>ROUND(I327*H327,2)</f>
        <v>0</v>
      </c>
      <c r="BL327" s="18" t="s">
        <v>183</v>
      </c>
      <c r="BM327" s="188" t="s">
        <v>401</v>
      </c>
    </row>
    <row r="328" spans="1:65" s="13" customFormat="1">
      <c r="B328" s="190"/>
      <c r="D328" s="191" t="s">
        <v>184</v>
      </c>
      <c r="E328" s="192" t="s">
        <v>1</v>
      </c>
      <c r="F328" s="193" t="s">
        <v>402</v>
      </c>
      <c r="H328" s="194">
        <v>45.857999999999997</v>
      </c>
      <c r="I328" s="195"/>
      <c r="L328" s="190"/>
      <c r="M328" s="196"/>
      <c r="N328" s="197"/>
      <c r="O328" s="197"/>
      <c r="P328" s="197"/>
      <c r="Q328" s="197"/>
      <c r="R328" s="197"/>
      <c r="S328" s="197"/>
      <c r="T328" s="198"/>
      <c r="AT328" s="192" t="s">
        <v>184</v>
      </c>
      <c r="AU328" s="192" t="s">
        <v>89</v>
      </c>
      <c r="AV328" s="13" t="s">
        <v>89</v>
      </c>
      <c r="AW328" s="13" t="s">
        <v>35</v>
      </c>
      <c r="AX328" s="13" t="s">
        <v>79</v>
      </c>
      <c r="AY328" s="192" t="s">
        <v>177</v>
      </c>
    </row>
    <row r="329" spans="1:65" s="13" customFormat="1">
      <c r="B329" s="190"/>
      <c r="D329" s="191" t="s">
        <v>184</v>
      </c>
      <c r="E329" s="192" t="s">
        <v>1</v>
      </c>
      <c r="F329" s="193" t="s">
        <v>403</v>
      </c>
      <c r="H329" s="194">
        <v>-4.5</v>
      </c>
      <c r="I329" s="195"/>
      <c r="L329" s="190"/>
      <c r="M329" s="196"/>
      <c r="N329" s="197"/>
      <c r="O329" s="197"/>
      <c r="P329" s="197"/>
      <c r="Q329" s="197"/>
      <c r="R329" s="197"/>
      <c r="S329" s="197"/>
      <c r="T329" s="198"/>
      <c r="AT329" s="192" t="s">
        <v>184</v>
      </c>
      <c r="AU329" s="192" t="s">
        <v>89</v>
      </c>
      <c r="AV329" s="13" t="s">
        <v>89</v>
      </c>
      <c r="AW329" s="13" t="s">
        <v>35</v>
      </c>
      <c r="AX329" s="13" t="s">
        <v>79</v>
      </c>
      <c r="AY329" s="192" t="s">
        <v>177</v>
      </c>
    </row>
    <row r="330" spans="1:65" s="14" customFormat="1">
      <c r="B330" s="199"/>
      <c r="D330" s="191" t="s">
        <v>184</v>
      </c>
      <c r="E330" s="200" t="s">
        <v>1</v>
      </c>
      <c r="F330" s="201" t="s">
        <v>186</v>
      </c>
      <c r="H330" s="202">
        <v>41.357999999999997</v>
      </c>
      <c r="I330" s="203"/>
      <c r="L330" s="199"/>
      <c r="M330" s="204"/>
      <c r="N330" s="205"/>
      <c r="O330" s="205"/>
      <c r="P330" s="205"/>
      <c r="Q330" s="205"/>
      <c r="R330" s="205"/>
      <c r="S330" s="205"/>
      <c r="T330" s="206"/>
      <c r="AT330" s="200" t="s">
        <v>184</v>
      </c>
      <c r="AU330" s="200" t="s">
        <v>89</v>
      </c>
      <c r="AV330" s="14" t="s">
        <v>183</v>
      </c>
      <c r="AW330" s="14" t="s">
        <v>35</v>
      </c>
      <c r="AX330" s="14" t="s">
        <v>87</v>
      </c>
      <c r="AY330" s="200" t="s">
        <v>177</v>
      </c>
    </row>
    <row r="331" spans="1:65" s="2" customFormat="1" ht="16.5" customHeight="1">
      <c r="A331" s="33"/>
      <c r="B331" s="141"/>
      <c r="C331" s="214" t="s">
        <v>404</v>
      </c>
      <c r="D331" s="214" t="s">
        <v>303</v>
      </c>
      <c r="E331" s="215" t="s">
        <v>405</v>
      </c>
      <c r="F331" s="216" t="s">
        <v>406</v>
      </c>
      <c r="G331" s="217" t="s">
        <v>182</v>
      </c>
      <c r="H331" s="218">
        <v>42.185000000000002</v>
      </c>
      <c r="I331" s="219"/>
      <c r="J331" s="220">
        <f>ROUND(I331*H331,2)</f>
        <v>0</v>
      </c>
      <c r="K331" s="221"/>
      <c r="L331" s="222"/>
      <c r="M331" s="223" t="s">
        <v>1</v>
      </c>
      <c r="N331" s="224" t="s">
        <v>44</v>
      </c>
      <c r="O331" s="59"/>
      <c r="P331" s="186">
        <f>O331*H331</f>
        <v>0</v>
      </c>
      <c r="Q331" s="186">
        <v>4.7999999999999996E-3</v>
      </c>
      <c r="R331" s="186">
        <f>Q331*H331</f>
        <v>0.202488</v>
      </c>
      <c r="S331" s="186">
        <v>0</v>
      </c>
      <c r="T331" s="187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88" t="s">
        <v>262</v>
      </c>
      <c r="AT331" s="188" t="s">
        <v>303</v>
      </c>
      <c r="AU331" s="188" t="s">
        <v>89</v>
      </c>
      <c r="AY331" s="18" t="s">
        <v>177</v>
      </c>
      <c r="BE331" s="189">
        <f>IF(N331="základní",J331,0)</f>
        <v>0</v>
      </c>
      <c r="BF331" s="189">
        <f>IF(N331="snížená",J331,0)</f>
        <v>0</v>
      </c>
      <c r="BG331" s="189">
        <f>IF(N331="zákl. přenesená",J331,0)</f>
        <v>0</v>
      </c>
      <c r="BH331" s="189">
        <f>IF(N331="sníž. přenesená",J331,0)</f>
        <v>0</v>
      </c>
      <c r="BI331" s="189">
        <f>IF(N331="nulová",J331,0)</f>
        <v>0</v>
      </c>
      <c r="BJ331" s="18" t="s">
        <v>87</v>
      </c>
      <c r="BK331" s="189">
        <f>ROUND(I331*H331,2)</f>
        <v>0</v>
      </c>
      <c r="BL331" s="18" t="s">
        <v>183</v>
      </c>
      <c r="BM331" s="188" t="s">
        <v>407</v>
      </c>
    </row>
    <row r="332" spans="1:65" s="13" customFormat="1">
      <c r="B332" s="190"/>
      <c r="D332" s="191" t="s">
        <v>184</v>
      </c>
      <c r="F332" s="193" t="s">
        <v>408</v>
      </c>
      <c r="H332" s="194">
        <v>42.185000000000002</v>
      </c>
      <c r="I332" s="195"/>
      <c r="L332" s="190"/>
      <c r="M332" s="196"/>
      <c r="N332" s="197"/>
      <c r="O332" s="197"/>
      <c r="P332" s="197"/>
      <c r="Q332" s="197"/>
      <c r="R332" s="197"/>
      <c r="S332" s="197"/>
      <c r="T332" s="198"/>
      <c r="AT332" s="192" t="s">
        <v>184</v>
      </c>
      <c r="AU332" s="192" t="s">
        <v>89</v>
      </c>
      <c r="AV332" s="13" t="s">
        <v>89</v>
      </c>
      <c r="AW332" s="13" t="s">
        <v>3</v>
      </c>
      <c r="AX332" s="13" t="s">
        <v>87</v>
      </c>
      <c r="AY332" s="192" t="s">
        <v>177</v>
      </c>
    </row>
    <row r="333" spans="1:65" s="2" customFormat="1" ht="24" customHeight="1">
      <c r="A333" s="33"/>
      <c r="B333" s="141"/>
      <c r="C333" s="176" t="s">
        <v>409</v>
      </c>
      <c r="D333" s="176" t="s">
        <v>179</v>
      </c>
      <c r="E333" s="177" t="s">
        <v>399</v>
      </c>
      <c r="F333" s="178" t="s">
        <v>400</v>
      </c>
      <c r="G333" s="179" t="s">
        <v>182</v>
      </c>
      <c r="H333" s="180">
        <v>389.26900000000001</v>
      </c>
      <c r="I333" s="181"/>
      <c r="J333" s="182">
        <f>ROUND(I333*H333,2)</f>
        <v>0</v>
      </c>
      <c r="K333" s="183"/>
      <c r="L333" s="34"/>
      <c r="M333" s="184" t="s">
        <v>1</v>
      </c>
      <c r="N333" s="185" t="s">
        <v>44</v>
      </c>
      <c r="O333" s="59"/>
      <c r="P333" s="186">
        <f>O333*H333</f>
        <v>0</v>
      </c>
      <c r="Q333" s="186">
        <v>8.6E-3</v>
      </c>
      <c r="R333" s="186">
        <f>Q333*H333</f>
        <v>3.3477134</v>
      </c>
      <c r="S333" s="186">
        <v>0</v>
      </c>
      <c r="T333" s="187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88" t="s">
        <v>183</v>
      </c>
      <c r="AT333" s="188" t="s">
        <v>179</v>
      </c>
      <c r="AU333" s="188" t="s">
        <v>89</v>
      </c>
      <c r="AY333" s="18" t="s">
        <v>177</v>
      </c>
      <c r="BE333" s="189">
        <f>IF(N333="základní",J333,0)</f>
        <v>0</v>
      </c>
      <c r="BF333" s="189">
        <f>IF(N333="snížená",J333,0)</f>
        <v>0</v>
      </c>
      <c r="BG333" s="189">
        <f>IF(N333="zákl. přenesená",J333,0)</f>
        <v>0</v>
      </c>
      <c r="BH333" s="189">
        <f>IF(N333="sníž. přenesená",J333,0)</f>
        <v>0</v>
      </c>
      <c r="BI333" s="189">
        <f>IF(N333="nulová",J333,0)</f>
        <v>0</v>
      </c>
      <c r="BJ333" s="18" t="s">
        <v>87</v>
      </c>
      <c r="BK333" s="189">
        <f>ROUND(I333*H333,2)</f>
        <v>0</v>
      </c>
      <c r="BL333" s="18" t="s">
        <v>183</v>
      </c>
      <c r="BM333" s="188" t="s">
        <v>410</v>
      </c>
    </row>
    <row r="334" spans="1:65" s="15" customFormat="1">
      <c r="B334" s="207"/>
      <c r="D334" s="191" t="s">
        <v>184</v>
      </c>
      <c r="E334" s="208" t="s">
        <v>1</v>
      </c>
      <c r="F334" s="209" t="s">
        <v>411</v>
      </c>
      <c r="H334" s="208" t="s">
        <v>1</v>
      </c>
      <c r="I334" s="210"/>
      <c r="L334" s="207"/>
      <c r="M334" s="211"/>
      <c r="N334" s="212"/>
      <c r="O334" s="212"/>
      <c r="P334" s="212"/>
      <c r="Q334" s="212"/>
      <c r="R334" s="212"/>
      <c r="S334" s="212"/>
      <c r="T334" s="213"/>
      <c r="AT334" s="208" t="s">
        <v>184</v>
      </c>
      <c r="AU334" s="208" t="s">
        <v>89</v>
      </c>
      <c r="AV334" s="15" t="s">
        <v>87</v>
      </c>
      <c r="AW334" s="15" t="s">
        <v>35</v>
      </c>
      <c r="AX334" s="15" t="s">
        <v>79</v>
      </c>
      <c r="AY334" s="208" t="s">
        <v>177</v>
      </c>
    </row>
    <row r="335" spans="1:65" s="13" customFormat="1">
      <c r="B335" s="190"/>
      <c r="D335" s="191" t="s">
        <v>184</v>
      </c>
      <c r="E335" s="192" t="s">
        <v>1</v>
      </c>
      <c r="F335" s="193" t="s">
        <v>412</v>
      </c>
      <c r="H335" s="194">
        <v>123.188</v>
      </c>
      <c r="I335" s="195"/>
      <c r="L335" s="190"/>
      <c r="M335" s="196"/>
      <c r="N335" s="197"/>
      <c r="O335" s="197"/>
      <c r="P335" s="197"/>
      <c r="Q335" s="197"/>
      <c r="R335" s="197"/>
      <c r="S335" s="197"/>
      <c r="T335" s="198"/>
      <c r="AT335" s="192" t="s">
        <v>184</v>
      </c>
      <c r="AU335" s="192" t="s">
        <v>89</v>
      </c>
      <c r="AV335" s="13" t="s">
        <v>89</v>
      </c>
      <c r="AW335" s="13" t="s">
        <v>35</v>
      </c>
      <c r="AX335" s="13" t="s">
        <v>79</v>
      </c>
      <c r="AY335" s="192" t="s">
        <v>177</v>
      </c>
    </row>
    <row r="336" spans="1:65" s="13" customFormat="1">
      <c r="B336" s="190"/>
      <c r="D336" s="191" t="s">
        <v>184</v>
      </c>
      <c r="E336" s="192" t="s">
        <v>1</v>
      </c>
      <c r="F336" s="193" t="s">
        <v>413</v>
      </c>
      <c r="H336" s="194">
        <v>15.82</v>
      </c>
      <c r="I336" s="195"/>
      <c r="L336" s="190"/>
      <c r="M336" s="196"/>
      <c r="N336" s="197"/>
      <c r="O336" s="197"/>
      <c r="P336" s="197"/>
      <c r="Q336" s="197"/>
      <c r="R336" s="197"/>
      <c r="S336" s="197"/>
      <c r="T336" s="198"/>
      <c r="AT336" s="192" t="s">
        <v>184</v>
      </c>
      <c r="AU336" s="192" t="s">
        <v>89</v>
      </c>
      <c r="AV336" s="13" t="s">
        <v>89</v>
      </c>
      <c r="AW336" s="13" t="s">
        <v>35</v>
      </c>
      <c r="AX336" s="13" t="s">
        <v>79</v>
      </c>
      <c r="AY336" s="192" t="s">
        <v>177</v>
      </c>
    </row>
    <row r="337" spans="1:65" s="13" customFormat="1">
      <c r="B337" s="190"/>
      <c r="D337" s="191" t="s">
        <v>184</v>
      </c>
      <c r="E337" s="192" t="s">
        <v>1</v>
      </c>
      <c r="F337" s="193" t="s">
        <v>414</v>
      </c>
      <c r="H337" s="194">
        <v>8.8800000000000008</v>
      </c>
      <c r="I337" s="195"/>
      <c r="L337" s="190"/>
      <c r="M337" s="196"/>
      <c r="N337" s="197"/>
      <c r="O337" s="197"/>
      <c r="P337" s="197"/>
      <c r="Q337" s="197"/>
      <c r="R337" s="197"/>
      <c r="S337" s="197"/>
      <c r="T337" s="198"/>
      <c r="AT337" s="192" t="s">
        <v>184</v>
      </c>
      <c r="AU337" s="192" t="s">
        <v>89</v>
      </c>
      <c r="AV337" s="13" t="s">
        <v>89</v>
      </c>
      <c r="AW337" s="13" t="s">
        <v>35</v>
      </c>
      <c r="AX337" s="13" t="s">
        <v>79</v>
      </c>
      <c r="AY337" s="192" t="s">
        <v>177</v>
      </c>
    </row>
    <row r="338" spans="1:65" s="15" customFormat="1">
      <c r="B338" s="207"/>
      <c r="D338" s="191" t="s">
        <v>184</v>
      </c>
      <c r="E338" s="208" t="s">
        <v>1</v>
      </c>
      <c r="F338" s="209" t="s">
        <v>415</v>
      </c>
      <c r="H338" s="208" t="s">
        <v>1</v>
      </c>
      <c r="I338" s="210"/>
      <c r="L338" s="207"/>
      <c r="M338" s="211"/>
      <c r="N338" s="212"/>
      <c r="O338" s="212"/>
      <c r="P338" s="212"/>
      <c r="Q338" s="212"/>
      <c r="R338" s="212"/>
      <c r="S338" s="212"/>
      <c r="T338" s="213"/>
      <c r="AT338" s="208" t="s">
        <v>184</v>
      </c>
      <c r="AU338" s="208" t="s">
        <v>89</v>
      </c>
      <c r="AV338" s="15" t="s">
        <v>87</v>
      </c>
      <c r="AW338" s="15" t="s">
        <v>35</v>
      </c>
      <c r="AX338" s="15" t="s">
        <v>79</v>
      </c>
      <c r="AY338" s="208" t="s">
        <v>177</v>
      </c>
    </row>
    <row r="339" spans="1:65" s="13" customFormat="1">
      <c r="B339" s="190"/>
      <c r="D339" s="191" t="s">
        <v>184</v>
      </c>
      <c r="E339" s="192" t="s">
        <v>1</v>
      </c>
      <c r="F339" s="193" t="s">
        <v>416</v>
      </c>
      <c r="H339" s="194">
        <v>150.18799999999999</v>
      </c>
      <c r="I339" s="195"/>
      <c r="L339" s="190"/>
      <c r="M339" s="196"/>
      <c r="N339" s="197"/>
      <c r="O339" s="197"/>
      <c r="P339" s="197"/>
      <c r="Q339" s="197"/>
      <c r="R339" s="197"/>
      <c r="S339" s="197"/>
      <c r="T339" s="198"/>
      <c r="AT339" s="192" t="s">
        <v>184</v>
      </c>
      <c r="AU339" s="192" t="s">
        <v>89</v>
      </c>
      <c r="AV339" s="13" t="s">
        <v>89</v>
      </c>
      <c r="AW339" s="13" t="s">
        <v>35</v>
      </c>
      <c r="AX339" s="13" t="s">
        <v>79</v>
      </c>
      <c r="AY339" s="192" t="s">
        <v>177</v>
      </c>
    </row>
    <row r="340" spans="1:65" s="13" customFormat="1">
      <c r="B340" s="190"/>
      <c r="D340" s="191" t="s">
        <v>184</v>
      </c>
      <c r="E340" s="192" t="s">
        <v>1</v>
      </c>
      <c r="F340" s="193" t="s">
        <v>417</v>
      </c>
      <c r="H340" s="194">
        <v>103.545</v>
      </c>
      <c r="I340" s="195"/>
      <c r="L340" s="190"/>
      <c r="M340" s="196"/>
      <c r="N340" s="197"/>
      <c r="O340" s="197"/>
      <c r="P340" s="197"/>
      <c r="Q340" s="197"/>
      <c r="R340" s="197"/>
      <c r="S340" s="197"/>
      <c r="T340" s="198"/>
      <c r="AT340" s="192" t="s">
        <v>184</v>
      </c>
      <c r="AU340" s="192" t="s">
        <v>89</v>
      </c>
      <c r="AV340" s="13" t="s">
        <v>89</v>
      </c>
      <c r="AW340" s="13" t="s">
        <v>35</v>
      </c>
      <c r="AX340" s="13" t="s">
        <v>79</v>
      </c>
      <c r="AY340" s="192" t="s">
        <v>177</v>
      </c>
    </row>
    <row r="341" spans="1:65" s="15" customFormat="1">
      <c r="B341" s="207"/>
      <c r="D341" s="191" t="s">
        <v>184</v>
      </c>
      <c r="E341" s="208" t="s">
        <v>1</v>
      </c>
      <c r="F341" s="209" t="s">
        <v>418</v>
      </c>
      <c r="H341" s="208" t="s">
        <v>1</v>
      </c>
      <c r="I341" s="210"/>
      <c r="L341" s="207"/>
      <c r="M341" s="211"/>
      <c r="N341" s="212"/>
      <c r="O341" s="212"/>
      <c r="P341" s="212"/>
      <c r="Q341" s="212"/>
      <c r="R341" s="212"/>
      <c r="S341" s="212"/>
      <c r="T341" s="213"/>
      <c r="AT341" s="208" t="s">
        <v>184</v>
      </c>
      <c r="AU341" s="208" t="s">
        <v>89</v>
      </c>
      <c r="AV341" s="15" t="s">
        <v>87</v>
      </c>
      <c r="AW341" s="15" t="s">
        <v>35</v>
      </c>
      <c r="AX341" s="15" t="s">
        <v>79</v>
      </c>
      <c r="AY341" s="208" t="s">
        <v>177</v>
      </c>
    </row>
    <row r="342" spans="1:65" s="13" customFormat="1">
      <c r="B342" s="190"/>
      <c r="D342" s="191" t="s">
        <v>184</v>
      </c>
      <c r="E342" s="192" t="s">
        <v>1</v>
      </c>
      <c r="F342" s="193" t="s">
        <v>419</v>
      </c>
      <c r="H342" s="194">
        <v>97.233999999999995</v>
      </c>
      <c r="I342" s="195"/>
      <c r="L342" s="190"/>
      <c r="M342" s="196"/>
      <c r="N342" s="197"/>
      <c r="O342" s="197"/>
      <c r="P342" s="197"/>
      <c r="Q342" s="197"/>
      <c r="R342" s="197"/>
      <c r="S342" s="197"/>
      <c r="T342" s="198"/>
      <c r="AT342" s="192" t="s">
        <v>184</v>
      </c>
      <c r="AU342" s="192" t="s">
        <v>89</v>
      </c>
      <c r="AV342" s="13" t="s">
        <v>89</v>
      </c>
      <c r="AW342" s="13" t="s">
        <v>35</v>
      </c>
      <c r="AX342" s="13" t="s">
        <v>79</v>
      </c>
      <c r="AY342" s="192" t="s">
        <v>177</v>
      </c>
    </row>
    <row r="343" spans="1:65" s="13" customFormat="1">
      <c r="B343" s="190"/>
      <c r="D343" s="191" t="s">
        <v>184</v>
      </c>
      <c r="E343" s="192" t="s">
        <v>1</v>
      </c>
      <c r="F343" s="193" t="s">
        <v>420</v>
      </c>
      <c r="H343" s="194">
        <v>-109.586</v>
      </c>
      <c r="I343" s="195"/>
      <c r="L343" s="190"/>
      <c r="M343" s="196"/>
      <c r="N343" s="197"/>
      <c r="O343" s="197"/>
      <c r="P343" s="197"/>
      <c r="Q343" s="197"/>
      <c r="R343" s="197"/>
      <c r="S343" s="197"/>
      <c r="T343" s="198"/>
      <c r="AT343" s="192" t="s">
        <v>184</v>
      </c>
      <c r="AU343" s="192" t="s">
        <v>89</v>
      </c>
      <c r="AV343" s="13" t="s">
        <v>89</v>
      </c>
      <c r="AW343" s="13" t="s">
        <v>35</v>
      </c>
      <c r="AX343" s="13" t="s">
        <v>79</v>
      </c>
      <c r="AY343" s="192" t="s">
        <v>177</v>
      </c>
    </row>
    <row r="344" spans="1:65" s="14" customFormat="1">
      <c r="B344" s="199"/>
      <c r="D344" s="191" t="s">
        <v>184</v>
      </c>
      <c r="E344" s="200" t="s">
        <v>1</v>
      </c>
      <c r="F344" s="201" t="s">
        <v>186</v>
      </c>
      <c r="H344" s="202">
        <v>389.26900000000001</v>
      </c>
      <c r="I344" s="203"/>
      <c r="L344" s="199"/>
      <c r="M344" s="204"/>
      <c r="N344" s="205"/>
      <c r="O344" s="205"/>
      <c r="P344" s="205"/>
      <c r="Q344" s="205"/>
      <c r="R344" s="205"/>
      <c r="S344" s="205"/>
      <c r="T344" s="206"/>
      <c r="AT344" s="200" t="s">
        <v>184</v>
      </c>
      <c r="AU344" s="200" t="s">
        <v>89</v>
      </c>
      <c r="AV344" s="14" t="s">
        <v>183</v>
      </c>
      <c r="AW344" s="14" t="s">
        <v>35</v>
      </c>
      <c r="AX344" s="14" t="s">
        <v>87</v>
      </c>
      <c r="AY344" s="200" t="s">
        <v>177</v>
      </c>
    </row>
    <row r="345" spans="1:65" s="2" customFormat="1" ht="16.5" customHeight="1">
      <c r="A345" s="33"/>
      <c r="B345" s="141"/>
      <c r="C345" s="214" t="s">
        <v>421</v>
      </c>
      <c r="D345" s="214" t="s">
        <v>303</v>
      </c>
      <c r="E345" s="215" t="s">
        <v>422</v>
      </c>
      <c r="F345" s="216" t="s">
        <v>423</v>
      </c>
      <c r="G345" s="217" t="s">
        <v>182</v>
      </c>
      <c r="H345" s="218">
        <v>397.05399999999997</v>
      </c>
      <c r="I345" s="219"/>
      <c r="J345" s="220">
        <f>ROUND(I345*H345,2)</f>
        <v>0</v>
      </c>
      <c r="K345" s="221"/>
      <c r="L345" s="222"/>
      <c r="M345" s="223" t="s">
        <v>1</v>
      </c>
      <c r="N345" s="224" t="s">
        <v>44</v>
      </c>
      <c r="O345" s="59"/>
      <c r="P345" s="186">
        <f>O345*H345</f>
        <v>0</v>
      </c>
      <c r="Q345" s="186">
        <v>2.7200000000000002E-3</v>
      </c>
      <c r="R345" s="186">
        <f>Q345*H345</f>
        <v>1.0799868800000001</v>
      </c>
      <c r="S345" s="186">
        <v>0</v>
      </c>
      <c r="T345" s="187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88" t="s">
        <v>262</v>
      </c>
      <c r="AT345" s="188" t="s">
        <v>303</v>
      </c>
      <c r="AU345" s="188" t="s">
        <v>89</v>
      </c>
      <c r="AY345" s="18" t="s">
        <v>177</v>
      </c>
      <c r="BE345" s="189">
        <f>IF(N345="základní",J345,0)</f>
        <v>0</v>
      </c>
      <c r="BF345" s="189">
        <f>IF(N345="snížená",J345,0)</f>
        <v>0</v>
      </c>
      <c r="BG345" s="189">
        <f>IF(N345="zákl. přenesená",J345,0)</f>
        <v>0</v>
      </c>
      <c r="BH345" s="189">
        <f>IF(N345="sníž. přenesená",J345,0)</f>
        <v>0</v>
      </c>
      <c r="BI345" s="189">
        <f>IF(N345="nulová",J345,0)</f>
        <v>0</v>
      </c>
      <c r="BJ345" s="18" t="s">
        <v>87</v>
      </c>
      <c r="BK345" s="189">
        <f>ROUND(I345*H345,2)</f>
        <v>0</v>
      </c>
      <c r="BL345" s="18" t="s">
        <v>183</v>
      </c>
      <c r="BM345" s="188" t="s">
        <v>424</v>
      </c>
    </row>
    <row r="346" spans="1:65" s="13" customFormat="1">
      <c r="B346" s="190"/>
      <c r="D346" s="191" t="s">
        <v>184</v>
      </c>
      <c r="F346" s="193" t="s">
        <v>425</v>
      </c>
      <c r="H346" s="194">
        <v>397.05399999999997</v>
      </c>
      <c r="I346" s="195"/>
      <c r="L346" s="190"/>
      <c r="M346" s="196"/>
      <c r="N346" s="197"/>
      <c r="O346" s="197"/>
      <c r="P346" s="197"/>
      <c r="Q346" s="197"/>
      <c r="R346" s="197"/>
      <c r="S346" s="197"/>
      <c r="T346" s="198"/>
      <c r="AT346" s="192" t="s">
        <v>184</v>
      </c>
      <c r="AU346" s="192" t="s">
        <v>89</v>
      </c>
      <c r="AV346" s="13" t="s">
        <v>89</v>
      </c>
      <c r="AW346" s="13" t="s">
        <v>3</v>
      </c>
      <c r="AX346" s="13" t="s">
        <v>87</v>
      </c>
      <c r="AY346" s="192" t="s">
        <v>177</v>
      </c>
    </row>
    <row r="347" spans="1:65" s="2" customFormat="1" ht="16.5" customHeight="1">
      <c r="A347" s="33"/>
      <c r="B347" s="141"/>
      <c r="C347" s="176" t="s">
        <v>426</v>
      </c>
      <c r="D347" s="176" t="s">
        <v>179</v>
      </c>
      <c r="E347" s="177" t="s">
        <v>427</v>
      </c>
      <c r="F347" s="178" t="s">
        <v>428</v>
      </c>
      <c r="G347" s="179" t="s">
        <v>182</v>
      </c>
      <c r="H347" s="180">
        <v>41.357999999999997</v>
      </c>
      <c r="I347" s="181"/>
      <c r="J347" s="182">
        <f>ROUND(I347*H347,2)</f>
        <v>0</v>
      </c>
      <c r="K347" s="183"/>
      <c r="L347" s="34"/>
      <c r="M347" s="184" t="s">
        <v>1</v>
      </c>
      <c r="N347" s="185" t="s">
        <v>44</v>
      </c>
      <c r="O347" s="59"/>
      <c r="P347" s="186">
        <f>O347*H347</f>
        <v>0</v>
      </c>
      <c r="Q347" s="186">
        <v>6.28E-3</v>
      </c>
      <c r="R347" s="186">
        <f>Q347*H347</f>
        <v>0.25972824</v>
      </c>
      <c r="S347" s="186">
        <v>0</v>
      </c>
      <c r="T347" s="187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88" t="s">
        <v>183</v>
      </c>
      <c r="AT347" s="188" t="s">
        <v>179</v>
      </c>
      <c r="AU347" s="188" t="s">
        <v>89</v>
      </c>
      <c r="AY347" s="18" t="s">
        <v>177</v>
      </c>
      <c r="BE347" s="189">
        <f>IF(N347="základní",J347,0)</f>
        <v>0</v>
      </c>
      <c r="BF347" s="189">
        <f>IF(N347="snížená",J347,0)</f>
        <v>0</v>
      </c>
      <c r="BG347" s="189">
        <f>IF(N347="zákl. přenesená",J347,0)</f>
        <v>0</v>
      </c>
      <c r="BH347" s="189">
        <f>IF(N347="sníž. přenesená",J347,0)</f>
        <v>0</v>
      </c>
      <c r="BI347" s="189">
        <f>IF(N347="nulová",J347,0)</f>
        <v>0</v>
      </c>
      <c r="BJ347" s="18" t="s">
        <v>87</v>
      </c>
      <c r="BK347" s="189">
        <f>ROUND(I347*H347,2)</f>
        <v>0</v>
      </c>
      <c r="BL347" s="18" t="s">
        <v>183</v>
      </c>
      <c r="BM347" s="188" t="s">
        <v>429</v>
      </c>
    </row>
    <row r="348" spans="1:65" s="2" customFormat="1" ht="16.5" customHeight="1">
      <c r="A348" s="33"/>
      <c r="B348" s="141"/>
      <c r="C348" s="176" t="s">
        <v>430</v>
      </c>
      <c r="D348" s="176" t="s">
        <v>179</v>
      </c>
      <c r="E348" s="177" t="s">
        <v>431</v>
      </c>
      <c r="F348" s="178" t="s">
        <v>432</v>
      </c>
      <c r="G348" s="179" t="s">
        <v>182</v>
      </c>
      <c r="H348" s="180">
        <v>433.78800000000001</v>
      </c>
      <c r="I348" s="181"/>
      <c r="J348" s="182">
        <f>ROUND(I348*H348,2)</f>
        <v>0</v>
      </c>
      <c r="K348" s="183"/>
      <c r="L348" s="34"/>
      <c r="M348" s="184" t="s">
        <v>1</v>
      </c>
      <c r="N348" s="185" t="s">
        <v>44</v>
      </c>
      <c r="O348" s="59"/>
      <c r="P348" s="186">
        <f>O348*H348</f>
        <v>0</v>
      </c>
      <c r="Q348" s="186">
        <v>3.48E-3</v>
      </c>
      <c r="R348" s="186">
        <f>Q348*H348</f>
        <v>1.5095822400000001</v>
      </c>
      <c r="S348" s="186">
        <v>0</v>
      </c>
      <c r="T348" s="187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88" t="s">
        <v>183</v>
      </c>
      <c r="AT348" s="188" t="s">
        <v>179</v>
      </c>
      <c r="AU348" s="188" t="s">
        <v>89</v>
      </c>
      <c r="AY348" s="18" t="s">
        <v>177</v>
      </c>
      <c r="BE348" s="189">
        <f>IF(N348="základní",J348,0)</f>
        <v>0</v>
      </c>
      <c r="BF348" s="189">
        <f>IF(N348="snížená",J348,0)</f>
        <v>0</v>
      </c>
      <c r="BG348" s="189">
        <f>IF(N348="zákl. přenesená",J348,0)</f>
        <v>0</v>
      </c>
      <c r="BH348" s="189">
        <f>IF(N348="sníž. přenesená",J348,0)</f>
        <v>0</v>
      </c>
      <c r="BI348" s="189">
        <f>IF(N348="nulová",J348,0)</f>
        <v>0</v>
      </c>
      <c r="BJ348" s="18" t="s">
        <v>87</v>
      </c>
      <c r="BK348" s="189">
        <f>ROUND(I348*H348,2)</f>
        <v>0</v>
      </c>
      <c r="BL348" s="18" t="s">
        <v>183</v>
      </c>
      <c r="BM348" s="188" t="s">
        <v>433</v>
      </c>
    </row>
    <row r="349" spans="1:65" s="13" customFormat="1">
      <c r="B349" s="190"/>
      <c r="D349" s="191" t="s">
        <v>184</v>
      </c>
      <c r="E349" s="192" t="s">
        <v>1</v>
      </c>
      <c r="F349" s="193" t="s">
        <v>434</v>
      </c>
      <c r="H349" s="194">
        <v>389.26900000000001</v>
      </c>
      <c r="I349" s="195"/>
      <c r="L349" s="190"/>
      <c r="M349" s="196"/>
      <c r="N349" s="197"/>
      <c r="O349" s="197"/>
      <c r="P349" s="197"/>
      <c r="Q349" s="197"/>
      <c r="R349" s="197"/>
      <c r="S349" s="197"/>
      <c r="T349" s="198"/>
      <c r="AT349" s="192" t="s">
        <v>184</v>
      </c>
      <c r="AU349" s="192" t="s">
        <v>89</v>
      </c>
      <c r="AV349" s="13" t="s">
        <v>89</v>
      </c>
      <c r="AW349" s="13" t="s">
        <v>35</v>
      </c>
      <c r="AX349" s="13" t="s">
        <v>79</v>
      </c>
      <c r="AY349" s="192" t="s">
        <v>177</v>
      </c>
    </row>
    <row r="350" spans="1:65" s="15" customFormat="1">
      <c r="B350" s="207"/>
      <c r="D350" s="191" t="s">
        <v>184</v>
      </c>
      <c r="E350" s="208" t="s">
        <v>1</v>
      </c>
      <c r="F350" s="209" t="s">
        <v>435</v>
      </c>
      <c r="H350" s="208" t="s">
        <v>1</v>
      </c>
      <c r="I350" s="210"/>
      <c r="L350" s="207"/>
      <c r="M350" s="211"/>
      <c r="N350" s="212"/>
      <c r="O350" s="212"/>
      <c r="P350" s="212"/>
      <c r="Q350" s="212"/>
      <c r="R350" s="212"/>
      <c r="S350" s="212"/>
      <c r="T350" s="213"/>
      <c r="AT350" s="208" t="s">
        <v>184</v>
      </c>
      <c r="AU350" s="208" t="s">
        <v>89</v>
      </c>
      <c r="AV350" s="15" t="s">
        <v>87</v>
      </c>
      <c r="AW350" s="15" t="s">
        <v>35</v>
      </c>
      <c r="AX350" s="15" t="s">
        <v>79</v>
      </c>
      <c r="AY350" s="208" t="s">
        <v>177</v>
      </c>
    </row>
    <row r="351" spans="1:65" s="13" customFormat="1">
      <c r="B351" s="190"/>
      <c r="D351" s="191" t="s">
        <v>184</v>
      </c>
      <c r="E351" s="192" t="s">
        <v>1</v>
      </c>
      <c r="F351" s="193" t="s">
        <v>436</v>
      </c>
      <c r="H351" s="194">
        <v>44.518999999999998</v>
      </c>
      <c r="I351" s="195"/>
      <c r="L351" s="190"/>
      <c r="M351" s="196"/>
      <c r="N351" s="197"/>
      <c r="O351" s="197"/>
      <c r="P351" s="197"/>
      <c r="Q351" s="197"/>
      <c r="R351" s="197"/>
      <c r="S351" s="197"/>
      <c r="T351" s="198"/>
      <c r="AT351" s="192" t="s">
        <v>184</v>
      </c>
      <c r="AU351" s="192" t="s">
        <v>89</v>
      </c>
      <c r="AV351" s="13" t="s">
        <v>89</v>
      </c>
      <c r="AW351" s="13" t="s">
        <v>35</v>
      </c>
      <c r="AX351" s="13" t="s">
        <v>79</v>
      </c>
      <c r="AY351" s="192" t="s">
        <v>177</v>
      </c>
    </row>
    <row r="352" spans="1:65" s="14" customFormat="1">
      <c r="B352" s="199"/>
      <c r="D352" s="191" t="s">
        <v>184</v>
      </c>
      <c r="E352" s="200" t="s">
        <v>1</v>
      </c>
      <c r="F352" s="201" t="s">
        <v>186</v>
      </c>
      <c r="H352" s="202">
        <v>433.78800000000001</v>
      </c>
      <c r="I352" s="203"/>
      <c r="L352" s="199"/>
      <c r="M352" s="204"/>
      <c r="N352" s="205"/>
      <c r="O352" s="205"/>
      <c r="P352" s="205"/>
      <c r="Q352" s="205"/>
      <c r="R352" s="205"/>
      <c r="S352" s="205"/>
      <c r="T352" s="206"/>
      <c r="AT352" s="200" t="s">
        <v>184</v>
      </c>
      <c r="AU352" s="200" t="s">
        <v>89</v>
      </c>
      <c r="AV352" s="14" t="s">
        <v>183</v>
      </c>
      <c r="AW352" s="14" t="s">
        <v>35</v>
      </c>
      <c r="AX352" s="14" t="s">
        <v>87</v>
      </c>
      <c r="AY352" s="200" t="s">
        <v>177</v>
      </c>
    </row>
    <row r="353" spans="1:65" s="2" customFormat="1" ht="16.5" customHeight="1">
      <c r="A353" s="33"/>
      <c r="B353" s="141"/>
      <c r="C353" s="176" t="s">
        <v>437</v>
      </c>
      <c r="D353" s="176" t="s">
        <v>179</v>
      </c>
      <c r="E353" s="177" t="s">
        <v>438</v>
      </c>
      <c r="F353" s="178" t="s">
        <v>439</v>
      </c>
      <c r="G353" s="179" t="s">
        <v>182</v>
      </c>
      <c r="H353" s="180">
        <v>317.57</v>
      </c>
      <c r="I353" s="181"/>
      <c r="J353" s="182">
        <f>ROUND(I353*H353,2)</f>
        <v>0</v>
      </c>
      <c r="K353" s="183"/>
      <c r="L353" s="34"/>
      <c r="M353" s="184" t="s">
        <v>1</v>
      </c>
      <c r="N353" s="185" t="s">
        <v>44</v>
      </c>
      <c r="O353" s="59"/>
      <c r="P353" s="186">
        <f>O353*H353</f>
        <v>0</v>
      </c>
      <c r="Q353" s="186">
        <v>4.1799999999999997E-3</v>
      </c>
      <c r="R353" s="186">
        <f>Q353*H353</f>
        <v>1.3274425999999999</v>
      </c>
      <c r="S353" s="186">
        <v>0</v>
      </c>
      <c r="T353" s="187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88" t="s">
        <v>183</v>
      </c>
      <c r="AT353" s="188" t="s">
        <v>179</v>
      </c>
      <c r="AU353" s="188" t="s">
        <v>89</v>
      </c>
      <c r="AY353" s="18" t="s">
        <v>177</v>
      </c>
      <c r="BE353" s="189">
        <f>IF(N353="základní",J353,0)</f>
        <v>0</v>
      </c>
      <c r="BF353" s="189">
        <f>IF(N353="snížená",J353,0)</f>
        <v>0</v>
      </c>
      <c r="BG353" s="189">
        <f>IF(N353="zákl. přenesená",J353,0)</f>
        <v>0</v>
      </c>
      <c r="BH353" s="189">
        <f>IF(N353="sníž. přenesená",J353,0)</f>
        <v>0</v>
      </c>
      <c r="BI353" s="189">
        <f>IF(N353="nulová",J353,0)</f>
        <v>0</v>
      </c>
      <c r="BJ353" s="18" t="s">
        <v>87</v>
      </c>
      <c r="BK353" s="189">
        <f>ROUND(I353*H353,2)</f>
        <v>0</v>
      </c>
      <c r="BL353" s="18" t="s">
        <v>183</v>
      </c>
      <c r="BM353" s="188" t="s">
        <v>382</v>
      </c>
    </row>
    <row r="354" spans="1:65" s="15" customFormat="1">
      <c r="B354" s="207"/>
      <c r="D354" s="191" t="s">
        <v>184</v>
      </c>
      <c r="E354" s="208" t="s">
        <v>1</v>
      </c>
      <c r="F354" s="209" t="s">
        <v>440</v>
      </c>
      <c r="H354" s="208" t="s">
        <v>1</v>
      </c>
      <c r="I354" s="210"/>
      <c r="L354" s="207"/>
      <c r="M354" s="211"/>
      <c r="N354" s="212"/>
      <c r="O354" s="212"/>
      <c r="P354" s="212"/>
      <c r="Q354" s="212"/>
      <c r="R354" s="212"/>
      <c r="S354" s="212"/>
      <c r="T354" s="213"/>
      <c r="AT354" s="208" t="s">
        <v>184</v>
      </c>
      <c r="AU354" s="208" t="s">
        <v>89</v>
      </c>
      <c r="AV354" s="15" t="s">
        <v>87</v>
      </c>
      <c r="AW354" s="15" t="s">
        <v>35</v>
      </c>
      <c r="AX354" s="15" t="s">
        <v>79</v>
      </c>
      <c r="AY354" s="208" t="s">
        <v>177</v>
      </c>
    </row>
    <row r="355" spans="1:65" s="13" customFormat="1">
      <c r="B355" s="190"/>
      <c r="D355" s="191" t="s">
        <v>184</v>
      </c>
      <c r="E355" s="192" t="s">
        <v>1</v>
      </c>
      <c r="F355" s="193" t="s">
        <v>392</v>
      </c>
      <c r="H355" s="194">
        <v>317.57</v>
      </c>
      <c r="I355" s="195"/>
      <c r="L355" s="190"/>
      <c r="M355" s="196"/>
      <c r="N355" s="197"/>
      <c r="O355" s="197"/>
      <c r="P355" s="197"/>
      <c r="Q355" s="197"/>
      <c r="R355" s="197"/>
      <c r="S355" s="197"/>
      <c r="T355" s="198"/>
      <c r="AT355" s="192" t="s">
        <v>184</v>
      </c>
      <c r="AU355" s="192" t="s">
        <v>89</v>
      </c>
      <c r="AV355" s="13" t="s">
        <v>89</v>
      </c>
      <c r="AW355" s="13" t="s">
        <v>35</v>
      </c>
      <c r="AX355" s="13" t="s">
        <v>79</v>
      </c>
      <c r="AY355" s="192" t="s">
        <v>177</v>
      </c>
    </row>
    <row r="356" spans="1:65" s="14" customFormat="1">
      <c r="B356" s="199"/>
      <c r="D356" s="191" t="s">
        <v>184</v>
      </c>
      <c r="E356" s="200" t="s">
        <v>1</v>
      </c>
      <c r="F356" s="201" t="s">
        <v>186</v>
      </c>
      <c r="H356" s="202">
        <v>317.57</v>
      </c>
      <c r="I356" s="203"/>
      <c r="L356" s="199"/>
      <c r="M356" s="204"/>
      <c r="N356" s="205"/>
      <c r="O356" s="205"/>
      <c r="P356" s="205"/>
      <c r="Q356" s="205"/>
      <c r="R356" s="205"/>
      <c r="S356" s="205"/>
      <c r="T356" s="206"/>
      <c r="AT356" s="200" t="s">
        <v>184</v>
      </c>
      <c r="AU356" s="200" t="s">
        <v>89</v>
      </c>
      <c r="AV356" s="14" t="s">
        <v>183</v>
      </c>
      <c r="AW356" s="14" t="s">
        <v>35</v>
      </c>
      <c r="AX356" s="14" t="s">
        <v>87</v>
      </c>
      <c r="AY356" s="200" t="s">
        <v>177</v>
      </c>
    </row>
    <row r="357" spans="1:65" s="2" customFormat="1" ht="16.5" customHeight="1">
      <c r="A357" s="33"/>
      <c r="B357" s="141"/>
      <c r="C357" s="176" t="s">
        <v>375</v>
      </c>
      <c r="D357" s="176" t="s">
        <v>179</v>
      </c>
      <c r="E357" s="177" t="s">
        <v>441</v>
      </c>
      <c r="F357" s="178" t="s">
        <v>442</v>
      </c>
      <c r="G357" s="179" t="s">
        <v>282</v>
      </c>
      <c r="H357" s="180">
        <v>54</v>
      </c>
      <c r="I357" s="181"/>
      <c r="J357" s="182">
        <f>ROUND(I357*H357,2)</f>
        <v>0</v>
      </c>
      <c r="K357" s="183"/>
      <c r="L357" s="34"/>
      <c r="M357" s="184" t="s">
        <v>1</v>
      </c>
      <c r="N357" s="185" t="s">
        <v>44</v>
      </c>
      <c r="O357" s="59"/>
      <c r="P357" s="186">
        <f>O357*H357</f>
        <v>0</v>
      </c>
      <c r="Q357" s="186">
        <v>0</v>
      </c>
      <c r="R357" s="186">
        <f>Q357*H357</f>
        <v>0</v>
      </c>
      <c r="S357" s="186">
        <v>0</v>
      </c>
      <c r="T357" s="187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88" t="s">
        <v>183</v>
      </c>
      <c r="AT357" s="188" t="s">
        <v>179</v>
      </c>
      <c r="AU357" s="188" t="s">
        <v>89</v>
      </c>
      <c r="AY357" s="18" t="s">
        <v>177</v>
      </c>
      <c r="BE357" s="189">
        <f>IF(N357="základní",J357,0)</f>
        <v>0</v>
      </c>
      <c r="BF357" s="189">
        <f>IF(N357="snížená",J357,0)</f>
        <v>0</v>
      </c>
      <c r="BG357" s="189">
        <f>IF(N357="zákl. přenesená",J357,0)</f>
        <v>0</v>
      </c>
      <c r="BH357" s="189">
        <f>IF(N357="sníž. přenesená",J357,0)</f>
        <v>0</v>
      </c>
      <c r="BI357" s="189">
        <f>IF(N357="nulová",J357,0)</f>
        <v>0</v>
      </c>
      <c r="BJ357" s="18" t="s">
        <v>87</v>
      </c>
      <c r="BK357" s="189">
        <f>ROUND(I357*H357,2)</f>
        <v>0</v>
      </c>
      <c r="BL357" s="18" t="s">
        <v>183</v>
      </c>
      <c r="BM357" s="188" t="s">
        <v>443</v>
      </c>
    </row>
    <row r="358" spans="1:65" s="13" customFormat="1">
      <c r="B358" s="190"/>
      <c r="D358" s="191" t="s">
        <v>184</v>
      </c>
      <c r="E358" s="192" t="s">
        <v>1</v>
      </c>
      <c r="F358" s="193" t="s">
        <v>444</v>
      </c>
      <c r="H358" s="194">
        <v>14.4</v>
      </c>
      <c r="I358" s="195"/>
      <c r="L358" s="190"/>
      <c r="M358" s="196"/>
      <c r="N358" s="197"/>
      <c r="O358" s="197"/>
      <c r="P358" s="197"/>
      <c r="Q358" s="197"/>
      <c r="R358" s="197"/>
      <c r="S358" s="197"/>
      <c r="T358" s="198"/>
      <c r="AT358" s="192" t="s">
        <v>184</v>
      </c>
      <c r="AU358" s="192" t="s">
        <v>89</v>
      </c>
      <c r="AV358" s="13" t="s">
        <v>89</v>
      </c>
      <c r="AW358" s="13" t="s">
        <v>35</v>
      </c>
      <c r="AX358" s="13" t="s">
        <v>79</v>
      </c>
      <c r="AY358" s="192" t="s">
        <v>177</v>
      </c>
    </row>
    <row r="359" spans="1:65" s="13" customFormat="1">
      <c r="B359" s="190"/>
      <c r="D359" s="191" t="s">
        <v>184</v>
      </c>
      <c r="E359" s="192" t="s">
        <v>1</v>
      </c>
      <c r="F359" s="193" t="s">
        <v>445</v>
      </c>
      <c r="H359" s="194">
        <v>5.4</v>
      </c>
      <c r="I359" s="195"/>
      <c r="L359" s="190"/>
      <c r="M359" s="196"/>
      <c r="N359" s="197"/>
      <c r="O359" s="197"/>
      <c r="P359" s="197"/>
      <c r="Q359" s="197"/>
      <c r="R359" s="197"/>
      <c r="S359" s="197"/>
      <c r="T359" s="198"/>
      <c r="AT359" s="192" t="s">
        <v>184</v>
      </c>
      <c r="AU359" s="192" t="s">
        <v>89</v>
      </c>
      <c r="AV359" s="13" t="s">
        <v>89</v>
      </c>
      <c r="AW359" s="13" t="s">
        <v>35</v>
      </c>
      <c r="AX359" s="13" t="s">
        <v>79</v>
      </c>
      <c r="AY359" s="192" t="s">
        <v>177</v>
      </c>
    </row>
    <row r="360" spans="1:65" s="13" customFormat="1">
      <c r="B360" s="190"/>
      <c r="D360" s="191" t="s">
        <v>184</v>
      </c>
      <c r="E360" s="192" t="s">
        <v>1</v>
      </c>
      <c r="F360" s="193" t="s">
        <v>446</v>
      </c>
      <c r="H360" s="194">
        <v>0.9</v>
      </c>
      <c r="I360" s="195"/>
      <c r="L360" s="190"/>
      <c r="M360" s="196"/>
      <c r="N360" s="197"/>
      <c r="O360" s="197"/>
      <c r="P360" s="197"/>
      <c r="Q360" s="197"/>
      <c r="R360" s="197"/>
      <c r="S360" s="197"/>
      <c r="T360" s="198"/>
      <c r="AT360" s="192" t="s">
        <v>184</v>
      </c>
      <c r="AU360" s="192" t="s">
        <v>89</v>
      </c>
      <c r="AV360" s="13" t="s">
        <v>89</v>
      </c>
      <c r="AW360" s="13" t="s">
        <v>35</v>
      </c>
      <c r="AX360" s="13" t="s">
        <v>79</v>
      </c>
      <c r="AY360" s="192" t="s">
        <v>177</v>
      </c>
    </row>
    <row r="361" spans="1:65" s="13" customFormat="1">
      <c r="B361" s="190"/>
      <c r="D361" s="191" t="s">
        <v>184</v>
      </c>
      <c r="E361" s="192" t="s">
        <v>1</v>
      </c>
      <c r="F361" s="193" t="s">
        <v>447</v>
      </c>
      <c r="H361" s="194">
        <v>9</v>
      </c>
      <c r="I361" s="195"/>
      <c r="L361" s="190"/>
      <c r="M361" s="196"/>
      <c r="N361" s="197"/>
      <c r="O361" s="197"/>
      <c r="P361" s="197"/>
      <c r="Q361" s="197"/>
      <c r="R361" s="197"/>
      <c r="S361" s="197"/>
      <c r="T361" s="198"/>
      <c r="AT361" s="192" t="s">
        <v>184</v>
      </c>
      <c r="AU361" s="192" t="s">
        <v>89</v>
      </c>
      <c r="AV361" s="13" t="s">
        <v>89</v>
      </c>
      <c r="AW361" s="13" t="s">
        <v>35</v>
      </c>
      <c r="AX361" s="13" t="s">
        <v>79</v>
      </c>
      <c r="AY361" s="192" t="s">
        <v>177</v>
      </c>
    </row>
    <row r="362" spans="1:65" s="13" customFormat="1">
      <c r="B362" s="190"/>
      <c r="D362" s="191" t="s">
        <v>184</v>
      </c>
      <c r="E362" s="192" t="s">
        <v>1</v>
      </c>
      <c r="F362" s="193" t="s">
        <v>448</v>
      </c>
      <c r="H362" s="194">
        <v>4.5</v>
      </c>
      <c r="I362" s="195"/>
      <c r="L362" s="190"/>
      <c r="M362" s="196"/>
      <c r="N362" s="197"/>
      <c r="O362" s="197"/>
      <c r="P362" s="197"/>
      <c r="Q362" s="197"/>
      <c r="R362" s="197"/>
      <c r="S362" s="197"/>
      <c r="T362" s="198"/>
      <c r="AT362" s="192" t="s">
        <v>184</v>
      </c>
      <c r="AU362" s="192" t="s">
        <v>89</v>
      </c>
      <c r="AV362" s="13" t="s">
        <v>89</v>
      </c>
      <c r="AW362" s="13" t="s">
        <v>35</v>
      </c>
      <c r="AX362" s="13" t="s">
        <v>79</v>
      </c>
      <c r="AY362" s="192" t="s">
        <v>177</v>
      </c>
    </row>
    <row r="363" spans="1:65" s="13" customFormat="1">
      <c r="B363" s="190"/>
      <c r="D363" s="191" t="s">
        <v>184</v>
      </c>
      <c r="E363" s="192" t="s">
        <v>1</v>
      </c>
      <c r="F363" s="193" t="s">
        <v>449</v>
      </c>
      <c r="H363" s="194">
        <v>9</v>
      </c>
      <c r="I363" s="195"/>
      <c r="L363" s="190"/>
      <c r="M363" s="196"/>
      <c r="N363" s="197"/>
      <c r="O363" s="197"/>
      <c r="P363" s="197"/>
      <c r="Q363" s="197"/>
      <c r="R363" s="197"/>
      <c r="S363" s="197"/>
      <c r="T363" s="198"/>
      <c r="AT363" s="192" t="s">
        <v>184</v>
      </c>
      <c r="AU363" s="192" t="s">
        <v>89</v>
      </c>
      <c r="AV363" s="13" t="s">
        <v>89</v>
      </c>
      <c r="AW363" s="13" t="s">
        <v>35</v>
      </c>
      <c r="AX363" s="13" t="s">
        <v>79</v>
      </c>
      <c r="AY363" s="192" t="s">
        <v>177</v>
      </c>
    </row>
    <row r="364" spans="1:65" s="13" customFormat="1">
      <c r="B364" s="190"/>
      <c r="D364" s="191" t="s">
        <v>184</v>
      </c>
      <c r="E364" s="192" t="s">
        <v>1</v>
      </c>
      <c r="F364" s="193" t="s">
        <v>450</v>
      </c>
      <c r="H364" s="194">
        <v>4.5</v>
      </c>
      <c r="I364" s="195"/>
      <c r="L364" s="190"/>
      <c r="M364" s="196"/>
      <c r="N364" s="197"/>
      <c r="O364" s="197"/>
      <c r="P364" s="197"/>
      <c r="Q364" s="197"/>
      <c r="R364" s="197"/>
      <c r="S364" s="197"/>
      <c r="T364" s="198"/>
      <c r="AT364" s="192" t="s">
        <v>184</v>
      </c>
      <c r="AU364" s="192" t="s">
        <v>89</v>
      </c>
      <c r="AV364" s="13" t="s">
        <v>89</v>
      </c>
      <c r="AW364" s="13" t="s">
        <v>35</v>
      </c>
      <c r="AX364" s="13" t="s">
        <v>79</v>
      </c>
      <c r="AY364" s="192" t="s">
        <v>177</v>
      </c>
    </row>
    <row r="365" spans="1:65" s="13" customFormat="1">
      <c r="B365" s="190"/>
      <c r="D365" s="191" t="s">
        <v>184</v>
      </c>
      <c r="E365" s="192" t="s">
        <v>1</v>
      </c>
      <c r="F365" s="193" t="s">
        <v>451</v>
      </c>
      <c r="H365" s="194">
        <v>4.8</v>
      </c>
      <c r="I365" s="195"/>
      <c r="L365" s="190"/>
      <c r="M365" s="196"/>
      <c r="N365" s="197"/>
      <c r="O365" s="197"/>
      <c r="P365" s="197"/>
      <c r="Q365" s="197"/>
      <c r="R365" s="197"/>
      <c r="S365" s="197"/>
      <c r="T365" s="198"/>
      <c r="AT365" s="192" t="s">
        <v>184</v>
      </c>
      <c r="AU365" s="192" t="s">
        <v>89</v>
      </c>
      <c r="AV365" s="13" t="s">
        <v>89</v>
      </c>
      <c r="AW365" s="13" t="s">
        <v>35</v>
      </c>
      <c r="AX365" s="13" t="s">
        <v>79</v>
      </c>
      <c r="AY365" s="192" t="s">
        <v>177</v>
      </c>
    </row>
    <row r="366" spans="1:65" s="13" customFormat="1">
      <c r="B366" s="190"/>
      <c r="D366" s="191" t="s">
        <v>184</v>
      </c>
      <c r="E366" s="192" t="s">
        <v>1</v>
      </c>
      <c r="F366" s="193" t="s">
        <v>452</v>
      </c>
      <c r="H366" s="194">
        <v>1.5</v>
      </c>
      <c r="I366" s="195"/>
      <c r="L366" s="190"/>
      <c r="M366" s="196"/>
      <c r="N366" s="197"/>
      <c r="O366" s="197"/>
      <c r="P366" s="197"/>
      <c r="Q366" s="197"/>
      <c r="R366" s="197"/>
      <c r="S366" s="197"/>
      <c r="T366" s="198"/>
      <c r="AT366" s="192" t="s">
        <v>184</v>
      </c>
      <c r="AU366" s="192" t="s">
        <v>89</v>
      </c>
      <c r="AV366" s="13" t="s">
        <v>89</v>
      </c>
      <c r="AW366" s="13" t="s">
        <v>35</v>
      </c>
      <c r="AX366" s="13" t="s">
        <v>79</v>
      </c>
      <c r="AY366" s="192" t="s">
        <v>177</v>
      </c>
    </row>
    <row r="367" spans="1:65" s="14" customFormat="1">
      <c r="B367" s="199"/>
      <c r="D367" s="191" t="s">
        <v>184</v>
      </c>
      <c r="E367" s="200" t="s">
        <v>1</v>
      </c>
      <c r="F367" s="201" t="s">
        <v>186</v>
      </c>
      <c r="H367" s="202">
        <v>54</v>
      </c>
      <c r="I367" s="203"/>
      <c r="L367" s="199"/>
      <c r="M367" s="204"/>
      <c r="N367" s="205"/>
      <c r="O367" s="205"/>
      <c r="P367" s="205"/>
      <c r="Q367" s="205"/>
      <c r="R367" s="205"/>
      <c r="S367" s="205"/>
      <c r="T367" s="206"/>
      <c r="AT367" s="200" t="s">
        <v>184</v>
      </c>
      <c r="AU367" s="200" t="s">
        <v>89</v>
      </c>
      <c r="AV367" s="14" t="s">
        <v>183</v>
      </c>
      <c r="AW367" s="14" t="s">
        <v>35</v>
      </c>
      <c r="AX367" s="14" t="s">
        <v>87</v>
      </c>
      <c r="AY367" s="200" t="s">
        <v>177</v>
      </c>
    </row>
    <row r="368" spans="1:65" s="2" customFormat="1" ht="16.5" customHeight="1">
      <c r="A368" s="33"/>
      <c r="B368" s="141"/>
      <c r="C368" s="176" t="s">
        <v>453</v>
      </c>
      <c r="D368" s="176" t="s">
        <v>179</v>
      </c>
      <c r="E368" s="177" t="s">
        <v>454</v>
      </c>
      <c r="F368" s="178" t="s">
        <v>455</v>
      </c>
      <c r="G368" s="179" t="s">
        <v>282</v>
      </c>
      <c r="H368" s="180">
        <v>49.2</v>
      </c>
      <c r="I368" s="181"/>
      <c r="J368" s="182">
        <f>ROUND(I368*H368,2)</f>
        <v>0</v>
      </c>
      <c r="K368" s="183"/>
      <c r="L368" s="34"/>
      <c r="M368" s="184" t="s">
        <v>1</v>
      </c>
      <c r="N368" s="185" t="s">
        <v>44</v>
      </c>
      <c r="O368" s="59"/>
      <c r="P368" s="186">
        <f>O368*H368</f>
        <v>0</v>
      </c>
      <c r="Q368" s="186">
        <v>0</v>
      </c>
      <c r="R368" s="186">
        <f>Q368*H368</f>
        <v>0</v>
      </c>
      <c r="S368" s="186">
        <v>0</v>
      </c>
      <c r="T368" s="187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88" t="s">
        <v>183</v>
      </c>
      <c r="AT368" s="188" t="s">
        <v>179</v>
      </c>
      <c r="AU368" s="188" t="s">
        <v>89</v>
      </c>
      <c r="AY368" s="18" t="s">
        <v>177</v>
      </c>
      <c r="BE368" s="189">
        <f>IF(N368="základní",J368,0)</f>
        <v>0</v>
      </c>
      <c r="BF368" s="189">
        <f>IF(N368="snížená",J368,0)</f>
        <v>0</v>
      </c>
      <c r="BG368" s="189">
        <f>IF(N368="zákl. přenesená",J368,0)</f>
        <v>0</v>
      </c>
      <c r="BH368" s="189">
        <f>IF(N368="sníž. přenesená",J368,0)</f>
        <v>0</v>
      </c>
      <c r="BI368" s="189">
        <f>IF(N368="nulová",J368,0)</f>
        <v>0</v>
      </c>
      <c r="BJ368" s="18" t="s">
        <v>87</v>
      </c>
      <c r="BK368" s="189">
        <f>ROUND(I368*H368,2)</f>
        <v>0</v>
      </c>
      <c r="BL368" s="18" t="s">
        <v>183</v>
      </c>
      <c r="BM368" s="188" t="s">
        <v>456</v>
      </c>
    </row>
    <row r="369" spans="1:65" s="13" customFormat="1">
      <c r="B369" s="190"/>
      <c r="D369" s="191" t="s">
        <v>184</v>
      </c>
      <c r="E369" s="192" t="s">
        <v>1</v>
      </c>
      <c r="F369" s="193" t="s">
        <v>444</v>
      </c>
      <c r="H369" s="194">
        <v>14.4</v>
      </c>
      <c r="I369" s="195"/>
      <c r="L369" s="190"/>
      <c r="M369" s="196"/>
      <c r="N369" s="197"/>
      <c r="O369" s="197"/>
      <c r="P369" s="197"/>
      <c r="Q369" s="197"/>
      <c r="R369" s="197"/>
      <c r="S369" s="197"/>
      <c r="T369" s="198"/>
      <c r="AT369" s="192" t="s">
        <v>184</v>
      </c>
      <c r="AU369" s="192" t="s">
        <v>89</v>
      </c>
      <c r="AV369" s="13" t="s">
        <v>89</v>
      </c>
      <c r="AW369" s="13" t="s">
        <v>35</v>
      </c>
      <c r="AX369" s="13" t="s">
        <v>79</v>
      </c>
      <c r="AY369" s="192" t="s">
        <v>177</v>
      </c>
    </row>
    <row r="370" spans="1:65" s="13" customFormat="1">
      <c r="B370" s="190"/>
      <c r="D370" s="191" t="s">
        <v>184</v>
      </c>
      <c r="E370" s="192" t="s">
        <v>1</v>
      </c>
      <c r="F370" s="193" t="s">
        <v>445</v>
      </c>
      <c r="H370" s="194">
        <v>5.4</v>
      </c>
      <c r="I370" s="195"/>
      <c r="L370" s="190"/>
      <c r="M370" s="196"/>
      <c r="N370" s="197"/>
      <c r="O370" s="197"/>
      <c r="P370" s="197"/>
      <c r="Q370" s="197"/>
      <c r="R370" s="197"/>
      <c r="S370" s="197"/>
      <c r="T370" s="198"/>
      <c r="AT370" s="192" t="s">
        <v>184</v>
      </c>
      <c r="AU370" s="192" t="s">
        <v>89</v>
      </c>
      <c r="AV370" s="13" t="s">
        <v>89</v>
      </c>
      <c r="AW370" s="13" t="s">
        <v>35</v>
      </c>
      <c r="AX370" s="13" t="s">
        <v>79</v>
      </c>
      <c r="AY370" s="192" t="s">
        <v>177</v>
      </c>
    </row>
    <row r="371" spans="1:65" s="13" customFormat="1">
      <c r="B371" s="190"/>
      <c r="D371" s="191" t="s">
        <v>184</v>
      </c>
      <c r="E371" s="192" t="s">
        <v>1</v>
      </c>
      <c r="F371" s="193" t="s">
        <v>446</v>
      </c>
      <c r="H371" s="194">
        <v>0.9</v>
      </c>
      <c r="I371" s="195"/>
      <c r="L371" s="190"/>
      <c r="M371" s="196"/>
      <c r="N371" s="197"/>
      <c r="O371" s="197"/>
      <c r="P371" s="197"/>
      <c r="Q371" s="197"/>
      <c r="R371" s="197"/>
      <c r="S371" s="197"/>
      <c r="T371" s="198"/>
      <c r="AT371" s="192" t="s">
        <v>184</v>
      </c>
      <c r="AU371" s="192" t="s">
        <v>89</v>
      </c>
      <c r="AV371" s="13" t="s">
        <v>89</v>
      </c>
      <c r="AW371" s="13" t="s">
        <v>35</v>
      </c>
      <c r="AX371" s="13" t="s">
        <v>79</v>
      </c>
      <c r="AY371" s="192" t="s">
        <v>177</v>
      </c>
    </row>
    <row r="372" spans="1:65" s="13" customFormat="1">
      <c r="B372" s="190"/>
      <c r="D372" s="191" t="s">
        <v>184</v>
      </c>
      <c r="E372" s="192" t="s">
        <v>1</v>
      </c>
      <c r="F372" s="193" t="s">
        <v>447</v>
      </c>
      <c r="H372" s="194">
        <v>9</v>
      </c>
      <c r="I372" s="195"/>
      <c r="L372" s="190"/>
      <c r="M372" s="196"/>
      <c r="N372" s="197"/>
      <c r="O372" s="197"/>
      <c r="P372" s="197"/>
      <c r="Q372" s="197"/>
      <c r="R372" s="197"/>
      <c r="S372" s="197"/>
      <c r="T372" s="198"/>
      <c r="AT372" s="192" t="s">
        <v>184</v>
      </c>
      <c r="AU372" s="192" t="s">
        <v>89</v>
      </c>
      <c r="AV372" s="13" t="s">
        <v>89</v>
      </c>
      <c r="AW372" s="13" t="s">
        <v>35</v>
      </c>
      <c r="AX372" s="13" t="s">
        <v>79</v>
      </c>
      <c r="AY372" s="192" t="s">
        <v>177</v>
      </c>
    </row>
    <row r="373" spans="1:65" s="13" customFormat="1">
      <c r="B373" s="190"/>
      <c r="D373" s="191" t="s">
        <v>184</v>
      </c>
      <c r="E373" s="192" t="s">
        <v>1</v>
      </c>
      <c r="F373" s="193" t="s">
        <v>448</v>
      </c>
      <c r="H373" s="194">
        <v>4.5</v>
      </c>
      <c r="I373" s="195"/>
      <c r="L373" s="190"/>
      <c r="M373" s="196"/>
      <c r="N373" s="197"/>
      <c r="O373" s="197"/>
      <c r="P373" s="197"/>
      <c r="Q373" s="197"/>
      <c r="R373" s="197"/>
      <c r="S373" s="197"/>
      <c r="T373" s="198"/>
      <c r="AT373" s="192" t="s">
        <v>184</v>
      </c>
      <c r="AU373" s="192" t="s">
        <v>89</v>
      </c>
      <c r="AV373" s="13" t="s">
        <v>89</v>
      </c>
      <c r="AW373" s="13" t="s">
        <v>35</v>
      </c>
      <c r="AX373" s="13" t="s">
        <v>79</v>
      </c>
      <c r="AY373" s="192" t="s">
        <v>177</v>
      </c>
    </row>
    <row r="374" spans="1:65" s="13" customFormat="1">
      <c r="B374" s="190"/>
      <c r="D374" s="191" t="s">
        <v>184</v>
      </c>
      <c r="E374" s="192" t="s">
        <v>1</v>
      </c>
      <c r="F374" s="193" t="s">
        <v>449</v>
      </c>
      <c r="H374" s="194">
        <v>9</v>
      </c>
      <c r="I374" s="195"/>
      <c r="L374" s="190"/>
      <c r="M374" s="196"/>
      <c r="N374" s="197"/>
      <c r="O374" s="197"/>
      <c r="P374" s="197"/>
      <c r="Q374" s="197"/>
      <c r="R374" s="197"/>
      <c r="S374" s="197"/>
      <c r="T374" s="198"/>
      <c r="AT374" s="192" t="s">
        <v>184</v>
      </c>
      <c r="AU374" s="192" t="s">
        <v>89</v>
      </c>
      <c r="AV374" s="13" t="s">
        <v>89</v>
      </c>
      <c r="AW374" s="13" t="s">
        <v>35</v>
      </c>
      <c r="AX374" s="13" t="s">
        <v>79</v>
      </c>
      <c r="AY374" s="192" t="s">
        <v>177</v>
      </c>
    </row>
    <row r="375" spans="1:65" s="13" customFormat="1">
      <c r="B375" s="190"/>
      <c r="D375" s="191" t="s">
        <v>184</v>
      </c>
      <c r="E375" s="192" t="s">
        <v>1</v>
      </c>
      <c r="F375" s="193" t="s">
        <v>457</v>
      </c>
      <c r="H375" s="194">
        <v>3</v>
      </c>
      <c r="I375" s="195"/>
      <c r="L375" s="190"/>
      <c r="M375" s="196"/>
      <c r="N375" s="197"/>
      <c r="O375" s="197"/>
      <c r="P375" s="197"/>
      <c r="Q375" s="197"/>
      <c r="R375" s="197"/>
      <c r="S375" s="197"/>
      <c r="T375" s="198"/>
      <c r="AT375" s="192" t="s">
        <v>184</v>
      </c>
      <c r="AU375" s="192" t="s">
        <v>89</v>
      </c>
      <c r="AV375" s="13" t="s">
        <v>89</v>
      </c>
      <c r="AW375" s="13" t="s">
        <v>35</v>
      </c>
      <c r="AX375" s="13" t="s">
        <v>79</v>
      </c>
      <c r="AY375" s="192" t="s">
        <v>177</v>
      </c>
    </row>
    <row r="376" spans="1:65" s="13" customFormat="1">
      <c r="B376" s="190"/>
      <c r="D376" s="191" t="s">
        <v>184</v>
      </c>
      <c r="E376" s="192" t="s">
        <v>1</v>
      </c>
      <c r="F376" s="193" t="s">
        <v>458</v>
      </c>
      <c r="H376" s="194">
        <v>3</v>
      </c>
      <c r="I376" s="195"/>
      <c r="L376" s="190"/>
      <c r="M376" s="196"/>
      <c r="N376" s="197"/>
      <c r="O376" s="197"/>
      <c r="P376" s="197"/>
      <c r="Q376" s="197"/>
      <c r="R376" s="197"/>
      <c r="S376" s="197"/>
      <c r="T376" s="198"/>
      <c r="AT376" s="192" t="s">
        <v>184</v>
      </c>
      <c r="AU376" s="192" t="s">
        <v>89</v>
      </c>
      <c r="AV376" s="13" t="s">
        <v>89</v>
      </c>
      <c r="AW376" s="13" t="s">
        <v>35</v>
      </c>
      <c r="AX376" s="13" t="s">
        <v>79</v>
      </c>
      <c r="AY376" s="192" t="s">
        <v>177</v>
      </c>
    </row>
    <row r="377" spans="1:65" s="14" customFormat="1">
      <c r="B377" s="199"/>
      <c r="D377" s="191" t="s">
        <v>184</v>
      </c>
      <c r="E377" s="200" t="s">
        <v>1</v>
      </c>
      <c r="F377" s="201" t="s">
        <v>186</v>
      </c>
      <c r="H377" s="202">
        <v>49.2</v>
      </c>
      <c r="I377" s="203"/>
      <c r="L377" s="199"/>
      <c r="M377" s="204"/>
      <c r="N377" s="205"/>
      <c r="O377" s="205"/>
      <c r="P377" s="205"/>
      <c r="Q377" s="205"/>
      <c r="R377" s="205"/>
      <c r="S377" s="205"/>
      <c r="T377" s="206"/>
      <c r="AT377" s="200" t="s">
        <v>184</v>
      </c>
      <c r="AU377" s="200" t="s">
        <v>89</v>
      </c>
      <c r="AV377" s="14" t="s">
        <v>183</v>
      </c>
      <c r="AW377" s="14" t="s">
        <v>35</v>
      </c>
      <c r="AX377" s="14" t="s">
        <v>87</v>
      </c>
      <c r="AY377" s="200" t="s">
        <v>177</v>
      </c>
    </row>
    <row r="378" spans="1:65" s="2" customFormat="1" ht="16.5" customHeight="1">
      <c r="A378" s="33"/>
      <c r="B378" s="141"/>
      <c r="C378" s="176" t="s">
        <v>459</v>
      </c>
      <c r="D378" s="176" t="s">
        <v>179</v>
      </c>
      <c r="E378" s="177" t="s">
        <v>460</v>
      </c>
      <c r="F378" s="178" t="s">
        <v>461</v>
      </c>
      <c r="G378" s="179" t="s">
        <v>282</v>
      </c>
      <c r="H378" s="180">
        <v>271.95</v>
      </c>
      <c r="I378" s="181"/>
      <c r="J378" s="182">
        <f>ROUND(I378*H378,2)</f>
        <v>0</v>
      </c>
      <c r="K378" s="183"/>
      <c r="L378" s="34"/>
      <c r="M378" s="184" t="s">
        <v>1</v>
      </c>
      <c r="N378" s="185" t="s">
        <v>44</v>
      </c>
      <c r="O378" s="59"/>
      <c r="P378" s="186">
        <f>O378*H378</f>
        <v>0</v>
      </c>
      <c r="Q378" s="186">
        <v>0</v>
      </c>
      <c r="R378" s="186">
        <f>Q378*H378</f>
        <v>0</v>
      </c>
      <c r="S378" s="186">
        <v>0</v>
      </c>
      <c r="T378" s="187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88" t="s">
        <v>183</v>
      </c>
      <c r="AT378" s="188" t="s">
        <v>179</v>
      </c>
      <c r="AU378" s="188" t="s">
        <v>89</v>
      </c>
      <c r="AY378" s="18" t="s">
        <v>177</v>
      </c>
      <c r="BE378" s="189">
        <f>IF(N378="základní",J378,0)</f>
        <v>0</v>
      </c>
      <c r="BF378" s="189">
        <f>IF(N378="snížená",J378,0)</f>
        <v>0</v>
      </c>
      <c r="BG378" s="189">
        <f>IF(N378="zákl. přenesená",J378,0)</f>
        <v>0</v>
      </c>
      <c r="BH378" s="189">
        <f>IF(N378="sníž. přenesená",J378,0)</f>
        <v>0</v>
      </c>
      <c r="BI378" s="189">
        <f>IF(N378="nulová",J378,0)</f>
        <v>0</v>
      </c>
      <c r="BJ378" s="18" t="s">
        <v>87</v>
      </c>
      <c r="BK378" s="189">
        <f>ROUND(I378*H378,2)</f>
        <v>0</v>
      </c>
      <c r="BL378" s="18" t="s">
        <v>183</v>
      </c>
      <c r="BM378" s="188" t="s">
        <v>462</v>
      </c>
    </row>
    <row r="379" spans="1:65" s="15" customFormat="1">
      <c r="B379" s="207"/>
      <c r="D379" s="191" t="s">
        <v>184</v>
      </c>
      <c r="E379" s="208" t="s">
        <v>1</v>
      </c>
      <c r="F379" s="209" t="s">
        <v>463</v>
      </c>
      <c r="H379" s="208" t="s">
        <v>1</v>
      </c>
      <c r="I379" s="210"/>
      <c r="L379" s="207"/>
      <c r="M379" s="211"/>
      <c r="N379" s="212"/>
      <c r="O379" s="212"/>
      <c r="P379" s="212"/>
      <c r="Q379" s="212"/>
      <c r="R379" s="212"/>
      <c r="S379" s="212"/>
      <c r="T379" s="213"/>
      <c r="AT379" s="208" t="s">
        <v>184</v>
      </c>
      <c r="AU379" s="208" t="s">
        <v>89</v>
      </c>
      <c r="AV379" s="15" t="s">
        <v>87</v>
      </c>
      <c r="AW379" s="15" t="s">
        <v>35</v>
      </c>
      <c r="AX379" s="15" t="s">
        <v>79</v>
      </c>
      <c r="AY379" s="208" t="s">
        <v>177</v>
      </c>
    </row>
    <row r="380" spans="1:65" s="13" customFormat="1">
      <c r="B380" s="190"/>
      <c r="D380" s="191" t="s">
        <v>184</v>
      </c>
      <c r="E380" s="192" t="s">
        <v>1</v>
      </c>
      <c r="F380" s="193" t="s">
        <v>351</v>
      </c>
      <c r="H380" s="194">
        <v>64.8</v>
      </c>
      <c r="I380" s="195"/>
      <c r="L380" s="190"/>
      <c r="M380" s="196"/>
      <c r="N380" s="197"/>
      <c r="O380" s="197"/>
      <c r="P380" s="197"/>
      <c r="Q380" s="197"/>
      <c r="R380" s="197"/>
      <c r="S380" s="197"/>
      <c r="T380" s="198"/>
      <c r="AT380" s="192" t="s">
        <v>184</v>
      </c>
      <c r="AU380" s="192" t="s">
        <v>89</v>
      </c>
      <c r="AV380" s="13" t="s">
        <v>89</v>
      </c>
      <c r="AW380" s="13" t="s">
        <v>35</v>
      </c>
      <c r="AX380" s="13" t="s">
        <v>79</v>
      </c>
      <c r="AY380" s="192" t="s">
        <v>177</v>
      </c>
    </row>
    <row r="381" spans="1:65" s="13" customFormat="1">
      <c r="B381" s="190"/>
      <c r="D381" s="191" t="s">
        <v>184</v>
      </c>
      <c r="E381" s="192" t="s">
        <v>1</v>
      </c>
      <c r="F381" s="193" t="s">
        <v>352</v>
      </c>
      <c r="H381" s="194">
        <v>15.6</v>
      </c>
      <c r="I381" s="195"/>
      <c r="L381" s="190"/>
      <c r="M381" s="196"/>
      <c r="N381" s="197"/>
      <c r="O381" s="197"/>
      <c r="P381" s="197"/>
      <c r="Q381" s="197"/>
      <c r="R381" s="197"/>
      <c r="S381" s="197"/>
      <c r="T381" s="198"/>
      <c r="AT381" s="192" t="s">
        <v>184</v>
      </c>
      <c r="AU381" s="192" t="s">
        <v>89</v>
      </c>
      <c r="AV381" s="13" t="s">
        <v>89</v>
      </c>
      <c r="AW381" s="13" t="s">
        <v>35</v>
      </c>
      <c r="AX381" s="13" t="s">
        <v>79</v>
      </c>
      <c r="AY381" s="192" t="s">
        <v>177</v>
      </c>
    </row>
    <row r="382" spans="1:65" s="13" customFormat="1">
      <c r="B382" s="190"/>
      <c r="D382" s="191" t="s">
        <v>184</v>
      </c>
      <c r="E382" s="192" t="s">
        <v>1</v>
      </c>
      <c r="F382" s="193" t="s">
        <v>353</v>
      </c>
      <c r="H382" s="194">
        <v>8.59</v>
      </c>
      <c r="I382" s="195"/>
      <c r="L382" s="190"/>
      <c r="M382" s="196"/>
      <c r="N382" s="197"/>
      <c r="O382" s="197"/>
      <c r="P382" s="197"/>
      <c r="Q382" s="197"/>
      <c r="R382" s="197"/>
      <c r="S382" s="197"/>
      <c r="T382" s="198"/>
      <c r="AT382" s="192" t="s">
        <v>184</v>
      </c>
      <c r="AU382" s="192" t="s">
        <v>89</v>
      </c>
      <c r="AV382" s="13" t="s">
        <v>89</v>
      </c>
      <c r="AW382" s="13" t="s">
        <v>35</v>
      </c>
      <c r="AX382" s="13" t="s">
        <v>79</v>
      </c>
      <c r="AY382" s="192" t="s">
        <v>177</v>
      </c>
    </row>
    <row r="383" spans="1:65" s="13" customFormat="1">
      <c r="B383" s="190"/>
      <c r="D383" s="191" t="s">
        <v>184</v>
      </c>
      <c r="E383" s="192" t="s">
        <v>1</v>
      </c>
      <c r="F383" s="193" t="s">
        <v>354</v>
      </c>
      <c r="H383" s="194">
        <v>43.2</v>
      </c>
      <c r="I383" s="195"/>
      <c r="L383" s="190"/>
      <c r="M383" s="196"/>
      <c r="N383" s="197"/>
      <c r="O383" s="197"/>
      <c r="P383" s="197"/>
      <c r="Q383" s="197"/>
      <c r="R383" s="197"/>
      <c r="S383" s="197"/>
      <c r="T383" s="198"/>
      <c r="AT383" s="192" t="s">
        <v>184</v>
      </c>
      <c r="AU383" s="192" t="s">
        <v>89</v>
      </c>
      <c r="AV383" s="13" t="s">
        <v>89</v>
      </c>
      <c r="AW383" s="13" t="s">
        <v>35</v>
      </c>
      <c r="AX383" s="13" t="s">
        <v>79</v>
      </c>
      <c r="AY383" s="192" t="s">
        <v>177</v>
      </c>
    </row>
    <row r="384" spans="1:65" s="13" customFormat="1">
      <c r="B384" s="190"/>
      <c r="D384" s="191" t="s">
        <v>184</v>
      </c>
      <c r="E384" s="192" t="s">
        <v>1</v>
      </c>
      <c r="F384" s="193" t="s">
        <v>355</v>
      </c>
      <c r="H384" s="194">
        <v>13.2</v>
      </c>
      <c r="I384" s="195"/>
      <c r="L384" s="190"/>
      <c r="M384" s="196"/>
      <c r="N384" s="197"/>
      <c r="O384" s="197"/>
      <c r="P384" s="197"/>
      <c r="Q384" s="197"/>
      <c r="R384" s="197"/>
      <c r="S384" s="197"/>
      <c r="T384" s="198"/>
      <c r="AT384" s="192" t="s">
        <v>184</v>
      </c>
      <c r="AU384" s="192" t="s">
        <v>89</v>
      </c>
      <c r="AV384" s="13" t="s">
        <v>89</v>
      </c>
      <c r="AW384" s="13" t="s">
        <v>35</v>
      </c>
      <c r="AX384" s="13" t="s">
        <v>79</v>
      </c>
      <c r="AY384" s="192" t="s">
        <v>177</v>
      </c>
    </row>
    <row r="385" spans="1:65" s="13" customFormat="1">
      <c r="B385" s="190"/>
      <c r="D385" s="191" t="s">
        <v>184</v>
      </c>
      <c r="E385" s="192" t="s">
        <v>1</v>
      </c>
      <c r="F385" s="193" t="s">
        <v>356</v>
      </c>
      <c r="H385" s="194">
        <v>26.4</v>
      </c>
      <c r="I385" s="195"/>
      <c r="L385" s="190"/>
      <c r="M385" s="196"/>
      <c r="N385" s="197"/>
      <c r="O385" s="197"/>
      <c r="P385" s="197"/>
      <c r="Q385" s="197"/>
      <c r="R385" s="197"/>
      <c r="S385" s="197"/>
      <c r="T385" s="198"/>
      <c r="AT385" s="192" t="s">
        <v>184</v>
      </c>
      <c r="AU385" s="192" t="s">
        <v>89</v>
      </c>
      <c r="AV385" s="13" t="s">
        <v>89</v>
      </c>
      <c r="AW385" s="13" t="s">
        <v>35</v>
      </c>
      <c r="AX385" s="13" t="s">
        <v>79</v>
      </c>
      <c r="AY385" s="192" t="s">
        <v>177</v>
      </c>
    </row>
    <row r="386" spans="1:65" s="13" customFormat="1">
      <c r="B386" s="190"/>
      <c r="D386" s="191" t="s">
        <v>184</v>
      </c>
      <c r="E386" s="192" t="s">
        <v>1</v>
      </c>
      <c r="F386" s="193" t="s">
        <v>357</v>
      </c>
      <c r="H386" s="194">
        <v>13.3</v>
      </c>
      <c r="I386" s="195"/>
      <c r="L386" s="190"/>
      <c r="M386" s="196"/>
      <c r="N386" s="197"/>
      <c r="O386" s="197"/>
      <c r="P386" s="197"/>
      <c r="Q386" s="197"/>
      <c r="R386" s="197"/>
      <c r="S386" s="197"/>
      <c r="T386" s="198"/>
      <c r="AT386" s="192" t="s">
        <v>184</v>
      </c>
      <c r="AU386" s="192" t="s">
        <v>89</v>
      </c>
      <c r="AV386" s="13" t="s">
        <v>89</v>
      </c>
      <c r="AW386" s="13" t="s">
        <v>35</v>
      </c>
      <c r="AX386" s="13" t="s">
        <v>79</v>
      </c>
      <c r="AY386" s="192" t="s">
        <v>177</v>
      </c>
    </row>
    <row r="387" spans="1:65" s="13" customFormat="1">
      <c r="B387" s="190"/>
      <c r="D387" s="191" t="s">
        <v>184</v>
      </c>
      <c r="E387" s="192" t="s">
        <v>1</v>
      </c>
      <c r="F387" s="193" t="s">
        <v>358</v>
      </c>
      <c r="H387" s="194">
        <v>13.3</v>
      </c>
      <c r="I387" s="195"/>
      <c r="L387" s="190"/>
      <c r="M387" s="196"/>
      <c r="N387" s="197"/>
      <c r="O387" s="197"/>
      <c r="P387" s="197"/>
      <c r="Q387" s="197"/>
      <c r="R387" s="197"/>
      <c r="S387" s="197"/>
      <c r="T387" s="198"/>
      <c r="AT387" s="192" t="s">
        <v>184</v>
      </c>
      <c r="AU387" s="192" t="s">
        <v>89</v>
      </c>
      <c r="AV387" s="13" t="s">
        <v>89</v>
      </c>
      <c r="AW387" s="13" t="s">
        <v>35</v>
      </c>
      <c r="AX387" s="13" t="s">
        <v>79</v>
      </c>
      <c r="AY387" s="192" t="s">
        <v>177</v>
      </c>
    </row>
    <row r="388" spans="1:65" s="13" customFormat="1">
      <c r="B388" s="190"/>
      <c r="D388" s="191" t="s">
        <v>184</v>
      </c>
      <c r="E388" s="192" t="s">
        <v>1</v>
      </c>
      <c r="F388" s="193" t="s">
        <v>359</v>
      </c>
      <c r="H388" s="194">
        <v>7.56</v>
      </c>
      <c r="I388" s="195"/>
      <c r="L388" s="190"/>
      <c r="M388" s="196"/>
      <c r="N388" s="197"/>
      <c r="O388" s="197"/>
      <c r="P388" s="197"/>
      <c r="Q388" s="197"/>
      <c r="R388" s="197"/>
      <c r="S388" s="197"/>
      <c r="T388" s="198"/>
      <c r="AT388" s="192" t="s">
        <v>184</v>
      </c>
      <c r="AU388" s="192" t="s">
        <v>89</v>
      </c>
      <c r="AV388" s="13" t="s">
        <v>89</v>
      </c>
      <c r="AW388" s="13" t="s">
        <v>35</v>
      </c>
      <c r="AX388" s="13" t="s">
        <v>79</v>
      </c>
      <c r="AY388" s="192" t="s">
        <v>177</v>
      </c>
    </row>
    <row r="389" spans="1:65" s="13" customFormat="1">
      <c r="B389" s="190"/>
      <c r="D389" s="191" t="s">
        <v>184</v>
      </c>
      <c r="E389" s="192" t="s">
        <v>1</v>
      </c>
      <c r="F389" s="193" t="s">
        <v>464</v>
      </c>
      <c r="H389" s="194">
        <v>13.5</v>
      </c>
      <c r="I389" s="195"/>
      <c r="L389" s="190"/>
      <c r="M389" s="196"/>
      <c r="N389" s="197"/>
      <c r="O389" s="197"/>
      <c r="P389" s="197"/>
      <c r="Q389" s="197"/>
      <c r="R389" s="197"/>
      <c r="S389" s="197"/>
      <c r="T389" s="198"/>
      <c r="AT389" s="192" t="s">
        <v>184</v>
      </c>
      <c r="AU389" s="192" t="s">
        <v>89</v>
      </c>
      <c r="AV389" s="13" t="s">
        <v>89</v>
      </c>
      <c r="AW389" s="13" t="s">
        <v>35</v>
      </c>
      <c r="AX389" s="13" t="s">
        <v>79</v>
      </c>
      <c r="AY389" s="192" t="s">
        <v>177</v>
      </c>
    </row>
    <row r="390" spans="1:65" s="13" customFormat="1">
      <c r="B390" s="190"/>
      <c r="D390" s="191" t="s">
        <v>184</v>
      </c>
      <c r="E390" s="192" t="s">
        <v>1</v>
      </c>
      <c r="F390" s="193" t="s">
        <v>465</v>
      </c>
      <c r="H390" s="194">
        <v>52.5</v>
      </c>
      <c r="I390" s="195"/>
      <c r="L390" s="190"/>
      <c r="M390" s="196"/>
      <c r="N390" s="197"/>
      <c r="O390" s="197"/>
      <c r="P390" s="197"/>
      <c r="Q390" s="197"/>
      <c r="R390" s="197"/>
      <c r="S390" s="197"/>
      <c r="T390" s="198"/>
      <c r="AT390" s="192" t="s">
        <v>184</v>
      </c>
      <c r="AU390" s="192" t="s">
        <v>89</v>
      </c>
      <c r="AV390" s="13" t="s">
        <v>89</v>
      </c>
      <c r="AW390" s="13" t="s">
        <v>35</v>
      </c>
      <c r="AX390" s="13" t="s">
        <v>79</v>
      </c>
      <c r="AY390" s="192" t="s">
        <v>177</v>
      </c>
    </row>
    <row r="391" spans="1:65" s="14" customFormat="1">
      <c r="B391" s="199"/>
      <c r="D391" s="191" t="s">
        <v>184</v>
      </c>
      <c r="E391" s="200" t="s">
        <v>1</v>
      </c>
      <c r="F391" s="201" t="s">
        <v>186</v>
      </c>
      <c r="H391" s="202">
        <v>271.95</v>
      </c>
      <c r="I391" s="203"/>
      <c r="L391" s="199"/>
      <c r="M391" s="204"/>
      <c r="N391" s="205"/>
      <c r="O391" s="205"/>
      <c r="P391" s="205"/>
      <c r="Q391" s="205"/>
      <c r="R391" s="205"/>
      <c r="S391" s="205"/>
      <c r="T391" s="206"/>
      <c r="AT391" s="200" t="s">
        <v>184</v>
      </c>
      <c r="AU391" s="200" t="s">
        <v>89</v>
      </c>
      <c r="AV391" s="14" t="s">
        <v>183</v>
      </c>
      <c r="AW391" s="14" t="s">
        <v>35</v>
      </c>
      <c r="AX391" s="14" t="s">
        <v>87</v>
      </c>
      <c r="AY391" s="200" t="s">
        <v>177</v>
      </c>
    </row>
    <row r="392" spans="1:65" s="2" customFormat="1" ht="16.5" customHeight="1">
      <c r="A392" s="33"/>
      <c r="B392" s="141"/>
      <c r="C392" s="176" t="s">
        <v>466</v>
      </c>
      <c r="D392" s="176" t="s">
        <v>179</v>
      </c>
      <c r="E392" s="177" t="s">
        <v>467</v>
      </c>
      <c r="F392" s="178" t="s">
        <v>468</v>
      </c>
      <c r="G392" s="179" t="s">
        <v>282</v>
      </c>
      <c r="H392" s="180">
        <v>205.95</v>
      </c>
      <c r="I392" s="181"/>
      <c r="J392" s="182">
        <f>ROUND(I392*H392,2)</f>
        <v>0</v>
      </c>
      <c r="K392" s="183"/>
      <c r="L392" s="34"/>
      <c r="M392" s="184" t="s">
        <v>1</v>
      </c>
      <c r="N392" s="185" t="s">
        <v>44</v>
      </c>
      <c r="O392" s="59"/>
      <c r="P392" s="186">
        <f>O392*H392</f>
        <v>0</v>
      </c>
      <c r="Q392" s="186">
        <v>0</v>
      </c>
      <c r="R392" s="186">
        <f>Q392*H392</f>
        <v>0</v>
      </c>
      <c r="S392" s="186">
        <v>0</v>
      </c>
      <c r="T392" s="187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88" t="s">
        <v>183</v>
      </c>
      <c r="AT392" s="188" t="s">
        <v>179</v>
      </c>
      <c r="AU392" s="188" t="s">
        <v>89</v>
      </c>
      <c r="AY392" s="18" t="s">
        <v>177</v>
      </c>
      <c r="BE392" s="189">
        <f>IF(N392="základní",J392,0)</f>
        <v>0</v>
      </c>
      <c r="BF392" s="189">
        <f>IF(N392="snížená",J392,0)</f>
        <v>0</v>
      </c>
      <c r="BG392" s="189">
        <f>IF(N392="zákl. přenesená",J392,0)</f>
        <v>0</v>
      </c>
      <c r="BH392" s="189">
        <f>IF(N392="sníž. přenesená",J392,0)</f>
        <v>0</v>
      </c>
      <c r="BI392" s="189">
        <f>IF(N392="nulová",J392,0)</f>
        <v>0</v>
      </c>
      <c r="BJ392" s="18" t="s">
        <v>87</v>
      </c>
      <c r="BK392" s="189">
        <f>ROUND(I392*H392,2)</f>
        <v>0</v>
      </c>
      <c r="BL392" s="18" t="s">
        <v>183</v>
      </c>
      <c r="BM392" s="188" t="s">
        <v>469</v>
      </c>
    </row>
    <row r="393" spans="1:65" s="13" customFormat="1">
      <c r="B393" s="190"/>
      <c r="D393" s="191" t="s">
        <v>184</v>
      </c>
      <c r="E393" s="192" t="s">
        <v>1</v>
      </c>
      <c r="F393" s="193" t="s">
        <v>351</v>
      </c>
      <c r="H393" s="194">
        <v>64.8</v>
      </c>
      <c r="I393" s="195"/>
      <c r="L393" s="190"/>
      <c r="M393" s="196"/>
      <c r="N393" s="197"/>
      <c r="O393" s="197"/>
      <c r="P393" s="197"/>
      <c r="Q393" s="197"/>
      <c r="R393" s="197"/>
      <c r="S393" s="197"/>
      <c r="T393" s="198"/>
      <c r="AT393" s="192" t="s">
        <v>184</v>
      </c>
      <c r="AU393" s="192" t="s">
        <v>89</v>
      </c>
      <c r="AV393" s="13" t="s">
        <v>89</v>
      </c>
      <c r="AW393" s="13" t="s">
        <v>35</v>
      </c>
      <c r="AX393" s="13" t="s">
        <v>79</v>
      </c>
      <c r="AY393" s="192" t="s">
        <v>177</v>
      </c>
    </row>
    <row r="394" spans="1:65" s="13" customFormat="1">
      <c r="B394" s="190"/>
      <c r="D394" s="191" t="s">
        <v>184</v>
      </c>
      <c r="E394" s="192" t="s">
        <v>1</v>
      </c>
      <c r="F394" s="193" t="s">
        <v>352</v>
      </c>
      <c r="H394" s="194">
        <v>15.6</v>
      </c>
      <c r="I394" s="195"/>
      <c r="L394" s="190"/>
      <c r="M394" s="196"/>
      <c r="N394" s="197"/>
      <c r="O394" s="197"/>
      <c r="P394" s="197"/>
      <c r="Q394" s="197"/>
      <c r="R394" s="197"/>
      <c r="S394" s="197"/>
      <c r="T394" s="198"/>
      <c r="AT394" s="192" t="s">
        <v>184</v>
      </c>
      <c r="AU394" s="192" t="s">
        <v>89</v>
      </c>
      <c r="AV394" s="13" t="s">
        <v>89</v>
      </c>
      <c r="AW394" s="13" t="s">
        <v>35</v>
      </c>
      <c r="AX394" s="13" t="s">
        <v>79</v>
      </c>
      <c r="AY394" s="192" t="s">
        <v>177</v>
      </c>
    </row>
    <row r="395" spans="1:65" s="13" customFormat="1">
      <c r="B395" s="190"/>
      <c r="D395" s="191" t="s">
        <v>184</v>
      </c>
      <c r="E395" s="192" t="s">
        <v>1</v>
      </c>
      <c r="F395" s="193" t="s">
        <v>353</v>
      </c>
      <c r="H395" s="194">
        <v>8.59</v>
      </c>
      <c r="I395" s="195"/>
      <c r="L395" s="190"/>
      <c r="M395" s="196"/>
      <c r="N395" s="197"/>
      <c r="O395" s="197"/>
      <c r="P395" s="197"/>
      <c r="Q395" s="197"/>
      <c r="R395" s="197"/>
      <c r="S395" s="197"/>
      <c r="T395" s="198"/>
      <c r="AT395" s="192" t="s">
        <v>184</v>
      </c>
      <c r="AU395" s="192" t="s">
        <v>89</v>
      </c>
      <c r="AV395" s="13" t="s">
        <v>89</v>
      </c>
      <c r="AW395" s="13" t="s">
        <v>35</v>
      </c>
      <c r="AX395" s="13" t="s">
        <v>79</v>
      </c>
      <c r="AY395" s="192" t="s">
        <v>177</v>
      </c>
    </row>
    <row r="396" spans="1:65" s="13" customFormat="1">
      <c r="B396" s="190"/>
      <c r="D396" s="191" t="s">
        <v>184</v>
      </c>
      <c r="E396" s="192" t="s">
        <v>1</v>
      </c>
      <c r="F396" s="193" t="s">
        <v>354</v>
      </c>
      <c r="H396" s="194">
        <v>43.2</v>
      </c>
      <c r="I396" s="195"/>
      <c r="L396" s="190"/>
      <c r="M396" s="196"/>
      <c r="N396" s="197"/>
      <c r="O396" s="197"/>
      <c r="P396" s="197"/>
      <c r="Q396" s="197"/>
      <c r="R396" s="197"/>
      <c r="S396" s="197"/>
      <c r="T396" s="198"/>
      <c r="AT396" s="192" t="s">
        <v>184</v>
      </c>
      <c r="AU396" s="192" t="s">
        <v>89</v>
      </c>
      <c r="AV396" s="13" t="s">
        <v>89</v>
      </c>
      <c r="AW396" s="13" t="s">
        <v>35</v>
      </c>
      <c r="AX396" s="13" t="s">
        <v>79</v>
      </c>
      <c r="AY396" s="192" t="s">
        <v>177</v>
      </c>
    </row>
    <row r="397" spans="1:65" s="13" customFormat="1">
      <c r="B397" s="190"/>
      <c r="D397" s="191" t="s">
        <v>184</v>
      </c>
      <c r="E397" s="192" t="s">
        <v>1</v>
      </c>
      <c r="F397" s="193" t="s">
        <v>355</v>
      </c>
      <c r="H397" s="194">
        <v>13.2</v>
      </c>
      <c r="I397" s="195"/>
      <c r="L397" s="190"/>
      <c r="M397" s="196"/>
      <c r="N397" s="197"/>
      <c r="O397" s="197"/>
      <c r="P397" s="197"/>
      <c r="Q397" s="197"/>
      <c r="R397" s="197"/>
      <c r="S397" s="197"/>
      <c r="T397" s="198"/>
      <c r="AT397" s="192" t="s">
        <v>184</v>
      </c>
      <c r="AU397" s="192" t="s">
        <v>89</v>
      </c>
      <c r="AV397" s="13" t="s">
        <v>89</v>
      </c>
      <c r="AW397" s="13" t="s">
        <v>35</v>
      </c>
      <c r="AX397" s="13" t="s">
        <v>79</v>
      </c>
      <c r="AY397" s="192" t="s">
        <v>177</v>
      </c>
    </row>
    <row r="398" spans="1:65" s="13" customFormat="1">
      <c r="B398" s="190"/>
      <c r="D398" s="191" t="s">
        <v>184</v>
      </c>
      <c r="E398" s="192" t="s">
        <v>1</v>
      </c>
      <c r="F398" s="193" t="s">
        <v>356</v>
      </c>
      <c r="H398" s="194">
        <v>26.4</v>
      </c>
      <c r="I398" s="195"/>
      <c r="L398" s="190"/>
      <c r="M398" s="196"/>
      <c r="N398" s="197"/>
      <c r="O398" s="197"/>
      <c r="P398" s="197"/>
      <c r="Q398" s="197"/>
      <c r="R398" s="197"/>
      <c r="S398" s="197"/>
      <c r="T398" s="198"/>
      <c r="AT398" s="192" t="s">
        <v>184</v>
      </c>
      <c r="AU398" s="192" t="s">
        <v>89</v>
      </c>
      <c r="AV398" s="13" t="s">
        <v>89</v>
      </c>
      <c r="AW398" s="13" t="s">
        <v>35</v>
      </c>
      <c r="AX398" s="13" t="s">
        <v>79</v>
      </c>
      <c r="AY398" s="192" t="s">
        <v>177</v>
      </c>
    </row>
    <row r="399" spans="1:65" s="13" customFormat="1">
      <c r="B399" s="190"/>
      <c r="D399" s="191" t="s">
        <v>184</v>
      </c>
      <c r="E399" s="192" t="s">
        <v>1</v>
      </c>
      <c r="F399" s="193" t="s">
        <v>357</v>
      </c>
      <c r="H399" s="194">
        <v>13.3</v>
      </c>
      <c r="I399" s="195"/>
      <c r="L399" s="190"/>
      <c r="M399" s="196"/>
      <c r="N399" s="197"/>
      <c r="O399" s="197"/>
      <c r="P399" s="197"/>
      <c r="Q399" s="197"/>
      <c r="R399" s="197"/>
      <c r="S399" s="197"/>
      <c r="T399" s="198"/>
      <c r="AT399" s="192" t="s">
        <v>184</v>
      </c>
      <c r="AU399" s="192" t="s">
        <v>89</v>
      </c>
      <c r="AV399" s="13" t="s">
        <v>89</v>
      </c>
      <c r="AW399" s="13" t="s">
        <v>35</v>
      </c>
      <c r="AX399" s="13" t="s">
        <v>79</v>
      </c>
      <c r="AY399" s="192" t="s">
        <v>177</v>
      </c>
    </row>
    <row r="400" spans="1:65" s="13" customFormat="1">
      <c r="B400" s="190"/>
      <c r="D400" s="191" t="s">
        <v>184</v>
      </c>
      <c r="E400" s="192" t="s">
        <v>1</v>
      </c>
      <c r="F400" s="193" t="s">
        <v>358</v>
      </c>
      <c r="H400" s="194">
        <v>13.3</v>
      </c>
      <c r="I400" s="195"/>
      <c r="L400" s="190"/>
      <c r="M400" s="196"/>
      <c r="N400" s="197"/>
      <c r="O400" s="197"/>
      <c r="P400" s="197"/>
      <c r="Q400" s="197"/>
      <c r="R400" s="197"/>
      <c r="S400" s="197"/>
      <c r="T400" s="198"/>
      <c r="AT400" s="192" t="s">
        <v>184</v>
      </c>
      <c r="AU400" s="192" t="s">
        <v>89</v>
      </c>
      <c r="AV400" s="13" t="s">
        <v>89</v>
      </c>
      <c r="AW400" s="13" t="s">
        <v>35</v>
      </c>
      <c r="AX400" s="13" t="s">
        <v>79</v>
      </c>
      <c r="AY400" s="192" t="s">
        <v>177</v>
      </c>
    </row>
    <row r="401" spans="1:65" s="13" customFormat="1">
      <c r="B401" s="190"/>
      <c r="D401" s="191" t="s">
        <v>184</v>
      </c>
      <c r="E401" s="192" t="s">
        <v>1</v>
      </c>
      <c r="F401" s="193" t="s">
        <v>359</v>
      </c>
      <c r="H401" s="194">
        <v>7.56</v>
      </c>
      <c r="I401" s="195"/>
      <c r="L401" s="190"/>
      <c r="M401" s="196"/>
      <c r="N401" s="197"/>
      <c r="O401" s="197"/>
      <c r="P401" s="197"/>
      <c r="Q401" s="197"/>
      <c r="R401" s="197"/>
      <c r="S401" s="197"/>
      <c r="T401" s="198"/>
      <c r="AT401" s="192" t="s">
        <v>184</v>
      </c>
      <c r="AU401" s="192" t="s">
        <v>89</v>
      </c>
      <c r="AV401" s="13" t="s">
        <v>89</v>
      </c>
      <c r="AW401" s="13" t="s">
        <v>35</v>
      </c>
      <c r="AX401" s="13" t="s">
        <v>79</v>
      </c>
      <c r="AY401" s="192" t="s">
        <v>177</v>
      </c>
    </row>
    <row r="402" spans="1:65" s="14" customFormat="1">
      <c r="B402" s="199"/>
      <c r="D402" s="191" t="s">
        <v>184</v>
      </c>
      <c r="E402" s="200" t="s">
        <v>1</v>
      </c>
      <c r="F402" s="201" t="s">
        <v>186</v>
      </c>
      <c r="H402" s="202">
        <v>205.95</v>
      </c>
      <c r="I402" s="203"/>
      <c r="L402" s="199"/>
      <c r="M402" s="204"/>
      <c r="N402" s="205"/>
      <c r="O402" s="205"/>
      <c r="P402" s="205"/>
      <c r="Q402" s="205"/>
      <c r="R402" s="205"/>
      <c r="S402" s="205"/>
      <c r="T402" s="206"/>
      <c r="AT402" s="200" t="s">
        <v>184</v>
      </c>
      <c r="AU402" s="200" t="s">
        <v>89</v>
      </c>
      <c r="AV402" s="14" t="s">
        <v>183</v>
      </c>
      <c r="AW402" s="14" t="s">
        <v>35</v>
      </c>
      <c r="AX402" s="14" t="s">
        <v>87</v>
      </c>
      <c r="AY402" s="200" t="s">
        <v>177</v>
      </c>
    </row>
    <row r="403" spans="1:65" s="2" customFormat="1" ht="16.5" customHeight="1">
      <c r="A403" s="33"/>
      <c r="B403" s="141"/>
      <c r="C403" s="176" t="s">
        <v>378</v>
      </c>
      <c r="D403" s="176" t="s">
        <v>179</v>
      </c>
      <c r="E403" s="177" t="s">
        <v>470</v>
      </c>
      <c r="F403" s="178" t="s">
        <v>471</v>
      </c>
      <c r="G403" s="179" t="s">
        <v>182</v>
      </c>
      <c r="H403" s="180">
        <v>357.572</v>
      </c>
      <c r="I403" s="181"/>
      <c r="J403" s="182">
        <f>ROUND(I403*H403,2)</f>
        <v>0</v>
      </c>
      <c r="K403" s="183"/>
      <c r="L403" s="34"/>
      <c r="M403" s="184" t="s">
        <v>1</v>
      </c>
      <c r="N403" s="185" t="s">
        <v>44</v>
      </c>
      <c r="O403" s="59"/>
      <c r="P403" s="186">
        <f>O403*H403</f>
        <v>0</v>
      </c>
      <c r="Q403" s="186">
        <v>0</v>
      </c>
      <c r="R403" s="186">
        <f>Q403*H403</f>
        <v>0</v>
      </c>
      <c r="S403" s="186">
        <v>0</v>
      </c>
      <c r="T403" s="187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88" t="s">
        <v>183</v>
      </c>
      <c r="AT403" s="188" t="s">
        <v>179</v>
      </c>
      <c r="AU403" s="188" t="s">
        <v>89</v>
      </c>
      <c r="AY403" s="18" t="s">
        <v>177</v>
      </c>
      <c r="BE403" s="189">
        <f>IF(N403="základní",J403,0)</f>
        <v>0</v>
      </c>
      <c r="BF403" s="189">
        <f>IF(N403="snížená",J403,0)</f>
        <v>0</v>
      </c>
      <c r="BG403" s="189">
        <f>IF(N403="zákl. přenesená",J403,0)</f>
        <v>0</v>
      </c>
      <c r="BH403" s="189">
        <f>IF(N403="sníž. přenesená",J403,0)</f>
        <v>0</v>
      </c>
      <c r="BI403" s="189">
        <f>IF(N403="nulová",J403,0)</f>
        <v>0</v>
      </c>
      <c r="BJ403" s="18" t="s">
        <v>87</v>
      </c>
      <c r="BK403" s="189">
        <f>ROUND(I403*H403,2)</f>
        <v>0</v>
      </c>
      <c r="BL403" s="18" t="s">
        <v>183</v>
      </c>
      <c r="BM403" s="188" t="s">
        <v>472</v>
      </c>
    </row>
    <row r="404" spans="1:65" s="13" customFormat="1">
      <c r="B404" s="190"/>
      <c r="D404" s="191" t="s">
        <v>184</v>
      </c>
      <c r="E404" s="192" t="s">
        <v>1</v>
      </c>
      <c r="F404" s="193" t="s">
        <v>473</v>
      </c>
      <c r="H404" s="194">
        <v>106.122</v>
      </c>
      <c r="I404" s="195"/>
      <c r="L404" s="190"/>
      <c r="M404" s="196"/>
      <c r="N404" s="197"/>
      <c r="O404" s="197"/>
      <c r="P404" s="197"/>
      <c r="Q404" s="197"/>
      <c r="R404" s="197"/>
      <c r="S404" s="197"/>
      <c r="T404" s="198"/>
      <c r="AT404" s="192" t="s">
        <v>184</v>
      </c>
      <c r="AU404" s="192" t="s">
        <v>89</v>
      </c>
      <c r="AV404" s="13" t="s">
        <v>89</v>
      </c>
      <c r="AW404" s="13" t="s">
        <v>35</v>
      </c>
      <c r="AX404" s="13" t="s">
        <v>79</v>
      </c>
      <c r="AY404" s="192" t="s">
        <v>177</v>
      </c>
    </row>
    <row r="405" spans="1:65" s="15" customFormat="1">
      <c r="B405" s="207"/>
      <c r="D405" s="191" t="s">
        <v>184</v>
      </c>
      <c r="E405" s="208" t="s">
        <v>1</v>
      </c>
      <c r="F405" s="209" t="s">
        <v>474</v>
      </c>
      <c r="H405" s="208" t="s">
        <v>1</v>
      </c>
      <c r="I405" s="210"/>
      <c r="L405" s="207"/>
      <c r="M405" s="211"/>
      <c r="N405" s="212"/>
      <c r="O405" s="212"/>
      <c r="P405" s="212"/>
      <c r="Q405" s="212"/>
      <c r="R405" s="212"/>
      <c r="S405" s="212"/>
      <c r="T405" s="213"/>
      <c r="AT405" s="208" t="s">
        <v>184</v>
      </c>
      <c r="AU405" s="208" t="s">
        <v>89</v>
      </c>
      <c r="AV405" s="15" t="s">
        <v>87</v>
      </c>
      <c r="AW405" s="15" t="s">
        <v>35</v>
      </c>
      <c r="AX405" s="15" t="s">
        <v>79</v>
      </c>
      <c r="AY405" s="208" t="s">
        <v>177</v>
      </c>
    </row>
    <row r="406" spans="1:65" s="13" customFormat="1">
      <c r="B406" s="190"/>
      <c r="D406" s="191" t="s">
        <v>184</v>
      </c>
      <c r="E406" s="192" t="s">
        <v>1</v>
      </c>
      <c r="F406" s="193" t="s">
        <v>475</v>
      </c>
      <c r="H406" s="194">
        <v>103.015</v>
      </c>
      <c r="I406" s="195"/>
      <c r="L406" s="190"/>
      <c r="M406" s="196"/>
      <c r="N406" s="197"/>
      <c r="O406" s="197"/>
      <c r="P406" s="197"/>
      <c r="Q406" s="197"/>
      <c r="R406" s="197"/>
      <c r="S406" s="197"/>
      <c r="T406" s="198"/>
      <c r="AT406" s="192" t="s">
        <v>184</v>
      </c>
      <c r="AU406" s="192" t="s">
        <v>89</v>
      </c>
      <c r="AV406" s="13" t="s">
        <v>89</v>
      </c>
      <c r="AW406" s="13" t="s">
        <v>35</v>
      </c>
      <c r="AX406" s="13" t="s">
        <v>79</v>
      </c>
      <c r="AY406" s="192" t="s">
        <v>177</v>
      </c>
    </row>
    <row r="407" spans="1:65" s="13" customFormat="1">
      <c r="B407" s="190"/>
      <c r="D407" s="191" t="s">
        <v>184</v>
      </c>
      <c r="E407" s="192" t="s">
        <v>1</v>
      </c>
      <c r="F407" s="193" t="s">
        <v>476</v>
      </c>
      <c r="H407" s="194">
        <v>96.468999999999994</v>
      </c>
      <c r="I407" s="195"/>
      <c r="L407" s="190"/>
      <c r="M407" s="196"/>
      <c r="N407" s="197"/>
      <c r="O407" s="197"/>
      <c r="P407" s="197"/>
      <c r="Q407" s="197"/>
      <c r="R407" s="197"/>
      <c r="S407" s="197"/>
      <c r="T407" s="198"/>
      <c r="AT407" s="192" t="s">
        <v>184</v>
      </c>
      <c r="AU407" s="192" t="s">
        <v>89</v>
      </c>
      <c r="AV407" s="13" t="s">
        <v>89</v>
      </c>
      <c r="AW407" s="13" t="s">
        <v>35</v>
      </c>
      <c r="AX407" s="13" t="s">
        <v>79</v>
      </c>
      <c r="AY407" s="192" t="s">
        <v>177</v>
      </c>
    </row>
    <row r="408" spans="1:65" s="13" customFormat="1">
      <c r="B408" s="190"/>
      <c r="D408" s="191" t="s">
        <v>184</v>
      </c>
      <c r="E408" s="192" t="s">
        <v>1</v>
      </c>
      <c r="F408" s="193" t="s">
        <v>477</v>
      </c>
      <c r="H408" s="194">
        <v>108.22799999999999</v>
      </c>
      <c r="I408" s="195"/>
      <c r="L408" s="190"/>
      <c r="M408" s="196"/>
      <c r="N408" s="197"/>
      <c r="O408" s="197"/>
      <c r="P408" s="197"/>
      <c r="Q408" s="197"/>
      <c r="R408" s="197"/>
      <c r="S408" s="197"/>
      <c r="T408" s="198"/>
      <c r="AT408" s="192" t="s">
        <v>184</v>
      </c>
      <c r="AU408" s="192" t="s">
        <v>89</v>
      </c>
      <c r="AV408" s="13" t="s">
        <v>89</v>
      </c>
      <c r="AW408" s="13" t="s">
        <v>35</v>
      </c>
      <c r="AX408" s="13" t="s">
        <v>79</v>
      </c>
      <c r="AY408" s="192" t="s">
        <v>177</v>
      </c>
    </row>
    <row r="409" spans="1:65" s="13" customFormat="1">
      <c r="B409" s="190"/>
      <c r="D409" s="191" t="s">
        <v>184</v>
      </c>
      <c r="E409" s="192" t="s">
        <v>1</v>
      </c>
      <c r="F409" s="193" t="s">
        <v>478</v>
      </c>
      <c r="H409" s="194">
        <v>13.321999999999999</v>
      </c>
      <c r="I409" s="195"/>
      <c r="L409" s="190"/>
      <c r="M409" s="196"/>
      <c r="N409" s="197"/>
      <c r="O409" s="197"/>
      <c r="P409" s="197"/>
      <c r="Q409" s="197"/>
      <c r="R409" s="197"/>
      <c r="S409" s="197"/>
      <c r="T409" s="198"/>
      <c r="AT409" s="192" t="s">
        <v>184</v>
      </c>
      <c r="AU409" s="192" t="s">
        <v>89</v>
      </c>
      <c r="AV409" s="13" t="s">
        <v>89</v>
      </c>
      <c r="AW409" s="13" t="s">
        <v>35</v>
      </c>
      <c r="AX409" s="13" t="s">
        <v>79</v>
      </c>
      <c r="AY409" s="192" t="s">
        <v>177</v>
      </c>
    </row>
    <row r="410" spans="1:65" s="13" customFormat="1">
      <c r="B410" s="190"/>
      <c r="D410" s="191" t="s">
        <v>184</v>
      </c>
      <c r="E410" s="192" t="s">
        <v>1</v>
      </c>
      <c r="F410" s="193" t="s">
        <v>420</v>
      </c>
      <c r="H410" s="194">
        <v>-109.586</v>
      </c>
      <c r="I410" s="195"/>
      <c r="L410" s="190"/>
      <c r="M410" s="196"/>
      <c r="N410" s="197"/>
      <c r="O410" s="197"/>
      <c r="P410" s="197"/>
      <c r="Q410" s="197"/>
      <c r="R410" s="197"/>
      <c r="S410" s="197"/>
      <c r="T410" s="198"/>
      <c r="AT410" s="192" t="s">
        <v>184</v>
      </c>
      <c r="AU410" s="192" t="s">
        <v>89</v>
      </c>
      <c r="AV410" s="13" t="s">
        <v>89</v>
      </c>
      <c r="AW410" s="13" t="s">
        <v>35</v>
      </c>
      <c r="AX410" s="13" t="s">
        <v>79</v>
      </c>
      <c r="AY410" s="192" t="s">
        <v>177</v>
      </c>
    </row>
    <row r="411" spans="1:65" s="16" customFormat="1">
      <c r="B411" s="225"/>
      <c r="D411" s="191" t="s">
        <v>184</v>
      </c>
      <c r="E411" s="226" t="s">
        <v>1</v>
      </c>
      <c r="F411" s="227" t="s">
        <v>479</v>
      </c>
      <c r="H411" s="228">
        <v>317.57</v>
      </c>
      <c r="I411" s="229"/>
      <c r="L411" s="225"/>
      <c r="M411" s="230"/>
      <c r="N411" s="231"/>
      <c r="O411" s="231"/>
      <c r="P411" s="231"/>
      <c r="Q411" s="231"/>
      <c r="R411" s="231"/>
      <c r="S411" s="231"/>
      <c r="T411" s="232"/>
      <c r="AT411" s="226" t="s">
        <v>184</v>
      </c>
      <c r="AU411" s="226" t="s">
        <v>89</v>
      </c>
      <c r="AV411" s="16" t="s">
        <v>194</v>
      </c>
      <c r="AW411" s="16" t="s">
        <v>35</v>
      </c>
      <c r="AX411" s="16" t="s">
        <v>79</v>
      </c>
      <c r="AY411" s="226" t="s">
        <v>177</v>
      </c>
    </row>
    <row r="412" spans="1:65" s="15" customFormat="1">
      <c r="B412" s="207"/>
      <c r="D412" s="191" t="s">
        <v>184</v>
      </c>
      <c r="E412" s="208" t="s">
        <v>1</v>
      </c>
      <c r="F412" s="209" t="s">
        <v>192</v>
      </c>
      <c r="H412" s="208" t="s">
        <v>1</v>
      </c>
      <c r="I412" s="210"/>
      <c r="L412" s="207"/>
      <c r="M412" s="211"/>
      <c r="N412" s="212"/>
      <c r="O412" s="212"/>
      <c r="P412" s="212"/>
      <c r="Q412" s="212"/>
      <c r="R412" s="212"/>
      <c r="S412" s="212"/>
      <c r="T412" s="213"/>
      <c r="AT412" s="208" t="s">
        <v>184</v>
      </c>
      <c r="AU412" s="208" t="s">
        <v>89</v>
      </c>
      <c r="AV412" s="15" t="s">
        <v>87</v>
      </c>
      <c r="AW412" s="15" t="s">
        <v>35</v>
      </c>
      <c r="AX412" s="15" t="s">
        <v>79</v>
      </c>
      <c r="AY412" s="208" t="s">
        <v>177</v>
      </c>
    </row>
    <row r="413" spans="1:65" s="13" customFormat="1">
      <c r="B413" s="190"/>
      <c r="D413" s="191" t="s">
        <v>184</v>
      </c>
      <c r="E413" s="192" t="s">
        <v>1</v>
      </c>
      <c r="F413" s="193" t="s">
        <v>480</v>
      </c>
      <c r="H413" s="194">
        <v>12.917999999999999</v>
      </c>
      <c r="I413" s="195"/>
      <c r="L413" s="190"/>
      <c r="M413" s="196"/>
      <c r="N413" s="197"/>
      <c r="O413" s="197"/>
      <c r="P413" s="197"/>
      <c r="Q413" s="197"/>
      <c r="R413" s="197"/>
      <c r="S413" s="197"/>
      <c r="T413" s="198"/>
      <c r="AT413" s="192" t="s">
        <v>184</v>
      </c>
      <c r="AU413" s="192" t="s">
        <v>89</v>
      </c>
      <c r="AV413" s="13" t="s">
        <v>89</v>
      </c>
      <c r="AW413" s="13" t="s">
        <v>35</v>
      </c>
      <c r="AX413" s="13" t="s">
        <v>79</v>
      </c>
      <c r="AY413" s="192" t="s">
        <v>177</v>
      </c>
    </row>
    <row r="414" spans="1:65" s="13" customFormat="1">
      <c r="B414" s="190"/>
      <c r="D414" s="191" t="s">
        <v>184</v>
      </c>
      <c r="E414" s="192" t="s">
        <v>1</v>
      </c>
      <c r="F414" s="193" t="s">
        <v>481</v>
      </c>
      <c r="H414" s="194">
        <v>27.084</v>
      </c>
      <c r="I414" s="195"/>
      <c r="L414" s="190"/>
      <c r="M414" s="196"/>
      <c r="N414" s="197"/>
      <c r="O414" s="197"/>
      <c r="P414" s="197"/>
      <c r="Q414" s="197"/>
      <c r="R414" s="197"/>
      <c r="S414" s="197"/>
      <c r="T414" s="198"/>
      <c r="AT414" s="192" t="s">
        <v>184</v>
      </c>
      <c r="AU414" s="192" t="s">
        <v>89</v>
      </c>
      <c r="AV414" s="13" t="s">
        <v>89</v>
      </c>
      <c r="AW414" s="13" t="s">
        <v>35</v>
      </c>
      <c r="AX414" s="13" t="s">
        <v>79</v>
      </c>
      <c r="AY414" s="192" t="s">
        <v>177</v>
      </c>
    </row>
    <row r="415" spans="1:65" s="16" customFormat="1">
      <c r="B415" s="225"/>
      <c r="D415" s="191" t="s">
        <v>184</v>
      </c>
      <c r="E415" s="226" t="s">
        <v>1</v>
      </c>
      <c r="F415" s="227" t="s">
        <v>479</v>
      </c>
      <c r="H415" s="228">
        <v>40.002000000000002</v>
      </c>
      <c r="I415" s="229"/>
      <c r="L415" s="225"/>
      <c r="M415" s="230"/>
      <c r="N415" s="231"/>
      <c r="O415" s="231"/>
      <c r="P415" s="231"/>
      <c r="Q415" s="231"/>
      <c r="R415" s="231"/>
      <c r="S415" s="231"/>
      <c r="T415" s="232"/>
      <c r="AT415" s="226" t="s">
        <v>184</v>
      </c>
      <c r="AU415" s="226" t="s">
        <v>89</v>
      </c>
      <c r="AV415" s="16" t="s">
        <v>194</v>
      </c>
      <c r="AW415" s="16" t="s">
        <v>35</v>
      </c>
      <c r="AX415" s="16" t="s">
        <v>79</v>
      </c>
      <c r="AY415" s="226" t="s">
        <v>177</v>
      </c>
    </row>
    <row r="416" spans="1:65" s="14" customFormat="1">
      <c r="B416" s="199"/>
      <c r="D416" s="191" t="s">
        <v>184</v>
      </c>
      <c r="E416" s="200" t="s">
        <v>1</v>
      </c>
      <c r="F416" s="201" t="s">
        <v>186</v>
      </c>
      <c r="H416" s="202">
        <v>357.572</v>
      </c>
      <c r="I416" s="203"/>
      <c r="L416" s="199"/>
      <c r="M416" s="204"/>
      <c r="N416" s="205"/>
      <c r="O416" s="205"/>
      <c r="P416" s="205"/>
      <c r="Q416" s="205"/>
      <c r="R416" s="205"/>
      <c r="S416" s="205"/>
      <c r="T416" s="206"/>
      <c r="AT416" s="200" t="s">
        <v>184</v>
      </c>
      <c r="AU416" s="200" t="s">
        <v>89</v>
      </c>
      <c r="AV416" s="14" t="s">
        <v>183</v>
      </c>
      <c r="AW416" s="14" t="s">
        <v>35</v>
      </c>
      <c r="AX416" s="14" t="s">
        <v>87</v>
      </c>
      <c r="AY416" s="200" t="s">
        <v>177</v>
      </c>
    </row>
    <row r="417" spans="1:65" s="12" customFormat="1" ht="22.95" customHeight="1">
      <c r="B417" s="163"/>
      <c r="D417" s="164" t="s">
        <v>78</v>
      </c>
      <c r="E417" s="174" t="s">
        <v>482</v>
      </c>
      <c r="F417" s="174" t="s">
        <v>483</v>
      </c>
      <c r="I417" s="166"/>
      <c r="J417" s="175">
        <f>BK417</f>
        <v>0</v>
      </c>
      <c r="L417" s="163"/>
      <c r="M417" s="168"/>
      <c r="N417" s="169"/>
      <c r="O417" s="169"/>
      <c r="P417" s="170">
        <f>SUM(P418:P422)</f>
        <v>0</v>
      </c>
      <c r="Q417" s="169"/>
      <c r="R417" s="170">
        <f>SUM(R418:R422)</f>
        <v>0.89373088000000001</v>
      </c>
      <c r="S417" s="169"/>
      <c r="T417" s="171">
        <f>SUM(T418:T422)</f>
        <v>0</v>
      </c>
      <c r="AR417" s="164" t="s">
        <v>87</v>
      </c>
      <c r="AT417" s="172" t="s">
        <v>78</v>
      </c>
      <c r="AU417" s="172" t="s">
        <v>87</v>
      </c>
      <c r="AY417" s="164" t="s">
        <v>177</v>
      </c>
      <c r="BK417" s="173">
        <f>SUM(BK418:BK422)</f>
        <v>0</v>
      </c>
    </row>
    <row r="418" spans="1:65" s="2" customFormat="1" ht="16.5" customHeight="1">
      <c r="A418" s="33"/>
      <c r="B418" s="141"/>
      <c r="C418" s="176" t="s">
        <v>484</v>
      </c>
      <c r="D418" s="176" t="s">
        <v>179</v>
      </c>
      <c r="E418" s="177" t="s">
        <v>485</v>
      </c>
      <c r="F418" s="178" t="s">
        <v>486</v>
      </c>
      <c r="G418" s="179" t="s">
        <v>182</v>
      </c>
      <c r="H418" s="180">
        <v>17.931999999999999</v>
      </c>
      <c r="I418" s="181"/>
      <c r="J418" s="182">
        <f>ROUND(I418*H418,2)</f>
        <v>0</v>
      </c>
      <c r="K418" s="183"/>
      <c r="L418" s="34"/>
      <c r="M418" s="184" t="s">
        <v>1</v>
      </c>
      <c r="N418" s="185" t="s">
        <v>44</v>
      </c>
      <c r="O418" s="59"/>
      <c r="P418" s="186">
        <f>O418*H418</f>
        <v>0</v>
      </c>
      <c r="Q418" s="186">
        <v>4.9840000000000002E-2</v>
      </c>
      <c r="R418" s="186">
        <f>Q418*H418</f>
        <v>0.89373088000000001</v>
      </c>
      <c r="S418" s="186">
        <v>0</v>
      </c>
      <c r="T418" s="187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88" t="s">
        <v>183</v>
      </c>
      <c r="AT418" s="188" t="s">
        <v>179</v>
      </c>
      <c r="AU418" s="188" t="s">
        <v>89</v>
      </c>
      <c r="AY418" s="18" t="s">
        <v>177</v>
      </c>
      <c r="BE418" s="189">
        <f>IF(N418="základní",J418,0)</f>
        <v>0</v>
      </c>
      <c r="BF418" s="189">
        <f>IF(N418="snížená",J418,0)</f>
        <v>0</v>
      </c>
      <c r="BG418" s="189">
        <f>IF(N418="zákl. přenesená",J418,0)</f>
        <v>0</v>
      </c>
      <c r="BH418" s="189">
        <f>IF(N418="sníž. přenesená",J418,0)</f>
        <v>0</v>
      </c>
      <c r="BI418" s="189">
        <f>IF(N418="nulová",J418,0)</f>
        <v>0</v>
      </c>
      <c r="BJ418" s="18" t="s">
        <v>87</v>
      </c>
      <c r="BK418" s="189">
        <f>ROUND(I418*H418,2)</f>
        <v>0</v>
      </c>
      <c r="BL418" s="18" t="s">
        <v>183</v>
      </c>
      <c r="BM418" s="188" t="s">
        <v>487</v>
      </c>
    </row>
    <row r="419" spans="1:65" s="15" customFormat="1">
      <c r="B419" s="207"/>
      <c r="D419" s="191" t="s">
        <v>184</v>
      </c>
      <c r="E419" s="208" t="s">
        <v>1</v>
      </c>
      <c r="F419" s="209" t="s">
        <v>488</v>
      </c>
      <c r="H419" s="208" t="s">
        <v>1</v>
      </c>
      <c r="I419" s="210"/>
      <c r="L419" s="207"/>
      <c r="M419" s="211"/>
      <c r="N419" s="212"/>
      <c r="O419" s="212"/>
      <c r="P419" s="212"/>
      <c r="Q419" s="212"/>
      <c r="R419" s="212"/>
      <c r="S419" s="212"/>
      <c r="T419" s="213"/>
      <c r="AT419" s="208" t="s">
        <v>184</v>
      </c>
      <c r="AU419" s="208" t="s">
        <v>89</v>
      </c>
      <c r="AV419" s="15" t="s">
        <v>87</v>
      </c>
      <c r="AW419" s="15" t="s">
        <v>35</v>
      </c>
      <c r="AX419" s="15" t="s">
        <v>79</v>
      </c>
      <c r="AY419" s="208" t="s">
        <v>177</v>
      </c>
    </row>
    <row r="420" spans="1:65" s="13" customFormat="1">
      <c r="B420" s="190"/>
      <c r="D420" s="191" t="s">
        <v>184</v>
      </c>
      <c r="E420" s="192" t="s">
        <v>1</v>
      </c>
      <c r="F420" s="193" t="s">
        <v>489</v>
      </c>
      <c r="H420" s="194">
        <v>5.1020000000000003</v>
      </c>
      <c r="I420" s="195"/>
      <c r="L420" s="190"/>
      <c r="M420" s="196"/>
      <c r="N420" s="197"/>
      <c r="O420" s="197"/>
      <c r="P420" s="197"/>
      <c r="Q420" s="197"/>
      <c r="R420" s="197"/>
      <c r="S420" s="197"/>
      <c r="T420" s="198"/>
      <c r="AT420" s="192" t="s">
        <v>184</v>
      </c>
      <c r="AU420" s="192" t="s">
        <v>89</v>
      </c>
      <c r="AV420" s="13" t="s">
        <v>89</v>
      </c>
      <c r="AW420" s="13" t="s">
        <v>35</v>
      </c>
      <c r="AX420" s="13" t="s">
        <v>79</v>
      </c>
      <c r="AY420" s="192" t="s">
        <v>177</v>
      </c>
    </row>
    <row r="421" spans="1:65" s="13" customFormat="1">
      <c r="B421" s="190"/>
      <c r="D421" s="191" t="s">
        <v>184</v>
      </c>
      <c r="E421" s="192" t="s">
        <v>1</v>
      </c>
      <c r="F421" s="193" t="s">
        <v>490</v>
      </c>
      <c r="H421" s="194">
        <v>12.83</v>
      </c>
      <c r="I421" s="195"/>
      <c r="L421" s="190"/>
      <c r="M421" s="196"/>
      <c r="N421" s="197"/>
      <c r="O421" s="197"/>
      <c r="P421" s="197"/>
      <c r="Q421" s="197"/>
      <c r="R421" s="197"/>
      <c r="S421" s="197"/>
      <c r="T421" s="198"/>
      <c r="AT421" s="192" t="s">
        <v>184</v>
      </c>
      <c r="AU421" s="192" t="s">
        <v>89</v>
      </c>
      <c r="AV421" s="13" t="s">
        <v>89</v>
      </c>
      <c r="AW421" s="13" t="s">
        <v>35</v>
      </c>
      <c r="AX421" s="13" t="s">
        <v>79</v>
      </c>
      <c r="AY421" s="192" t="s">
        <v>177</v>
      </c>
    </row>
    <row r="422" spans="1:65" s="14" customFormat="1">
      <c r="B422" s="199"/>
      <c r="D422" s="191" t="s">
        <v>184</v>
      </c>
      <c r="E422" s="200" t="s">
        <v>1</v>
      </c>
      <c r="F422" s="201" t="s">
        <v>186</v>
      </c>
      <c r="H422" s="202">
        <v>17.931999999999999</v>
      </c>
      <c r="I422" s="203"/>
      <c r="L422" s="199"/>
      <c r="M422" s="204"/>
      <c r="N422" s="205"/>
      <c r="O422" s="205"/>
      <c r="P422" s="205"/>
      <c r="Q422" s="205"/>
      <c r="R422" s="205"/>
      <c r="S422" s="205"/>
      <c r="T422" s="206"/>
      <c r="AT422" s="200" t="s">
        <v>184</v>
      </c>
      <c r="AU422" s="200" t="s">
        <v>89</v>
      </c>
      <c r="AV422" s="14" t="s">
        <v>183</v>
      </c>
      <c r="AW422" s="14" t="s">
        <v>35</v>
      </c>
      <c r="AX422" s="14" t="s">
        <v>87</v>
      </c>
      <c r="AY422" s="200" t="s">
        <v>177</v>
      </c>
    </row>
    <row r="423" spans="1:65" s="12" customFormat="1" ht="22.95" customHeight="1">
      <c r="B423" s="163"/>
      <c r="D423" s="164" t="s">
        <v>78</v>
      </c>
      <c r="E423" s="174" t="s">
        <v>443</v>
      </c>
      <c r="F423" s="174" t="s">
        <v>491</v>
      </c>
      <c r="I423" s="166"/>
      <c r="J423" s="175">
        <f>BK423</f>
        <v>0</v>
      </c>
      <c r="L423" s="163"/>
      <c r="M423" s="168"/>
      <c r="N423" s="169"/>
      <c r="O423" s="169"/>
      <c r="P423" s="170">
        <f>SUM(P424:P436)</f>
        <v>0</v>
      </c>
      <c r="Q423" s="169"/>
      <c r="R423" s="170">
        <f>SUM(R424:R436)</f>
        <v>8.1180000000000002E-2</v>
      </c>
      <c r="S423" s="169"/>
      <c r="T423" s="171">
        <f>SUM(T424:T436)</f>
        <v>0</v>
      </c>
      <c r="AR423" s="164" t="s">
        <v>87</v>
      </c>
      <c r="AT423" s="172" t="s">
        <v>78</v>
      </c>
      <c r="AU423" s="172" t="s">
        <v>87</v>
      </c>
      <c r="AY423" s="164" t="s">
        <v>177</v>
      </c>
      <c r="BK423" s="173">
        <f>SUM(BK424:BK436)</f>
        <v>0</v>
      </c>
    </row>
    <row r="424" spans="1:65" s="2" customFormat="1" ht="16.5" customHeight="1">
      <c r="A424" s="33"/>
      <c r="B424" s="141"/>
      <c r="C424" s="176" t="s">
        <v>492</v>
      </c>
      <c r="D424" s="176" t="s">
        <v>179</v>
      </c>
      <c r="E424" s="177" t="s">
        <v>493</v>
      </c>
      <c r="F424" s="178" t="s">
        <v>494</v>
      </c>
      <c r="G424" s="179" t="s">
        <v>273</v>
      </c>
      <c r="H424" s="180">
        <v>49.2</v>
      </c>
      <c r="I424" s="181"/>
      <c r="J424" s="182">
        <f>ROUND(I424*H424,2)</f>
        <v>0</v>
      </c>
      <c r="K424" s="183"/>
      <c r="L424" s="34"/>
      <c r="M424" s="184" t="s">
        <v>1</v>
      </c>
      <c r="N424" s="185" t="s">
        <v>44</v>
      </c>
      <c r="O424" s="59"/>
      <c r="P424" s="186">
        <f>O424*H424</f>
        <v>0</v>
      </c>
      <c r="Q424" s="186">
        <v>0</v>
      </c>
      <c r="R424" s="186">
        <f>Q424*H424</f>
        <v>0</v>
      </c>
      <c r="S424" s="186">
        <v>0</v>
      </c>
      <c r="T424" s="187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88" t="s">
        <v>183</v>
      </c>
      <c r="AT424" s="188" t="s">
        <v>179</v>
      </c>
      <c r="AU424" s="188" t="s">
        <v>89</v>
      </c>
      <c r="AY424" s="18" t="s">
        <v>177</v>
      </c>
      <c r="BE424" s="189">
        <f>IF(N424="základní",J424,0)</f>
        <v>0</v>
      </c>
      <c r="BF424" s="189">
        <f>IF(N424="snížená",J424,0)</f>
        <v>0</v>
      </c>
      <c r="BG424" s="189">
        <f>IF(N424="zákl. přenesená",J424,0)</f>
        <v>0</v>
      </c>
      <c r="BH424" s="189">
        <f>IF(N424="sníž. přenesená",J424,0)</f>
        <v>0</v>
      </c>
      <c r="BI424" s="189">
        <f>IF(N424="nulová",J424,0)</f>
        <v>0</v>
      </c>
      <c r="BJ424" s="18" t="s">
        <v>87</v>
      </c>
      <c r="BK424" s="189">
        <f>ROUND(I424*H424,2)</f>
        <v>0</v>
      </c>
      <c r="BL424" s="18" t="s">
        <v>183</v>
      </c>
      <c r="BM424" s="188" t="s">
        <v>495</v>
      </c>
    </row>
    <row r="425" spans="1:65" s="13" customFormat="1">
      <c r="B425" s="190"/>
      <c r="D425" s="191" t="s">
        <v>184</v>
      </c>
      <c r="E425" s="192" t="s">
        <v>1</v>
      </c>
      <c r="F425" s="193" t="s">
        <v>444</v>
      </c>
      <c r="H425" s="194">
        <v>14.4</v>
      </c>
      <c r="I425" s="195"/>
      <c r="L425" s="190"/>
      <c r="M425" s="196"/>
      <c r="N425" s="197"/>
      <c r="O425" s="197"/>
      <c r="P425" s="197"/>
      <c r="Q425" s="197"/>
      <c r="R425" s="197"/>
      <c r="S425" s="197"/>
      <c r="T425" s="198"/>
      <c r="AT425" s="192" t="s">
        <v>184</v>
      </c>
      <c r="AU425" s="192" t="s">
        <v>89</v>
      </c>
      <c r="AV425" s="13" t="s">
        <v>89</v>
      </c>
      <c r="AW425" s="13" t="s">
        <v>35</v>
      </c>
      <c r="AX425" s="13" t="s">
        <v>79</v>
      </c>
      <c r="AY425" s="192" t="s">
        <v>177</v>
      </c>
    </row>
    <row r="426" spans="1:65" s="13" customFormat="1">
      <c r="B426" s="190"/>
      <c r="D426" s="191" t="s">
        <v>184</v>
      </c>
      <c r="E426" s="192" t="s">
        <v>1</v>
      </c>
      <c r="F426" s="193" t="s">
        <v>445</v>
      </c>
      <c r="H426" s="194">
        <v>5.4</v>
      </c>
      <c r="I426" s="195"/>
      <c r="L426" s="190"/>
      <c r="M426" s="196"/>
      <c r="N426" s="197"/>
      <c r="O426" s="197"/>
      <c r="P426" s="197"/>
      <c r="Q426" s="197"/>
      <c r="R426" s="197"/>
      <c r="S426" s="197"/>
      <c r="T426" s="198"/>
      <c r="AT426" s="192" t="s">
        <v>184</v>
      </c>
      <c r="AU426" s="192" t="s">
        <v>89</v>
      </c>
      <c r="AV426" s="13" t="s">
        <v>89</v>
      </c>
      <c r="AW426" s="13" t="s">
        <v>35</v>
      </c>
      <c r="AX426" s="13" t="s">
        <v>79</v>
      </c>
      <c r="AY426" s="192" t="s">
        <v>177</v>
      </c>
    </row>
    <row r="427" spans="1:65" s="13" customFormat="1">
      <c r="B427" s="190"/>
      <c r="D427" s="191" t="s">
        <v>184</v>
      </c>
      <c r="E427" s="192" t="s">
        <v>1</v>
      </c>
      <c r="F427" s="193" t="s">
        <v>446</v>
      </c>
      <c r="H427" s="194">
        <v>0.9</v>
      </c>
      <c r="I427" s="195"/>
      <c r="L427" s="190"/>
      <c r="M427" s="196"/>
      <c r="N427" s="197"/>
      <c r="O427" s="197"/>
      <c r="P427" s="197"/>
      <c r="Q427" s="197"/>
      <c r="R427" s="197"/>
      <c r="S427" s="197"/>
      <c r="T427" s="198"/>
      <c r="AT427" s="192" t="s">
        <v>184</v>
      </c>
      <c r="AU427" s="192" t="s">
        <v>89</v>
      </c>
      <c r="AV427" s="13" t="s">
        <v>89</v>
      </c>
      <c r="AW427" s="13" t="s">
        <v>35</v>
      </c>
      <c r="AX427" s="13" t="s">
        <v>79</v>
      </c>
      <c r="AY427" s="192" t="s">
        <v>177</v>
      </c>
    </row>
    <row r="428" spans="1:65" s="13" customFormat="1">
      <c r="B428" s="190"/>
      <c r="D428" s="191" t="s">
        <v>184</v>
      </c>
      <c r="E428" s="192" t="s">
        <v>1</v>
      </c>
      <c r="F428" s="193" t="s">
        <v>447</v>
      </c>
      <c r="H428" s="194">
        <v>9</v>
      </c>
      <c r="I428" s="195"/>
      <c r="L428" s="190"/>
      <c r="M428" s="196"/>
      <c r="N428" s="197"/>
      <c r="O428" s="197"/>
      <c r="P428" s="197"/>
      <c r="Q428" s="197"/>
      <c r="R428" s="197"/>
      <c r="S428" s="197"/>
      <c r="T428" s="198"/>
      <c r="AT428" s="192" t="s">
        <v>184</v>
      </c>
      <c r="AU428" s="192" t="s">
        <v>89</v>
      </c>
      <c r="AV428" s="13" t="s">
        <v>89</v>
      </c>
      <c r="AW428" s="13" t="s">
        <v>35</v>
      </c>
      <c r="AX428" s="13" t="s">
        <v>79</v>
      </c>
      <c r="AY428" s="192" t="s">
        <v>177</v>
      </c>
    </row>
    <row r="429" spans="1:65" s="13" customFormat="1">
      <c r="B429" s="190"/>
      <c r="D429" s="191" t="s">
        <v>184</v>
      </c>
      <c r="E429" s="192" t="s">
        <v>1</v>
      </c>
      <c r="F429" s="193" t="s">
        <v>448</v>
      </c>
      <c r="H429" s="194">
        <v>4.5</v>
      </c>
      <c r="I429" s="195"/>
      <c r="L429" s="190"/>
      <c r="M429" s="196"/>
      <c r="N429" s="197"/>
      <c r="O429" s="197"/>
      <c r="P429" s="197"/>
      <c r="Q429" s="197"/>
      <c r="R429" s="197"/>
      <c r="S429" s="197"/>
      <c r="T429" s="198"/>
      <c r="AT429" s="192" t="s">
        <v>184</v>
      </c>
      <c r="AU429" s="192" t="s">
        <v>89</v>
      </c>
      <c r="AV429" s="13" t="s">
        <v>89</v>
      </c>
      <c r="AW429" s="13" t="s">
        <v>35</v>
      </c>
      <c r="AX429" s="13" t="s">
        <v>79</v>
      </c>
      <c r="AY429" s="192" t="s">
        <v>177</v>
      </c>
    </row>
    <row r="430" spans="1:65" s="13" customFormat="1">
      <c r="B430" s="190"/>
      <c r="D430" s="191" t="s">
        <v>184</v>
      </c>
      <c r="E430" s="192" t="s">
        <v>1</v>
      </c>
      <c r="F430" s="193" t="s">
        <v>449</v>
      </c>
      <c r="H430" s="194">
        <v>9</v>
      </c>
      <c r="I430" s="195"/>
      <c r="L430" s="190"/>
      <c r="M430" s="196"/>
      <c r="N430" s="197"/>
      <c r="O430" s="197"/>
      <c r="P430" s="197"/>
      <c r="Q430" s="197"/>
      <c r="R430" s="197"/>
      <c r="S430" s="197"/>
      <c r="T430" s="198"/>
      <c r="AT430" s="192" t="s">
        <v>184</v>
      </c>
      <c r="AU430" s="192" t="s">
        <v>89</v>
      </c>
      <c r="AV430" s="13" t="s">
        <v>89</v>
      </c>
      <c r="AW430" s="13" t="s">
        <v>35</v>
      </c>
      <c r="AX430" s="13" t="s">
        <v>79</v>
      </c>
      <c r="AY430" s="192" t="s">
        <v>177</v>
      </c>
    </row>
    <row r="431" spans="1:65" s="13" customFormat="1">
      <c r="B431" s="190"/>
      <c r="D431" s="191" t="s">
        <v>184</v>
      </c>
      <c r="E431" s="192" t="s">
        <v>1</v>
      </c>
      <c r="F431" s="193" t="s">
        <v>457</v>
      </c>
      <c r="H431" s="194">
        <v>3</v>
      </c>
      <c r="I431" s="195"/>
      <c r="L431" s="190"/>
      <c r="M431" s="196"/>
      <c r="N431" s="197"/>
      <c r="O431" s="197"/>
      <c r="P431" s="197"/>
      <c r="Q431" s="197"/>
      <c r="R431" s="197"/>
      <c r="S431" s="197"/>
      <c r="T431" s="198"/>
      <c r="AT431" s="192" t="s">
        <v>184</v>
      </c>
      <c r="AU431" s="192" t="s">
        <v>89</v>
      </c>
      <c r="AV431" s="13" t="s">
        <v>89</v>
      </c>
      <c r="AW431" s="13" t="s">
        <v>35</v>
      </c>
      <c r="AX431" s="13" t="s">
        <v>79</v>
      </c>
      <c r="AY431" s="192" t="s">
        <v>177</v>
      </c>
    </row>
    <row r="432" spans="1:65" s="13" customFormat="1">
      <c r="B432" s="190"/>
      <c r="D432" s="191" t="s">
        <v>184</v>
      </c>
      <c r="E432" s="192" t="s">
        <v>1</v>
      </c>
      <c r="F432" s="193" t="s">
        <v>458</v>
      </c>
      <c r="H432" s="194">
        <v>3</v>
      </c>
      <c r="I432" s="195"/>
      <c r="L432" s="190"/>
      <c r="M432" s="196"/>
      <c r="N432" s="197"/>
      <c r="O432" s="197"/>
      <c r="P432" s="197"/>
      <c r="Q432" s="197"/>
      <c r="R432" s="197"/>
      <c r="S432" s="197"/>
      <c r="T432" s="198"/>
      <c r="AT432" s="192" t="s">
        <v>184</v>
      </c>
      <c r="AU432" s="192" t="s">
        <v>89</v>
      </c>
      <c r="AV432" s="13" t="s">
        <v>89</v>
      </c>
      <c r="AW432" s="13" t="s">
        <v>35</v>
      </c>
      <c r="AX432" s="13" t="s">
        <v>79</v>
      </c>
      <c r="AY432" s="192" t="s">
        <v>177</v>
      </c>
    </row>
    <row r="433" spans="1:65" s="14" customFormat="1">
      <c r="B433" s="199"/>
      <c r="D433" s="191" t="s">
        <v>184</v>
      </c>
      <c r="E433" s="200" t="s">
        <v>1</v>
      </c>
      <c r="F433" s="201" t="s">
        <v>186</v>
      </c>
      <c r="H433" s="202">
        <v>49.2</v>
      </c>
      <c r="I433" s="203"/>
      <c r="L433" s="199"/>
      <c r="M433" s="204"/>
      <c r="N433" s="205"/>
      <c r="O433" s="205"/>
      <c r="P433" s="205"/>
      <c r="Q433" s="205"/>
      <c r="R433" s="205"/>
      <c r="S433" s="205"/>
      <c r="T433" s="206"/>
      <c r="AT433" s="200" t="s">
        <v>184</v>
      </c>
      <c r="AU433" s="200" t="s">
        <v>89</v>
      </c>
      <c r="AV433" s="14" t="s">
        <v>183</v>
      </c>
      <c r="AW433" s="14" t="s">
        <v>35</v>
      </c>
      <c r="AX433" s="14" t="s">
        <v>87</v>
      </c>
      <c r="AY433" s="200" t="s">
        <v>177</v>
      </c>
    </row>
    <row r="434" spans="1:65" s="2" customFormat="1" ht="16.5" customHeight="1">
      <c r="A434" s="33"/>
      <c r="B434" s="141"/>
      <c r="C434" s="214" t="s">
        <v>496</v>
      </c>
      <c r="D434" s="214" t="s">
        <v>303</v>
      </c>
      <c r="E434" s="215" t="s">
        <v>497</v>
      </c>
      <c r="F434" s="216" t="s">
        <v>498</v>
      </c>
      <c r="G434" s="217" t="s">
        <v>282</v>
      </c>
      <c r="H434" s="218">
        <v>54.12</v>
      </c>
      <c r="I434" s="219"/>
      <c r="J434" s="220">
        <f>ROUND(I434*H434,2)</f>
        <v>0</v>
      </c>
      <c r="K434" s="221"/>
      <c r="L434" s="222"/>
      <c r="M434" s="223" t="s">
        <v>1</v>
      </c>
      <c r="N434" s="224" t="s">
        <v>44</v>
      </c>
      <c r="O434" s="59"/>
      <c r="P434" s="186">
        <f>O434*H434</f>
        <v>0</v>
      </c>
      <c r="Q434" s="186">
        <v>1.5E-3</v>
      </c>
      <c r="R434" s="186">
        <f>Q434*H434</f>
        <v>8.1180000000000002E-2</v>
      </c>
      <c r="S434" s="186">
        <v>0</v>
      </c>
      <c r="T434" s="187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88" t="s">
        <v>262</v>
      </c>
      <c r="AT434" s="188" t="s">
        <v>303</v>
      </c>
      <c r="AU434" s="188" t="s">
        <v>89</v>
      </c>
      <c r="AY434" s="18" t="s">
        <v>177</v>
      </c>
      <c r="BE434" s="189">
        <f>IF(N434="základní",J434,0)</f>
        <v>0</v>
      </c>
      <c r="BF434" s="189">
        <f>IF(N434="snížená",J434,0)</f>
        <v>0</v>
      </c>
      <c r="BG434" s="189">
        <f>IF(N434="zákl. přenesená",J434,0)</f>
        <v>0</v>
      </c>
      <c r="BH434" s="189">
        <f>IF(N434="sníž. přenesená",J434,0)</f>
        <v>0</v>
      </c>
      <c r="BI434" s="189">
        <f>IF(N434="nulová",J434,0)</f>
        <v>0</v>
      </c>
      <c r="BJ434" s="18" t="s">
        <v>87</v>
      </c>
      <c r="BK434" s="189">
        <f>ROUND(I434*H434,2)</f>
        <v>0</v>
      </c>
      <c r="BL434" s="18" t="s">
        <v>183</v>
      </c>
      <c r="BM434" s="188" t="s">
        <v>499</v>
      </c>
    </row>
    <row r="435" spans="1:65" s="13" customFormat="1">
      <c r="B435" s="190"/>
      <c r="D435" s="191" t="s">
        <v>184</v>
      </c>
      <c r="E435" s="192" t="s">
        <v>1</v>
      </c>
      <c r="F435" s="193" t="s">
        <v>500</v>
      </c>
      <c r="H435" s="194">
        <v>54.12</v>
      </c>
      <c r="I435" s="195"/>
      <c r="L435" s="190"/>
      <c r="M435" s="196"/>
      <c r="N435" s="197"/>
      <c r="O435" s="197"/>
      <c r="P435" s="197"/>
      <c r="Q435" s="197"/>
      <c r="R435" s="197"/>
      <c r="S435" s="197"/>
      <c r="T435" s="198"/>
      <c r="AT435" s="192" t="s">
        <v>184</v>
      </c>
      <c r="AU435" s="192" t="s">
        <v>89</v>
      </c>
      <c r="AV435" s="13" t="s">
        <v>89</v>
      </c>
      <c r="AW435" s="13" t="s">
        <v>35</v>
      </c>
      <c r="AX435" s="13" t="s">
        <v>79</v>
      </c>
      <c r="AY435" s="192" t="s">
        <v>177</v>
      </c>
    </row>
    <row r="436" spans="1:65" s="14" customFormat="1">
      <c r="B436" s="199"/>
      <c r="D436" s="191" t="s">
        <v>184</v>
      </c>
      <c r="E436" s="200" t="s">
        <v>1</v>
      </c>
      <c r="F436" s="201" t="s">
        <v>186</v>
      </c>
      <c r="H436" s="202">
        <v>54.12</v>
      </c>
      <c r="I436" s="203"/>
      <c r="L436" s="199"/>
      <c r="M436" s="204"/>
      <c r="N436" s="205"/>
      <c r="O436" s="205"/>
      <c r="P436" s="205"/>
      <c r="Q436" s="205"/>
      <c r="R436" s="205"/>
      <c r="S436" s="205"/>
      <c r="T436" s="206"/>
      <c r="AT436" s="200" t="s">
        <v>184</v>
      </c>
      <c r="AU436" s="200" t="s">
        <v>89</v>
      </c>
      <c r="AV436" s="14" t="s">
        <v>183</v>
      </c>
      <c r="AW436" s="14" t="s">
        <v>35</v>
      </c>
      <c r="AX436" s="14" t="s">
        <v>87</v>
      </c>
      <c r="AY436" s="200" t="s">
        <v>177</v>
      </c>
    </row>
    <row r="437" spans="1:65" s="12" customFormat="1" ht="22.95" customHeight="1">
      <c r="B437" s="163"/>
      <c r="D437" s="164" t="s">
        <v>78</v>
      </c>
      <c r="E437" s="174" t="s">
        <v>299</v>
      </c>
      <c r="F437" s="174" t="s">
        <v>501</v>
      </c>
      <c r="I437" s="166"/>
      <c r="J437" s="175">
        <f>BK437</f>
        <v>0</v>
      </c>
      <c r="L437" s="163"/>
      <c r="M437" s="168"/>
      <c r="N437" s="169"/>
      <c r="O437" s="169"/>
      <c r="P437" s="170">
        <f>SUM(P438:P471)</f>
        <v>0</v>
      </c>
      <c r="Q437" s="169"/>
      <c r="R437" s="170">
        <f>SUM(R438:R471)</f>
        <v>0</v>
      </c>
      <c r="S437" s="169"/>
      <c r="T437" s="171">
        <f>SUM(T438:T471)</f>
        <v>3.64859</v>
      </c>
      <c r="AR437" s="164" t="s">
        <v>87</v>
      </c>
      <c r="AT437" s="172" t="s">
        <v>78</v>
      </c>
      <c r="AU437" s="172" t="s">
        <v>87</v>
      </c>
      <c r="AY437" s="164" t="s">
        <v>177</v>
      </c>
      <c r="BK437" s="173">
        <f>SUM(BK438:BK471)</f>
        <v>0</v>
      </c>
    </row>
    <row r="438" spans="1:65" s="2" customFormat="1" ht="16.5" customHeight="1">
      <c r="A438" s="33"/>
      <c r="B438" s="141"/>
      <c r="C438" s="176" t="s">
        <v>502</v>
      </c>
      <c r="D438" s="176" t="s">
        <v>179</v>
      </c>
      <c r="E438" s="177" t="s">
        <v>503</v>
      </c>
      <c r="F438" s="178" t="s">
        <v>504</v>
      </c>
      <c r="G438" s="179" t="s">
        <v>182</v>
      </c>
      <c r="H438" s="180">
        <v>26.774000000000001</v>
      </c>
      <c r="I438" s="181"/>
      <c r="J438" s="182">
        <f>ROUND(I438*H438,2)</f>
        <v>0</v>
      </c>
      <c r="K438" s="183"/>
      <c r="L438" s="34"/>
      <c r="M438" s="184" t="s">
        <v>1</v>
      </c>
      <c r="N438" s="185" t="s">
        <v>44</v>
      </c>
      <c r="O438" s="59"/>
      <c r="P438" s="186">
        <f>O438*H438</f>
        <v>0</v>
      </c>
      <c r="Q438" s="186">
        <v>0</v>
      </c>
      <c r="R438" s="186">
        <f>Q438*H438</f>
        <v>0</v>
      </c>
      <c r="S438" s="186">
        <v>5.5E-2</v>
      </c>
      <c r="T438" s="187">
        <f>S438*H438</f>
        <v>1.4725700000000002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88" t="s">
        <v>183</v>
      </c>
      <c r="AT438" s="188" t="s">
        <v>179</v>
      </c>
      <c r="AU438" s="188" t="s">
        <v>89</v>
      </c>
      <c r="AY438" s="18" t="s">
        <v>177</v>
      </c>
      <c r="BE438" s="189">
        <f>IF(N438="základní",J438,0)</f>
        <v>0</v>
      </c>
      <c r="BF438" s="189">
        <f>IF(N438="snížená",J438,0)</f>
        <v>0</v>
      </c>
      <c r="BG438" s="189">
        <f>IF(N438="zákl. přenesená",J438,0)</f>
        <v>0</v>
      </c>
      <c r="BH438" s="189">
        <f>IF(N438="sníž. přenesená",J438,0)</f>
        <v>0</v>
      </c>
      <c r="BI438" s="189">
        <f>IF(N438="nulová",J438,0)</f>
        <v>0</v>
      </c>
      <c r="BJ438" s="18" t="s">
        <v>87</v>
      </c>
      <c r="BK438" s="189">
        <f>ROUND(I438*H438,2)</f>
        <v>0</v>
      </c>
      <c r="BL438" s="18" t="s">
        <v>183</v>
      </c>
      <c r="BM438" s="188" t="s">
        <v>505</v>
      </c>
    </row>
    <row r="439" spans="1:65" s="15" customFormat="1">
      <c r="B439" s="207"/>
      <c r="D439" s="191" t="s">
        <v>184</v>
      </c>
      <c r="E439" s="208" t="s">
        <v>1</v>
      </c>
      <c r="F439" s="209" t="s">
        <v>463</v>
      </c>
      <c r="H439" s="208" t="s">
        <v>1</v>
      </c>
      <c r="I439" s="210"/>
      <c r="L439" s="207"/>
      <c r="M439" s="211"/>
      <c r="N439" s="212"/>
      <c r="O439" s="212"/>
      <c r="P439" s="212"/>
      <c r="Q439" s="212"/>
      <c r="R439" s="212"/>
      <c r="S439" s="212"/>
      <c r="T439" s="213"/>
      <c r="AT439" s="208" t="s">
        <v>184</v>
      </c>
      <c r="AU439" s="208" t="s">
        <v>89</v>
      </c>
      <c r="AV439" s="15" t="s">
        <v>87</v>
      </c>
      <c r="AW439" s="15" t="s">
        <v>35</v>
      </c>
      <c r="AX439" s="15" t="s">
        <v>79</v>
      </c>
      <c r="AY439" s="208" t="s">
        <v>177</v>
      </c>
    </row>
    <row r="440" spans="1:65" s="13" customFormat="1">
      <c r="B440" s="190"/>
      <c r="D440" s="191" t="s">
        <v>184</v>
      </c>
      <c r="E440" s="192" t="s">
        <v>1</v>
      </c>
      <c r="F440" s="193" t="s">
        <v>351</v>
      </c>
      <c r="H440" s="194">
        <v>64.8</v>
      </c>
      <c r="I440" s="195"/>
      <c r="L440" s="190"/>
      <c r="M440" s="196"/>
      <c r="N440" s="197"/>
      <c r="O440" s="197"/>
      <c r="P440" s="197"/>
      <c r="Q440" s="197"/>
      <c r="R440" s="197"/>
      <c r="S440" s="197"/>
      <c r="T440" s="198"/>
      <c r="AT440" s="192" t="s">
        <v>184</v>
      </c>
      <c r="AU440" s="192" t="s">
        <v>89</v>
      </c>
      <c r="AV440" s="13" t="s">
        <v>89</v>
      </c>
      <c r="AW440" s="13" t="s">
        <v>35</v>
      </c>
      <c r="AX440" s="13" t="s">
        <v>79</v>
      </c>
      <c r="AY440" s="192" t="s">
        <v>177</v>
      </c>
    </row>
    <row r="441" spans="1:65" s="13" customFormat="1">
      <c r="B441" s="190"/>
      <c r="D441" s="191" t="s">
        <v>184</v>
      </c>
      <c r="E441" s="192" t="s">
        <v>1</v>
      </c>
      <c r="F441" s="193" t="s">
        <v>352</v>
      </c>
      <c r="H441" s="194">
        <v>15.6</v>
      </c>
      <c r="I441" s="195"/>
      <c r="L441" s="190"/>
      <c r="M441" s="196"/>
      <c r="N441" s="197"/>
      <c r="O441" s="197"/>
      <c r="P441" s="197"/>
      <c r="Q441" s="197"/>
      <c r="R441" s="197"/>
      <c r="S441" s="197"/>
      <c r="T441" s="198"/>
      <c r="AT441" s="192" t="s">
        <v>184</v>
      </c>
      <c r="AU441" s="192" t="s">
        <v>89</v>
      </c>
      <c r="AV441" s="13" t="s">
        <v>89</v>
      </c>
      <c r="AW441" s="13" t="s">
        <v>35</v>
      </c>
      <c r="AX441" s="13" t="s">
        <v>79</v>
      </c>
      <c r="AY441" s="192" t="s">
        <v>177</v>
      </c>
    </row>
    <row r="442" spans="1:65" s="13" customFormat="1">
      <c r="B442" s="190"/>
      <c r="D442" s="191" t="s">
        <v>184</v>
      </c>
      <c r="E442" s="192" t="s">
        <v>1</v>
      </c>
      <c r="F442" s="193" t="s">
        <v>353</v>
      </c>
      <c r="H442" s="194">
        <v>8.59</v>
      </c>
      <c r="I442" s="195"/>
      <c r="L442" s="190"/>
      <c r="M442" s="196"/>
      <c r="N442" s="197"/>
      <c r="O442" s="197"/>
      <c r="P442" s="197"/>
      <c r="Q442" s="197"/>
      <c r="R442" s="197"/>
      <c r="S442" s="197"/>
      <c r="T442" s="198"/>
      <c r="AT442" s="192" t="s">
        <v>184</v>
      </c>
      <c r="AU442" s="192" t="s">
        <v>89</v>
      </c>
      <c r="AV442" s="13" t="s">
        <v>89</v>
      </c>
      <c r="AW442" s="13" t="s">
        <v>35</v>
      </c>
      <c r="AX442" s="13" t="s">
        <v>79</v>
      </c>
      <c r="AY442" s="192" t="s">
        <v>177</v>
      </c>
    </row>
    <row r="443" spans="1:65" s="13" customFormat="1">
      <c r="B443" s="190"/>
      <c r="D443" s="191" t="s">
        <v>184</v>
      </c>
      <c r="E443" s="192" t="s">
        <v>1</v>
      </c>
      <c r="F443" s="193" t="s">
        <v>354</v>
      </c>
      <c r="H443" s="194">
        <v>43.2</v>
      </c>
      <c r="I443" s="195"/>
      <c r="L443" s="190"/>
      <c r="M443" s="196"/>
      <c r="N443" s="197"/>
      <c r="O443" s="197"/>
      <c r="P443" s="197"/>
      <c r="Q443" s="197"/>
      <c r="R443" s="197"/>
      <c r="S443" s="197"/>
      <c r="T443" s="198"/>
      <c r="AT443" s="192" t="s">
        <v>184</v>
      </c>
      <c r="AU443" s="192" t="s">
        <v>89</v>
      </c>
      <c r="AV443" s="13" t="s">
        <v>89</v>
      </c>
      <c r="AW443" s="13" t="s">
        <v>35</v>
      </c>
      <c r="AX443" s="13" t="s">
        <v>79</v>
      </c>
      <c r="AY443" s="192" t="s">
        <v>177</v>
      </c>
    </row>
    <row r="444" spans="1:65" s="13" customFormat="1">
      <c r="B444" s="190"/>
      <c r="D444" s="191" t="s">
        <v>184</v>
      </c>
      <c r="E444" s="192" t="s">
        <v>1</v>
      </c>
      <c r="F444" s="193" t="s">
        <v>355</v>
      </c>
      <c r="H444" s="194">
        <v>13.2</v>
      </c>
      <c r="I444" s="195"/>
      <c r="L444" s="190"/>
      <c r="M444" s="196"/>
      <c r="N444" s="197"/>
      <c r="O444" s="197"/>
      <c r="P444" s="197"/>
      <c r="Q444" s="197"/>
      <c r="R444" s="197"/>
      <c r="S444" s="197"/>
      <c r="T444" s="198"/>
      <c r="AT444" s="192" t="s">
        <v>184</v>
      </c>
      <c r="AU444" s="192" t="s">
        <v>89</v>
      </c>
      <c r="AV444" s="13" t="s">
        <v>89</v>
      </c>
      <c r="AW444" s="13" t="s">
        <v>35</v>
      </c>
      <c r="AX444" s="13" t="s">
        <v>79</v>
      </c>
      <c r="AY444" s="192" t="s">
        <v>177</v>
      </c>
    </row>
    <row r="445" spans="1:65" s="13" customFormat="1">
      <c r="B445" s="190"/>
      <c r="D445" s="191" t="s">
        <v>184</v>
      </c>
      <c r="E445" s="192" t="s">
        <v>1</v>
      </c>
      <c r="F445" s="193" t="s">
        <v>356</v>
      </c>
      <c r="H445" s="194">
        <v>26.4</v>
      </c>
      <c r="I445" s="195"/>
      <c r="L445" s="190"/>
      <c r="M445" s="196"/>
      <c r="N445" s="197"/>
      <c r="O445" s="197"/>
      <c r="P445" s="197"/>
      <c r="Q445" s="197"/>
      <c r="R445" s="197"/>
      <c r="S445" s="197"/>
      <c r="T445" s="198"/>
      <c r="AT445" s="192" t="s">
        <v>184</v>
      </c>
      <c r="AU445" s="192" t="s">
        <v>89</v>
      </c>
      <c r="AV445" s="13" t="s">
        <v>89</v>
      </c>
      <c r="AW445" s="13" t="s">
        <v>35</v>
      </c>
      <c r="AX445" s="13" t="s">
        <v>79</v>
      </c>
      <c r="AY445" s="192" t="s">
        <v>177</v>
      </c>
    </row>
    <row r="446" spans="1:65" s="13" customFormat="1">
      <c r="B446" s="190"/>
      <c r="D446" s="191" t="s">
        <v>184</v>
      </c>
      <c r="E446" s="192" t="s">
        <v>1</v>
      </c>
      <c r="F446" s="193" t="s">
        <v>357</v>
      </c>
      <c r="H446" s="194">
        <v>13.3</v>
      </c>
      <c r="I446" s="195"/>
      <c r="L446" s="190"/>
      <c r="M446" s="196"/>
      <c r="N446" s="197"/>
      <c r="O446" s="197"/>
      <c r="P446" s="197"/>
      <c r="Q446" s="197"/>
      <c r="R446" s="197"/>
      <c r="S446" s="197"/>
      <c r="T446" s="198"/>
      <c r="AT446" s="192" t="s">
        <v>184</v>
      </c>
      <c r="AU446" s="192" t="s">
        <v>89</v>
      </c>
      <c r="AV446" s="13" t="s">
        <v>89</v>
      </c>
      <c r="AW446" s="13" t="s">
        <v>35</v>
      </c>
      <c r="AX446" s="13" t="s">
        <v>79</v>
      </c>
      <c r="AY446" s="192" t="s">
        <v>177</v>
      </c>
    </row>
    <row r="447" spans="1:65" s="13" customFormat="1">
      <c r="B447" s="190"/>
      <c r="D447" s="191" t="s">
        <v>184</v>
      </c>
      <c r="E447" s="192" t="s">
        <v>1</v>
      </c>
      <c r="F447" s="193" t="s">
        <v>358</v>
      </c>
      <c r="H447" s="194">
        <v>13.3</v>
      </c>
      <c r="I447" s="195"/>
      <c r="L447" s="190"/>
      <c r="M447" s="196"/>
      <c r="N447" s="197"/>
      <c r="O447" s="197"/>
      <c r="P447" s="197"/>
      <c r="Q447" s="197"/>
      <c r="R447" s="197"/>
      <c r="S447" s="197"/>
      <c r="T447" s="198"/>
      <c r="AT447" s="192" t="s">
        <v>184</v>
      </c>
      <c r="AU447" s="192" t="s">
        <v>89</v>
      </c>
      <c r="AV447" s="13" t="s">
        <v>89</v>
      </c>
      <c r="AW447" s="13" t="s">
        <v>35</v>
      </c>
      <c r="AX447" s="13" t="s">
        <v>79</v>
      </c>
      <c r="AY447" s="192" t="s">
        <v>177</v>
      </c>
    </row>
    <row r="448" spans="1:65" s="13" customFormat="1">
      <c r="B448" s="190"/>
      <c r="D448" s="191" t="s">
        <v>184</v>
      </c>
      <c r="E448" s="192" t="s">
        <v>1</v>
      </c>
      <c r="F448" s="193" t="s">
        <v>359</v>
      </c>
      <c r="H448" s="194">
        <v>7.56</v>
      </c>
      <c r="I448" s="195"/>
      <c r="L448" s="190"/>
      <c r="M448" s="196"/>
      <c r="N448" s="197"/>
      <c r="O448" s="197"/>
      <c r="P448" s="197"/>
      <c r="Q448" s="197"/>
      <c r="R448" s="197"/>
      <c r="S448" s="197"/>
      <c r="T448" s="198"/>
      <c r="AT448" s="192" t="s">
        <v>184</v>
      </c>
      <c r="AU448" s="192" t="s">
        <v>89</v>
      </c>
      <c r="AV448" s="13" t="s">
        <v>89</v>
      </c>
      <c r="AW448" s="13" t="s">
        <v>35</v>
      </c>
      <c r="AX448" s="13" t="s">
        <v>79</v>
      </c>
      <c r="AY448" s="192" t="s">
        <v>177</v>
      </c>
    </row>
    <row r="449" spans="1:65" s="16" customFormat="1">
      <c r="B449" s="225"/>
      <c r="D449" s="191" t="s">
        <v>184</v>
      </c>
      <c r="E449" s="226" t="s">
        <v>1</v>
      </c>
      <c r="F449" s="227" t="s">
        <v>479</v>
      </c>
      <c r="H449" s="228">
        <v>205.95000000000002</v>
      </c>
      <c r="I449" s="229"/>
      <c r="L449" s="225"/>
      <c r="M449" s="230"/>
      <c r="N449" s="231"/>
      <c r="O449" s="231"/>
      <c r="P449" s="231"/>
      <c r="Q449" s="231"/>
      <c r="R449" s="231"/>
      <c r="S449" s="231"/>
      <c r="T449" s="232"/>
      <c r="AT449" s="226" t="s">
        <v>184</v>
      </c>
      <c r="AU449" s="226" t="s">
        <v>89</v>
      </c>
      <c r="AV449" s="16" t="s">
        <v>194</v>
      </c>
      <c r="AW449" s="16" t="s">
        <v>35</v>
      </c>
      <c r="AX449" s="16" t="s">
        <v>79</v>
      </c>
      <c r="AY449" s="226" t="s">
        <v>177</v>
      </c>
    </row>
    <row r="450" spans="1:65" s="13" customFormat="1">
      <c r="B450" s="190"/>
      <c r="D450" s="191" t="s">
        <v>184</v>
      </c>
      <c r="E450" s="192" t="s">
        <v>1</v>
      </c>
      <c r="F450" s="193" t="s">
        <v>506</v>
      </c>
      <c r="H450" s="194">
        <v>26.774000000000001</v>
      </c>
      <c r="I450" s="195"/>
      <c r="L450" s="190"/>
      <c r="M450" s="196"/>
      <c r="N450" s="197"/>
      <c r="O450" s="197"/>
      <c r="P450" s="197"/>
      <c r="Q450" s="197"/>
      <c r="R450" s="197"/>
      <c r="S450" s="197"/>
      <c r="T450" s="198"/>
      <c r="AT450" s="192" t="s">
        <v>184</v>
      </c>
      <c r="AU450" s="192" t="s">
        <v>89</v>
      </c>
      <c r="AV450" s="13" t="s">
        <v>89</v>
      </c>
      <c r="AW450" s="13" t="s">
        <v>35</v>
      </c>
      <c r="AX450" s="13" t="s">
        <v>79</v>
      </c>
      <c r="AY450" s="192" t="s">
        <v>177</v>
      </c>
    </row>
    <row r="451" spans="1:65" s="16" customFormat="1">
      <c r="B451" s="225"/>
      <c r="D451" s="191" t="s">
        <v>184</v>
      </c>
      <c r="E451" s="226" t="s">
        <v>1</v>
      </c>
      <c r="F451" s="227" t="s">
        <v>479</v>
      </c>
      <c r="H451" s="228">
        <v>26.774000000000001</v>
      </c>
      <c r="I451" s="229"/>
      <c r="L451" s="225"/>
      <c r="M451" s="230"/>
      <c r="N451" s="231"/>
      <c r="O451" s="231"/>
      <c r="P451" s="231"/>
      <c r="Q451" s="231"/>
      <c r="R451" s="231"/>
      <c r="S451" s="231"/>
      <c r="T451" s="232"/>
      <c r="AT451" s="226" t="s">
        <v>184</v>
      </c>
      <c r="AU451" s="226" t="s">
        <v>89</v>
      </c>
      <c r="AV451" s="16" t="s">
        <v>194</v>
      </c>
      <c r="AW451" s="16" t="s">
        <v>35</v>
      </c>
      <c r="AX451" s="16" t="s">
        <v>87</v>
      </c>
      <c r="AY451" s="226" t="s">
        <v>177</v>
      </c>
    </row>
    <row r="452" spans="1:65" s="2" customFormat="1" ht="16.5" customHeight="1">
      <c r="A452" s="33"/>
      <c r="B452" s="141"/>
      <c r="C452" s="176" t="s">
        <v>507</v>
      </c>
      <c r="D452" s="176" t="s">
        <v>179</v>
      </c>
      <c r="E452" s="177" t="s">
        <v>508</v>
      </c>
      <c r="F452" s="178" t="s">
        <v>509</v>
      </c>
      <c r="G452" s="179" t="s">
        <v>273</v>
      </c>
      <c r="H452" s="180">
        <v>24</v>
      </c>
      <c r="I452" s="181"/>
      <c r="J452" s="182">
        <f>ROUND(I452*H452,2)</f>
        <v>0</v>
      </c>
      <c r="K452" s="183"/>
      <c r="L452" s="34"/>
      <c r="M452" s="184" t="s">
        <v>1</v>
      </c>
      <c r="N452" s="185" t="s">
        <v>44</v>
      </c>
      <c r="O452" s="59"/>
      <c r="P452" s="186">
        <f>O452*H452</f>
        <v>0</v>
      </c>
      <c r="Q452" s="186">
        <v>0</v>
      </c>
      <c r="R452" s="186">
        <f>Q452*H452</f>
        <v>0</v>
      </c>
      <c r="S452" s="186">
        <v>7.3999999999999996E-2</v>
      </c>
      <c r="T452" s="187">
        <f>S452*H452</f>
        <v>1.7759999999999998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88" t="s">
        <v>183</v>
      </c>
      <c r="AT452" s="188" t="s">
        <v>179</v>
      </c>
      <c r="AU452" s="188" t="s">
        <v>89</v>
      </c>
      <c r="AY452" s="18" t="s">
        <v>177</v>
      </c>
      <c r="BE452" s="189">
        <f>IF(N452="základní",J452,0)</f>
        <v>0</v>
      </c>
      <c r="BF452" s="189">
        <f>IF(N452="snížená",J452,0)</f>
        <v>0</v>
      </c>
      <c r="BG452" s="189">
        <f>IF(N452="zákl. přenesená",J452,0)</f>
        <v>0</v>
      </c>
      <c r="BH452" s="189">
        <f>IF(N452="sníž. přenesená",J452,0)</f>
        <v>0</v>
      </c>
      <c r="BI452" s="189">
        <f>IF(N452="nulová",J452,0)</f>
        <v>0</v>
      </c>
      <c r="BJ452" s="18" t="s">
        <v>87</v>
      </c>
      <c r="BK452" s="189">
        <f>ROUND(I452*H452,2)</f>
        <v>0</v>
      </c>
      <c r="BL452" s="18" t="s">
        <v>183</v>
      </c>
      <c r="BM452" s="188" t="s">
        <v>510</v>
      </c>
    </row>
    <row r="453" spans="1:65" s="13" customFormat="1">
      <c r="B453" s="190"/>
      <c r="D453" s="191" t="s">
        <v>184</v>
      </c>
      <c r="E453" s="192" t="s">
        <v>1</v>
      </c>
      <c r="F453" s="193" t="s">
        <v>297</v>
      </c>
      <c r="H453" s="194">
        <v>16</v>
      </c>
      <c r="I453" s="195"/>
      <c r="L453" s="190"/>
      <c r="M453" s="196"/>
      <c r="N453" s="197"/>
      <c r="O453" s="197"/>
      <c r="P453" s="197"/>
      <c r="Q453" s="197"/>
      <c r="R453" s="197"/>
      <c r="S453" s="197"/>
      <c r="T453" s="198"/>
      <c r="AT453" s="192" t="s">
        <v>184</v>
      </c>
      <c r="AU453" s="192" t="s">
        <v>89</v>
      </c>
      <c r="AV453" s="13" t="s">
        <v>89</v>
      </c>
      <c r="AW453" s="13" t="s">
        <v>35</v>
      </c>
      <c r="AX453" s="13" t="s">
        <v>79</v>
      </c>
      <c r="AY453" s="192" t="s">
        <v>177</v>
      </c>
    </row>
    <row r="454" spans="1:65" s="15" customFormat="1">
      <c r="B454" s="207"/>
      <c r="D454" s="191" t="s">
        <v>184</v>
      </c>
      <c r="E454" s="208" t="s">
        <v>1</v>
      </c>
      <c r="F454" s="209" t="s">
        <v>511</v>
      </c>
      <c r="H454" s="208" t="s">
        <v>1</v>
      </c>
      <c r="I454" s="210"/>
      <c r="L454" s="207"/>
      <c r="M454" s="211"/>
      <c r="N454" s="212"/>
      <c r="O454" s="212"/>
      <c r="P454" s="212"/>
      <c r="Q454" s="212"/>
      <c r="R454" s="212"/>
      <c r="S454" s="212"/>
      <c r="T454" s="213"/>
      <c r="AT454" s="208" t="s">
        <v>184</v>
      </c>
      <c r="AU454" s="208" t="s">
        <v>89</v>
      </c>
      <c r="AV454" s="15" t="s">
        <v>87</v>
      </c>
      <c r="AW454" s="15" t="s">
        <v>35</v>
      </c>
      <c r="AX454" s="15" t="s">
        <v>79</v>
      </c>
      <c r="AY454" s="208" t="s">
        <v>177</v>
      </c>
    </row>
    <row r="455" spans="1:65" s="15" customFormat="1">
      <c r="B455" s="207"/>
      <c r="D455" s="191" t="s">
        <v>184</v>
      </c>
      <c r="E455" s="208" t="s">
        <v>1</v>
      </c>
      <c r="F455" s="209" t="s">
        <v>250</v>
      </c>
      <c r="H455" s="208" t="s">
        <v>1</v>
      </c>
      <c r="I455" s="210"/>
      <c r="L455" s="207"/>
      <c r="M455" s="211"/>
      <c r="N455" s="212"/>
      <c r="O455" s="212"/>
      <c r="P455" s="212"/>
      <c r="Q455" s="212"/>
      <c r="R455" s="212"/>
      <c r="S455" s="212"/>
      <c r="T455" s="213"/>
      <c r="AT455" s="208" t="s">
        <v>184</v>
      </c>
      <c r="AU455" s="208" t="s">
        <v>89</v>
      </c>
      <c r="AV455" s="15" t="s">
        <v>87</v>
      </c>
      <c r="AW455" s="15" t="s">
        <v>35</v>
      </c>
      <c r="AX455" s="15" t="s">
        <v>79</v>
      </c>
      <c r="AY455" s="208" t="s">
        <v>177</v>
      </c>
    </row>
    <row r="456" spans="1:65" s="13" customFormat="1">
      <c r="B456" s="190"/>
      <c r="D456" s="191" t="s">
        <v>184</v>
      </c>
      <c r="E456" s="192" t="s">
        <v>1</v>
      </c>
      <c r="F456" s="193" t="s">
        <v>262</v>
      </c>
      <c r="H456" s="194">
        <v>8</v>
      </c>
      <c r="I456" s="195"/>
      <c r="L456" s="190"/>
      <c r="M456" s="196"/>
      <c r="N456" s="197"/>
      <c r="O456" s="197"/>
      <c r="P456" s="197"/>
      <c r="Q456" s="197"/>
      <c r="R456" s="197"/>
      <c r="S456" s="197"/>
      <c r="T456" s="198"/>
      <c r="AT456" s="192" t="s">
        <v>184</v>
      </c>
      <c r="AU456" s="192" t="s">
        <v>89</v>
      </c>
      <c r="AV456" s="13" t="s">
        <v>89</v>
      </c>
      <c r="AW456" s="13" t="s">
        <v>35</v>
      </c>
      <c r="AX456" s="13" t="s">
        <v>79</v>
      </c>
      <c r="AY456" s="192" t="s">
        <v>177</v>
      </c>
    </row>
    <row r="457" spans="1:65" s="14" customFormat="1">
      <c r="B457" s="199"/>
      <c r="D457" s="191" t="s">
        <v>184</v>
      </c>
      <c r="E457" s="200" t="s">
        <v>1</v>
      </c>
      <c r="F457" s="201" t="s">
        <v>186</v>
      </c>
      <c r="H457" s="202">
        <v>24</v>
      </c>
      <c r="I457" s="203"/>
      <c r="L457" s="199"/>
      <c r="M457" s="204"/>
      <c r="N457" s="205"/>
      <c r="O457" s="205"/>
      <c r="P457" s="205"/>
      <c r="Q457" s="205"/>
      <c r="R457" s="205"/>
      <c r="S457" s="205"/>
      <c r="T457" s="206"/>
      <c r="AT457" s="200" t="s">
        <v>184</v>
      </c>
      <c r="AU457" s="200" t="s">
        <v>89</v>
      </c>
      <c r="AV457" s="14" t="s">
        <v>183</v>
      </c>
      <c r="AW457" s="14" t="s">
        <v>35</v>
      </c>
      <c r="AX457" s="14" t="s">
        <v>87</v>
      </c>
      <c r="AY457" s="200" t="s">
        <v>177</v>
      </c>
    </row>
    <row r="458" spans="1:65" s="2" customFormat="1" ht="16.5" customHeight="1">
      <c r="A458" s="33"/>
      <c r="B458" s="141"/>
      <c r="C458" s="176" t="s">
        <v>512</v>
      </c>
      <c r="D458" s="176" t="s">
        <v>179</v>
      </c>
      <c r="E458" s="177" t="s">
        <v>513</v>
      </c>
      <c r="F458" s="178" t="s">
        <v>514</v>
      </c>
      <c r="G458" s="179" t="s">
        <v>182</v>
      </c>
      <c r="H458" s="180">
        <v>40.002000000000002</v>
      </c>
      <c r="I458" s="181"/>
      <c r="J458" s="182">
        <f>ROUND(I458*H458,2)</f>
        <v>0</v>
      </c>
      <c r="K458" s="183"/>
      <c r="L458" s="34"/>
      <c r="M458" s="184" t="s">
        <v>1</v>
      </c>
      <c r="N458" s="185" t="s">
        <v>44</v>
      </c>
      <c r="O458" s="59"/>
      <c r="P458" s="186">
        <f>O458*H458</f>
        <v>0</v>
      </c>
      <c r="Q458" s="186">
        <v>0</v>
      </c>
      <c r="R458" s="186">
        <f>Q458*H458</f>
        <v>0</v>
      </c>
      <c r="S458" s="186">
        <v>0.01</v>
      </c>
      <c r="T458" s="187">
        <f>S458*H458</f>
        <v>0.40002000000000004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88" t="s">
        <v>183</v>
      </c>
      <c r="AT458" s="188" t="s">
        <v>179</v>
      </c>
      <c r="AU458" s="188" t="s">
        <v>89</v>
      </c>
      <c r="AY458" s="18" t="s">
        <v>177</v>
      </c>
      <c r="BE458" s="189">
        <f>IF(N458="základní",J458,0)</f>
        <v>0</v>
      </c>
      <c r="BF458" s="189">
        <f>IF(N458="snížená",J458,0)</f>
        <v>0</v>
      </c>
      <c r="BG458" s="189">
        <f>IF(N458="zákl. přenesená",J458,0)</f>
        <v>0</v>
      </c>
      <c r="BH458" s="189">
        <f>IF(N458="sníž. přenesená",J458,0)</f>
        <v>0</v>
      </c>
      <c r="BI458" s="189">
        <f>IF(N458="nulová",J458,0)</f>
        <v>0</v>
      </c>
      <c r="BJ458" s="18" t="s">
        <v>87</v>
      </c>
      <c r="BK458" s="189">
        <f>ROUND(I458*H458,2)</f>
        <v>0</v>
      </c>
      <c r="BL458" s="18" t="s">
        <v>183</v>
      </c>
      <c r="BM458" s="188" t="s">
        <v>515</v>
      </c>
    </row>
    <row r="459" spans="1:65" s="15" customFormat="1">
      <c r="B459" s="207"/>
      <c r="D459" s="191" t="s">
        <v>184</v>
      </c>
      <c r="E459" s="208" t="s">
        <v>1</v>
      </c>
      <c r="F459" s="209" t="s">
        <v>516</v>
      </c>
      <c r="H459" s="208" t="s">
        <v>1</v>
      </c>
      <c r="I459" s="210"/>
      <c r="L459" s="207"/>
      <c r="M459" s="211"/>
      <c r="N459" s="212"/>
      <c r="O459" s="212"/>
      <c r="P459" s="212"/>
      <c r="Q459" s="212"/>
      <c r="R459" s="212"/>
      <c r="S459" s="212"/>
      <c r="T459" s="213"/>
      <c r="AT459" s="208" t="s">
        <v>184</v>
      </c>
      <c r="AU459" s="208" t="s">
        <v>89</v>
      </c>
      <c r="AV459" s="15" t="s">
        <v>87</v>
      </c>
      <c r="AW459" s="15" t="s">
        <v>35</v>
      </c>
      <c r="AX459" s="15" t="s">
        <v>79</v>
      </c>
      <c r="AY459" s="208" t="s">
        <v>177</v>
      </c>
    </row>
    <row r="460" spans="1:65" s="15" customFormat="1">
      <c r="B460" s="207"/>
      <c r="D460" s="191" t="s">
        <v>184</v>
      </c>
      <c r="E460" s="208" t="s">
        <v>1</v>
      </c>
      <c r="F460" s="209" t="s">
        <v>192</v>
      </c>
      <c r="H460" s="208" t="s">
        <v>1</v>
      </c>
      <c r="I460" s="210"/>
      <c r="L460" s="207"/>
      <c r="M460" s="211"/>
      <c r="N460" s="212"/>
      <c r="O460" s="212"/>
      <c r="P460" s="212"/>
      <c r="Q460" s="212"/>
      <c r="R460" s="212"/>
      <c r="S460" s="212"/>
      <c r="T460" s="213"/>
      <c r="AT460" s="208" t="s">
        <v>184</v>
      </c>
      <c r="AU460" s="208" t="s">
        <v>89</v>
      </c>
      <c r="AV460" s="15" t="s">
        <v>87</v>
      </c>
      <c r="AW460" s="15" t="s">
        <v>35</v>
      </c>
      <c r="AX460" s="15" t="s">
        <v>79</v>
      </c>
      <c r="AY460" s="208" t="s">
        <v>177</v>
      </c>
    </row>
    <row r="461" spans="1:65" s="13" customFormat="1">
      <c r="B461" s="190"/>
      <c r="D461" s="191" t="s">
        <v>184</v>
      </c>
      <c r="E461" s="192" t="s">
        <v>1</v>
      </c>
      <c r="F461" s="193" t="s">
        <v>480</v>
      </c>
      <c r="H461" s="194">
        <v>12.917999999999999</v>
      </c>
      <c r="I461" s="195"/>
      <c r="L461" s="190"/>
      <c r="M461" s="196"/>
      <c r="N461" s="197"/>
      <c r="O461" s="197"/>
      <c r="P461" s="197"/>
      <c r="Q461" s="197"/>
      <c r="R461" s="197"/>
      <c r="S461" s="197"/>
      <c r="T461" s="198"/>
      <c r="AT461" s="192" t="s">
        <v>184</v>
      </c>
      <c r="AU461" s="192" t="s">
        <v>89</v>
      </c>
      <c r="AV461" s="13" t="s">
        <v>89</v>
      </c>
      <c r="AW461" s="13" t="s">
        <v>35</v>
      </c>
      <c r="AX461" s="13" t="s">
        <v>79</v>
      </c>
      <c r="AY461" s="192" t="s">
        <v>177</v>
      </c>
    </row>
    <row r="462" spans="1:65" s="13" customFormat="1">
      <c r="B462" s="190"/>
      <c r="D462" s="191" t="s">
        <v>184</v>
      </c>
      <c r="E462" s="192" t="s">
        <v>1</v>
      </c>
      <c r="F462" s="193" t="s">
        <v>481</v>
      </c>
      <c r="H462" s="194">
        <v>27.084</v>
      </c>
      <c r="I462" s="195"/>
      <c r="L462" s="190"/>
      <c r="M462" s="196"/>
      <c r="N462" s="197"/>
      <c r="O462" s="197"/>
      <c r="P462" s="197"/>
      <c r="Q462" s="197"/>
      <c r="R462" s="197"/>
      <c r="S462" s="197"/>
      <c r="T462" s="198"/>
      <c r="AT462" s="192" t="s">
        <v>184</v>
      </c>
      <c r="AU462" s="192" t="s">
        <v>89</v>
      </c>
      <c r="AV462" s="13" t="s">
        <v>89</v>
      </c>
      <c r="AW462" s="13" t="s">
        <v>35</v>
      </c>
      <c r="AX462" s="13" t="s">
        <v>79</v>
      </c>
      <c r="AY462" s="192" t="s">
        <v>177</v>
      </c>
    </row>
    <row r="463" spans="1:65" s="14" customFormat="1">
      <c r="B463" s="199"/>
      <c r="D463" s="191" t="s">
        <v>184</v>
      </c>
      <c r="E463" s="200" t="s">
        <v>1</v>
      </c>
      <c r="F463" s="201" t="s">
        <v>186</v>
      </c>
      <c r="H463" s="202">
        <v>40.002000000000002</v>
      </c>
      <c r="I463" s="203"/>
      <c r="L463" s="199"/>
      <c r="M463" s="204"/>
      <c r="N463" s="205"/>
      <c r="O463" s="205"/>
      <c r="P463" s="205"/>
      <c r="Q463" s="205"/>
      <c r="R463" s="205"/>
      <c r="S463" s="205"/>
      <c r="T463" s="206"/>
      <c r="AT463" s="200" t="s">
        <v>184</v>
      </c>
      <c r="AU463" s="200" t="s">
        <v>89</v>
      </c>
      <c r="AV463" s="14" t="s">
        <v>183</v>
      </c>
      <c r="AW463" s="14" t="s">
        <v>35</v>
      </c>
      <c r="AX463" s="14" t="s">
        <v>87</v>
      </c>
      <c r="AY463" s="200" t="s">
        <v>177</v>
      </c>
    </row>
    <row r="464" spans="1:65" s="2" customFormat="1" ht="16.5" customHeight="1">
      <c r="A464" s="33"/>
      <c r="B464" s="141"/>
      <c r="C464" s="176" t="s">
        <v>387</v>
      </c>
      <c r="D464" s="176" t="s">
        <v>179</v>
      </c>
      <c r="E464" s="177" t="s">
        <v>517</v>
      </c>
      <c r="F464" s="178" t="s">
        <v>518</v>
      </c>
      <c r="G464" s="179" t="s">
        <v>519</v>
      </c>
      <c r="H464" s="180">
        <v>2</v>
      </c>
      <c r="I464" s="181"/>
      <c r="J464" s="182">
        <f>ROUND(I464*H464,2)</f>
        <v>0</v>
      </c>
      <c r="K464" s="183"/>
      <c r="L464" s="34"/>
      <c r="M464" s="184" t="s">
        <v>1</v>
      </c>
      <c r="N464" s="185" t="s">
        <v>44</v>
      </c>
      <c r="O464" s="59"/>
      <c r="P464" s="186">
        <f>O464*H464</f>
        <v>0</v>
      </c>
      <c r="Q464" s="186">
        <v>0</v>
      </c>
      <c r="R464" s="186">
        <f>Q464*H464</f>
        <v>0</v>
      </c>
      <c r="S464" s="186">
        <v>0</v>
      </c>
      <c r="T464" s="187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88" t="s">
        <v>183</v>
      </c>
      <c r="AT464" s="188" t="s">
        <v>179</v>
      </c>
      <c r="AU464" s="188" t="s">
        <v>89</v>
      </c>
      <c r="AY464" s="18" t="s">
        <v>177</v>
      </c>
      <c r="BE464" s="189">
        <f>IF(N464="základní",J464,0)</f>
        <v>0</v>
      </c>
      <c r="BF464" s="189">
        <f>IF(N464="snížená",J464,0)</f>
        <v>0</v>
      </c>
      <c r="BG464" s="189">
        <f>IF(N464="zákl. přenesená",J464,0)</f>
        <v>0</v>
      </c>
      <c r="BH464" s="189">
        <f>IF(N464="sníž. přenesená",J464,0)</f>
        <v>0</v>
      </c>
      <c r="BI464" s="189">
        <f>IF(N464="nulová",J464,0)</f>
        <v>0</v>
      </c>
      <c r="BJ464" s="18" t="s">
        <v>87</v>
      </c>
      <c r="BK464" s="189">
        <f>ROUND(I464*H464,2)</f>
        <v>0</v>
      </c>
      <c r="BL464" s="18" t="s">
        <v>183</v>
      </c>
      <c r="BM464" s="188" t="s">
        <v>520</v>
      </c>
    </row>
    <row r="465" spans="1:65" s="2" customFormat="1" ht="16.5" customHeight="1">
      <c r="A465" s="33"/>
      <c r="B465" s="141"/>
      <c r="C465" s="176" t="s">
        <v>521</v>
      </c>
      <c r="D465" s="176" t="s">
        <v>179</v>
      </c>
      <c r="E465" s="177" t="s">
        <v>522</v>
      </c>
      <c r="F465" s="178" t="s">
        <v>523</v>
      </c>
      <c r="G465" s="179" t="s">
        <v>519</v>
      </c>
      <c r="H465" s="180">
        <v>2</v>
      </c>
      <c r="I465" s="181"/>
      <c r="J465" s="182">
        <f>ROUND(I465*H465,2)</f>
        <v>0</v>
      </c>
      <c r="K465" s="183"/>
      <c r="L465" s="34"/>
      <c r="M465" s="184" t="s">
        <v>1</v>
      </c>
      <c r="N465" s="185" t="s">
        <v>44</v>
      </c>
      <c r="O465" s="59"/>
      <c r="P465" s="186">
        <f>O465*H465</f>
        <v>0</v>
      </c>
      <c r="Q465" s="186">
        <v>0</v>
      </c>
      <c r="R465" s="186">
        <f>Q465*H465</f>
        <v>0</v>
      </c>
      <c r="S465" s="186">
        <v>0</v>
      </c>
      <c r="T465" s="187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88" t="s">
        <v>183</v>
      </c>
      <c r="AT465" s="188" t="s">
        <v>179</v>
      </c>
      <c r="AU465" s="188" t="s">
        <v>89</v>
      </c>
      <c r="AY465" s="18" t="s">
        <v>177</v>
      </c>
      <c r="BE465" s="189">
        <f>IF(N465="základní",J465,0)</f>
        <v>0</v>
      </c>
      <c r="BF465" s="189">
        <f>IF(N465="snížená",J465,0)</f>
        <v>0</v>
      </c>
      <c r="BG465" s="189">
        <f>IF(N465="zákl. přenesená",J465,0)</f>
        <v>0</v>
      </c>
      <c r="BH465" s="189">
        <f>IF(N465="sníž. přenesená",J465,0)</f>
        <v>0</v>
      </c>
      <c r="BI465" s="189">
        <f>IF(N465="nulová",J465,0)</f>
        <v>0</v>
      </c>
      <c r="BJ465" s="18" t="s">
        <v>87</v>
      </c>
      <c r="BK465" s="189">
        <f>ROUND(I465*H465,2)</f>
        <v>0</v>
      </c>
      <c r="BL465" s="18" t="s">
        <v>183</v>
      </c>
      <c r="BM465" s="188" t="s">
        <v>524</v>
      </c>
    </row>
    <row r="466" spans="1:65" s="13" customFormat="1">
      <c r="B466" s="190"/>
      <c r="D466" s="191" t="s">
        <v>184</v>
      </c>
      <c r="E466" s="192" t="s">
        <v>1</v>
      </c>
      <c r="F466" s="193" t="s">
        <v>525</v>
      </c>
      <c r="H466" s="194">
        <v>2</v>
      </c>
      <c r="I466" s="195"/>
      <c r="L466" s="190"/>
      <c r="M466" s="196"/>
      <c r="N466" s="197"/>
      <c r="O466" s="197"/>
      <c r="P466" s="197"/>
      <c r="Q466" s="197"/>
      <c r="R466" s="197"/>
      <c r="S466" s="197"/>
      <c r="T466" s="198"/>
      <c r="AT466" s="192" t="s">
        <v>184</v>
      </c>
      <c r="AU466" s="192" t="s">
        <v>89</v>
      </c>
      <c r="AV466" s="13" t="s">
        <v>89</v>
      </c>
      <c r="AW466" s="13" t="s">
        <v>35</v>
      </c>
      <c r="AX466" s="13" t="s">
        <v>79</v>
      </c>
      <c r="AY466" s="192" t="s">
        <v>177</v>
      </c>
    </row>
    <row r="467" spans="1:65" s="14" customFormat="1">
      <c r="B467" s="199"/>
      <c r="D467" s="191" t="s">
        <v>184</v>
      </c>
      <c r="E467" s="200" t="s">
        <v>1</v>
      </c>
      <c r="F467" s="201" t="s">
        <v>186</v>
      </c>
      <c r="H467" s="202">
        <v>2</v>
      </c>
      <c r="I467" s="203"/>
      <c r="L467" s="199"/>
      <c r="M467" s="204"/>
      <c r="N467" s="205"/>
      <c r="O467" s="205"/>
      <c r="P467" s="205"/>
      <c r="Q467" s="205"/>
      <c r="R467" s="205"/>
      <c r="S467" s="205"/>
      <c r="T467" s="206"/>
      <c r="AT467" s="200" t="s">
        <v>184</v>
      </c>
      <c r="AU467" s="200" t="s">
        <v>89</v>
      </c>
      <c r="AV467" s="14" t="s">
        <v>183</v>
      </c>
      <c r="AW467" s="14" t="s">
        <v>35</v>
      </c>
      <c r="AX467" s="14" t="s">
        <v>87</v>
      </c>
      <c r="AY467" s="200" t="s">
        <v>177</v>
      </c>
    </row>
    <row r="468" spans="1:65" s="2" customFormat="1" ht="16.5" customHeight="1">
      <c r="A468" s="33"/>
      <c r="B468" s="141"/>
      <c r="C468" s="176" t="s">
        <v>526</v>
      </c>
      <c r="D468" s="176" t="s">
        <v>179</v>
      </c>
      <c r="E468" s="177" t="s">
        <v>527</v>
      </c>
      <c r="F468" s="178" t="s">
        <v>528</v>
      </c>
      <c r="G468" s="179" t="s">
        <v>282</v>
      </c>
      <c r="H468" s="180">
        <v>8</v>
      </c>
      <c r="I468" s="181"/>
      <c r="J468" s="182">
        <f>ROUND(I468*H468,2)</f>
        <v>0</v>
      </c>
      <c r="K468" s="183"/>
      <c r="L468" s="34"/>
      <c r="M468" s="184" t="s">
        <v>1</v>
      </c>
      <c r="N468" s="185" t="s">
        <v>44</v>
      </c>
      <c r="O468" s="59"/>
      <c r="P468" s="186">
        <f>O468*H468</f>
        <v>0</v>
      </c>
      <c r="Q468" s="186">
        <v>0</v>
      </c>
      <c r="R468" s="186">
        <f>Q468*H468</f>
        <v>0</v>
      </c>
      <c r="S468" s="186">
        <v>0</v>
      </c>
      <c r="T468" s="187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88" t="s">
        <v>183</v>
      </c>
      <c r="AT468" s="188" t="s">
        <v>179</v>
      </c>
      <c r="AU468" s="188" t="s">
        <v>89</v>
      </c>
      <c r="AY468" s="18" t="s">
        <v>177</v>
      </c>
      <c r="BE468" s="189">
        <f>IF(N468="základní",J468,0)</f>
        <v>0</v>
      </c>
      <c r="BF468" s="189">
        <f>IF(N468="snížená",J468,0)</f>
        <v>0</v>
      </c>
      <c r="BG468" s="189">
        <f>IF(N468="zákl. přenesená",J468,0)</f>
        <v>0</v>
      </c>
      <c r="BH468" s="189">
        <f>IF(N468="sníž. přenesená",J468,0)</f>
        <v>0</v>
      </c>
      <c r="BI468" s="189">
        <f>IF(N468="nulová",J468,0)</f>
        <v>0</v>
      </c>
      <c r="BJ468" s="18" t="s">
        <v>87</v>
      </c>
      <c r="BK468" s="189">
        <f>ROUND(I468*H468,2)</f>
        <v>0</v>
      </c>
      <c r="BL468" s="18" t="s">
        <v>183</v>
      </c>
      <c r="BM468" s="188" t="s">
        <v>529</v>
      </c>
    </row>
    <row r="469" spans="1:65" s="13" customFormat="1">
      <c r="B469" s="190"/>
      <c r="D469" s="191" t="s">
        <v>184</v>
      </c>
      <c r="E469" s="192" t="s">
        <v>1</v>
      </c>
      <c r="F469" s="193" t="s">
        <v>530</v>
      </c>
      <c r="H469" s="194">
        <v>6</v>
      </c>
      <c r="I469" s="195"/>
      <c r="L469" s="190"/>
      <c r="M469" s="196"/>
      <c r="N469" s="197"/>
      <c r="O469" s="197"/>
      <c r="P469" s="197"/>
      <c r="Q469" s="197"/>
      <c r="R469" s="197"/>
      <c r="S469" s="197"/>
      <c r="T469" s="198"/>
      <c r="AT469" s="192" t="s">
        <v>184</v>
      </c>
      <c r="AU469" s="192" t="s">
        <v>89</v>
      </c>
      <c r="AV469" s="13" t="s">
        <v>89</v>
      </c>
      <c r="AW469" s="13" t="s">
        <v>35</v>
      </c>
      <c r="AX469" s="13" t="s">
        <v>79</v>
      </c>
      <c r="AY469" s="192" t="s">
        <v>177</v>
      </c>
    </row>
    <row r="470" spans="1:65" s="13" customFormat="1">
      <c r="B470" s="190"/>
      <c r="D470" s="191" t="s">
        <v>184</v>
      </c>
      <c r="E470" s="192" t="s">
        <v>1</v>
      </c>
      <c r="F470" s="193" t="s">
        <v>531</v>
      </c>
      <c r="H470" s="194">
        <v>2</v>
      </c>
      <c r="I470" s="195"/>
      <c r="L470" s="190"/>
      <c r="M470" s="196"/>
      <c r="N470" s="197"/>
      <c r="O470" s="197"/>
      <c r="P470" s="197"/>
      <c r="Q470" s="197"/>
      <c r="R470" s="197"/>
      <c r="S470" s="197"/>
      <c r="T470" s="198"/>
      <c r="AT470" s="192" t="s">
        <v>184</v>
      </c>
      <c r="AU470" s="192" t="s">
        <v>89</v>
      </c>
      <c r="AV470" s="13" t="s">
        <v>89</v>
      </c>
      <c r="AW470" s="13" t="s">
        <v>35</v>
      </c>
      <c r="AX470" s="13" t="s">
        <v>79</v>
      </c>
      <c r="AY470" s="192" t="s">
        <v>177</v>
      </c>
    </row>
    <row r="471" spans="1:65" s="14" customFormat="1">
      <c r="B471" s="199"/>
      <c r="D471" s="191" t="s">
        <v>184</v>
      </c>
      <c r="E471" s="200" t="s">
        <v>1</v>
      </c>
      <c r="F471" s="201" t="s">
        <v>186</v>
      </c>
      <c r="H471" s="202">
        <v>8</v>
      </c>
      <c r="I471" s="203"/>
      <c r="L471" s="199"/>
      <c r="M471" s="204"/>
      <c r="N471" s="205"/>
      <c r="O471" s="205"/>
      <c r="P471" s="205"/>
      <c r="Q471" s="205"/>
      <c r="R471" s="205"/>
      <c r="S471" s="205"/>
      <c r="T471" s="206"/>
      <c r="AT471" s="200" t="s">
        <v>184</v>
      </c>
      <c r="AU471" s="200" t="s">
        <v>89</v>
      </c>
      <c r="AV471" s="14" t="s">
        <v>183</v>
      </c>
      <c r="AW471" s="14" t="s">
        <v>35</v>
      </c>
      <c r="AX471" s="14" t="s">
        <v>87</v>
      </c>
      <c r="AY471" s="200" t="s">
        <v>177</v>
      </c>
    </row>
    <row r="472" spans="1:65" s="12" customFormat="1" ht="22.95" customHeight="1">
      <c r="B472" s="163"/>
      <c r="D472" s="164" t="s">
        <v>78</v>
      </c>
      <c r="E472" s="174" t="s">
        <v>532</v>
      </c>
      <c r="F472" s="174" t="s">
        <v>533</v>
      </c>
      <c r="I472" s="166"/>
      <c r="J472" s="175">
        <f>BK472</f>
        <v>0</v>
      </c>
      <c r="L472" s="163"/>
      <c r="M472" s="168"/>
      <c r="N472" s="169"/>
      <c r="O472" s="169"/>
      <c r="P472" s="170">
        <f>SUM(P473:P475)</f>
        <v>0</v>
      </c>
      <c r="Q472" s="169"/>
      <c r="R472" s="170">
        <f>SUM(R473:R475)</f>
        <v>1.6245000000000002E-4</v>
      </c>
      <c r="S472" s="169"/>
      <c r="T472" s="171">
        <f>SUM(T473:T475)</f>
        <v>0</v>
      </c>
      <c r="AR472" s="164" t="s">
        <v>87</v>
      </c>
      <c r="AT472" s="172" t="s">
        <v>78</v>
      </c>
      <c r="AU472" s="172" t="s">
        <v>87</v>
      </c>
      <c r="AY472" s="164" t="s">
        <v>177</v>
      </c>
      <c r="BK472" s="173">
        <f>SUM(BK473:BK475)</f>
        <v>0</v>
      </c>
    </row>
    <row r="473" spans="1:65" s="2" customFormat="1" ht="16.5" customHeight="1">
      <c r="A473" s="33"/>
      <c r="B473" s="141"/>
      <c r="C473" s="176" t="s">
        <v>534</v>
      </c>
      <c r="D473" s="176" t="s">
        <v>179</v>
      </c>
      <c r="E473" s="177" t="s">
        <v>535</v>
      </c>
      <c r="F473" s="178" t="s">
        <v>536</v>
      </c>
      <c r="G473" s="179" t="s">
        <v>282</v>
      </c>
      <c r="H473" s="180">
        <v>5.415</v>
      </c>
      <c r="I473" s="181"/>
      <c r="J473" s="182">
        <f>ROUND(I473*H473,2)</f>
        <v>0</v>
      </c>
      <c r="K473" s="183"/>
      <c r="L473" s="34"/>
      <c r="M473" s="184" t="s">
        <v>1</v>
      </c>
      <c r="N473" s="185" t="s">
        <v>44</v>
      </c>
      <c r="O473" s="59"/>
      <c r="P473" s="186">
        <f>O473*H473</f>
        <v>0</v>
      </c>
      <c r="Q473" s="186">
        <v>3.0000000000000001E-5</v>
      </c>
      <c r="R473" s="186">
        <f>Q473*H473</f>
        <v>1.6245000000000002E-4</v>
      </c>
      <c r="S473" s="186">
        <v>0</v>
      </c>
      <c r="T473" s="187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88" t="s">
        <v>183</v>
      </c>
      <c r="AT473" s="188" t="s">
        <v>179</v>
      </c>
      <c r="AU473" s="188" t="s">
        <v>89</v>
      </c>
      <c r="AY473" s="18" t="s">
        <v>177</v>
      </c>
      <c r="BE473" s="189">
        <f>IF(N473="základní",J473,0)</f>
        <v>0</v>
      </c>
      <c r="BF473" s="189">
        <f>IF(N473="snížená",J473,0)</f>
        <v>0</v>
      </c>
      <c r="BG473" s="189">
        <f>IF(N473="zákl. přenesená",J473,0)</f>
        <v>0</v>
      </c>
      <c r="BH473" s="189">
        <f>IF(N473="sníž. přenesená",J473,0)</f>
        <v>0</v>
      </c>
      <c r="BI473" s="189">
        <f>IF(N473="nulová",J473,0)</f>
        <v>0</v>
      </c>
      <c r="BJ473" s="18" t="s">
        <v>87</v>
      </c>
      <c r="BK473" s="189">
        <f>ROUND(I473*H473,2)</f>
        <v>0</v>
      </c>
      <c r="BL473" s="18" t="s">
        <v>183</v>
      </c>
      <c r="BM473" s="188" t="s">
        <v>537</v>
      </c>
    </row>
    <row r="474" spans="1:65" s="13" customFormat="1">
      <c r="B474" s="190"/>
      <c r="D474" s="191" t="s">
        <v>184</v>
      </c>
      <c r="E474" s="192" t="s">
        <v>1</v>
      </c>
      <c r="F474" s="193" t="s">
        <v>538</v>
      </c>
      <c r="H474" s="194">
        <v>5.415</v>
      </c>
      <c r="I474" s="195"/>
      <c r="L474" s="190"/>
      <c r="M474" s="196"/>
      <c r="N474" s="197"/>
      <c r="O474" s="197"/>
      <c r="P474" s="197"/>
      <c r="Q474" s="197"/>
      <c r="R474" s="197"/>
      <c r="S474" s="197"/>
      <c r="T474" s="198"/>
      <c r="AT474" s="192" t="s">
        <v>184</v>
      </c>
      <c r="AU474" s="192" t="s">
        <v>89</v>
      </c>
      <c r="AV474" s="13" t="s">
        <v>89</v>
      </c>
      <c r="AW474" s="13" t="s">
        <v>35</v>
      </c>
      <c r="AX474" s="13" t="s">
        <v>79</v>
      </c>
      <c r="AY474" s="192" t="s">
        <v>177</v>
      </c>
    </row>
    <row r="475" spans="1:65" s="14" customFormat="1">
      <c r="B475" s="199"/>
      <c r="D475" s="191" t="s">
        <v>184</v>
      </c>
      <c r="E475" s="200" t="s">
        <v>1</v>
      </c>
      <c r="F475" s="201" t="s">
        <v>186</v>
      </c>
      <c r="H475" s="202">
        <v>5.415</v>
      </c>
      <c r="I475" s="203"/>
      <c r="L475" s="199"/>
      <c r="M475" s="204"/>
      <c r="N475" s="205"/>
      <c r="O475" s="205"/>
      <c r="P475" s="205"/>
      <c r="Q475" s="205"/>
      <c r="R475" s="205"/>
      <c r="S475" s="205"/>
      <c r="T475" s="206"/>
      <c r="AT475" s="200" t="s">
        <v>184</v>
      </c>
      <c r="AU475" s="200" t="s">
        <v>89</v>
      </c>
      <c r="AV475" s="14" t="s">
        <v>183</v>
      </c>
      <c r="AW475" s="14" t="s">
        <v>35</v>
      </c>
      <c r="AX475" s="14" t="s">
        <v>87</v>
      </c>
      <c r="AY475" s="200" t="s">
        <v>177</v>
      </c>
    </row>
    <row r="476" spans="1:65" s="12" customFormat="1" ht="22.95" customHeight="1">
      <c r="B476" s="163"/>
      <c r="D476" s="164" t="s">
        <v>78</v>
      </c>
      <c r="E476" s="174" t="s">
        <v>539</v>
      </c>
      <c r="F476" s="174" t="s">
        <v>540</v>
      </c>
      <c r="I476" s="166"/>
      <c r="J476" s="175">
        <f>BK476</f>
        <v>0</v>
      </c>
      <c r="L476" s="163"/>
      <c r="M476" s="168"/>
      <c r="N476" s="169"/>
      <c r="O476" s="169"/>
      <c r="P476" s="170">
        <f>SUM(P477:P502)</f>
        <v>0</v>
      </c>
      <c r="Q476" s="169"/>
      <c r="R476" s="170">
        <f>SUM(R477:R502)</f>
        <v>5.3559999999999997E-3</v>
      </c>
      <c r="S476" s="169"/>
      <c r="T476" s="171">
        <f>SUM(T477:T502)</f>
        <v>0</v>
      </c>
      <c r="AR476" s="164" t="s">
        <v>87</v>
      </c>
      <c r="AT476" s="172" t="s">
        <v>78</v>
      </c>
      <c r="AU476" s="172" t="s">
        <v>87</v>
      </c>
      <c r="AY476" s="164" t="s">
        <v>177</v>
      </c>
      <c r="BK476" s="173">
        <f>SUM(BK477:BK502)</f>
        <v>0</v>
      </c>
    </row>
    <row r="477" spans="1:65" s="2" customFormat="1" ht="16.5" customHeight="1">
      <c r="A477" s="33"/>
      <c r="B477" s="141"/>
      <c r="C477" s="176" t="s">
        <v>391</v>
      </c>
      <c r="D477" s="176" t="s">
        <v>179</v>
      </c>
      <c r="E477" s="177" t="s">
        <v>541</v>
      </c>
      <c r="F477" s="178" t="s">
        <v>542</v>
      </c>
      <c r="G477" s="179" t="s">
        <v>182</v>
      </c>
      <c r="H477" s="180">
        <v>514.28899999999999</v>
      </c>
      <c r="I477" s="181"/>
      <c r="J477" s="182">
        <f>ROUND(I477*H477,2)</f>
        <v>0</v>
      </c>
      <c r="K477" s="183"/>
      <c r="L477" s="34"/>
      <c r="M477" s="184" t="s">
        <v>1</v>
      </c>
      <c r="N477" s="185" t="s">
        <v>44</v>
      </c>
      <c r="O477" s="59"/>
      <c r="P477" s="186">
        <f>O477*H477</f>
        <v>0</v>
      </c>
      <c r="Q477" s="186">
        <v>0</v>
      </c>
      <c r="R477" s="186">
        <f>Q477*H477</f>
        <v>0</v>
      </c>
      <c r="S477" s="186">
        <v>0</v>
      </c>
      <c r="T477" s="187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88" t="s">
        <v>183</v>
      </c>
      <c r="AT477" s="188" t="s">
        <v>179</v>
      </c>
      <c r="AU477" s="188" t="s">
        <v>89</v>
      </c>
      <c r="AY477" s="18" t="s">
        <v>177</v>
      </c>
      <c r="BE477" s="189">
        <f>IF(N477="základní",J477,0)</f>
        <v>0</v>
      </c>
      <c r="BF477" s="189">
        <f>IF(N477="snížená",J477,0)</f>
        <v>0</v>
      </c>
      <c r="BG477" s="189">
        <f>IF(N477="zákl. přenesená",J477,0)</f>
        <v>0</v>
      </c>
      <c r="BH477" s="189">
        <f>IF(N477="sníž. přenesená",J477,0)</f>
        <v>0</v>
      </c>
      <c r="BI477" s="189">
        <f>IF(N477="nulová",J477,0)</f>
        <v>0</v>
      </c>
      <c r="BJ477" s="18" t="s">
        <v>87</v>
      </c>
      <c r="BK477" s="189">
        <f>ROUND(I477*H477,2)</f>
        <v>0</v>
      </c>
      <c r="BL477" s="18" t="s">
        <v>183</v>
      </c>
      <c r="BM477" s="188" t="s">
        <v>543</v>
      </c>
    </row>
    <row r="478" spans="1:65" s="15" customFormat="1">
      <c r="B478" s="207"/>
      <c r="D478" s="191" t="s">
        <v>184</v>
      </c>
      <c r="E478" s="208" t="s">
        <v>1</v>
      </c>
      <c r="F478" s="209" t="s">
        <v>544</v>
      </c>
      <c r="H478" s="208" t="s">
        <v>1</v>
      </c>
      <c r="I478" s="210"/>
      <c r="L478" s="207"/>
      <c r="M478" s="211"/>
      <c r="N478" s="212"/>
      <c r="O478" s="212"/>
      <c r="P478" s="212"/>
      <c r="Q478" s="212"/>
      <c r="R478" s="212"/>
      <c r="S478" s="212"/>
      <c r="T478" s="213"/>
      <c r="AT478" s="208" t="s">
        <v>184</v>
      </c>
      <c r="AU478" s="208" t="s">
        <v>89</v>
      </c>
      <c r="AV478" s="15" t="s">
        <v>87</v>
      </c>
      <c r="AW478" s="15" t="s">
        <v>35</v>
      </c>
      <c r="AX478" s="15" t="s">
        <v>79</v>
      </c>
      <c r="AY478" s="208" t="s">
        <v>177</v>
      </c>
    </row>
    <row r="479" spans="1:65" s="13" customFormat="1">
      <c r="B479" s="190"/>
      <c r="D479" s="191" t="s">
        <v>184</v>
      </c>
      <c r="E479" s="192" t="s">
        <v>1</v>
      </c>
      <c r="F479" s="193" t="s">
        <v>545</v>
      </c>
      <c r="H479" s="194">
        <v>66.393000000000001</v>
      </c>
      <c r="I479" s="195"/>
      <c r="L479" s="190"/>
      <c r="M479" s="196"/>
      <c r="N479" s="197"/>
      <c r="O479" s="197"/>
      <c r="P479" s="197"/>
      <c r="Q479" s="197"/>
      <c r="R479" s="197"/>
      <c r="S479" s="197"/>
      <c r="T479" s="198"/>
      <c r="AT479" s="192" t="s">
        <v>184</v>
      </c>
      <c r="AU479" s="192" t="s">
        <v>89</v>
      </c>
      <c r="AV479" s="13" t="s">
        <v>89</v>
      </c>
      <c r="AW479" s="13" t="s">
        <v>35</v>
      </c>
      <c r="AX479" s="13" t="s">
        <v>79</v>
      </c>
      <c r="AY479" s="192" t="s">
        <v>177</v>
      </c>
    </row>
    <row r="480" spans="1:65" s="13" customFormat="1">
      <c r="B480" s="190"/>
      <c r="D480" s="191" t="s">
        <v>184</v>
      </c>
      <c r="E480" s="192" t="s">
        <v>1</v>
      </c>
      <c r="F480" s="193" t="s">
        <v>473</v>
      </c>
      <c r="H480" s="194">
        <v>106.122</v>
      </c>
      <c r="I480" s="195"/>
      <c r="L480" s="190"/>
      <c r="M480" s="196"/>
      <c r="N480" s="197"/>
      <c r="O480" s="197"/>
      <c r="P480" s="197"/>
      <c r="Q480" s="197"/>
      <c r="R480" s="197"/>
      <c r="S480" s="197"/>
      <c r="T480" s="198"/>
      <c r="AT480" s="192" t="s">
        <v>184</v>
      </c>
      <c r="AU480" s="192" t="s">
        <v>89</v>
      </c>
      <c r="AV480" s="13" t="s">
        <v>89</v>
      </c>
      <c r="AW480" s="13" t="s">
        <v>35</v>
      </c>
      <c r="AX480" s="13" t="s">
        <v>79</v>
      </c>
      <c r="AY480" s="192" t="s">
        <v>177</v>
      </c>
    </row>
    <row r="481" spans="1:65" s="15" customFormat="1">
      <c r="B481" s="207"/>
      <c r="D481" s="191" t="s">
        <v>184</v>
      </c>
      <c r="E481" s="208" t="s">
        <v>1</v>
      </c>
      <c r="F481" s="209" t="s">
        <v>546</v>
      </c>
      <c r="H481" s="208" t="s">
        <v>1</v>
      </c>
      <c r="I481" s="210"/>
      <c r="L481" s="207"/>
      <c r="M481" s="211"/>
      <c r="N481" s="212"/>
      <c r="O481" s="212"/>
      <c r="P481" s="212"/>
      <c r="Q481" s="212"/>
      <c r="R481" s="212"/>
      <c r="S481" s="212"/>
      <c r="T481" s="213"/>
      <c r="AT481" s="208" t="s">
        <v>184</v>
      </c>
      <c r="AU481" s="208" t="s">
        <v>89</v>
      </c>
      <c r="AV481" s="15" t="s">
        <v>87</v>
      </c>
      <c r="AW481" s="15" t="s">
        <v>35</v>
      </c>
      <c r="AX481" s="15" t="s">
        <v>79</v>
      </c>
      <c r="AY481" s="208" t="s">
        <v>177</v>
      </c>
    </row>
    <row r="482" spans="1:65" s="13" customFormat="1">
      <c r="B482" s="190"/>
      <c r="D482" s="191" t="s">
        <v>184</v>
      </c>
      <c r="E482" s="192" t="s">
        <v>1</v>
      </c>
      <c r="F482" s="193" t="s">
        <v>475</v>
      </c>
      <c r="H482" s="194">
        <v>103.015</v>
      </c>
      <c r="I482" s="195"/>
      <c r="L482" s="190"/>
      <c r="M482" s="196"/>
      <c r="N482" s="197"/>
      <c r="O482" s="197"/>
      <c r="P482" s="197"/>
      <c r="Q482" s="197"/>
      <c r="R482" s="197"/>
      <c r="S482" s="197"/>
      <c r="T482" s="198"/>
      <c r="AT482" s="192" t="s">
        <v>184</v>
      </c>
      <c r="AU482" s="192" t="s">
        <v>89</v>
      </c>
      <c r="AV482" s="13" t="s">
        <v>89</v>
      </c>
      <c r="AW482" s="13" t="s">
        <v>35</v>
      </c>
      <c r="AX482" s="13" t="s">
        <v>79</v>
      </c>
      <c r="AY482" s="192" t="s">
        <v>177</v>
      </c>
    </row>
    <row r="483" spans="1:65" s="13" customFormat="1">
      <c r="B483" s="190"/>
      <c r="D483" s="191" t="s">
        <v>184</v>
      </c>
      <c r="E483" s="192" t="s">
        <v>1</v>
      </c>
      <c r="F483" s="193" t="s">
        <v>476</v>
      </c>
      <c r="H483" s="194">
        <v>96.468999999999994</v>
      </c>
      <c r="I483" s="195"/>
      <c r="L483" s="190"/>
      <c r="M483" s="196"/>
      <c r="N483" s="197"/>
      <c r="O483" s="197"/>
      <c r="P483" s="197"/>
      <c r="Q483" s="197"/>
      <c r="R483" s="197"/>
      <c r="S483" s="197"/>
      <c r="T483" s="198"/>
      <c r="AT483" s="192" t="s">
        <v>184</v>
      </c>
      <c r="AU483" s="192" t="s">
        <v>89</v>
      </c>
      <c r="AV483" s="13" t="s">
        <v>89</v>
      </c>
      <c r="AW483" s="13" t="s">
        <v>35</v>
      </c>
      <c r="AX483" s="13" t="s">
        <v>79</v>
      </c>
      <c r="AY483" s="192" t="s">
        <v>177</v>
      </c>
    </row>
    <row r="484" spans="1:65" s="13" customFormat="1">
      <c r="B484" s="190"/>
      <c r="D484" s="191" t="s">
        <v>184</v>
      </c>
      <c r="E484" s="192" t="s">
        <v>1</v>
      </c>
      <c r="F484" s="193" t="s">
        <v>547</v>
      </c>
      <c r="H484" s="194">
        <v>128.96799999999999</v>
      </c>
      <c r="I484" s="195"/>
      <c r="L484" s="190"/>
      <c r="M484" s="196"/>
      <c r="N484" s="197"/>
      <c r="O484" s="197"/>
      <c r="P484" s="197"/>
      <c r="Q484" s="197"/>
      <c r="R484" s="197"/>
      <c r="S484" s="197"/>
      <c r="T484" s="198"/>
      <c r="AT484" s="192" t="s">
        <v>184</v>
      </c>
      <c r="AU484" s="192" t="s">
        <v>89</v>
      </c>
      <c r="AV484" s="13" t="s">
        <v>89</v>
      </c>
      <c r="AW484" s="13" t="s">
        <v>35</v>
      </c>
      <c r="AX484" s="13" t="s">
        <v>79</v>
      </c>
      <c r="AY484" s="192" t="s">
        <v>177</v>
      </c>
    </row>
    <row r="485" spans="1:65" s="13" customFormat="1">
      <c r="B485" s="190"/>
      <c r="D485" s="191" t="s">
        <v>184</v>
      </c>
      <c r="E485" s="192" t="s">
        <v>1</v>
      </c>
      <c r="F485" s="193" t="s">
        <v>478</v>
      </c>
      <c r="H485" s="194">
        <v>13.321999999999999</v>
      </c>
      <c r="I485" s="195"/>
      <c r="L485" s="190"/>
      <c r="M485" s="196"/>
      <c r="N485" s="197"/>
      <c r="O485" s="197"/>
      <c r="P485" s="197"/>
      <c r="Q485" s="197"/>
      <c r="R485" s="197"/>
      <c r="S485" s="197"/>
      <c r="T485" s="198"/>
      <c r="AT485" s="192" t="s">
        <v>184</v>
      </c>
      <c r="AU485" s="192" t="s">
        <v>89</v>
      </c>
      <c r="AV485" s="13" t="s">
        <v>89</v>
      </c>
      <c r="AW485" s="13" t="s">
        <v>35</v>
      </c>
      <c r="AX485" s="13" t="s">
        <v>79</v>
      </c>
      <c r="AY485" s="192" t="s">
        <v>177</v>
      </c>
    </row>
    <row r="486" spans="1:65" s="14" customFormat="1">
      <c r="B486" s="199"/>
      <c r="D486" s="191" t="s">
        <v>184</v>
      </c>
      <c r="E486" s="200" t="s">
        <v>1</v>
      </c>
      <c r="F486" s="201" t="s">
        <v>186</v>
      </c>
      <c r="H486" s="202">
        <v>514.28899999999999</v>
      </c>
      <c r="I486" s="203"/>
      <c r="L486" s="199"/>
      <c r="M486" s="204"/>
      <c r="N486" s="205"/>
      <c r="O486" s="205"/>
      <c r="P486" s="205"/>
      <c r="Q486" s="205"/>
      <c r="R486" s="205"/>
      <c r="S486" s="205"/>
      <c r="T486" s="206"/>
      <c r="AT486" s="200" t="s">
        <v>184</v>
      </c>
      <c r="AU486" s="200" t="s">
        <v>89</v>
      </c>
      <c r="AV486" s="14" t="s">
        <v>183</v>
      </c>
      <c r="AW486" s="14" t="s">
        <v>35</v>
      </c>
      <c r="AX486" s="14" t="s">
        <v>87</v>
      </c>
      <c r="AY486" s="200" t="s">
        <v>177</v>
      </c>
    </row>
    <row r="487" spans="1:65" s="2" customFormat="1" ht="16.5" customHeight="1">
      <c r="A487" s="33"/>
      <c r="B487" s="141"/>
      <c r="C487" s="176" t="s">
        <v>548</v>
      </c>
      <c r="D487" s="176" t="s">
        <v>179</v>
      </c>
      <c r="E487" s="177" t="s">
        <v>549</v>
      </c>
      <c r="F487" s="178" t="s">
        <v>550</v>
      </c>
      <c r="G487" s="179" t="s">
        <v>182</v>
      </c>
      <c r="H487" s="180">
        <v>30857.34</v>
      </c>
      <c r="I487" s="181"/>
      <c r="J487" s="182">
        <f>ROUND(I487*H487,2)</f>
        <v>0</v>
      </c>
      <c r="K487" s="183"/>
      <c r="L487" s="34"/>
      <c r="M487" s="184" t="s">
        <v>1</v>
      </c>
      <c r="N487" s="185" t="s">
        <v>44</v>
      </c>
      <c r="O487" s="59"/>
      <c r="P487" s="186">
        <f>O487*H487</f>
        <v>0</v>
      </c>
      <c r="Q487" s="186">
        <v>0</v>
      </c>
      <c r="R487" s="186">
        <f>Q487*H487</f>
        <v>0</v>
      </c>
      <c r="S487" s="186">
        <v>0</v>
      </c>
      <c r="T487" s="187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88" t="s">
        <v>183</v>
      </c>
      <c r="AT487" s="188" t="s">
        <v>179</v>
      </c>
      <c r="AU487" s="188" t="s">
        <v>89</v>
      </c>
      <c r="AY487" s="18" t="s">
        <v>177</v>
      </c>
      <c r="BE487" s="189">
        <f>IF(N487="základní",J487,0)</f>
        <v>0</v>
      </c>
      <c r="BF487" s="189">
        <f>IF(N487="snížená",J487,0)</f>
        <v>0</v>
      </c>
      <c r="BG487" s="189">
        <f>IF(N487="zákl. přenesená",J487,0)</f>
        <v>0</v>
      </c>
      <c r="BH487" s="189">
        <f>IF(N487="sníž. přenesená",J487,0)</f>
        <v>0</v>
      </c>
      <c r="BI487" s="189">
        <f>IF(N487="nulová",J487,0)</f>
        <v>0</v>
      </c>
      <c r="BJ487" s="18" t="s">
        <v>87</v>
      </c>
      <c r="BK487" s="189">
        <f>ROUND(I487*H487,2)</f>
        <v>0</v>
      </c>
      <c r="BL487" s="18" t="s">
        <v>183</v>
      </c>
      <c r="BM487" s="188" t="s">
        <v>551</v>
      </c>
    </row>
    <row r="488" spans="1:65" s="13" customFormat="1">
      <c r="B488" s="190"/>
      <c r="D488" s="191" t="s">
        <v>184</v>
      </c>
      <c r="E488" s="192" t="s">
        <v>1</v>
      </c>
      <c r="F488" s="193" t="s">
        <v>552</v>
      </c>
      <c r="H488" s="194">
        <v>30857.34</v>
      </c>
      <c r="I488" s="195"/>
      <c r="L488" s="190"/>
      <c r="M488" s="196"/>
      <c r="N488" s="197"/>
      <c r="O488" s="197"/>
      <c r="P488" s="197"/>
      <c r="Q488" s="197"/>
      <c r="R488" s="197"/>
      <c r="S488" s="197"/>
      <c r="T488" s="198"/>
      <c r="AT488" s="192" t="s">
        <v>184</v>
      </c>
      <c r="AU488" s="192" t="s">
        <v>89</v>
      </c>
      <c r="AV488" s="13" t="s">
        <v>89</v>
      </c>
      <c r="AW488" s="13" t="s">
        <v>35</v>
      </c>
      <c r="AX488" s="13" t="s">
        <v>79</v>
      </c>
      <c r="AY488" s="192" t="s">
        <v>177</v>
      </c>
    </row>
    <row r="489" spans="1:65" s="14" customFormat="1">
      <c r="B489" s="199"/>
      <c r="D489" s="191" t="s">
        <v>184</v>
      </c>
      <c r="E489" s="200" t="s">
        <v>1</v>
      </c>
      <c r="F489" s="201" t="s">
        <v>186</v>
      </c>
      <c r="H489" s="202">
        <v>30857.34</v>
      </c>
      <c r="I489" s="203"/>
      <c r="L489" s="199"/>
      <c r="M489" s="204"/>
      <c r="N489" s="205"/>
      <c r="O489" s="205"/>
      <c r="P489" s="205"/>
      <c r="Q489" s="205"/>
      <c r="R489" s="205"/>
      <c r="S489" s="205"/>
      <c r="T489" s="206"/>
      <c r="AT489" s="200" t="s">
        <v>184</v>
      </c>
      <c r="AU489" s="200" t="s">
        <v>89</v>
      </c>
      <c r="AV489" s="14" t="s">
        <v>183</v>
      </c>
      <c r="AW489" s="14" t="s">
        <v>35</v>
      </c>
      <c r="AX489" s="14" t="s">
        <v>87</v>
      </c>
      <c r="AY489" s="200" t="s">
        <v>177</v>
      </c>
    </row>
    <row r="490" spans="1:65" s="2" customFormat="1" ht="16.5" customHeight="1">
      <c r="A490" s="33"/>
      <c r="B490" s="141"/>
      <c r="C490" s="176" t="s">
        <v>395</v>
      </c>
      <c r="D490" s="176" t="s">
        <v>179</v>
      </c>
      <c r="E490" s="177" t="s">
        <v>553</v>
      </c>
      <c r="F490" s="178" t="s">
        <v>554</v>
      </c>
      <c r="G490" s="179" t="s">
        <v>182</v>
      </c>
      <c r="H490" s="180">
        <v>514.28899999999999</v>
      </c>
      <c r="I490" s="181"/>
      <c r="J490" s="182">
        <f>ROUND(I490*H490,2)</f>
        <v>0</v>
      </c>
      <c r="K490" s="183"/>
      <c r="L490" s="34"/>
      <c r="M490" s="184" t="s">
        <v>1</v>
      </c>
      <c r="N490" s="185" t="s">
        <v>44</v>
      </c>
      <c r="O490" s="59"/>
      <c r="P490" s="186">
        <f>O490*H490</f>
        <v>0</v>
      </c>
      <c r="Q490" s="186">
        <v>0</v>
      </c>
      <c r="R490" s="186">
        <f>Q490*H490</f>
        <v>0</v>
      </c>
      <c r="S490" s="186">
        <v>0</v>
      </c>
      <c r="T490" s="187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88" t="s">
        <v>183</v>
      </c>
      <c r="AT490" s="188" t="s">
        <v>179</v>
      </c>
      <c r="AU490" s="188" t="s">
        <v>89</v>
      </c>
      <c r="AY490" s="18" t="s">
        <v>177</v>
      </c>
      <c r="BE490" s="189">
        <f>IF(N490="základní",J490,0)</f>
        <v>0</v>
      </c>
      <c r="BF490" s="189">
        <f>IF(N490="snížená",J490,0)</f>
        <v>0</v>
      </c>
      <c r="BG490" s="189">
        <f>IF(N490="zákl. přenesená",J490,0)</f>
        <v>0</v>
      </c>
      <c r="BH490" s="189">
        <f>IF(N490="sníž. přenesená",J490,0)</f>
        <v>0</v>
      </c>
      <c r="BI490" s="189">
        <f>IF(N490="nulová",J490,0)</f>
        <v>0</v>
      </c>
      <c r="BJ490" s="18" t="s">
        <v>87</v>
      </c>
      <c r="BK490" s="189">
        <f>ROUND(I490*H490,2)</f>
        <v>0</v>
      </c>
      <c r="BL490" s="18" t="s">
        <v>183</v>
      </c>
      <c r="BM490" s="188" t="s">
        <v>555</v>
      </c>
    </row>
    <row r="491" spans="1:65" s="2" customFormat="1" ht="16.5" customHeight="1">
      <c r="A491" s="33"/>
      <c r="B491" s="141"/>
      <c r="C491" s="176" t="s">
        <v>556</v>
      </c>
      <c r="D491" s="176" t="s">
        <v>179</v>
      </c>
      <c r="E491" s="177" t="s">
        <v>557</v>
      </c>
      <c r="F491" s="178" t="s">
        <v>558</v>
      </c>
      <c r="G491" s="179" t="s">
        <v>182</v>
      </c>
      <c r="H491" s="180">
        <v>41.2</v>
      </c>
      <c r="I491" s="181"/>
      <c r="J491" s="182">
        <f>ROUND(I491*H491,2)</f>
        <v>0</v>
      </c>
      <c r="K491" s="183"/>
      <c r="L491" s="34"/>
      <c r="M491" s="184" t="s">
        <v>1</v>
      </c>
      <c r="N491" s="185" t="s">
        <v>44</v>
      </c>
      <c r="O491" s="59"/>
      <c r="P491" s="186">
        <f>O491*H491</f>
        <v>0</v>
      </c>
      <c r="Q491" s="186">
        <v>1.2999999999999999E-4</v>
      </c>
      <c r="R491" s="186">
        <f>Q491*H491</f>
        <v>5.3559999999999997E-3</v>
      </c>
      <c r="S491" s="186">
        <v>0</v>
      </c>
      <c r="T491" s="187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88" t="s">
        <v>183</v>
      </c>
      <c r="AT491" s="188" t="s">
        <v>179</v>
      </c>
      <c r="AU491" s="188" t="s">
        <v>89</v>
      </c>
      <c r="AY491" s="18" t="s">
        <v>177</v>
      </c>
      <c r="BE491" s="189">
        <f>IF(N491="základní",J491,0)</f>
        <v>0</v>
      </c>
      <c r="BF491" s="189">
        <f>IF(N491="snížená",J491,0)</f>
        <v>0</v>
      </c>
      <c r="BG491" s="189">
        <f>IF(N491="zákl. přenesená",J491,0)</f>
        <v>0</v>
      </c>
      <c r="BH491" s="189">
        <f>IF(N491="sníž. přenesená",J491,0)</f>
        <v>0</v>
      </c>
      <c r="BI491" s="189">
        <f>IF(N491="nulová",J491,0)</f>
        <v>0</v>
      </c>
      <c r="BJ491" s="18" t="s">
        <v>87</v>
      </c>
      <c r="BK491" s="189">
        <f>ROUND(I491*H491,2)</f>
        <v>0</v>
      </c>
      <c r="BL491" s="18" t="s">
        <v>183</v>
      </c>
      <c r="BM491" s="188" t="s">
        <v>539</v>
      </c>
    </row>
    <row r="492" spans="1:65" s="13" customFormat="1">
      <c r="B492" s="190"/>
      <c r="D492" s="191" t="s">
        <v>184</v>
      </c>
      <c r="E492" s="192" t="s">
        <v>1</v>
      </c>
      <c r="F492" s="193" t="s">
        <v>559</v>
      </c>
      <c r="H492" s="194">
        <v>41.2</v>
      </c>
      <c r="I492" s="195"/>
      <c r="L492" s="190"/>
      <c r="M492" s="196"/>
      <c r="N492" s="197"/>
      <c r="O492" s="197"/>
      <c r="P492" s="197"/>
      <c r="Q492" s="197"/>
      <c r="R492" s="197"/>
      <c r="S492" s="197"/>
      <c r="T492" s="198"/>
      <c r="AT492" s="192" t="s">
        <v>184</v>
      </c>
      <c r="AU492" s="192" t="s">
        <v>89</v>
      </c>
      <c r="AV492" s="13" t="s">
        <v>89</v>
      </c>
      <c r="AW492" s="13" t="s">
        <v>35</v>
      </c>
      <c r="AX492" s="13" t="s">
        <v>79</v>
      </c>
      <c r="AY492" s="192" t="s">
        <v>177</v>
      </c>
    </row>
    <row r="493" spans="1:65" s="14" customFormat="1">
      <c r="B493" s="199"/>
      <c r="D493" s="191" t="s">
        <v>184</v>
      </c>
      <c r="E493" s="200" t="s">
        <v>1</v>
      </c>
      <c r="F493" s="201" t="s">
        <v>186</v>
      </c>
      <c r="H493" s="202">
        <v>41.2</v>
      </c>
      <c r="I493" s="203"/>
      <c r="L493" s="199"/>
      <c r="M493" s="204"/>
      <c r="N493" s="205"/>
      <c r="O493" s="205"/>
      <c r="P493" s="205"/>
      <c r="Q493" s="205"/>
      <c r="R493" s="205"/>
      <c r="S493" s="205"/>
      <c r="T493" s="206"/>
      <c r="AT493" s="200" t="s">
        <v>184</v>
      </c>
      <c r="AU493" s="200" t="s">
        <v>89</v>
      </c>
      <c r="AV493" s="14" t="s">
        <v>183</v>
      </c>
      <c r="AW493" s="14" t="s">
        <v>35</v>
      </c>
      <c r="AX493" s="14" t="s">
        <v>87</v>
      </c>
      <c r="AY493" s="200" t="s">
        <v>177</v>
      </c>
    </row>
    <row r="494" spans="1:65" s="2" customFormat="1" ht="16.5" customHeight="1">
      <c r="A494" s="33"/>
      <c r="B494" s="141"/>
      <c r="C494" s="176" t="s">
        <v>401</v>
      </c>
      <c r="D494" s="176" t="s">
        <v>179</v>
      </c>
      <c r="E494" s="177" t="s">
        <v>560</v>
      </c>
      <c r="F494" s="178" t="s">
        <v>561</v>
      </c>
      <c r="G494" s="179" t="s">
        <v>182</v>
      </c>
      <c r="H494" s="180">
        <v>514.28899999999999</v>
      </c>
      <c r="I494" s="181"/>
      <c r="J494" s="182">
        <f>ROUND(I494*H494,2)</f>
        <v>0</v>
      </c>
      <c r="K494" s="183"/>
      <c r="L494" s="34"/>
      <c r="M494" s="184" t="s">
        <v>1</v>
      </c>
      <c r="N494" s="185" t="s">
        <v>44</v>
      </c>
      <c r="O494" s="59"/>
      <c r="P494" s="186">
        <f>O494*H494</f>
        <v>0</v>
      </c>
      <c r="Q494" s="186">
        <v>0</v>
      </c>
      <c r="R494" s="186">
        <f>Q494*H494</f>
        <v>0</v>
      </c>
      <c r="S494" s="186">
        <v>0</v>
      </c>
      <c r="T494" s="187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88" t="s">
        <v>183</v>
      </c>
      <c r="AT494" s="188" t="s">
        <v>179</v>
      </c>
      <c r="AU494" s="188" t="s">
        <v>89</v>
      </c>
      <c r="AY494" s="18" t="s">
        <v>177</v>
      </c>
      <c r="BE494" s="189">
        <f>IF(N494="základní",J494,0)</f>
        <v>0</v>
      </c>
      <c r="BF494" s="189">
        <f>IF(N494="snížená",J494,0)</f>
        <v>0</v>
      </c>
      <c r="BG494" s="189">
        <f>IF(N494="zákl. přenesená",J494,0)</f>
        <v>0</v>
      </c>
      <c r="BH494" s="189">
        <f>IF(N494="sníž. přenesená",J494,0)</f>
        <v>0</v>
      </c>
      <c r="BI494" s="189">
        <f>IF(N494="nulová",J494,0)</f>
        <v>0</v>
      </c>
      <c r="BJ494" s="18" t="s">
        <v>87</v>
      </c>
      <c r="BK494" s="189">
        <f>ROUND(I494*H494,2)</f>
        <v>0</v>
      </c>
      <c r="BL494" s="18" t="s">
        <v>183</v>
      </c>
      <c r="BM494" s="188" t="s">
        <v>562</v>
      </c>
    </row>
    <row r="495" spans="1:65" s="2" customFormat="1" ht="16.5" customHeight="1">
      <c r="A495" s="33"/>
      <c r="B495" s="141"/>
      <c r="C495" s="176" t="s">
        <v>563</v>
      </c>
      <c r="D495" s="176" t="s">
        <v>179</v>
      </c>
      <c r="E495" s="177" t="s">
        <v>564</v>
      </c>
      <c r="F495" s="178" t="s">
        <v>565</v>
      </c>
      <c r="G495" s="179" t="s">
        <v>182</v>
      </c>
      <c r="H495" s="180">
        <v>30857.34</v>
      </c>
      <c r="I495" s="181"/>
      <c r="J495" s="182">
        <f>ROUND(I495*H495,2)</f>
        <v>0</v>
      </c>
      <c r="K495" s="183"/>
      <c r="L495" s="34"/>
      <c r="M495" s="184" t="s">
        <v>1</v>
      </c>
      <c r="N495" s="185" t="s">
        <v>44</v>
      </c>
      <c r="O495" s="59"/>
      <c r="P495" s="186">
        <f>O495*H495</f>
        <v>0</v>
      </c>
      <c r="Q495" s="186">
        <v>0</v>
      </c>
      <c r="R495" s="186">
        <f>Q495*H495</f>
        <v>0</v>
      </c>
      <c r="S495" s="186">
        <v>0</v>
      </c>
      <c r="T495" s="187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88" t="s">
        <v>183</v>
      </c>
      <c r="AT495" s="188" t="s">
        <v>179</v>
      </c>
      <c r="AU495" s="188" t="s">
        <v>89</v>
      </c>
      <c r="AY495" s="18" t="s">
        <v>177</v>
      </c>
      <c r="BE495" s="189">
        <f>IF(N495="základní",J495,0)</f>
        <v>0</v>
      </c>
      <c r="BF495" s="189">
        <f>IF(N495="snížená",J495,0)</f>
        <v>0</v>
      </c>
      <c r="BG495" s="189">
        <f>IF(N495="zákl. přenesená",J495,0)</f>
        <v>0</v>
      </c>
      <c r="BH495" s="189">
        <f>IF(N495="sníž. přenesená",J495,0)</f>
        <v>0</v>
      </c>
      <c r="BI495" s="189">
        <f>IF(N495="nulová",J495,0)</f>
        <v>0</v>
      </c>
      <c r="BJ495" s="18" t="s">
        <v>87</v>
      </c>
      <c r="BK495" s="189">
        <f>ROUND(I495*H495,2)</f>
        <v>0</v>
      </c>
      <c r="BL495" s="18" t="s">
        <v>183</v>
      </c>
      <c r="BM495" s="188" t="s">
        <v>566</v>
      </c>
    </row>
    <row r="496" spans="1:65" s="13" customFormat="1">
      <c r="B496" s="190"/>
      <c r="D496" s="191" t="s">
        <v>184</v>
      </c>
      <c r="E496" s="192" t="s">
        <v>1</v>
      </c>
      <c r="F496" s="193" t="s">
        <v>567</v>
      </c>
      <c r="H496" s="194">
        <v>30857.34</v>
      </c>
      <c r="I496" s="195"/>
      <c r="L496" s="190"/>
      <c r="M496" s="196"/>
      <c r="N496" s="197"/>
      <c r="O496" s="197"/>
      <c r="P496" s="197"/>
      <c r="Q496" s="197"/>
      <c r="R496" s="197"/>
      <c r="S496" s="197"/>
      <c r="T496" s="198"/>
      <c r="AT496" s="192" t="s">
        <v>184</v>
      </c>
      <c r="AU496" s="192" t="s">
        <v>89</v>
      </c>
      <c r="AV496" s="13" t="s">
        <v>89</v>
      </c>
      <c r="AW496" s="13" t="s">
        <v>35</v>
      </c>
      <c r="AX496" s="13" t="s">
        <v>79</v>
      </c>
      <c r="AY496" s="192" t="s">
        <v>177</v>
      </c>
    </row>
    <row r="497" spans="1:65" s="14" customFormat="1">
      <c r="B497" s="199"/>
      <c r="D497" s="191" t="s">
        <v>184</v>
      </c>
      <c r="E497" s="200" t="s">
        <v>1</v>
      </c>
      <c r="F497" s="201" t="s">
        <v>186</v>
      </c>
      <c r="H497" s="202">
        <v>30857.34</v>
      </c>
      <c r="I497" s="203"/>
      <c r="L497" s="199"/>
      <c r="M497" s="204"/>
      <c r="N497" s="205"/>
      <c r="O497" s="205"/>
      <c r="P497" s="205"/>
      <c r="Q497" s="205"/>
      <c r="R497" s="205"/>
      <c r="S497" s="205"/>
      <c r="T497" s="206"/>
      <c r="AT497" s="200" t="s">
        <v>184</v>
      </c>
      <c r="AU497" s="200" t="s">
        <v>89</v>
      </c>
      <c r="AV497" s="14" t="s">
        <v>183</v>
      </c>
      <c r="AW497" s="14" t="s">
        <v>35</v>
      </c>
      <c r="AX497" s="14" t="s">
        <v>87</v>
      </c>
      <c r="AY497" s="200" t="s">
        <v>177</v>
      </c>
    </row>
    <row r="498" spans="1:65" s="2" customFormat="1" ht="16.5" customHeight="1">
      <c r="A498" s="33"/>
      <c r="B498" s="141"/>
      <c r="C498" s="176" t="s">
        <v>410</v>
      </c>
      <c r="D498" s="176" t="s">
        <v>179</v>
      </c>
      <c r="E498" s="177" t="s">
        <v>568</v>
      </c>
      <c r="F498" s="178" t="s">
        <v>569</v>
      </c>
      <c r="G498" s="179" t="s">
        <v>182</v>
      </c>
      <c r="H498" s="180">
        <v>514.28899999999999</v>
      </c>
      <c r="I498" s="181"/>
      <c r="J498" s="182">
        <f>ROUND(I498*H498,2)</f>
        <v>0</v>
      </c>
      <c r="K498" s="183"/>
      <c r="L498" s="34"/>
      <c r="M498" s="184" t="s">
        <v>1</v>
      </c>
      <c r="N498" s="185" t="s">
        <v>44</v>
      </c>
      <c r="O498" s="59"/>
      <c r="P498" s="186">
        <f>O498*H498</f>
        <v>0</v>
      </c>
      <c r="Q498" s="186">
        <v>0</v>
      </c>
      <c r="R498" s="186">
        <f>Q498*H498</f>
        <v>0</v>
      </c>
      <c r="S498" s="186">
        <v>0</v>
      </c>
      <c r="T498" s="187">
        <f>S498*H498</f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88" t="s">
        <v>183</v>
      </c>
      <c r="AT498" s="188" t="s">
        <v>179</v>
      </c>
      <c r="AU498" s="188" t="s">
        <v>89</v>
      </c>
      <c r="AY498" s="18" t="s">
        <v>177</v>
      </c>
      <c r="BE498" s="189">
        <f>IF(N498="základní",J498,0)</f>
        <v>0</v>
      </c>
      <c r="BF498" s="189">
        <f>IF(N498="snížená",J498,0)</f>
        <v>0</v>
      </c>
      <c r="BG498" s="189">
        <f>IF(N498="zákl. přenesená",J498,0)</f>
        <v>0</v>
      </c>
      <c r="BH498" s="189">
        <f>IF(N498="sníž. přenesená",J498,0)</f>
        <v>0</v>
      </c>
      <c r="BI498" s="189">
        <f>IF(N498="nulová",J498,0)</f>
        <v>0</v>
      </c>
      <c r="BJ498" s="18" t="s">
        <v>87</v>
      </c>
      <c r="BK498" s="189">
        <f>ROUND(I498*H498,2)</f>
        <v>0</v>
      </c>
      <c r="BL498" s="18" t="s">
        <v>183</v>
      </c>
      <c r="BM498" s="188" t="s">
        <v>570</v>
      </c>
    </row>
    <row r="499" spans="1:65" s="2" customFormat="1" ht="16.5" customHeight="1">
      <c r="A499" s="33"/>
      <c r="B499" s="141"/>
      <c r="C499" s="176" t="s">
        <v>571</v>
      </c>
      <c r="D499" s="176" t="s">
        <v>179</v>
      </c>
      <c r="E499" s="177" t="s">
        <v>572</v>
      </c>
      <c r="F499" s="178" t="s">
        <v>573</v>
      </c>
      <c r="G499" s="179" t="s">
        <v>232</v>
      </c>
      <c r="H499" s="180">
        <v>5.1429999999999998</v>
      </c>
      <c r="I499" s="181"/>
      <c r="J499" s="182">
        <f>ROUND(I499*H499,2)</f>
        <v>0</v>
      </c>
      <c r="K499" s="183"/>
      <c r="L499" s="34"/>
      <c r="M499" s="184" t="s">
        <v>1</v>
      </c>
      <c r="N499" s="185" t="s">
        <v>44</v>
      </c>
      <c r="O499" s="59"/>
      <c r="P499" s="186">
        <f>O499*H499</f>
        <v>0</v>
      </c>
      <c r="Q499" s="186">
        <v>0</v>
      </c>
      <c r="R499" s="186">
        <f>Q499*H499</f>
        <v>0</v>
      </c>
      <c r="S499" s="186">
        <v>0</v>
      </c>
      <c r="T499" s="187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88" t="s">
        <v>183</v>
      </c>
      <c r="AT499" s="188" t="s">
        <v>179</v>
      </c>
      <c r="AU499" s="188" t="s">
        <v>89</v>
      </c>
      <c r="AY499" s="18" t="s">
        <v>177</v>
      </c>
      <c r="BE499" s="189">
        <f>IF(N499="základní",J499,0)</f>
        <v>0</v>
      </c>
      <c r="BF499" s="189">
        <f>IF(N499="snížená",J499,0)</f>
        <v>0</v>
      </c>
      <c r="BG499" s="189">
        <f>IF(N499="zákl. přenesená",J499,0)</f>
        <v>0</v>
      </c>
      <c r="BH499" s="189">
        <f>IF(N499="sníž. přenesená",J499,0)</f>
        <v>0</v>
      </c>
      <c r="BI499" s="189">
        <f>IF(N499="nulová",J499,0)</f>
        <v>0</v>
      </c>
      <c r="BJ499" s="18" t="s">
        <v>87</v>
      </c>
      <c r="BK499" s="189">
        <f>ROUND(I499*H499,2)</f>
        <v>0</v>
      </c>
      <c r="BL499" s="18" t="s">
        <v>183</v>
      </c>
      <c r="BM499" s="188" t="s">
        <v>574</v>
      </c>
    </row>
    <row r="500" spans="1:65" s="13" customFormat="1">
      <c r="B500" s="190"/>
      <c r="D500" s="191" t="s">
        <v>184</v>
      </c>
      <c r="E500" s="192" t="s">
        <v>1</v>
      </c>
      <c r="F500" s="193" t="s">
        <v>575</v>
      </c>
      <c r="H500" s="194">
        <v>5.1429999999999998</v>
      </c>
      <c r="I500" s="195"/>
      <c r="L500" s="190"/>
      <c r="M500" s="196"/>
      <c r="N500" s="197"/>
      <c r="O500" s="197"/>
      <c r="P500" s="197"/>
      <c r="Q500" s="197"/>
      <c r="R500" s="197"/>
      <c r="S500" s="197"/>
      <c r="T500" s="198"/>
      <c r="AT500" s="192" t="s">
        <v>184</v>
      </c>
      <c r="AU500" s="192" t="s">
        <v>89</v>
      </c>
      <c r="AV500" s="13" t="s">
        <v>89</v>
      </c>
      <c r="AW500" s="13" t="s">
        <v>35</v>
      </c>
      <c r="AX500" s="13" t="s">
        <v>79</v>
      </c>
      <c r="AY500" s="192" t="s">
        <v>177</v>
      </c>
    </row>
    <row r="501" spans="1:65" s="14" customFormat="1">
      <c r="B501" s="199"/>
      <c r="D501" s="191" t="s">
        <v>184</v>
      </c>
      <c r="E501" s="200" t="s">
        <v>1</v>
      </c>
      <c r="F501" s="201" t="s">
        <v>186</v>
      </c>
      <c r="H501" s="202">
        <v>5.1429999999999998</v>
      </c>
      <c r="I501" s="203"/>
      <c r="L501" s="199"/>
      <c r="M501" s="204"/>
      <c r="N501" s="205"/>
      <c r="O501" s="205"/>
      <c r="P501" s="205"/>
      <c r="Q501" s="205"/>
      <c r="R501" s="205"/>
      <c r="S501" s="205"/>
      <c r="T501" s="206"/>
      <c r="AT501" s="200" t="s">
        <v>184</v>
      </c>
      <c r="AU501" s="200" t="s">
        <v>89</v>
      </c>
      <c r="AV501" s="14" t="s">
        <v>183</v>
      </c>
      <c r="AW501" s="14" t="s">
        <v>35</v>
      </c>
      <c r="AX501" s="14" t="s">
        <v>87</v>
      </c>
      <c r="AY501" s="200" t="s">
        <v>177</v>
      </c>
    </row>
    <row r="502" spans="1:65" s="2" customFormat="1" ht="16.5" customHeight="1">
      <c r="A502" s="33"/>
      <c r="B502" s="141"/>
      <c r="C502" s="176" t="s">
        <v>576</v>
      </c>
      <c r="D502" s="176" t="s">
        <v>179</v>
      </c>
      <c r="E502" s="177" t="s">
        <v>577</v>
      </c>
      <c r="F502" s="178" t="s">
        <v>578</v>
      </c>
      <c r="G502" s="179" t="s">
        <v>232</v>
      </c>
      <c r="H502" s="180">
        <v>5.1429999999999998</v>
      </c>
      <c r="I502" s="181"/>
      <c r="J502" s="182">
        <f>ROUND(I502*H502,2)</f>
        <v>0</v>
      </c>
      <c r="K502" s="183"/>
      <c r="L502" s="34"/>
      <c r="M502" s="184" t="s">
        <v>1</v>
      </c>
      <c r="N502" s="185" t="s">
        <v>44</v>
      </c>
      <c r="O502" s="59"/>
      <c r="P502" s="186">
        <f>O502*H502</f>
        <v>0</v>
      </c>
      <c r="Q502" s="186">
        <v>0</v>
      </c>
      <c r="R502" s="186">
        <f>Q502*H502</f>
        <v>0</v>
      </c>
      <c r="S502" s="186">
        <v>0</v>
      </c>
      <c r="T502" s="187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88" t="s">
        <v>183</v>
      </c>
      <c r="AT502" s="188" t="s">
        <v>179</v>
      </c>
      <c r="AU502" s="188" t="s">
        <v>89</v>
      </c>
      <c r="AY502" s="18" t="s">
        <v>177</v>
      </c>
      <c r="BE502" s="189">
        <f>IF(N502="základní",J502,0)</f>
        <v>0</v>
      </c>
      <c r="BF502" s="189">
        <f>IF(N502="snížená",J502,0)</f>
        <v>0</v>
      </c>
      <c r="BG502" s="189">
        <f>IF(N502="zákl. přenesená",J502,0)</f>
        <v>0</v>
      </c>
      <c r="BH502" s="189">
        <f>IF(N502="sníž. přenesená",J502,0)</f>
        <v>0</v>
      </c>
      <c r="BI502" s="189">
        <f>IF(N502="nulová",J502,0)</f>
        <v>0</v>
      </c>
      <c r="BJ502" s="18" t="s">
        <v>87</v>
      </c>
      <c r="BK502" s="189">
        <f>ROUND(I502*H502,2)</f>
        <v>0</v>
      </c>
      <c r="BL502" s="18" t="s">
        <v>183</v>
      </c>
      <c r="BM502" s="188" t="s">
        <v>579</v>
      </c>
    </row>
    <row r="503" spans="1:65" s="12" customFormat="1" ht="22.95" customHeight="1">
      <c r="B503" s="163"/>
      <c r="D503" s="164" t="s">
        <v>78</v>
      </c>
      <c r="E503" s="174" t="s">
        <v>580</v>
      </c>
      <c r="F503" s="174" t="s">
        <v>581</v>
      </c>
      <c r="I503" s="166"/>
      <c r="J503" s="175">
        <f>BK503</f>
        <v>0</v>
      </c>
      <c r="L503" s="163"/>
      <c r="M503" s="168"/>
      <c r="N503" s="169"/>
      <c r="O503" s="169"/>
      <c r="P503" s="170">
        <f>SUM(P504:P517)</f>
        <v>0</v>
      </c>
      <c r="Q503" s="169"/>
      <c r="R503" s="170">
        <f>SUM(R504:R517)</f>
        <v>0.12019552</v>
      </c>
      <c r="S503" s="169"/>
      <c r="T503" s="171">
        <f>SUM(T504:T517)</f>
        <v>0</v>
      </c>
      <c r="AR503" s="164" t="s">
        <v>87</v>
      </c>
      <c r="AT503" s="172" t="s">
        <v>78</v>
      </c>
      <c r="AU503" s="172" t="s">
        <v>87</v>
      </c>
      <c r="AY503" s="164" t="s">
        <v>177</v>
      </c>
      <c r="BK503" s="173">
        <f>SUM(BK504:BK517)</f>
        <v>0</v>
      </c>
    </row>
    <row r="504" spans="1:65" s="2" customFormat="1" ht="16.5" customHeight="1">
      <c r="A504" s="33"/>
      <c r="B504" s="141"/>
      <c r="C504" s="176" t="s">
        <v>582</v>
      </c>
      <c r="D504" s="176" t="s">
        <v>179</v>
      </c>
      <c r="E504" s="177" t="s">
        <v>583</v>
      </c>
      <c r="F504" s="178" t="s">
        <v>584</v>
      </c>
      <c r="G504" s="179" t="s">
        <v>182</v>
      </c>
      <c r="H504" s="180">
        <v>498.363</v>
      </c>
      <c r="I504" s="181"/>
      <c r="J504" s="182">
        <f>ROUND(I504*H504,2)</f>
        <v>0</v>
      </c>
      <c r="K504" s="183"/>
      <c r="L504" s="34"/>
      <c r="M504" s="184" t="s">
        <v>1</v>
      </c>
      <c r="N504" s="185" t="s">
        <v>44</v>
      </c>
      <c r="O504" s="59"/>
      <c r="P504" s="186">
        <f>O504*H504</f>
        <v>0</v>
      </c>
      <c r="Q504" s="186">
        <v>4.0000000000000003E-5</v>
      </c>
      <c r="R504" s="186">
        <f>Q504*H504</f>
        <v>1.9934520000000001E-2</v>
      </c>
      <c r="S504" s="186">
        <v>0</v>
      </c>
      <c r="T504" s="187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88" t="s">
        <v>183</v>
      </c>
      <c r="AT504" s="188" t="s">
        <v>179</v>
      </c>
      <c r="AU504" s="188" t="s">
        <v>89</v>
      </c>
      <c r="AY504" s="18" t="s">
        <v>177</v>
      </c>
      <c r="BE504" s="189">
        <f>IF(N504="základní",J504,0)</f>
        <v>0</v>
      </c>
      <c r="BF504" s="189">
        <f>IF(N504="snížená",J504,0)</f>
        <v>0</v>
      </c>
      <c r="BG504" s="189">
        <f>IF(N504="zákl. přenesená",J504,0)</f>
        <v>0</v>
      </c>
      <c r="BH504" s="189">
        <f>IF(N504="sníž. přenesená",J504,0)</f>
        <v>0</v>
      </c>
      <c r="BI504" s="189">
        <f>IF(N504="nulová",J504,0)</f>
        <v>0</v>
      </c>
      <c r="BJ504" s="18" t="s">
        <v>87</v>
      </c>
      <c r="BK504" s="189">
        <f>ROUND(I504*H504,2)</f>
        <v>0</v>
      </c>
      <c r="BL504" s="18" t="s">
        <v>183</v>
      </c>
      <c r="BM504" s="188" t="s">
        <v>585</v>
      </c>
    </row>
    <row r="505" spans="1:65" s="13" customFormat="1">
      <c r="B505" s="190"/>
      <c r="D505" s="191" t="s">
        <v>184</v>
      </c>
      <c r="E505" s="192" t="s">
        <v>1</v>
      </c>
      <c r="F505" s="193" t="s">
        <v>586</v>
      </c>
      <c r="H505" s="194">
        <v>498.363</v>
      </c>
      <c r="I505" s="195"/>
      <c r="L505" s="190"/>
      <c r="M505" s="196"/>
      <c r="N505" s="197"/>
      <c r="O505" s="197"/>
      <c r="P505" s="197"/>
      <c r="Q505" s="197"/>
      <c r="R505" s="197"/>
      <c r="S505" s="197"/>
      <c r="T505" s="198"/>
      <c r="AT505" s="192" t="s">
        <v>184</v>
      </c>
      <c r="AU505" s="192" t="s">
        <v>89</v>
      </c>
      <c r="AV505" s="13" t="s">
        <v>89</v>
      </c>
      <c r="AW505" s="13" t="s">
        <v>35</v>
      </c>
      <c r="AX505" s="13" t="s">
        <v>79</v>
      </c>
      <c r="AY505" s="192" t="s">
        <v>177</v>
      </c>
    </row>
    <row r="506" spans="1:65" s="14" customFormat="1">
      <c r="B506" s="199"/>
      <c r="D506" s="191" t="s">
        <v>184</v>
      </c>
      <c r="E506" s="200" t="s">
        <v>1</v>
      </c>
      <c r="F506" s="201" t="s">
        <v>186</v>
      </c>
      <c r="H506" s="202">
        <v>498.363</v>
      </c>
      <c r="I506" s="203"/>
      <c r="L506" s="199"/>
      <c r="M506" s="204"/>
      <c r="N506" s="205"/>
      <c r="O506" s="205"/>
      <c r="P506" s="205"/>
      <c r="Q506" s="205"/>
      <c r="R506" s="205"/>
      <c r="S506" s="205"/>
      <c r="T506" s="206"/>
      <c r="AT506" s="200" t="s">
        <v>184</v>
      </c>
      <c r="AU506" s="200" t="s">
        <v>89</v>
      </c>
      <c r="AV506" s="14" t="s">
        <v>183</v>
      </c>
      <c r="AW506" s="14" t="s">
        <v>35</v>
      </c>
      <c r="AX506" s="14" t="s">
        <v>87</v>
      </c>
      <c r="AY506" s="200" t="s">
        <v>177</v>
      </c>
    </row>
    <row r="507" spans="1:65" s="2" customFormat="1" ht="16.5" customHeight="1">
      <c r="A507" s="33"/>
      <c r="B507" s="141"/>
      <c r="C507" s="176" t="s">
        <v>587</v>
      </c>
      <c r="D507" s="176" t="s">
        <v>179</v>
      </c>
      <c r="E507" s="177" t="s">
        <v>588</v>
      </c>
      <c r="F507" s="178" t="s">
        <v>589</v>
      </c>
      <c r="G507" s="179" t="s">
        <v>273</v>
      </c>
      <c r="H507" s="180">
        <v>89.66</v>
      </c>
      <c r="I507" s="181"/>
      <c r="J507" s="182">
        <f>ROUND(I507*H507,2)</f>
        <v>0</v>
      </c>
      <c r="K507" s="183"/>
      <c r="L507" s="34"/>
      <c r="M507" s="184" t="s">
        <v>1</v>
      </c>
      <c r="N507" s="185" t="s">
        <v>44</v>
      </c>
      <c r="O507" s="59"/>
      <c r="P507" s="186">
        <f>O507*H507</f>
        <v>0</v>
      </c>
      <c r="Q507" s="186">
        <v>5.0000000000000002E-5</v>
      </c>
      <c r="R507" s="186">
        <f>Q507*H507</f>
        <v>4.483E-3</v>
      </c>
      <c r="S507" s="186">
        <v>0</v>
      </c>
      <c r="T507" s="187">
        <f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88" t="s">
        <v>183</v>
      </c>
      <c r="AT507" s="188" t="s">
        <v>179</v>
      </c>
      <c r="AU507" s="188" t="s">
        <v>89</v>
      </c>
      <c r="AY507" s="18" t="s">
        <v>177</v>
      </c>
      <c r="BE507" s="189">
        <f>IF(N507="základní",J507,0)</f>
        <v>0</v>
      </c>
      <c r="BF507" s="189">
        <f>IF(N507="snížená",J507,0)</f>
        <v>0</v>
      </c>
      <c r="BG507" s="189">
        <f>IF(N507="zákl. přenesená",J507,0)</f>
        <v>0</v>
      </c>
      <c r="BH507" s="189">
        <f>IF(N507="sníž. přenesená",J507,0)</f>
        <v>0</v>
      </c>
      <c r="BI507" s="189">
        <f>IF(N507="nulová",J507,0)</f>
        <v>0</v>
      </c>
      <c r="BJ507" s="18" t="s">
        <v>87</v>
      </c>
      <c r="BK507" s="189">
        <f>ROUND(I507*H507,2)</f>
        <v>0</v>
      </c>
      <c r="BL507" s="18" t="s">
        <v>183</v>
      </c>
      <c r="BM507" s="188" t="s">
        <v>590</v>
      </c>
    </row>
    <row r="508" spans="1:65" s="15" customFormat="1">
      <c r="B508" s="207"/>
      <c r="D508" s="191" t="s">
        <v>184</v>
      </c>
      <c r="E508" s="208" t="s">
        <v>1</v>
      </c>
      <c r="F508" s="209" t="s">
        <v>591</v>
      </c>
      <c r="H508" s="208" t="s">
        <v>1</v>
      </c>
      <c r="I508" s="210"/>
      <c r="L508" s="207"/>
      <c r="M508" s="211"/>
      <c r="N508" s="212"/>
      <c r="O508" s="212"/>
      <c r="P508" s="212"/>
      <c r="Q508" s="212"/>
      <c r="R508" s="212"/>
      <c r="S508" s="212"/>
      <c r="T508" s="213"/>
      <c r="AT508" s="208" t="s">
        <v>184</v>
      </c>
      <c r="AU508" s="208" t="s">
        <v>89</v>
      </c>
      <c r="AV508" s="15" t="s">
        <v>87</v>
      </c>
      <c r="AW508" s="15" t="s">
        <v>35</v>
      </c>
      <c r="AX508" s="15" t="s">
        <v>79</v>
      </c>
      <c r="AY508" s="208" t="s">
        <v>177</v>
      </c>
    </row>
    <row r="509" spans="1:65" s="15" customFormat="1">
      <c r="B509" s="207"/>
      <c r="D509" s="191" t="s">
        <v>184</v>
      </c>
      <c r="E509" s="208" t="s">
        <v>1</v>
      </c>
      <c r="F509" s="209" t="s">
        <v>592</v>
      </c>
      <c r="H509" s="208" t="s">
        <v>1</v>
      </c>
      <c r="I509" s="210"/>
      <c r="L509" s="207"/>
      <c r="M509" s="211"/>
      <c r="N509" s="212"/>
      <c r="O509" s="212"/>
      <c r="P509" s="212"/>
      <c r="Q509" s="212"/>
      <c r="R509" s="212"/>
      <c r="S509" s="212"/>
      <c r="T509" s="213"/>
      <c r="AT509" s="208" t="s">
        <v>184</v>
      </c>
      <c r="AU509" s="208" t="s">
        <v>89</v>
      </c>
      <c r="AV509" s="15" t="s">
        <v>87</v>
      </c>
      <c r="AW509" s="15" t="s">
        <v>35</v>
      </c>
      <c r="AX509" s="15" t="s">
        <v>79</v>
      </c>
      <c r="AY509" s="208" t="s">
        <v>177</v>
      </c>
    </row>
    <row r="510" spans="1:65" s="13" customFormat="1">
      <c r="B510" s="190"/>
      <c r="D510" s="191" t="s">
        <v>184</v>
      </c>
      <c r="E510" s="192" t="s">
        <v>1</v>
      </c>
      <c r="F510" s="193" t="s">
        <v>593</v>
      </c>
      <c r="H510" s="194">
        <v>25.51</v>
      </c>
      <c r="I510" s="195"/>
      <c r="L510" s="190"/>
      <c r="M510" s="196"/>
      <c r="N510" s="197"/>
      <c r="O510" s="197"/>
      <c r="P510" s="197"/>
      <c r="Q510" s="197"/>
      <c r="R510" s="197"/>
      <c r="S510" s="197"/>
      <c r="T510" s="198"/>
      <c r="AT510" s="192" t="s">
        <v>184</v>
      </c>
      <c r="AU510" s="192" t="s">
        <v>89</v>
      </c>
      <c r="AV510" s="13" t="s">
        <v>89</v>
      </c>
      <c r="AW510" s="13" t="s">
        <v>35</v>
      </c>
      <c r="AX510" s="13" t="s">
        <v>79</v>
      </c>
      <c r="AY510" s="192" t="s">
        <v>177</v>
      </c>
    </row>
    <row r="511" spans="1:65" s="13" customFormat="1">
      <c r="B511" s="190"/>
      <c r="D511" s="191" t="s">
        <v>184</v>
      </c>
      <c r="E511" s="192" t="s">
        <v>1</v>
      </c>
      <c r="F511" s="193" t="s">
        <v>594</v>
      </c>
      <c r="H511" s="194">
        <v>64.150000000000006</v>
      </c>
      <c r="I511" s="195"/>
      <c r="L511" s="190"/>
      <c r="M511" s="196"/>
      <c r="N511" s="197"/>
      <c r="O511" s="197"/>
      <c r="P511" s="197"/>
      <c r="Q511" s="197"/>
      <c r="R511" s="197"/>
      <c r="S511" s="197"/>
      <c r="T511" s="198"/>
      <c r="AT511" s="192" t="s">
        <v>184</v>
      </c>
      <c r="AU511" s="192" t="s">
        <v>89</v>
      </c>
      <c r="AV511" s="13" t="s">
        <v>89</v>
      </c>
      <c r="AW511" s="13" t="s">
        <v>35</v>
      </c>
      <c r="AX511" s="13" t="s">
        <v>79</v>
      </c>
      <c r="AY511" s="192" t="s">
        <v>177</v>
      </c>
    </row>
    <row r="512" spans="1:65" s="14" customFormat="1">
      <c r="B512" s="199"/>
      <c r="D512" s="191" t="s">
        <v>184</v>
      </c>
      <c r="E512" s="200" t="s">
        <v>1</v>
      </c>
      <c r="F512" s="201" t="s">
        <v>186</v>
      </c>
      <c r="H512" s="202">
        <v>89.66</v>
      </c>
      <c r="I512" s="203"/>
      <c r="L512" s="199"/>
      <c r="M512" s="204"/>
      <c r="N512" s="205"/>
      <c r="O512" s="205"/>
      <c r="P512" s="205"/>
      <c r="Q512" s="205"/>
      <c r="R512" s="205"/>
      <c r="S512" s="205"/>
      <c r="T512" s="206"/>
      <c r="AT512" s="200" t="s">
        <v>184</v>
      </c>
      <c r="AU512" s="200" t="s">
        <v>89</v>
      </c>
      <c r="AV512" s="14" t="s">
        <v>183</v>
      </c>
      <c r="AW512" s="14" t="s">
        <v>35</v>
      </c>
      <c r="AX512" s="14" t="s">
        <v>87</v>
      </c>
      <c r="AY512" s="200" t="s">
        <v>177</v>
      </c>
    </row>
    <row r="513" spans="1:65" s="2" customFormat="1" ht="16.5" customHeight="1">
      <c r="A513" s="33"/>
      <c r="B513" s="141"/>
      <c r="C513" s="214" t="s">
        <v>324</v>
      </c>
      <c r="D513" s="214" t="s">
        <v>303</v>
      </c>
      <c r="E513" s="215" t="s">
        <v>595</v>
      </c>
      <c r="F513" s="216" t="s">
        <v>596</v>
      </c>
      <c r="G513" s="217" t="s">
        <v>597</v>
      </c>
      <c r="H513" s="218">
        <v>0.9</v>
      </c>
      <c r="I513" s="219"/>
      <c r="J513" s="220">
        <f>ROUND(I513*H513,2)</f>
        <v>0</v>
      </c>
      <c r="K513" s="221"/>
      <c r="L513" s="222"/>
      <c r="M513" s="223" t="s">
        <v>1</v>
      </c>
      <c r="N513" s="224" t="s">
        <v>44</v>
      </c>
      <c r="O513" s="59"/>
      <c r="P513" s="186">
        <f>O513*H513</f>
        <v>0</v>
      </c>
      <c r="Q513" s="186">
        <v>2.5499999999999998E-2</v>
      </c>
      <c r="R513" s="186">
        <f>Q513*H513</f>
        <v>2.2949999999999998E-2</v>
      </c>
      <c r="S513" s="186">
        <v>0</v>
      </c>
      <c r="T513" s="187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88" t="s">
        <v>262</v>
      </c>
      <c r="AT513" s="188" t="s">
        <v>303</v>
      </c>
      <c r="AU513" s="188" t="s">
        <v>89</v>
      </c>
      <c r="AY513" s="18" t="s">
        <v>177</v>
      </c>
      <c r="BE513" s="189">
        <f>IF(N513="základní",J513,0)</f>
        <v>0</v>
      </c>
      <c r="BF513" s="189">
        <f>IF(N513="snížená",J513,0)</f>
        <v>0</v>
      </c>
      <c r="BG513" s="189">
        <f>IF(N513="zákl. přenesená",J513,0)</f>
        <v>0</v>
      </c>
      <c r="BH513" s="189">
        <f>IF(N513="sníž. přenesená",J513,0)</f>
        <v>0</v>
      </c>
      <c r="BI513" s="189">
        <f>IF(N513="nulová",J513,0)</f>
        <v>0</v>
      </c>
      <c r="BJ513" s="18" t="s">
        <v>87</v>
      </c>
      <c r="BK513" s="189">
        <f>ROUND(I513*H513,2)</f>
        <v>0</v>
      </c>
      <c r="BL513" s="18" t="s">
        <v>183</v>
      </c>
      <c r="BM513" s="188" t="s">
        <v>598</v>
      </c>
    </row>
    <row r="514" spans="1:65" s="2" customFormat="1" ht="16.5" customHeight="1">
      <c r="A514" s="33"/>
      <c r="B514" s="141"/>
      <c r="C514" s="214" t="s">
        <v>382</v>
      </c>
      <c r="D514" s="214" t="s">
        <v>303</v>
      </c>
      <c r="E514" s="215" t="s">
        <v>599</v>
      </c>
      <c r="F514" s="216" t="s">
        <v>600</v>
      </c>
      <c r="G514" s="217" t="s">
        <v>597</v>
      </c>
      <c r="H514" s="218">
        <v>0.9</v>
      </c>
      <c r="I514" s="219"/>
      <c r="J514" s="220">
        <f>ROUND(I514*H514,2)</f>
        <v>0</v>
      </c>
      <c r="K514" s="221"/>
      <c r="L514" s="222"/>
      <c r="M514" s="223" t="s">
        <v>1</v>
      </c>
      <c r="N514" s="224" t="s">
        <v>44</v>
      </c>
      <c r="O514" s="59"/>
      <c r="P514" s="186">
        <f>O514*H514</f>
        <v>0</v>
      </c>
      <c r="Q514" s="186">
        <v>1.72E-3</v>
      </c>
      <c r="R514" s="186">
        <f>Q514*H514</f>
        <v>1.5479999999999999E-3</v>
      </c>
      <c r="S514" s="186">
        <v>0</v>
      </c>
      <c r="T514" s="187">
        <f>S514*H514</f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88" t="s">
        <v>262</v>
      </c>
      <c r="AT514" s="188" t="s">
        <v>303</v>
      </c>
      <c r="AU514" s="188" t="s">
        <v>89</v>
      </c>
      <c r="AY514" s="18" t="s">
        <v>177</v>
      </c>
      <c r="BE514" s="189">
        <f>IF(N514="základní",J514,0)</f>
        <v>0</v>
      </c>
      <c r="BF514" s="189">
        <f>IF(N514="snížená",J514,0)</f>
        <v>0</v>
      </c>
      <c r="BG514" s="189">
        <f>IF(N514="zákl. přenesená",J514,0)</f>
        <v>0</v>
      </c>
      <c r="BH514" s="189">
        <f>IF(N514="sníž. přenesená",J514,0)</f>
        <v>0</v>
      </c>
      <c r="BI514" s="189">
        <f>IF(N514="nulová",J514,0)</f>
        <v>0</v>
      </c>
      <c r="BJ514" s="18" t="s">
        <v>87</v>
      </c>
      <c r="BK514" s="189">
        <f>ROUND(I514*H514,2)</f>
        <v>0</v>
      </c>
      <c r="BL514" s="18" t="s">
        <v>183</v>
      </c>
      <c r="BM514" s="188" t="s">
        <v>601</v>
      </c>
    </row>
    <row r="515" spans="1:65" s="2" customFormat="1" ht="16.5" customHeight="1">
      <c r="A515" s="33"/>
      <c r="B515" s="141"/>
      <c r="C515" s="214" t="s">
        <v>482</v>
      </c>
      <c r="D515" s="214" t="s">
        <v>303</v>
      </c>
      <c r="E515" s="215" t="s">
        <v>602</v>
      </c>
      <c r="F515" s="216" t="s">
        <v>603</v>
      </c>
      <c r="G515" s="217" t="s">
        <v>282</v>
      </c>
      <c r="H515" s="218">
        <v>36</v>
      </c>
      <c r="I515" s="219"/>
      <c r="J515" s="220">
        <f>ROUND(I515*H515,2)</f>
        <v>0</v>
      </c>
      <c r="K515" s="221"/>
      <c r="L515" s="222"/>
      <c r="M515" s="223" t="s">
        <v>1</v>
      </c>
      <c r="N515" s="224" t="s">
        <v>44</v>
      </c>
      <c r="O515" s="59"/>
      <c r="P515" s="186">
        <f>O515*H515</f>
        <v>0</v>
      </c>
      <c r="Q515" s="186">
        <v>1.98E-3</v>
      </c>
      <c r="R515" s="186">
        <f>Q515*H515</f>
        <v>7.1279999999999996E-2</v>
      </c>
      <c r="S515" s="186">
        <v>0</v>
      </c>
      <c r="T515" s="187">
        <f>S515*H515</f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88" t="s">
        <v>262</v>
      </c>
      <c r="AT515" s="188" t="s">
        <v>303</v>
      </c>
      <c r="AU515" s="188" t="s">
        <v>89</v>
      </c>
      <c r="AY515" s="18" t="s">
        <v>177</v>
      </c>
      <c r="BE515" s="189">
        <f>IF(N515="základní",J515,0)</f>
        <v>0</v>
      </c>
      <c r="BF515" s="189">
        <f>IF(N515="snížená",J515,0)</f>
        <v>0</v>
      </c>
      <c r="BG515" s="189">
        <f>IF(N515="zákl. přenesená",J515,0)</f>
        <v>0</v>
      </c>
      <c r="BH515" s="189">
        <f>IF(N515="sníž. přenesená",J515,0)</f>
        <v>0</v>
      </c>
      <c r="BI515" s="189">
        <f>IF(N515="nulová",J515,0)</f>
        <v>0</v>
      </c>
      <c r="BJ515" s="18" t="s">
        <v>87</v>
      </c>
      <c r="BK515" s="189">
        <f>ROUND(I515*H515,2)</f>
        <v>0</v>
      </c>
      <c r="BL515" s="18" t="s">
        <v>183</v>
      </c>
      <c r="BM515" s="188" t="s">
        <v>604</v>
      </c>
    </row>
    <row r="516" spans="1:65" s="13" customFormat="1">
      <c r="B516" s="190"/>
      <c r="D516" s="191" t="s">
        <v>184</v>
      </c>
      <c r="E516" s="192" t="s">
        <v>1</v>
      </c>
      <c r="F516" s="193" t="s">
        <v>605</v>
      </c>
      <c r="H516" s="194">
        <v>36</v>
      </c>
      <c r="I516" s="195"/>
      <c r="L516" s="190"/>
      <c r="M516" s="196"/>
      <c r="N516" s="197"/>
      <c r="O516" s="197"/>
      <c r="P516" s="197"/>
      <c r="Q516" s="197"/>
      <c r="R516" s="197"/>
      <c r="S516" s="197"/>
      <c r="T516" s="198"/>
      <c r="AT516" s="192" t="s">
        <v>184</v>
      </c>
      <c r="AU516" s="192" t="s">
        <v>89</v>
      </c>
      <c r="AV516" s="13" t="s">
        <v>89</v>
      </c>
      <c r="AW516" s="13" t="s">
        <v>35</v>
      </c>
      <c r="AX516" s="13" t="s">
        <v>79</v>
      </c>
      <c r="AY516" s="192" t="s">
        <v>177</v>
      </c>
    </row>
    <row r="517" spans="1:65" s="14" customFormat="1">
      <c r="B517" s="199"/>
      <c r="D517" s="191" t="s">
        <v>184</v>
      </c>
      <c r="E517" s="200" t="s">
        <v>1</v>
      </c>
      <c r="F517" s="201" t="s">
        <v>186</v>
      </c>
      <c r="H517" s="202">
        <v>36</v>
      </c>
      <c r="I517" s="203"/>
      <c r="L517" s="199"/>
      <c r="M517" s="204"/>
      <c r="N517" s="205"/>
      <c r="O517" s="205"/>
      <c r="P517" s="205"/>
      <c r="Q517" s="205"/>
      <c r="R517" s="205"/>
      <c r="S517" s="205"/>
      <c r="T517" s="206"/>
      <c r="AT517" s="200" t="s">
        <v>184</v>
      </c>
      <c r="AU517" s="200" t="s">
        <v>89</v>
      </c>
      <c r="AV517" s="14" t="s">
        <v>183</v>
      </c>
      <c r="AW517" s="14" t="s">
        <v>35</v>
      </c>
      <c r="AX517" s="14" t="s">
        <v>87</v>
      </c>
      <c r="AY517" s="200" t="s">
        <v>177</v>
      </c>
    </row>
    <row r="518" spans="1:65" s="12" customFormat="1" ht="22.95" customHeight="1">
      <c r="B518" s="163"/>
      <c r="D518" s="164" t="s">
        <v>78</v>
      </c>
      <c r="E518" s="174" t="s">
        <v>562</v>
      </c>
      <c r="F518" s="174" t="s">
        <v>606</v>
      </c>
      <c r="I518" s="166"/>
      <c r="J518" s="175">
        <f>BK518</f>
        <v>0</v>
      </c>
      <c r="L518" s="163"/>
      <c r="M518" s="168"/>
      <c r="N518" s="169"/>
      <c r="O518" s="169"/>
      <c r="P518" s="170">
        <f>SUM(P519:P625)</f>
        <v>0</v>
      </c>
      <c r="Q518" s="169"/>
      <c r="R518" s="170">
        <f>SUM(R519:R625)</f>
        <v>1.6888500000000001E-2</v>
      </c>
      <c r="S518" s="169"/>
      <c r="T518" s="171">
        <f>SUM(T519:T625)</f>
        <v>43.419334000000006</v>
      </c>
      <c r="AR518" s="164" t="s">
        <v>87</v>
      </c>
      <c r="AT518" s="172" t="s">
        <v>78</v>
      </c>
      <c r="AU518" s="172" t="s">
        <v>87</v>
      </c>
      <c r="AY518" s="164" t="s">
        <v>177</v>
      </c>
      <c r="BK518" s="173">
        <f>SUM(BK519:BK625)</f>
        <v>0</v>
      </c>
    </row>
    <row r="519" spans="1:65" s="2" customFormat="1" ht="16.5" customHeight="1">
      <c r="A519" s="33"/>
      <c r="B519" s="141"/>
      <c r="C519" s="176" t="s">
        <v>443</v>
      </c>
      <c r="D519" s="176" t="s">
        <v>179</v>
      </c>
      <c r="E519" s="177" t="s">
        <v>607</v>
      </c>
      <c r="F519" s="178" t="s">
        <v>608</v>
      </c>
      <c r="G519" s="179" t="s">
        <v>197</v>
      </c>
      <c r="H519" s="180">
        <v>5.1280000000000001</v>
      </c>
      <c r="I519" s="181"/>
      <c r="J519" s="182">
        <f>ROUND(I519*H519,2)</f>
        <v>0</v>
      </c>
      <c r="K519" s="183"/>
      <c r="L519" s="34"/>
      <c r="M519" s="184" t="s">
        <v>1</v>
      </c>
      <c r="N519" s="185" t="s">
        <v>44</v>
      </c>
      <c r="O519" s="59"/>
      <c r="P519" s="186">
        <f>O519*H519</f>
        <v>0</v>
      </c>
      <c r="Q519" s="186">
        <v>0</v>
      </c>
      <c r="R519" s="186">
        <f>Q519*H519</f>
        <v>0</v>
      </c>
      <c r="S519" s="186">
        <v>2</v>
      </c>
      <c r="T519" s="187">
        <f>S519*H519</f>
        <v>10.256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88" t="s">
        <v>183</v>
      </c>
      <c r="AT519" s="188" t="s">
        <v>179</v>
      </c>
      <c r="AU519" s="188" t="s">
        <v>89</v>
      </c>
      <c r="AY519" s="18" t="s">
        <v>177</v>
      </c>
      <c r="BE519" s="189">
        <f>IF(N519="základní",J519,0)</f>
        <v>0</v>
      </c>
      <c r="BF519" s="189">
        <f>IF(N519="snížená",J519,0)</f>
        <v>0</v>
      </c>
      <c r="BG519" s="189">
        <f>IF(N519="zákl. přenesená",J519,0)</f>
        <v>0</v>
      </c>
      <c r="BH519" s="189">
        <f>IF(N519="sníž. přenesená",J519,0)</f>
        <v>0</v>
      </c>
      <c r="BI519" s="189">
        <f>IF(N519="nulová",J519,0)</f>
        <v>0</v>
      </c>
      <c r="BJ519" s="18" t="s">
        <v>87</v>
      </c>
      <c r="BK519" s="189">
        <f>ROUND(I519*H519,2)</f>
        <v>0</v>
      </c>
      <c r="BL519" s="18" t="s">
        <v>183</v>
      </c>
      <c r="BM519" s="188" t="s">
        <v>609</v>
      </c>
    </row>
    <row r="520" spans="1:65" s="13" customFormat="1">
      <c r="B520" s="190"/>
      <c r="D520" s="191" t="s">
        <v>184</v>
      </c>
      <c r="E520" s="192" t="s">
        <v>1</v>
      </c>
      <c r="F520" s="193" t="s">
        <v>610</v>
      </c>
      <c r="H520" s="194">
        <v>3.4609999999999999</v>
      </c>
      <c r="I520" s="195"/>
      <c r="L520" s="190"/>
      <c r="M520" s="196"/>
      <c r="N520" s="197"/>
      <c r="O520" s="197"/>
      <c r="P520" s="197"/>
      <c r="Q520" s="197"/>
      <c r="R520" s="197"/>
      <c r="S520" s="197"/>
      <c r="T520" s="198"/>
      <c r="AT520" s="192" t="s">
        <v>184</v>
      </c>
      <c r="AU520" s="192" t="s">
        <v>89</v>
      </c>
      <c r="AV520" s="13" t="s">
        <v>89</v>
      </c>
      <c r="AW520" s="13" t="s">
        <v>35</v>
      </c>
      <c r="AX520" s="13" t="s">
        <v>79</v>
      </c>
      <c r="AY520" s="192" t="s">
        <v>177</v>
      </c>
    </row>
    <row r="521" spans="1:65" s="13" customFormat="1">
      <c r="B521" s="190"/>
      <c r="D521" s="191" t="s">
        <v>184</v>
      </c>
      <c r="E521" s="192" t="s">
        <v>1</v>
      </c>
      <c r="F521" s="193" t="s">
        <v>611</v>
      </c>
      <c r="H521" s="194">
        <v>0.81200000000000006</v>
      </c>
      <c r="I521" s="195"/>
      <c r="L521" s="190"/>
      <c r="M521" s="196"/>
      <c r="N521" s="197"/>
      <c r="O521" s="197"/>
      <c r="P521" s="197"/>
      <c r="Q521" s="197"/>
      <c r="R521" s="197"/>
      <c r="S521" s="197"/>
      <c r="T521" s="198"/>
      <c r="AT521" s="192" t="s">
        <v>184</v>
      </c>
      <c r="AU521" s="192" t="s">
        <v>89</v>
      </c>
      <c r="AV521" s="13" t="s">
        <v>89</v>
      </c>
      <c r="AW521" s="13" t="s">
        <v>35</v>
      </c>
      <c r="AX521" s="13" t="s">
        <v>79</v>
      </c>
      <c r="AY521" s="192" t="s">
        <v>177</v>
      </c>
    </row>
    <row r="522" spans="1:65" s="13" customFormat="1">
      <c r="B522" s="190"/>
      <c r="D522" s="191" t="s">
        <v>184</v>
      </c>
      <c r="E522" s="192" t="s">
        <v>1</v>
      </c>
      <c r="F522" s="193" t="s">
        <v>612</v>
      </c>
      <c r="H522" s="194">
        <v>0.85499999999999998</v>
      </c>
      <c r="I522" s="195"/>
      <c r="L522" s="190"/>
      <c r="M522" s="196"/>
      <c r="N522" s="197"/>
      <c r="O522" s="197"/>
      <c r="P522" s="197"/>
      <c r="Q522" s="197"/>
      <c r="R522" s="197"/>
      <c r="S522" s="197"/>
      <c r="T522" s="198"/>
      <c r="AT522" s="192" t="s">
        <v>184</v>
      </c>
      <c r="AU522" s="192" t="s">
        <v>89</v>
      </c>
      <c r="AV522" s="13" t="s">
        <v>89</v>
      </c>
      <c r="AW522" s="13" t="s">
        <v>35</v>
      </c>
      <c r="AX522" s="13" t="s">
        <v>79</v>
      </c>
      <c r="AY522" s="192" t="s">
        <v>177</v>
      </c>
    </row>
    <row r="523" spans="1:65" s="14" customFormat="1">
      <c r="B523" s="199"/>
      <c r="D523" s="191" t="s">
        <v>184</v>
      </c>
      <c r="E523" s="200" t="s">
        <v>1</v>
      </c>
      <c r="F523" s="201" t="s">
        <v>186</v>
      </c>
      <c r="H523" s="202">
        <v>5.1280000000000001</v>
      </c>
      <c r="I523" s="203"/>
      <c r="L523" s="199"/>
      <c r="M523" s="204"/>
      <c r="N523" s="205"/>
      <c r="O523" s="205"/>
      <c r="P523" s="205"/>
      <c r="Q523" s="205"/>
      <c r="R523" s="205"/>
      <c r="S523" s="205"/>
      <c r="T523" s="206"/>
      <c r="AT523" s="200" t="s">
        <v>184</v>
      </c>
      <c r="AU523" s="200" t="s">
        <v>89</v>
      </c>
      <c r="AV523" s="14" t="s">
        <v>183</v>
      </c>
      <c r="AW523" s="14" t="s">
        <v>35</v>
      </c>
      <c r="AX523" s="14" t="s">
        <v>87</v>
      </c>
      <c r="AY523" s="200" t="s">
        <v>177</v>
      </c>
    </row>
    <row r="524" spans="1:65" s="2" customFormat="1" ht="16.5" customHeight="1">
      <c r="A524" s="33"/>
      <c r="B524" s="141"/>
      <c r="C524" s="176" t="s">
        <v>613</v>
      </c>
      <c r="D524" s="176" t="s">
        <v>179</v>
      </c>
      <c r="E524" s="177" t="s">
        <v>614</v>
      </c>
      <c r="F524" s="178" t="s">
        <v>615</v>
      </c>
      <c r="G524" s="179" t="s">
        <v>197</v>
      </c>
      <c r="H524" s="180">
        <v>11.64</v>
      </c>
      <c r="I524" s="181"/>
      <c r="J524" s="182">
        <f>ROUND(I524*H524,2)</f>
        <v>0</v>
      </c>
      <c r="K524" s="183"/>
      <c r="L524" s="34"/>
      <c r="M524" s="184" t="s">
        <v>1</v>
      </c>
      <c r="N524" s="185" t="s">
        <v>44</v>
      </c>
      <c r="O524" s="59"/>
      <c r="P524" s="186">
        <f>O524*H524</f>
        <v>0</v>
      </c>
      <c r="Q524" s="186">
        <v>0</v>
      </c>
      <c r="R524" s="186">
        <f>Q524*H524</f>
        <v>0</v>
      </c>
      <c r="S524" s="186">
        <v>1.8</v>
      </c>
      <c r="T524" s="187">
        <f>S524*H524</f>
        <v>20.952000000000002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88" t="s">
        <v>183</v>
      </c>
      <c r="AT524" s="188" t="s">
        <v>179</v>
      </c>
      <c r="AU524" s="188" t="s">
        <v>89</v>
      </c>
      <c r="AY524" s="18" t="s">
        <v>177</v>
      </c>
      <c r="BE524" s="189">
        <f>IF(N524="základní",J524,0)</f>
        <v>0</v>
      </c>
      <c r="BF524" s="189">
        <f>IF(N524="snížená",J524,0)</f>
        <v>0</v>
      </c>
      <c r="BG524" s="189">
        <f>IF(N524="zákl. přenesená",J524,0)</f>
        <v>0</v>
      </c>
      <c r="BH524" s="189">
        <f>IF(N524="sníž. přenesená",J524,0)</f>
        <v>0</v>
      </c>
      <c r="BI524" s="189">
        <f>IF(N524="nulová",J524,0)</f>
        <v>0</v>
      </c>
      <c r="BJ524" s="18" t="s">
        <v>87</v>
      </c>
      <c r="BK524" s="189">
        <f>ROUND(I524*H524,2)</f>
        <v>0</v>
      </c>
      <c r="BL524" s="18" t="s">
        <v>183</v>
      </c>
      <c r="BM524" s="188" t="s">
        <v>616</v>
      </c>
    </row>
    <row r="525" spans="1:65" s="13" customFormat="1">
      <c r="B525" s="190"/>
      <c r="D525" s="191" t="s">
        <v>184</v>
      </c>
      <c r="E525" s="192" t="s">
        <v>1</v>
      </c>
      <c r="F525" s="193" t="s">
        <v>617</v>
      </c>
      <c r="H525" s="194">
        <v>11.64</v>
      </c>
      <c r="I525" s="195"/>
      <c r="L525" s="190"/>
      <c r="M525" s="196"/>
      <c r="N525" s="197"/>
      <c r="O525" s="197"/>
      <c r="P525" s="197"/>
      <c r="Q525" s="197"/>
      <c r="R525" s="197"/>
      <c r="S525" s="197"/>
      <c r="T525" s="198"/>
      <c r="AT525" s="192" t="s">
        <v>184</v>
      </c>
      <c r="AU525" s="192" t="s">
        <v>89</v>
      </c>
      <c r="AV525" s="13" t="s">
        <v>89</v>
      </c>
      <c r="AW525" s="13" t="s">
        <v>35</v>
      </c>
      <c r="AX525" s="13" t="s">
        <v>79</v>
      </c>
      <c r="AY525" s="192" t="s">
        <v>177</v>
      </c>
    </row>
    <row r="526" spans="1:65" s="14" customFormat="1">
      <c r="B526" s="199"/>
      <c r="D526" s="191" t="s">
        <v>184</v>
      </c>
      <c r="E526" s="200" t="s">
        <v>1</v>
      </c>
      <c r="F526" s="201" t="s">
        <v>186</v>
      </c>
      <c r="H526" s="202">
        <v>11.64</v>
      </c>
      <c r="I526" s="203"/>
      <c r="L526" s="199"/>
      <c r="M526" s="204"/>
      <c r="N526" s="205"/>
      <c r="O526" s="205"/>
      <c r="P526" s="205"/>
      <c r="Q526" s="205"/>
      <c r="R526" s="205"/>
      <c r="S526" s="205"/>
      <c r="T526" s="206"/>
      <c r="AT526" s="200" t="s">
        <v>184</v>
      </c>
      <c r="AU526" s="200" t="s">
        <v>89</v>
      </c>
      <c r="AV526" s="14" t="s">
        <v>183</v>
      </c>
      <c r="AW526" s="14" t="s">
        <v>35</v>
      </c>
      <c r="AX526" s="14" t="s">
        <v>87</v>
      </c>
      <c r="AY526" s="200" t="s">
        <v>177</v>
      </c>
    </row>
    <row r="527" spans="1:65" s="2" customFormat="1" ht="16.5" customHeight="1">
      <c r="A527" s="33"/>
      <c r="B527" s="141"/>
      <c r="C527" s="176" t="s">
        <v>456</v>
      </c>
      <c r="D527" s="176" t="s">
        <v>179</v>
      </c>
      <c r="E527" s="177" t="s">
        <v>618</v>
      </c>
      <c r="F527" s="178" t="s">
        <v>619</v>
      </c>
      <c r="G527" s="179" t="s">
        <v>197</v>
      </c>
      <c r="H527" s="180">
        <v>1.71</v>
      </c>
      <c r="I527" s="181"/>
      <c r="J527" s="182">
        <f>ROUND(I527*H527,2)</f>
        <v>0</v>
      </c>
      <c r="K527" s="183"/>
      <c r="L527" s="34"/>
      <c r="M527" s="184" t="s">
        <v>1</v>
      </c>
      <c r="N527" s="185" t="s">
        <v>44</v>
      </c>
      <c r="O527" s="59"/>
      <c r="P527" s="186">
        <f>O527*H527</f>
        <v>0</v>
      </c>
      <c r="Q527" s="186">
        <v>0</v>
      </c>
      <c r="R527" s="186">
        <f>Q527*H527</f>
        <v>0</v>
      </c>
      <c r="S527" s="186">
        <v>2.2000000000000002</v>
      </c>
      <c r="T527" s="187">
        <f>S527*H527</f>
        <v>3.762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88" t="s">
        <v>183</v>
      </c>
      <c r="AT527" s="188" t="s">
        <v>179</v>
      </c>
      <c r="AU527" s="188" t="s">
        <v>89</v>
      </c>
      <c r="AY527" s="18" t="s">
        <v>177</v>
      </c>
      <c r="BE527" s="189">
        <f>IF(N527="základní",J527,0)</f>
        <v>0</v>
      </c>
      <c r="BF527" s="189">
        <f>IF(N527="snížená",J527,0)</f>
        <v>0</v>
      </c>
      <c r="BG527" s="189">
        <f>IF(N527="zákl. přenesená",J527,0)</f>
        <v>0</v>
      </c>
      <c r="BH527" s="189">
        <f>IF(N527="sníž. přenesená",J527,0)</f>
        <v>0</v>
      </c>
      <c r="BI527" s="189">
        <f>IF(N527="nulová",J527,0)</f>
        <v>0</v>
      </c>
      <c r="BJ527" s="18" t="s">
        <v>87</v>
      </c>
      <c r="BK527" s="189">
        <f>ROUND(I527*H527,2)</f>
        <v>0</v>
      </c>
      <c r="BL527" s="18" t="s">
        <v>183</v>
      </c>
      <c r="BM527" s="188" t="s">
        <v>620</v>
      </c>
    </row>
    <row r="528" spans="1:65" s="13" customFormat="1">
      <c r="B528" s="190"/>
      <c r="D528" s="191" t="s">
        <v>184</v>
      </c>
      <c r="E528" s="192" t="s">
        <v>1</v>
      </c>
      <c r="F528" s="193" t="s">
        <v>621</v>
      </c>
      <c r="H528" s="194">
        <v>1.1539999999999999</v>
      </c>
      <c r="I528" s="195"/>
      <c r="L528" s="190"/>
      <c r="M528" s="196"/>
      <c r="N528" s="197"/>
      <c r="O528" s="197"/>
      <c r="P528" s="197"/>
      <c r="Q528" s="197"/>
      <c r="R528" s="197"/>
      <c r="S528" s="197"/>
      <c r="T528" s="198"/>
      <c r="AT528" s="192" t="s">
        <v>184</v>
      </c>
      <c r="AU528" s="192" t="s">
        <v>89</v>
      </c>
      <c r="AV528" s="13" t="s">
        <v>89</v>
      </c>
      <c r="AW528" s="13" t="s">
        <v>35</v>
      </c>
      <c r="AX528" s="13" t="s">
        <v>79</v>
      </c>
      <c r="AY528" s="192" t="s">
        <v>177</v>
      </c>
    </row>
    <row r="529" spans="1:65" s="13" customFormat="1">
      <c r="B529" s="190"/>
      <c r="D529" s="191" t="s">
        <v>184</v>
      </c>
      <c r="E529" s="192" t="s">
        <v>1</v>
      </c>
      <c r="F529" s="193" t="s">
        <v>622</v>
      </c>
      <c r="H529" s="194">
        <v>0.27100000000000002</v>
      </c>
      <c r="I529" s="195"/>
      <c r="L529" s="190"/>
      <c r="M529" s="196"/>
      <c r="N529" s="197"/>
      <c r="O529" s="197"/>
      <c r="P529" s="197"/>
      <c r="Q529" s="197"/>
      <c r="R529" s="197"/>
      <c r="S529" s="197"/>
      <c r="T529" s="198"/>
      <c r="AT529" s="192" t="s">
        <v>184</v>
      </c>
      <c r="AU529" s="192" t="s">
        <v>89</v>
      </c>
      <c r="AV529" s="13" t="s">
        <v>89</v>
      </c>
      <c r="AW529" s="13" t="s">
        <v>35</v>
      </c>
      <c r="AX529" s="13" t="s">
        <v>79</v>
      </c>
      <c r="AY529" s="192" t="s">
        <v>177</v>
      </c>
    </row>
    <row r="530" spans="1:65" s="13" customFormat="1">
      <c r="B530" s="190"/>
      <c r="D530" s="191" t="s">
        <v>184</v>
      </c>
      <c r="E530" s="192" t="s">
        <v>1</v>
      </c>
      <c r="F530" s="193" t="s">
        <v>623</v>
      </c>
      <c r="H530" s="194">
        <v>0.28499999999999998</v>
      </c>
      <c r="I530" s="195"/>
      <c r="L530" s="190"/>
      <c r="M530" s="196"/>
      <c r="N530" s="197"/>
      <c r="O530" s="197"/>
      <c r="P530" s="197"/>
      <c r="Q530" s="197"/>
      <c r="R530" s="197"/>
      <c r="S530" s="197"/>
      <c r="T530" s="198"/>
      <c r="AT530" s="192" t="s">
        <v>184</v>
      </c>
      <c r="AU530" s="192" t="s">
        <v>89</v>
      </c>
      <c r="AV530" s="13" t="s">
        <v>89</v>
      </c>
      <c r="AW530" s="13" t="s">
        <v>35</v>
      </c>
      <c r="AX530" s="13" t="s">
        <v>79</v>
      </c>
      <c r="AY530" s="192" t="s">
        <v>177</v>
      </c>
    </row>
    <row r="531" spans="1:65" s="14" customFormat="1">
      <c r="B531" s="199"/>
      <c r="D531" s="191" t="s">
        <v>184</v>
      </c>
      <c r="E531" s="200" t="s">
        <v>1</v>
      </c>
      <c r="F531" s="201" t="s">
        <v>186</v>
      </c>
      <c r="H531" s="202">
        <v>1.71</v>
      </c>
      <c r="I531" s="203"/>
      <c r="L531" s="199"/>
      <c r="M531" s="204"/>
      <c r="N531" s="205"/>
      <c r="O531" s="205"/>
      <c r="P531" s="205"/>
      <c r="Q531" s="205"/>
      <c r="R531" s="205"/>
      <c r="S531" s="205"/>
      <c r="T531" s="206"/>
      <c r="AT531" s="200" t="s">
        <v>184</v>
      </c>
      <c r="AU531" s="200" t="s">
        <v>89</v>
      </c>
      <c r="AV531" s="14" t="s">
        <v>183</v>
      </c>
      <c r="AW531" s="14" t="s">
        <v>35</v>
      </c>
      <c r="AX531" s="14" t="s">
        <v>87</v>
      </c>
      <c r="AY531" s="200" t="s">
        <v>177</v>
      </c>
    </row>
    <row r="532" spans="1:65" s="2" customFormat="1" ht="16.5" customHeight="1">
      <c r="A532" s="33"/>
      <c r="B532" s="141"/>
      <c r="C532" s="176" t="s">
        <v>624</v>
      </c>
      <c r="D532" s="176" t="s">
        <v>179</v>
      </c>
      <c r="E532" s="177" t="s">
        <v>625</v>
      </c>
      <c r="F532" s="178" t="s">
        <v>626</v>
      </c>
      <c r="G532" s="179" t="s">
        <v>273</v>
      </c>
      <c r="H532" s="180">
        <v>19</v>
      </c>
      <c r="I532" s="181"/>
      <c r="J532" s="182">
        <f>ROUND(I532*H532,2)</f>
        <v>0</v>
      </c>
      <c r="K532" s="183"/>
      <c r="L532" s="34"/>
      <c r="M532" s="184" t="s">
        <v>1</v>
      </c>
      <c r="N532" s="185" t="s">
        <v>44</v>
      </c>
      <c r="O532" s="59"/>
      <c r="P532" s="186">
        <f>O532*H532</f>
        <v>0</v>
      </c>
      <c r="Q532" s="186">
        <v>0</v>
      </c>
      <c r="R532" s="186">
        <f>Q532*H532</f>
        <v>0</v>
      </c>
      <c r="S532" s="186">
        <v>1.2500000000000001E-2</v>
      </c>
      <c r="T532" s="187">
        <f>S532*H532</f>
        <v>0.23750000000000002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88" t="s">
        <v>183</v>
      </c>
      <c r="AT532" s="188" t="s">
        <v>179</v>
      </c>
      <c r="AU532" s="188" t="s">
        <v>89</v>
      </c>
      <c r="AY532" s="18" t="s">
        <v>177</v>
      </c>
      <c r="BE532" s="189">
        <f>IF(N532="základní",J532,0)</f>
        <v>0</v>
      </c>
      <c r="BF532" s="189">
        <f>IF(N532="snížená",J532,0)</f>
        <v>0</v>
      </c>
      <c r="BG532" s="189">
        <f>IF(N532="zákl. přenesená",J532,0)</f>
        <v>0</v>
      </c>
      <c r="BH532" s="189">
        <f>IF(N532="sníž. přenesená",J532,0)</f>
        <v>0</v>
      </c>
      <c r="BI532" s="189">
        <f>IF(N532="nulová",J532,0)</f>
        <v>0</v>
      </c>
      <c r="BJ532" s="18" t="s">
        <v>87</v>
      </c>
      <c r="BK532" s="189">
        <f>ROUND(I532*H532,2)</f>
        <v>0</v>
      </c>
      <c r="BL532" s="18" t="s">
        <v>183</v>
      </c>
      <c r="BM532" s="188" t="s">
        <v>627</v>
      </c>
    </row>
    <row r="533" spans="1:65" s="13" customFormat="1">
      <c r="B533" s="190"/>
      <c r="D533" s="191" t="s">
        <v>184</v>
      </c>
      <c r="E533" s="192" t="s">
        <v>1</v>
      </c>
      <c r="F533" s="193" t="s">
        <v>628</v>
      </c>
      <c r="H533" s="194">
        <v>4</v>
      </c>
      <c r="I533" s="195"/>
      <c r="L533" s="190"/>
      <c r="M533" s="196"/>
      <c r="N533" s="197"/>
      <c r="O533" s="197"/>
      <c r="P533" s="197"/>
      <c r="Q533" s="197"/>
      <c r="R533" s="197"/>
      <c r="S533" s="197"/>
      <c r="T533" s="198"/>
      <c r="AT533" s="192" t="s">
        <v>184</v>
      </c>
      <c r="AU533" s="192" t="s">
        <v>89</v>
      </c>
      <c r="AV533" s="13" t="s">
        <v>89</v>
      </c>
      <c r="AW533" s="13" t="s">
        <v>35</v>
      </c>
      <c r="AX533" s="13" t="s">
        <v>79</v>
      </c>
      <c r="AY533" s="192" t="s">
        <v>177</v>
      </c>
    </row>
    <row r="534" spans="1:65" s="13" customFormat="1">
      <c r="B534" s="190"/>
      <c r="D534" s="191" t="s">
        <v>184</v>
      </c>
      <c r="E534" s="192" t="s">
        <v>1</v>
      </c>
      <c r="F534" s="193" t="s">
        <v>629</v>
      </c>
      <c r="H534" s="194">
        <v>1</v>
      </c>
      <c r="I534" s="195"/>
      <c r="L534" s="190"/>
      <c r="M534" s="196"/>
      <c r="N534" s="197"/>
      <c r="O534" s="197"/>
      <c r="P534" s="197"/>
      <c r="Q534" s="197"/>
      <c r="R534" s="197"/>
      <c r="S534" s="197"/>
      <c r="T534" s="198"/>
      <c r="AT534" s="192" t="s">
        <v>184</v>
      </c>
      <c r="AU534" s="192" t="s">
        <v>89</v>
      </c>
      <c r="AV534" s="13" t="s">
        <v>89</v>
      </c>
      <c r="AW534" s="13" t="s">
        <v>35</v>
      </c>
      <c r="AX534" s="13" t="s">
        <v>79</v>
      </c>
      <c r="AY534" s="192" t="s">
        <v>177</v>
      </c>
    </row>
    <row r="535" spans="1:65" s="13" customFormat="1">
      <c r="B535" s="190"/>
      <c r="D535" s="191" t="s">
        <v>184</v>
      </c>
      <c r="E535" s="192" t="s">
        <v>1</v>
      </c>
      <c r="F535" s="193" t="s">
        <v>630</v>
      </c>
      <c r="H535" s="194">
        <v>3</v>
      </c>
      <c r="I535" s="195"/>
      <c r="L535" s="190"/>
      <c r="M535" s="196"/>
      <c r="N535" s="197"/>
      <c r="O535" s="197"/>
      <c r="P535" s="197"/>
      <c r="Q535" s="197"/>
      <c r="R535" s="197"/>
      <c r="S535" s="197"/>
      <c r="T535" s="198"/>
      <c r="AT535" s="192" t="s">
        <v>184</v>
      </c>
      <c r="AU535" s="192" t="s">
        <v>89</v>
      </c>
      <c r="AV535" s="13" t="s">
        <v>89</v>
      </c>
      <c r="AW535" s="13" t="s">
        <v>35</v>
      </c>
      <c r="AX535" s="13" t="s">
        <v>79</v>
      </c>
      <c r="AY535" s="192" t="s">
        <v>177</v>
      </c>
    </row>
    <row r="536" spans="1:65" s="13" customFormat="1">
      <c r="B536" s="190"/>
      <c r="D536" s="191" t="s">
        <v>184</v>
      </c>
      <c r="E536" s="192" t="s">
        <v>1</v>
      </c>
      <c r="F536" s="193" t="s">
        <v>631</v>
      </c>
      <c r="H536" s="194">
        <v>2</v>
      </c>
      <c r="I536" s="195"/>
      <c r="L536" s="190"/>
      <c r="M536" s="196"/>
      <c r="N536" s="197"/>
      <c r="O536" s="197"/>
      <c r="P536" s="197"/>
      <c r="Q536" s="197"/>
      <c r="R536" s="197"/>
      <c r="S536" s="197"/>
      <c r="T536" s="198"/>
      <c r="AT536" s="192" t="s">
        <v>184</v>
      </c>
      <c r="AU536" s="192" t="s">
        <v>89</v>
      </c>
      <c r="AV536" s="13" t="s">
        <v>89</v>
      </c>
      <c r="AW536" s="13" t="s">
        <v>35</v>
      </c>
      <c r="AX536" s="13" t="s">
        <v>79</v>
      </c>
      <c r="AY536" s="192" t="s">
        <v>177</v>
      </c>
    </row>
    <row r="537" spans="1:65" s="13" customFormat="1">
      <c r="B537" s="190"/>
      <c r="D537" s="191" t="s">
        <v>184</v>
      </c>
      <c r="E537" s="192" t="s">
        <v>1</v>
      </c>
      <c r="F537" s="193" t="s">
        <v>632</v>
      </c>
      <c r="H537" s="194">
        <v>3</v>
      </c>
      <c r="I537" s="195"/>
      <c r="L537" s="190"/>
      <c r="M537" s="196"/>
      <c r="N537" s="197"/>
      <c r="O537" s="197"/>
      <c r="P537" s="197"/>
      <c r="Q537" s="197"/>
      <c r="R537" s="197"/>
      <c r="S537" s="197"/>
      <c r="T537" s="198"/>
      <c r="AT537" s="192" t="s">
        <v>184</v>
      </c>
      <c r="AU537" s="192" t="s">
        <v>89</v>
      </c>
      <c r="AV537" s="13" t="s">
        <v>89</v>
      </c>
      <c r="AW537" s="13" t="s">
        <v>35</v>
      </c>
      <c r="AX537" s="13" t="s">
        <v>79</v>
      </c>
      <c r="AY537" s="192" t="s">
        <v>177</v>
      </c>
    </row>
    <row r="538" spans="1:65" s="13" customFormat="1">
      <c r="B538" s="190"/>
      <c r="D538" s="191" t="s">
        <v>184</v>
      </c>
      <c r="E538" s="192" t="s">
        <v>1</v>
      </c>
      <c r="F538" s="193" t="s">
        <v>633</v>
      </c>
      <c r="H538" s="194">
        <v>2</v>
      </c>
      <c r="I538" s="195"/>
      <c r="L538" s="190"/>
      <c r="M538" s="196"/>
      <c r="N538" s="197"/>
      <c r="O538" s="197"/>
      <c r="P538" s="197"/>
      <c r="Q538" s="197"/>
      <c r="R538" s="197"/>
      <c r="S538" s="197"/>
      <c r="T538" s="198"/>
      <c r="AT538" s="192" t="s">
        <v>184</v>
      </c>
      <c r="AU538" s="192" t="s">
        <v>89</v>
      </c>
      <c r="AV538" s="13" t="s">
        <v>89</v>
      </c>
      <c r="AW538" s="13" t="s">
        <v>35</v>
      </c>
      <c r="AX538" s="13" t="s">
        <v>79</v>
      </c>
      <c r="AY538" s="192" t="s">
        <v>177</v>
      </c>
    </row>
    <row r="539" spans="1:65" s="13" customFormat="1">
      <c r="B539" s="190"/>
      <c r="D539" s="191" t="s">
        <v>184</v>
      </c>
      <c r="E539" s="192" t="s">
        <v>1</v>
      </c>
      <c r="F539" s="193" t="s">
        <v>634</v>
      </c>
      <c r="H539" s="194">
        <v>1</v>
      </c>
      <c r="I539" s="195"/>
      <c r="L539" s="190"/>
      <c r="M539" s="196"/>
      <c r="N539" s="197"/>
      <c r="O539" s="197"/>
      <c r="P539" s="197"/>
      <c r="Q539" s="197"/>
      <c r="R539" s="197"/>
      <c r="S539" s="197"/>
      <c r="T539" s="198"/>
      <c r="AT539" s="192" t="s">
        <v>184</v>
      </c>
      <c r="AU539" s="192" t="s">
        <v>89</v>
      </c>
      <c r="AV539" s="13" t="s">
        <v>89</v>
      </c>
      <c r="AW539" s="13" t="s">
        <v>35</v>
      </c>
      <c r="AX539" s="13" t="s">
        <v>79</v>
      </c>
      <c r="AY539" s="192" t="s">
        <v>177</v>
      </c>
    </row>
    <row r="540" spans="1:65" s="13" customFormat="1">
      <c r="B540" s="190"/>
      <c r="D540" s="191" t="s">
        <v>184</v>
      </c>
      <c r="E540" s="192" t="s">
        <v>1</v>
      </c>
      <c r="F540" s="193" t="s">
        <v>635</v>
      </c>
      <c r="H540" s="194">
        <v>3</v>
      </c>
      <c r="I540" s="195"/>
      <c r="L540" s="190"/>
      <c r="M540" s="196"/>
      <c r="N540" s="197"/>
      <c r="O540" s="197"/>
      <c r="P540" s="197"/>
      <c r="Q540" s="197"/>
      <c r="R540" s="197"/>
      <c r="S540" s="197"/>
      <c r="T540" s="198"/>
      <c r="AT540" s="192" t="s">
        <v>184</v>
      </c>
      <c r="AU540" s="192" t="s">
        <v>89</v>
      </c>
      <c r="AV540" s="13" t="s">
        <v>89</v>
      </c>
      <c r="AW540" s="13" t="s">
        <v>35</v>
      </c>
      <c r="AX540" s="13" t="s">
        <v>79</v>
      </c>
      <c r="AY540" s="192" t="s">
        <v>177</v>
      </c>
    </row>
    <row r="541" spans="1:65" s="14" customFormat="1">
      <c r="B541" s="199"/>
      <c r="D541" s="191" t="s">
        <v>184</v>
      </c>
      <c r="E541" s="200" t="s">
        <v>1</v>
      </c>
      <c r="F541" s="201" t="s">
        <v>186</v>
      </c>
      <c r="H541" s="202">
        <v>19</v>
      </c>
      <c r="I541" s="203"/>
      <c r="L541" s="199"/>
      <c r="M541" s="204"/>
      <c r="N541" s="205"/>
      <c r="O541" s="205"/>
      <c r="P541" s="205"/>
      <c r="Q541" s="205"/>
      <c r="R541" s="205"/>
      <c r="S541" s="205"/>
      <c r="T541" s="206"/>
      <c r="AT541" s="200" t="s">
        <v>184</v>
      </c>
      <c r="AU541" s="200" t="s">
        <v>89</v>
      </c>
      <c r="AV541" s="14" t="s">
        <v>183</v>
      </c>
      <c r="AW541" s="14" t="s">
        <v>35</v>
      </c>
      <c r="AX541" s="14" t="s">
        <v>87</v>
      </c>
      <c r="AY541" s="200" t="s">
        <v>177</v>
      </c>
    </row>
    <row r="542" spans="1:65" s="2" customFormat="1" ht="16.5" customHeight="1">
      <c r="A542" s="33"/>
      <c r="B542" s="141"/>
      <c r="C542" s="176" t="s">
        <v>462</v>
      </c>
      <c r="D542" s="176" t="s">
        <v>179</v>
      </c>
      <c r="E542" s="177" t="s">
        <v>636</v>
      </c>
      <c r="F542" s="178" t="s">
        <v>637</v>
      </c>
      <c r="G542" s="179" t="s">
        <v>273</v>
      </c>
      <c r="H542" s="180">
        <v>34</v>
      </c>
      <c r="I542" s="181"/>
      <c r="J542" s="182">
        <f>ROUND(I542*H542,2)</f>
        <v>0</v>
      </c>
      <c r="K542" s="183"/>
      <c r="L542" s="34"/>
      <c r="M542" s="184" t="s">
        <v>1</v>
      </c>
      <c r="N542" s="185" t="s">
        <v>44</v>
      </c>
      <c r="O542" s="59"/>
      <c r="P542" s="186">
        <f>O542*H542</f>
        <v>0</v>
      </c>
      <c r="Q542" s="186">
        <v>0</v>
      </c>
      <c r="R542" s="186">
        <f>Q542*H542</f>
        <v>0</v>
      </c>
      <c r="S542" s="186">
        <v>1.7000000000000001E-2</v>
      </c>
      <c r="T542" s="187">
        <f>S542*H542</f>
        <v>0.57800000000000007</v>
      </c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R542" s="188" t="s">
        <v>183</v>
      </c>
      <c r="AT542" s="188" t="s">
        <v>179</v>
      </c>
      <c r="AU542" s="188" t="s">
        <v>89</v>
      </c>
      <c r="AY542" s="18" t="s">
        <v>177</v>
      </c>
      <c r="BE542" s="189">
        <f>IF(N542="základní",J542,0)</f>
        <v>0</v>
      </c>
      <c r="BF542" s="189">
        <f>IF(N542="snížená",J542,0)</f>
        <v>0</v>
      </c>
      <c r="BG542" s="189">
        <f>IF(N542="zákl. přenesená",J542,0)</f>
        <v>0</v>
      </c>
      <c r="BH542" s="189">
        <f>IF(N542="sníž. přenesená",J542,0)</f>
        <v>0</v>
      </c>
      <c r="BI542" s="189">
        <f>IF(N542="nulová",J542,0)</f>
        <v>0</v>
      </c>
      <c r="BJ542" s="18" t="s">
        <v>87</v>
      </c>
      <c r="BK542" s="189">
        <f>ROUND(I542*H542,2)</f>
        <v>0</v>
      </c>
      <c r="BL542" s="18" t="s">
        <v>183</v>
      </c>
      <c r="BM542" s="188" t="s">
        <v>638</v>
      </c>
    </row>
    <row r="543" spans="1:65" s="13" customFormat="1">
      <c r="B543" s="190"/>
      <c r="D543" s="191" t="s">
        <v>184</v>
      </c>
      <c r="E543" s="192" t="s">
        <v>1</v>
      </c>
      <c r="F543" s="193" t="s">
        <v>639</v>
      </c>
      <c r="H543" s="194">
        <v>7</v>
      </c>
      <c r="I543" s="195"/>
      <c r="L543" s="190"/>
      <c r="M543" s="196"/>
      <c r="N543" s="197"/>
      <c r="O543" s="197"/>
      <c r="P543" s="197"/>
      <c r="Q543" s="197"/>
      <c r="R543" s="197"/>
      <c r="S543" s="197"/>
      <c r="T543" s="198"/>
      <c r="AT543" s="192" t="s">
        <v>184</v>
      </c>
      <c r="AU543" s="192" t="s">
        <v>89</v>
      </c>
      <c r="AV543" s="13" t="s">
        <v>89</v>
      </c>
      <c r="AW543" s="13" t="s">
        <v>35</v>
      </c>
      <c r="AX543" s="13" t="s">
        <v>79</v>
      </c>
      <c r="AY543" s="192" t="s">
        <v>177</v>
      </c>
    </row>
    <row r="544" spans="1:65" s="13" customFormat="1">
      <c r="B544" s="190"/>
      <c r="D544" s="191" t="s">
        <v>184</v>
      </c>
      <c r="E544" s="192" t="s">
        <v>1</v>
      </c>
      <c r="F544" s="193" t="s">
        <v>640</v>
      </c>
      <c r="H544" s="194">
        <v>2</v>
      </c>
      <c r="I544" s="195"/>
      <c r="L544" s="190"/>
      <c r="M544" s="196"/>
      <c r="N544" s="197"/>
      <c r="O544" s="197"/>
      <c r="P544" s="197"/>
      <c r="Q544" s="197"/>
      <c r="R544" s="197"/>
      <c r="S544" s="197"/>
      <c r="T544" s="198"/>
      <c r="AT544" s="192" t="s">
        <v>184</v>
      </c>
      <c r="AU544" s="192" t="s">
        <v>89</v>
      </c>
      <c r="AV544" s="13" t="s">
        <v>89</v>
      </c>
      <c r="AW544" s="13" t="s">
        <v>35</v>
      </c>
      <c r="AX544" s="13" t="s">
        <v>79</v>
      </c>
      <c r="AY544" s="192" t="s">
        <v>177</v>
      </c>
    </row>
    <row r="545" spans="1:65" s="13" customFormat="1">
      <c r="B545" s="190"/>
      <c r="D545" s="191" t="s">
        <v>184</v>
      </c>
      <c r="E545" s="192" t="s">
        <v>1</v>
      </c>
      <c r="F545" s="193" t="s">
        <v>641</v>
      </c>
      <c r="H545" s="194">
        <v>2</v>
      </c>
      <c r="I545" s="195"/>
      <c r="L545" s="190"/>
      <c r="M545" s="196"/>
      <c r="N545" s="197"/>
      <c r="O545" s="197"/>
      <c r="P545" s="197"/>
      <c r="Q545" s="197"/>
      <c r="R545" s="197"/>
      <c r="S545" s="197"/>
      <c r="T545" s="198"/>
      <c r="AT545" s="192" t="s">
        <v>184</v>
      </c>
      <c r="AU545" s="192" t="s">
        <v>89</v>
      </c>
      <c r="AV545" s="13" t="s">
        <v>89</v>
      </c>
      <c r="AW545" s="13" t="s">
        <v>35</v>
      </c>
      <c r="AX545" s="13" t="s">
        <v>79</v>
      </c>
      <c r="AY545" s="192" t="s">
        <v>177</v>
      </c>
    </row>
    <row r="546" spans="1:65" s="13" customFormat="1">
      <c r="B546" s="190"/>
      <c r="D546" s="191" t="s">
        <v>184</v>
      </c>
      <c r="E546" s="192" t="s">
        <v>1</v>
      </c>
      <c r="F546" s="193" t="s">
        <v>642</v>
      </c>
      <c r="H546" s="194">
        <v>2</v>
      </c>
      <c r="I546" s="195"/>
      <c r="L546" s="190"/>
      <c r="M546" s="196"/>
      <c r="N546" s="197"/>
      <c r="O546" s="197"/>
      <c r="P546" s="197"/>
      <c r="Q546" s="197"/>
      <c r="R546" s="197"/>
      <c r="S546" s="197"/>
      <c r="T546" s="198"/>
      <c r="AT546" s="192" t="s">
        <v>184</v>
      </c>
      <c r="AU546" s="192" t="s">
        <v>89</v>
      </c>
      <c r="AV546" s="13" t="s">
        <v>89</v>
      </c>
      <c r="AW546" s="13" t="s">
        <v>35</v>
      </c>
      <c r="AX546" s="13" t="s">
        <v>79</v>
      </c>
      <c r="AY546" s="192" t="s">
        <v>177</v>
      </c>
    </row>
    <row r="547" spans="1:65" s="13" customFormat="1">
      <c r="B547" s="190"/>
      <c r="D547" s="191" t="s">
        <v>184</v>
      </c>
      <c r="E547" s="192" t="s">
        <v>1</v>
      </c>
      <c r="F547" s="193" t="s">
        <v>643</v>
      </c>
      <c r="H547" s="194">
        <v>3</v>
      </c>
      <c r="I547" s="195"/>
      <c r="L547" s="190"/>
      <c r="M547" s="196"/>
      <c r="N547" s="197"/>
      <c r="O547" s="197"/>
      <c r="P547" s="197"/>
      <c r="Q547" s="197"/>
      <c r="R547" s="197"/>
      <c r="S547" s="197"/>
      <c r="T547" s="198"/>
      <c r="AT547" s="192" t="s">
        <v>184</v>
      </c>
      <c r="AU547" s="192" t="s">
        <v>89</v>
      </c>
      <c r="AV547" s="13" t="s">
        <v>89</v>
      </c>
      <c r="AW547" s="13" t="s">
        <v>35</v>
      </c>
      <c r="AX547" s="13" t="s">
        <v>79</v>
      </c>
      <c r="AY547" s="192" t="s">
        <v>177</v>
      </c>
    </row>
    <row r="548" spans="1:65" s="13" customFormat="1">
      <c r="B548" s="190"/>
      <c r="D548" s="191" t="s">
        <v>184</v>
      </c>
      <c r="E548" s="192" t="s">
        <v>1</v>
      </c>
      <c r="F548" s="193" t="s">
        <v>630</v>
      </c>
      <c r="H548" s="194">
        <v>3</v>
      </c>
      <c r="I548" s="195"/>
      <c r="L548" s="190"/>
      <c r="M548" s="196"/>
      <c r="N548" s="197"/>
      <c r="O548" s="197"/>
      <c r="P548" s="197"/>
      <c r="Q548" s="197"/>
      <c r="R548" s="197"/>
      <c r="S548" s="197"/>
      <c r="T548" s="198"/>
      <c r="AT548" s="192" t="s">
        <v>184</v>
      </c>
      <c r="AU548" s="192" t="s">
        <v>89</v>
      </c>
      <c r="AV548" s="13" t="s">
        <v>89</v>
      </c>
      <c r="AW548" s="13" t="s">
        <v>35</v>
      </c>
      <c r="AX548" s="13" t="s">
        <v>79</v>
      </c>
      <c r="AY548" s="192" t="s">
        <v>177</v>
      </c>
    </row>
    <row r="549" spans="1:65" s="13" customFormat="1">
      <c r="B549" s="190"/>
      <c r="D549" s="191" t="s">
        <v>184</v>
      </c>
      <c r="E549" s="192" t="s">
        <v>1</v>
      </c>
      <c r="F549" s="193" t="s">
        <v>632</v>
      </c>
      <c r="H549" s="194">
        <v>3</v>
      </c>
      <c r="I549" s="195"/>
      <c r="L549" s="190"/>
      <c r="M549" s="196"/>
      <c r="N549" s="197"/>
      <c r="O549" s="197"/>
      <c r="P549" s="197"/>
      <c r="Q549" s="197"/>
      <c r="R549" s="197"/>
      <c r="S549" s="197"/>
      <c r="T549" s="198"/>
      <c r="AT549" s="192" t="s">
        <v>184</v>
      </c>
      <c r="AU549" s="192" t="s">
        <v>89</v>
      </c>
      <c r="AV549" s="13" t="s">
        <v>89</v>
      </c>
      <c r="AW549" s="13" t="s">
        <v>35</v>
      </c>
      <c r="AX549" s="13" t="s">
        <v>79</v>
      </c>
      <c r="AY549" s="192" t="s">
        <v>177</v>
      </c>
    </row>
    <row r="550" spans="1:65" s="13" customFormat="1">
      <c r="B550" s="190"/>
      <c r="D550" s="191" t="s">
        <v>184</v>
      </c>
      <c r="E550" s="192" t="s">
        <v>1</v>
      </c>
      <c r="F550" s="193" t="s">
        <v>633</v>
      </c>
      <c r="H550" s="194">
        <v>2</v>
      </c>
      <c r="I550" s="195"/>
      <c r="L550" s="190"/>
      <c r="M550" s="196"/>
      <c r="N550" s="197"/>
      <c r="O550" s="197"/>
      <c r="P550" s="197"/>
      <c r="Q550" s="197"/>
      <c r="R550" s="197"/>
      <c r="S550" s="197"/>
      <c r="T550" s="198"/>
      <c r="AT550" s="192" t="s">
        <v>184</v>
      </c>
      <c r="AU550" s="192" t="s">
        <v>89</v>
      </c>
      <c r="AV550" s="13" t="s">
        <v>89</v>
      </c>
      <c r="AW550" s="13" t="s">
        <v>35</v>
      </c>
      <c r="AX550" s="13" t="s">
        <v>79</v>
      </c>
      <c r="AY550" s="192" t="s">
        <v>177</v>
      </c>
    </row>
    <row r="551" spans="1:65" s="13" customFormat="1">
      <c r="B551" s="190"/>
      <c r="D551" s="191" t="s">
        <v>184</v>
      </c>
      <c r="E551" s="192" t="s">
        <v>1</v>
      </c>
      <c r="F551" s="193" t="s">
        <v>634</v>
      </c>
      <c r="H551" s="194">
        <v>1</v>
      </c>
      <c r="I551" s="195"/>
      <c r="L551" s="190"/>
      <c r="M551" s="196"/>
      <c r="N551" s="197"/>
      <c r="O551" s="197"/>
      <c r="P551" s="197"/>
      <c r="Q551" s="197"/>
      <c r="R551" s="197"/>
      <c r="S551" s="197"/>
      <c r="T551" s="198"/>
      <c r="AT551" s="192" t="s">
        <v>184</v>
      </c>
      <c r="AU551" s="192" t="s">
        <v>89</v>
      </c>
      <c r="AV551" s="13" t="s">
        <v>89</v>
      </c>
      <c r="AW551" s="13" t="s">
        <v>35</v>
      </c>
      <c r="AX551" s="13" t="s">
        <v>79</v>
      </c>
      <c r="AY551" s="192" t="s">
        <v>177</v>
      </c>
    </row>
    <row r="552" spans="1:65" s="13" customFormat="1">
      <c r="B552" s="190"/>
      <c r="D552" s="191" t="s">
        <v>184</v>
      </c>
      <c r="E552" s="192" t="s">
        <v>1</v>
      </c>
      <c r="F552" s="193" t="s">
        <v>644</v>
      </c>
      <c r="H552" s="194">
        <v>3</v>
      </c>
      <c r="I552" s="195"/>
      <c r="L552" s="190"/>
      <c r="M552" s="196"/>
      <c r="N552" s="197"/>
      <c r="O552" s="197"/>
      <c r="P552" s="197"/>
      <c r="Q552" s="197"/>
      <c r="R552" s="197"/>
      <c r="S552" s="197"/>
      <c r="T552" s="198"/>
      <c r="AT552" s="192" t="s">
        <v>184</v>
      </c>
      <c r="AU552" s="192" t="s">
        <v>89</v>
      </c>
      <c r="AV552" s="13" t="s">
        <v>89</v>
      </c>
      <c r="AW552" s="13" t="s">
        <v>35</v>
      </c>
      <c r="AX552" s="13" t="s">
        <v>79</v>
      </c>
      <c r="AY552" s="192" t="s">
        <v>177</v>
      </c>
    </row>
    <row r="553" spans="1:65" s="13" customFormat="1">
      <c r="B553" s="190"/>
      <c r="D553" s="191" t="s">
        <v>184</v>
      </c>
      <c r="E553" s="192" t="s">
        <v>1</v>
      </c>
      <c r="F553" s="193" t="s">
        <v>645</v>
      </c>
      <c r="H553" s="194">
        <v>3</v>
      </c>
      <c r="I553" s="195"/>
      <c r="L553" s="190"/>
      <c r="M553" s="196"/>
      <c r="N553" s="197"/>
      <c r="O553" s="197"/>
      <c r="P553" s="197"/>
      <c r="Q553" s="197"/>
      <c r="R553" s="197"/>
      <c r="S553" s="197"/>
      <c r="T553" s="198"/>
      <c r="AT553" s="192" t="s">
        <v>184</v>
      </c>
      <c r="AU553" s="192" t="s">
        <v>89</v>
      </c>
      <c r="AV553" s="13" t="s">
        <v>89</v>
      </c>
      <c r="AW553" s="13" t="s">
        <v>35</v>
      </c>
      <c r="AX553" s="13" t="s">
        <v>79</v>
      </c>
      <c r="AY553" s="192" t="s">
        <v>177</v>
      </c>
    </row>
    <row r="554" spans="1:65" s="13" customFormat="1">
      <c r="B554" s="190"/>
      <c r="D554" s="191" t="s">
        <v>184</v>
      </c>
      <c r="E554" s="192" t="s">
        <v>1</v>
      </c>
      <c r="F554" s="193" t="s">
        <v>635</v>
      </c>
      <c r="H554" s="194">
        <v>3</v>
      </c>
      <c r="I554" s="195"/>
      <c r="L554" s="190"/>
      <c r="M554" s="196"/>
      <c r="N554" s="197"/>
      <c r="O554" s="197"/>
      <c r="P554" s="197"/>
      <c r="Q554" s="197"/>
      <c r="R554" s="197"/>
      <c r="S554" s="197"/>
      <c r="T554" s="198"/>
      <c r="AT554" s="192" t="s">
        <v>184</v>
      </c>
      <c r="AU554" s="192" t="s">
        <v>89</v>
      </c>
      <c r="AV554" s="13" t="s">
        <v>89</v>
      </c>
      <c r="AW554" s="13" t="s">
        <v>35</v>
      </c>
      <c r="AX554" s="13" t="s">
        <v>79</v>
      </c>
      <c r="AY554" s="192" t="s">
        <v>177</v>
      </c>
    </row>
    <row r="555" spans="1:65" s="14" customFormat="1">
      <c r="B555" s="199"/>
      <c r="D555" s="191" t="s">
        <v>184</v>
      </c>
      <c r="E555" s="200" t="s">
        <v>1</v>
      </c>
      <c r="F555" s="201" t="s">
        <v>186</v>
      </c>
      <c r="H555" s="202">
        <v>34</v>
      </c>
      <c r="I555" s="203"/>
      <c r="L555" s="199"/>
      <c r="M555" s="204"/>
      <c r="N555" s="205"/>
      <c r="O555" s="205"/>
      <c r="P555" s="205"/>
      <c r="Q555" s="205"/>
      <c r="R555" s="205"/>
      <c r="S555" s="205"/>
      <c r="T555" s="206"/>
      <c r="AT555" s="200" t="s">
        <v>184</v>
      </c>
      <c r="AU555" s="200" t="s">
        <v>89</v>
      </c>
      <c r="AV555" s="14" t="s">
        <v>183</v>
      </c>
      <c r="AW555" s="14" t="s">
        <v>35</v>
      </c>
      <c r="AX555" s="14" t="s">
        <v>87</v>
      </c>
      <c r="AY555" s="200" t="s">
        <v>177</v>
      </c>
    </row>
    <row r="556" spans="1:65" s="2" customFormat="1" ht="16.5" customHeight="1">
      <c r="A556" s="33"/>
      <c r="B556" s="141"/>
      <c r="C556" s="176" t="s">
        <v>469</v>
      </c>
      <c r="D556" s="176" t="s">
        <v>179</v>
      </c>
      <c r="E556" s="177" t="s">
        <v>646</v>
      </c>
      <c r="F556" s="178" t="s">
        <v>647</v>
      </c>
      <c r="G556" s="179" t="s">
        <v>273</v>
      </c>
      <c r="H556" s="180">
        <v>8</v>
      </c>
      <c r="I556" s="181"/>
      <c r="J556" s="182">
        <f>ROUND(I556*H556,2)</f>
        <v>0</v>
      </c>
      <c r="K556" s="183"/>
      <c r="L556" s="34"/>
      <c r="M556" s="184" t="s">
        <v>1</v>
      </c>
      <c r="N556" s="185" t="s">
        <v>44</v>
      </c>
      <c r="O556" s="59"/>
      <c r="P556" s="186">
        <f>O556*H556</f>
        <v>0</v>
      </c>
      <c r="Q556" s="186">
        <v>0</v>
      </c>
      <c r="R556" s="186">
        <f>Q556*H556</f>
        <v>0</v>
      </c>
      <c r="S556" s="186">
        <v>2.8000000000000001E-2</v>
      </c>
      <c r="T556" s="187">
        <f>S556*H556</f>
        <v>0.224</v>
      </c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R556" s="188" t="s">
        <v>183</v>
      </c>
      <c r="AT556" s="188" t="s">
        <v>179</v>
      </c>
      <c r="AU556" s="188" t="s">
        <v>89</v>
      </c>
      <c r="AY556" s="18" t="s">
        <v>177</v>
      </c>
      <c r="BE556" s="189">
        <f>IF(N556="základní",J556,0)</f>
        <v>0</v>
      </c>
      <c r="BF556" s="189">
        <f>IF(N556="snížená",J556,0)</f>
        <v>0</v>
      </c>
      <c r="BG556" s="189">
        <f>IF(N556="zákl. přenesená",J556,0)</f>
        <v>0</v>
      </c>
      <c r="BH556" s="189">
        <f>IF(N556="sníž. přenesená",J556,0)</f>
        <v>0</v>
      </c>
      <c r="BI556" s="189">
        <f>IF(N556="nulová",J556,0)</f>
        <v>0</v>
      </c>
      <c r="BJ556" s="18" t="s">
        <v>87</v>
      </c>
      <c r="BK556" s="189">
        <f>ROUND(I556*H556,2)</f>
        <v>0</v>
      </c>
      <c r="BL556" s="18" t="s">
        <v>183</v>
      </c>
      <c r="BM556" s="188" t="s">
        <v>648</v>
      </c>
    </row>
    <row r="557" spans="1:65" s="13" customFormat="1">
      <c r="B557" s="190"/>
      <c r="D557" s="191" t="s">
        <v>184</v>
      </c>
      <c r="E557" s="192" t="s">
        <v>1</v>
      </c>
      <c r="F557" s="193" t="s">
        <v>649</v>
      </c>
      <c r="H557" s="194">
        <v>6</v>
      </c>
      <c r="I557" s="195"/>
      <c r="L557" s="190"/>
      <c r="M557" s="196"/>
      <c r="N557" s="197"/>
      <c r="O557" s="197"/>
      <c r="P557" s="197"/>
      <c r="Q557" s="197"/>
      <c r="R557" s="197"/>
      <c r="S557" s="197"/>
      <c r="T557" s="198"/>
      <c r="AT557" s="192" t="s">
        <v>184</v>
      </c>
      <c r="AU557" s="192" t="s">
        <v>89</v>
      </c>
      <c r="AV557" s="13" t="s">
        <v>89</v>
      </c>
      <c r="AW557" s="13" t="s">
        <v>35</v>
      </c>
      <c r="AX557" s="13" t="s">
        <v>79</v>
      </c>
      <c r="AY557" s="192" t="s">
        <v>177</v>
      </c>
    </row>
    <row r="558" spans="1:65" s="13" customFormat="1">
      <c r="B558" s="190"/>
      <c r="D558" s="191" t="s">
        <v>184</v>
      </c>
      <c r="E558" s="192" t="s">
        <v>1</v>
      </c>
      <c r="F558" s="193" t="s">
        <v>650</v>
      </c>
      <c r="H558" s="194">
        <v>2</v>
      </c>
      <c r="I558" s="195"/>
      <c r="L558" s="190"/>
      <c r="M558" s="196"/>
      <c r="N558" s="197"/>
      <c r="O558" s="197"/>
      <c r="P558" s="197"/>
      <c r="Q558" s="197"/>
      <c r="R558" s="197"/>
      <c r="S558" s="197"/>
      <c r="T558" s="198"/>
      <c r="AT558" s="192" t="s">
        <v>184</v>
      </c>
      <c r="AU558" s="192" t="s">
        <v>89</v>
      </c>
      <c r="AV558" s="13" t="s">
        <v>89</v>
      </c>
      <c r="AW558" s="13" t="s">
        <v>35</v>
      </c>
      <c r="AX558" s="13" t="s">
        <v>79</v>
      </c>
      <c r="AY558" s="192" t="s">
        <v>177</v>
      </c>
    </row>
    <row r="559" spans="1:65" s="14" customFormat="1">
      <c r="B559" s="199"/>
      <c r="D559" s="191" t="s">
        <v>184</v>
      </c>
      <c r="E559" s="200" t="s">
        <v>1</v>
      </c>
      <c r="F559" s="201" t="s">
        <v>186</v>
      </c>
      <c r="H559" s="202">
        <v>8</v>
      </c>
      <c r="I559" s="203"/>
      <c r="L559" s="199"/>
      <c r="M559" s="204"/>
      <c r="N559" s="205"/>
      <c r="O559" s="205"/>
      <c r="P559" s="205"/>
      <c r="Q559" s="205"/>
      <c r="R559" s="205"/>
      <c r="S559" s="205"/>
      <c r="T559" s="206"/>
      <c r="AT559" s="200" t="s">
        <v>184</v>
      </c>
      <c r="AU559" s="200" t="s">
        <v>89</v>
      </c>
      <c r="AV559" s="14" t="s">
        <v>183</v>
      </c>
      <c r="AW559" s="14" t="s">
        <v>35</v>
      </c>
      <c r="AX559" s="14" t="s">
        <v>87</v>
      </c>
      <c r="AY559" s="200" t="s">
        <v>177</v>
      </c>
    </row>
    <row r="560" spans="1:65" s="2" customFormat="1" ht="16.5" customHeight="1">
      <c r="A560" s="33"/>
      <c r="B560" s="141"/>
      <c r="C560" s="176" t="s">
        <v>651</v>
      </c>
      <c r="D560" s="176" t="s">
        <v>179</v>
      </c>
      <c r="E560" s="177" t="s">
        <v>652</v>
      </c>
      <c r="F560" s="178" t="s">
        <v>653</v>
      </c>
      <c r="G560" s="179" t="s">
        <v>182</v>
      </c>
      <c r="H560" s="180">
        <v>38.148000000000003</v>
      </c>
      <c r="I560" s="181"/>
      <c r="J560" s="182">
        <f>ROUND(I560*H560,2)</f>
        <v>0</v>
      </c>
      <c r="K560" s="183"/>
      <c r="L560" s="34"/>
      <c r="M560" s="184" t="s">
        <v>1</v>
      </c>
      <c r="N560" s="185" t="s">
        <v>44</v>
      </c>
      <c r="O560" s="59"/>
      <c r="P560" s="186">
        <f>O560*H560</f>
        <v>0</v>
      </c>
      <c r="Q560" s="186">
        <v>0</v>
      </c>
      <c r="R560" s="186">
        <f>Q560*H560</f>
        <v>0</v>
      </c>
      <c r="S560" s="186">
        <v>3.1E-2</v>
      </c>
      <c r="T560" s="187">
        <f>S560*H560</f>
        <v>1.1825880000000002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88" t="s">
        <v>183</v>
      </c>
      <c r="AT560" s="188" t="s">
        <v>179</v>
      </c>
      <c r="AU560" s="188" t="s">
        <v>89</v>
      </c>
      <c r="AY560" s="18" t="s">
        <v>177</v>
      </c>
      <c r="BE560" s="189">
        <f>IF(N560="základní",J560,0)</f>
        <v>0</v>
      </c>
      <c r="BF560" s="189">
        <f>IF(N560="snížená",J560,0)</f>
        <v>0</v>
      </c>
      <c r="BG560" s="189">
        <f>IF(N560="zákl. přenesená",J560,0)</f>
        <v>0</v>
      </c>
      <c r="BH560" s="189">
        <f>IF(N560="sníž. přenesená",J560,0)</f>
        <v>0</v>
      </c>
      <c r="BI560" s="189">
        <f>IF(N560="nulová",J560,0)</f>
        <v>0</v>
      </c>
      <c r="BJ560" s="18" t="s">
        <v>87</v>
      </c>
      <c r="BK560" s="189">
        <f>ROUND(I560*H560,2)</f>
        <v>0</v>
      </c>
      <c r="BL560" s="18" t="s">
        <v>183</v>
      </c>
      <c r="BM560" s="188" t="s">
        <v>654</v>
      </c>
    </row>
    <row r="561" spans="1:65" s="13" customFormat="1">
      <c r="B561" s="190"/>
      <c r="D561" s="191" t="s">
        <v>184</v>
      </c>
      <c r="E561" s="192" t="s">
        <v>1</v>
      </c>
      <c r="F561" s="193" t="s">
        <v>655</v>
      </c>
      <c r="H561" s="194">
        <v>16.547999999999998</v>
      </c>
      <c r="I561" s="195"/>
      <c r="L561" s="190"/>
      <c r="M561" s="196"/>
      <c r="N561" s="197"/>
      <c r="O561" s="197"/>
      <c r="P561" s="197"/>
      <c r="Q561" s="197"/>
      <c r="R561" s="197"/>
      <c r="S561" s="197"/>
      <c r="T561" s="198"/>
      <c r="AT561" s="192" t="s">
        <v>184</v>
      </c>
      <c r="AU561" s="192" t="s">
        <v>89</v>
      </c>
      <c r="AV561" s="13" t="s">
        <v>89</v>
      </c>
      <c r="AW561" s="13" t="s">
        <v>35</v>
      </c>
      <c r="AX561" s="13" t="s">
        <v>79</v>
      </c>
      <c r="AY561" s="192" t="s">
        <v>177</v>
      </c>
    </row>
    <row r="562" spans="1:65" s="13" customFormat="1">
      <c r="B562" s="190"/>
      <c r="D562" s="191" t="s">
        <v>184</v>
      </c>
      <c r="E562" s="192" t="s">
        <v>1</v>
      </c>
      <c r="F562" s="193" t="s">
        <v>656</v>
      </c>
      <c r="H562" s="194">
        <v>1.8</v>
      </c>
      <c r="I562" s="195"/>
      <c r="L562" s="190"/>
      <c r="M562" s="196"/>
      <c r="N562" s="197"/>
      <c r="O562" s="197"/>
      <c r="P562" s="197"/>
      <c r="Q562" s="197"/>
      <c r="R562" s="197"/>
      <c r="S562" s="197"/>
      <c r="T562" s="198"/>
      <c r="AT562" s="192" t="s">
        <v>184</v>
      </c>
      <c r="AU562" s="192" t="s">
        <v>89</v>
      </c>
      <c r="AV562" s="13" t="s">
        <v>89</v>
      </c>
      <c r="AW562" s="13" t="s">
        <v>35</v>
      </c>
      <c r="AX562" s="13" t="s">
        <v>79</v>
      </c>
      <c r="AY562" s="192" t="s">
        <v>177</v>
      </c>
    </row>
    <row r="563" spans="1:65" s="13" customFormat="1">
      <c r="B563" s="190"/>
      <c r="D563" s="191" t="s">
        <v>184</v>
      </c>
      <c r="E563" s="192" t="s">
        <v>1</v>
      </c>
      <c r="F563" s="193" t="s">
        <v>657</v>
      </c>
      <c r="H563" s="194">
        <v>5.4</v>
      </c>
      <c r="I563" s="195"/>
      <c r="L563" s="190"/>
      <c r="M563" s="196"/>
      <c r="N563" s="197"/>
      <c r="O563" s="197"/>
      <c r="P563" s="197"/>
      <c r="Q563" s="197"/>
      <c r="R563" s="197"/>
      <c r="S563" s="197"/>
      <c r="T563" s="198"/>
      <c r="AT563" s="192" t="s">
        <v>184</v>
      </c>
      <c r="AU563" s="192" t="s">
        <v>89</v>
      </c>
      <c r="AV563" s="13" t="s">
        <v>89</v>
      </c>
      <c r="AW563" s="13" t="s">
        <v>35</v>
      </c>
      <c r="AX563" s="13" t="s">
        <v>79</v>
      </c>
      <c r="AY563" s="192" t="s">
        <v>177</v>
      </c>
    </row>
    <row r="564" spans="1:65" s="13" customFormat="1">
      <c r="B564" s="190"/>
      <c r="D564" s="191" t="s">
        <v>184</v>
      </c>
      <c r="E564" s="192" t="s">
        <v>1</v>
      </c>
      <c r="F564" s="193" t="s">
        <v>658</v>
      </c>
      <c r="H564" s="194">
        <v>3.6</v>
      </c>
      <c r="I564" s="195"/>
      <c r="L564" s="190"/>
      <c r="M564" s="196"/>
      <c r="N564" s="197"/>
      <c r="O564" s="197"/>
      <c r="P564" s="197"/>
      <c r="Q564" s="197"/>
      <c r="R564" s="197"/>
      <c r="S564" s="197"/>
      <c r="T564" s="198"/>
      <c r="AT564" s="192" t="s">
        <v>184</v>
      </c>
      <c r="AU564" s="192" t="s">
        <v>89</v>
      </c>
      <c r="AV564" s="13" t="s">
        <v>89</v>
      </c>
      <c r="AW564" s="13" t="s">
        <v>35</v>
      </c>
      <c r="AX564" s="13" t="s">
        <v>79</v>
      </c>
      <c r="AY564" s="192" t="s">
        <v>177</v>
      </c>
    </row>
    <row r="565" spans="1:65" s="13" customFormat="1">
      <c r="B565" s="190"/>
      <c r="D565" s="191" t="s">
        <v>184</v>
      </c>
      <c r="E565" s="192" t="s">
        <v>1</v>
      </c>
      <c r="F565" s="193" t="s">
        <v>659</v>
      </c>
      <c r="H565" s="194">
        <v>5.4</v>
      </c>
      <c r="I565" s="195"/>
      <c r="L565" s="190"/>
      <c r="M565" s="196"/>
      <c r="N565" s="197"/>
      <c r="O565" s="197"/>
      <c r="P565" s="197"/>
      <c r="Q565" s="197"/>
      <c r="R565" s="197"/>
      <c r="S565" s="197"/>
      <c r="T565" s="198"/>
      <c r="AT565" s="192" t="s">
        <v>184</v>
      </c>
      <c r="AU565" s="192" t="s">
        <v>89</v>
      </c>
      <c r="AV565" s="13" t="s">
        <v>89</v>
      </c>
      <c r="AW565" s="13" t="s">
        <v>35</v>
      </c>
      <c r="AX565" s="13" t="s">
        <v>79</v>
      </c>
      <c r="AY565" s="192" t="s">
        <v>177</v>
      </c>
    </row>
    <row r="566" spans="1:65" s="13" customFormat="1">
      <c r="B566" s="190"/>
      <c r="D566" s="191" t="s">
        <v>184</v>
      </c>
      <c r="E566" s="192" t="s">
        <v>1</v>
      </c>
      <c r="F566" s="193" t="s">
        <v>660</v>
      </c>
      <c r="H566" s="194">
        <v>5.4</v>
      </c>
      <c r="I566" s="195"/>
      <c r="L566" s="190"/>
      <c r="M566" s="196"/>
      <c r="N566" s="197"/>
      <c r="O566" s="197"/>
      <c r="P566" s="197"/>
      <c r="Q566" s="197"/>
      <c r="R566" s="197"/>
      <c r="S566" s="197"/>
      <c r="T566" s="198"/>
      <c r="AT566" s="192" t="s">
        <v>184</v>
      </c>
      <c r="AU566" s="192" t="s">
        <v>89</v>
      </c>
      <c r="AV566" s="13" t="s">
        <v>89</v>
      </c>
      <c r="AW566" s="13" t="s">
        <v>35</v>
      </c>
      <c r="AX566" s="13" t="s">
        <v>79</v>
      </c>
      <c r="AY566" s="192" t="s">
        <v>177</v>
      </c>
    </row>
    <row r="567" spans="1:65" s="14" customFormat="1">
      <c r="B567" s="199"/>
      <c r="D567" s="191" t="s">
        <v>184</v>
      </c>
      <c r="E567" s="200" t="s">
        <v>1</v>
      </c>
      <c r="F567" s="201" t="s">
        <v>186</v>
      </c>
      <c r="H567" s="202">
        <v>38.148000000000003</v>
      </c>
      <c r="I567" s="203"/>
      <c r="L567" s="199"/>
      <c r="M567" s="204"/>
      <c r="N567" s="205"/>
      <c r="O567" s="205"/>
      <c r="P567" s="205"/>
      <c r="Q567" s="205"/>
      <c r="R567" s="205"/>
      <c r="S567" s="205"/>
      <c r="T567" s="206"/>
      <c r="AT567" s="200" t="s">
        <v>184</v>
      </c>
      <c r="AU567" s="200" t="s">
        <v>89</v>
      </c>
      <c r="AV567" s="14" t="s">
        <v>183</v>
      </c>
      <c r="AW567" s="14" t="s">
        <v>35</v>
      </c>
      <c r="AX567" s="14" t="s">
        <v>87</v>
      </c>
      <c r="AY567" s="200" t="s">
        <v>177</v>
      </c>
    </row>
    <row r="568" spans="1:65" s="2" customFormat="1" ht="16.5" customHeight="1">
      <c r="A568" s="33"/>
      <c r="B568" s="141"/>
      <c r="C568" s="176" t="s">
        <v>472</v>
      </c>
      <c r="D568" s="176" t="s">
        <v>179</v>
      </c>
      <c r="E568" s="177" t="s">
        <v>661</v>
      </c>
      <c r="F568" s="178" t="s">
        <v>662</v>
      </c>
      <c r="G568" s="179" t="s">
        <v>182</v>
      </c>
      <c r="H568" s="180">
        <v>28.256</v>
      </c>
      <c r="I568" s="181"/>
      <c r="J568" s="182">
        <f>ROUND(I568*H568,2)</f>
        <v>0</v>
      </c>
      <c r="K568" s="183"/>
      <c r="L568" s="34"/>
      <c r="M568" s="184" t="s">
        <v>1</v>
      </c>
      <c r="N568" s="185" t="s">
        <v>44</v>
      </c>
      <c r="O568" s="59"/>
      <c r="P568" s="186">
        <f>O568*H568</f>
        <v>0</v>
      </c>
      <c r="Q568" s="186">
        <v>0</v>
      </c>
      <c r="R568" s="186">
        <f>Q568*H568</f>
        <v>0</v>
      </c>
      <c r="S568" s="186">
        <v>2.7E-2</v>
      </c>
      <c r="T568" s="187">
        <f>S568*H568</f>
        <v>0.76291200000000003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88" t="s">
        <v>183</v>
      </c>
      <c r="AT568" s="188" t="s">
        <v>179</v>
      </c>
      <c r="AU568" s="188" t="s">
        <v>89</v>
      </c>
      <c r="AY568" s="18" t="s">
        <v>177</v>
      </c>
      <c r="BE568" s="189">
        <f>IF(N568="základní",J568,0)</f>
        <v>0</v>
      </c>
      <c r="BF568" s="189">
        <f>IF(N568="snížená",J568,0)</f>
        <v>0</v>
      </c>
      <c r="BG568" s="189">
        <f>IF(N568="zákl. přenesená",J568,0)</f>
        <v>0</v>
      </c>
      <c r="BH568" s="189">
        <f>IF(N568="sníž. přenesená",J568,0)</f>
        <v>0</v>
      </c>
      <c r="BI568" s="189">
        <f>IF(N568="nulová",J568,0)</f>
        <v>0</v>
      </c>
      <c r="BJ568" s="18" t="s">
        <v>87</v>
      </c>
      <c r="BK568" s="189">
        <f>ROUND(I568*H568,2)</f>
        <v>0</v>
      </c>
      <c r="BL568" s="18" t="s">
        <v>183</v>
      </c>
      <c r="BM568" s="188" t="s">
        <v>663</v>
      </c>
    </row>
    <row r="569" spans="1:65" s="13" customFormat="1">
      <c r="B569" s="190"/>
      <c r="D569" s="191" t="s">
        <v>184</v>
      </c>
      <c r="E569" s="192" t="s">
        <v>1</v>
      </c>
      <c r="F569" s="193" t="s">
        <v>664</v>
      </c>
      <c r="H569" s="194">
        <v>6.3</v>
      </c>
      <c r="I569" s="195"/>
      <c r="L569" s="190"/>
      <c r="M569" s="196"/>
      <c r="N569" s="197"/>
      <c r="O569" s="197"/>
      <c r="P569" s="197"/>
      <c r="Q569" s="197"/>
      <c r="R569" s="197"/>
      <c r="S569" s="197"/>
      <c r="T569" s="198"/>
      <c r="AT569" s="192" t="s">
        <v>184</v>
      </c>
      <c r="AU569" s="192" t="s">
        <v>89</v>
      </c>
      <c r="AV569" s="13" t="s">
        <v>89</v>
      </c>
      <c r="AW569" s="13" t="s">
        <v>35</v>
      </c>
      <c r="AX569" s="13" t="s">
        <v>79</v>
      </c>
      <c r="AY569" s="192" t="s">
        <v>177</v>
      </c>
    </row>
    <row r="570" spans="1:65" s="13" customFormat="1">
      <c r="B570" s="190"/>
      <c r="D570" s="191" t="s">
        <v>184</v>
      </c>
      <c r="E570" s="192" t="s">
        <v>1</v>
      </c>
      <c r="F570" s="193" t="s">
        <v>664</v>
      </c>
      <c r="H570" s="194">
        <v>6.3</v>
      </c>
      <c r="I570" s="195"/>
      <c r="L570" s="190"/>
      <c r="M570" s="196"/>
      <c r="N570" s="197"/>
      <c r="O570" s="197"/>
      <c r="P570" s="197"/>
      <c r="Q570" s="197"/>
      <c r="R570" s="197"/>
      <c r="S570" s="197"/>
      <c r="T570" s="198"/>
      <c r="AT570" s="192" t="s">
        <v>184</v>
      </c>
      <c r="AU570" s="192" t="s">
        <v>89</v>
      </c>
      <c r="AV570" s="13" t="s">
        <v>89</v>
      </c>
      <c r="AW570" s="13" t="s">
        <v>35</v>
      </c>
      <c r="AX570" s="13" t="s">
        <v>79</v>
      </c>
      <c r="AY570" s="192" t="s">
        <v>177</v>
      </c>
    </row>
    <row r="571" spans="1:65" s="13" customFormat="1">
      <c r="B571" s="190"/>
      <c r="D571" s="191" t="s">
        <v>184</v>
      </c>
      <c r="E571" s="192" t="s">
        <v>1</v>
      </c>
      <c r="F571" s="193" t="s">
        <v>665</v>
      </c>
      <c r="H571" s="194">
        <v>3.15</v>
      </c>
      <c r="I571" s="195"/>
      <c r="L571" s="190"/>
      <c r="M571" s="196"/>
      <c r="N571" s="197"/>
      <c r="O571" s="197"/>
      <c r="P571" s="197"/>
      <c r="Q571" s="197"/>
      <c r="R571" s="197"/>
      <c r="S571" s="197"/>
      <c r="T571" s="198"/>
      <c r="AT571" s="192" t="s">
        <v>184</v>
      </c>
      <c r="AU571" s="192" t="s">
        <v>89</v>
      </c>
      <c r="AV571" s="13" t="s">
        <v>89</v>
      </c>
      <c r="AW571" s="13" t="s">
        <v>35</v>
      </c>
      <c r="AX571" s="13" t="s">
        <v>79</v>
      </c>
      <c r="AY571" s="192" t="s">
        <v>177</v>
      </c>
    </row>
    <row r="572" spans="1:65" s="13" customFormat="1">
      <c r="B572" s="190"/>
      <c r="D572" s="191" t="s">
        <v>184</v>
      </c>
      <c r="E572" s="192" t="s">
        <v>1</v>
      </c>
      <c r="F572" s="193" t="s">
        <v>666</v>
      </c>
      <c r="H572" s="194">
        <v>3.056</v>
      </c>
      <c r="I572" s="195"/>
      <c r="L572" s="190"/>
      <c r="M572" s="196"/>
      <c r="N572" s="197"/>
      <c r="O572" s="197"/>
      <c r="P572" s="197"/>
      <c r="Q572" s="197"/>
      <c r="R572" s="197"/>
      <c r="S572" s="197"/>
      <c r="T572" s="198"/>
      <c r="AT572" s="192" t="s">
        <v>184</v>
      </c>
      <c r="AU572" s="192" t="s">
        <v>89</v>
      </c>
      <c r="AV572" s="13" t="s">
        <v>89</v>
      </c>
      <c r="AW572" s="13" t="s">
        <v>35</v>
      </c>
      <c r="AX572" s="13" t="s">
        <v>79</v>
      </c>
      <c r="AY572" s="192" t="s">
        <v>177</v>
      </c>
    </row>
    <row r="573" spans="1:65" s="13" customFormat="1">
      <c r="B573" s="190"/>
      <c r="D573" s="191" t="s">
        <v>184</v>
      </c>
      <c r="E573" s="192" t="s">
        <v>1</v>
      </c>
      <c r="F573" s="193" t="s">
        <v>667</v>
      </c>
      <c r="H573" s="194">
        <v>6.3</v>
      </c>
      <c r="I573" s="195"/>
      <c r="L573" s="190"/>
      <c r="M573" s="196"/>
      <c r="N573" s="197"/>
      <c r="O573" s="197"/>
      <c r="P573" s="197"/>
      <c r="Q573" s="197"/>
      <c r="R573" s="197"/>
      <c r="S573" s="197"/>
      <c r="T573" s="198"/>
      <c r="AT573" s="192" t="s">
        <v>184</v>
      </c>
      <c r="AU573" s="192" t="s">
        <v>89</v>
      </c>
      <c r="AV573" s="13" t="s">
        <v>89</v>
      </c>
      <c r="AW573" s="13" t="s">
        <v>35</v>
      </c>
      <c r="AX573" s="13" t="s">
        <v>79</v>
      </c>
      <c r="AY573" s="192" t="s">
        <v>177</v>
      </c>
    </row>
    <row r="574" spans="1:65" s="13" customFormat="1">
      <c r="B574" s="190"/>
      <c r="D574" s="191" t="s">
        <v>184</v>
      </c>
      <c r="E574" s="192" t="s">
        <v>1</v>
      </c>
      <c r="F574" s="193" t="s">
        <v>668</v>
      </c>
      <c r="H574" s="194">
        <v>3.15</v>
      </c>
      <c r="I574" s="195"/>
      <c r="L574" s="190"/>
      <c r="M574" s="196"/>
      <c r="N574" s="197"/>
      <c r="O574" s="197"/>
      <c r="P574" s="197"/>
      <c r="Q574" s="197"/>
      <c r="R574" s="197"/>
      <c r="S574" s="197"/>
      <c r="T574" s="198"/>
      <c r="AT574" s="192" t="s">
        <v>184</v>
      </c>
      <c r="AU574" s="192" t="s">
        <v>89</v>
      </c>
      <c r="AV574" s="13" t="s">
        <v>89</v>
      </c>
      <c r="AW574" s="13" t="s">
        <v>35</v>
      </c>
      <c r="AX574" s="13" t="s">
        <v>79</v>
      </c>
      <c r="AY574" s="192" t="s">
        <v>177</v>
      </c>
    </row>
    <row r="575" spans="1:65" s="14" customFormat="1">
      <c r="B575" s="199"/>
      <c r="D575" s="191" t="s">
        <v>184</v>
      </c>
      <c r="E575" s="200" t="s">
        <v>1</v>
      </c>
      <c r="F575" s="201" t="s">
        <v>186</v>
      </c>
      <c r="H575" s="202">
        <v>28.256</v>
      </c>
      <c r="I575" s="203"/>
      <c r="L575" s="199"/>
      <c r="M575" s="204"/>
      <c r="N575" s="205"/>
      <c r="O575" s="205"/>
      <c r="P575" s="205"/>
      <c r="Q575" s="205"/>
      <c r="R575" s="205"/>
      <c r="S575" s="205"/>
      <c r="T575" s="206"/>
      <c r="AT575" s="200" t="s">
        <v>184</v>
      </c>
      <c r="AU575" s="200" t="s">
        <v>89</v>
      </c>
      <c r="AV575" s="14" t="s">
        <v>183</v>
      </c>
      <c r="AW575" s="14" t="s">
        <v>35</v>
      </c>
      <c r="AX575" s="14" t="s">
        <v>87</v>
      </c>
      <c r="AY575" s="200" t="s">
        <v>177</v>
      </c>
    </row>
    <row r="576" spans="1:65" s="2" customFormat="1" ht="16.5" customHeight="1">
      <c r="A576" s="33"/>
      <c r="B576" s="141"/>
      <c r="C576" s="176" t="s">
        <v>669</v>
      </c>
      <c r="D576" s="176" t="s">
        <v>179</v>
      </c>
      <c r="E576" s="177" t="s">
        <v>670</v>
      </c>
      <c r="F576" s="178" t="s">
        <v>671</v>
      </c>
      <c r="G576" s="179" t="s">
        <v>182</v>
      </c>
      <c r="H576" s="180">
        <v>28.35</v>
      </c>
      <c r="I576" s="181"/>
      <c r="J576" s="182">
        <f>ROUND(I576*H576,2)</f>
        <v>0</v>
      </c>
      <c r="K576" s="183"/>
      <c r="L576" s="34"/>
      <c r="M576" s="184" t="s">
        <v>1</v>
      </c>
      <c r="N576" s="185" t="s">
        <v>44</v>
      </c>
      <c r="O576" s="59"/>
      <c r="P576" s="186">
        <f>O576*H576</f>
        <v>0</v>
      </c>
      <c r="Q576" s="186">
        <v>0</v>
      </c>
      <c r="R576" s="186">
        <f>Q576*H576</f>
        <v>0</v>
      </c>
      <c r="S576" s="186">
        <v>2.3E-2</v>
      </c>
      <c r="T576" s="187">
        <f>S576*H576</f>
        <v>0.65205000000000002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88" t="s">
        <v>183</v>
      </c>
      <c r="AT576" s="188" t="s">
        <v>179</v>
      </c>
      <c r="AU576" s="188" t="s">
        <v>89</v>
      </c>
      <c r="AY576" s="18" t="s">
        <v>177</v>
      </c>
      <c r="BE576" s="189">
        <f>IF(N576="základní",J576,0)</f>
        <v>0</v>
      </c>
      <c r="BF576" s="189">
        <f>IF(N576="snížená",J576,0)</f>
        <v>0</v>
      </c>
      <c r="BG576" s="189">
        <f>IF(N576="zákl. přenesená",J576,0)</f>
        <v>0</v>
      </c>
      <c r="BH576" s="189">
        <f>IF(N576="sníž. přenesená",J576,0)</f>
        <v>0</v>
      </c>
      <c r="BI576" s="189">
        <f>IF(N576="nulová",J576,0)</f>
        <v>0</v>
      </c>
      <c r="BJ576" s="18" t="s">
        <v>87</v>
      </c>
      <c r="BK576" s="189">
        <f>ROUND(I576*H576,2)</f>
        <v>0</v>
      </c>
      <c r="BL576" s="18" t="s">
        <v>183</v>
      </c>
      <c r="BM576" s="188" t="s">
        <v>672</v>
      </c>
    </row>
    <row r="577" spans="1:65" s="13" customFormat="1">
      <c r="B577" s="190"/>
      <c r="D577" s="191" t="s">
        <v>184</v>
      </c>
      <c r="E577" s="192" t="s">
        <v>1</v>
      </c>
      <c r="F577" s="193" t="s">
        <v>673</v>
      </c>
      <c r="H577" s="194">
        <v>9.4499999999999993</v>
      </c>
      <c r="I577" s="195"/>
      <c r="L577" s="190"/>
      <c r="M577" s="196"/>
      <c r="N577" s="197"/>
      <c r="O577" s="197"/>
      <c r="P577" s="197"/>
      <c r="Q577" s="197"/>
      <c r="R577" s="197"/>
      <c r="S577" s="197"/>
      <c r="T577" s="198"/>
      <c r="AT577" s="192" t="s">
        <v>184</v>
      </c>
      <c r="AU577" s="192" t="s">
        <v>89</v>
      </c>
      <c r="AV577" s="13" t="s">
        <v>89</v>
      </c>
      <c r="AW577" s="13" t="s">
        <v>35</v>
      </c>
      <c r="AX577" s="13" t="s">
        <v>79</v>
      </c>
      <c r="AY577" s="192" t="s">
        <v>177</v>
      </c>
    </row>
    <row r="578" spans="1:65" s="13" customFormat="1">
      <c r="B578" s="190"/>
      <c r="D578" s="191" t="s">
        <v>184</v>
      </c>
      <c r="E578" s="192" t="s">
        <v>1</v>
      </c>
      <c r="F578" s="193" t="s">
        <v>674</v>
      </c>
      <c r="H578" s="194">
        <v>9.4499999999999993</v>
      </c>
      <c r="I578" s="195"/>
      <c r="L578" s="190"/>
      <c r="M578" s="196"/>
      <c r="N578" s="197"/>
      <c r="O578" s="197"/>
      <c r="P578" s="197"/>
      <c r="Q578" s="197"/>
      <c r="R578" s="197"/>
      <c r="S578" s="197"/>
      <c r="T578" s="198"/>
      <c r="AT578" s="192" t="s">
        <v>184</v>
      </c>
      <c r="AU578" s="192" t="s">
        <v>89</v>
      </c>
      <c r="AV578" s="13" t="s">
        <v>89</v>
      </c>
      <c r="AW578" s="13" t="s">
        <v>35</v>
      </c>
      <c r="AX578" s="13" t="s">
        <v>79</v>
      </c>
      <c r="AY578" s="192" t="s">
        <v>177</v>
      </c>
    </row>
    <row r="579" spans="1:65" s="13" customFormat="1">
      <c r="B579" s="190"/>
      <c r="D579" s="191" t="s">
        <v>184</v>
      </c>
      <c r="E579" s="192" t="s">
        <v>1</v>
      </c>
      <c r="F579" s="193" t="s">
        <v>675</v>
      </c>
      <c r="H579" s="194">
        <v>9.4499999999999993</v>
      </c>
      <c r="I579" s="195"/>
      <c r="L579" s="190"/>
      <c r="M579" s="196"/>
      <c r="N579" s="197"/>
      <c r="O579" s="197"/>
      <c r="P579" s="197"/>
      <c r="Q579" s="197"/>
      <c r="R579" s="197"/>
      <c r="S579" s="197"/>
      <c r="T579" s="198"/>
      <c r="AT579" s="192" t="s">
        <v>184</v>
      </c>
      <c r="AU579" s="192" t="s">
        <v>89</v>
      </c>
      <c r="AV579" s="13" t="s">
        <v>89</v>
      </c>
      <c r="AW579" s="13" t="s">
        <v>35</v>
      </c>
      <c r="AX579" s="13" t="s">
        <v>79</v>
      </c>
      <c r="AY579" s="192" t="s">
        <v>177</v>
      </c>
    </row>
    <row r="580" spans="1:65" s="14" customFormat="1">
      <c r="B580" s="199"/>
      <c r="D580" s="191" t="s">
        <v>184</v>
      </c>
      <c r="E580" s="200" t="s">
        <v>1</v>
      </c>
      <c r="F580" s="201" t="s">
        <v>186</v>
      </c>
      <c r="H580" s="202">
        <v>28.35</v>
      </c>
      <c r="I580" s="203"/>
      <c r="L580" s="199"/>
      <c r="M580" s="204"/>
      <c r="N580" s="205"/>
      <c r="O580" s="205"/>
      <c r="P580" s="205"/>
      <c r="Q580" s="205"/>
      <c r="R580" s="205"/>
      <c r="S580" s="205"/>
      <c r="T580" s="206"/>
      <c r="AT580" s="200" t="s">
        <v>184</v>
      </c>
      <c r="AU580" s="200" t="s">
        <v>89</v>
      </c>
      <c r="AV580" s="14" t="s">
        <v>183</v>
      </c>
      <c r="AW580" s="14" t="s">
        <v>35</v>
      </c>
      <c r="AX580" s="14" t="s">
        <v>87</v>
      </c>
      <c r="AY580" s="200" t="s">
        <v>177</v>
      </c>
    </row>
    <row r="581" spans="1:65" s="2" customFormat="1" ht="16.5" customHeight="1">
      <c r="A581" s="33"/>
      <c r="B581" s="141"/>
      <c r="C581" s="176" t="s">
        <v>487</v>
      </c>
      <c r="D581" s="176" t="s">
        <v>179</v>
      </c>
      <c r="E581" s="177" t="s">
        <v>676</v>
      </c>
      <c r="F581" s="178" t="s">
        <v>677</v>
      </c>
      <c r="G581" s="179" t="s">
        <v>182</v>
      </c>
      <c r="H581" s="180">
        <v>16.47</v>
      </c>
      <c r="I581" s="181"/>
      <c r="J581" s="182">
        <f>ROUND(I581*H581,2)</f>
        <v>0</v>
      </c>
      <c r="K581" s="183"/>
      <c r="L581" s="34"/>
      <c r="M581" s="184" t="s">
        <v>1</v>
      </c>
      <c r="N581" s="185" t="s">
        <v>44</v>
      </c>
      <c r="O581" s="59"/>
      <c r="P581" s="186">
        <f>O581*H581</f>
        <v>0</v>
      </c>
      <c r="Q581" s="186">
        <v>0</v>
      </c>
      <c r="R581" s="186">
        <f>Q581*H581</f>
        <v>0</v>
      </c>
      <c r="S581" s="186">
        <v>6.7000000000000004E-2</v>
      </c>
      <c r="T581" s="187">
        <f>S581*H581</f>
        <v>1.1034900000000001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88" t="s">
        <v>183</v>
      </c>
      <c r="AT581" s="188" t="s">
        <v>179</v>
      </c>
      <c r="AU581" s="188" t="s">
        <v>89</v>
      </c>
      <c r="AY581" s="18" t="s">
        <v>177</v>
      </c>
      <c r="BE581" s="189">
        <f>IF(N581="základní",J581,0)</f>
        <v>0</v>
      </c>
      <c r="BF581" s="189">
        <f>IF(N581="snížená",J581,0)</f>
        <v>0</v>
      </c>
      <c r="BG581" s="189">
        <f>IF(N581="zákl. přenesená",J581,0)</f>
        <v>0</v>
      </c>
      <c r="BH581" s="189">
        <f>IF(N581="sníž. přenesená",J581,0)</f>
        <v>0</v>
      </c>
      <c r="BI581" s="189">
        <f>IF(N581="nulová",J581,0)</f>
        <v>0</v>
      </c>
      <c r="BJ581" s="18" t="s">
        <v>87</v>
      </c>
      <c r="BK581" s="189">
        <f>ROUND(I581*H581,2)</f>
        <v>0</v>
      </c>
      <c r="BL581" s="18" t="s">
        <v>183</v>
      </c>
      <c r="BM581" s="188" t="s">
        <v>678</v>
      </c>
    </row>
    <row r="582" spans="1:65" s="13" customFormat="1">
      <c r="B582" s="190"/>
      <c r="D582" s="191" t="s">
        <v>184</v>
      </c>
      <c r="E582" s="192" t="s">
        <v>1</v>
      </c>
      <c r="F582" s="193" t="s">
        <v>679</v>
      </c>
      <c r="H582" s="194">
        <v>13.05</v>
      </c>
      <c r="I582" s="195"/>
      <c r="L582" s="190"/>
      <c r="M582" s="196"/>
      <c r="N582" s="197"/>
      <c r="O582" s="197"/>
      <c r="P582" s="197"/>
      <c r="Q582" s="197"/>
      <c r="R582" s="197"/>
      <c r="S582" s="197"/>
      <c r="T582" s="198"/>
      <c r="AT582" s="192" t="s">
        <v>184</v>
      </c>
      <c r="AU582" s="192" t="s">
        <v>89</v>
      </c>
      <c r="AV582" s="13" t="s">
        <v>89</v>
      </c>
      <c r="AW582" s="13" t="s">
        <v>35</v>
      </c>
      <c r="AX582" s="13" t="s">
        <v>79</v>
      </c>
      <c r="AY582" s="192" t="s">
        <v>177</v>
      </c>
    </row>
    <row r="583" spans="1:65" s="13" customFormat="1">
      <c r="B583" s="190"/>
      <c r="D583" s="191" t="s">
        <v>184</v>
      </c>
      <c r="E583" s="192" t="s">
        <v>1</v>
      </c>
      <c r="F583" s="193" t="s">
        <v>680</v>
      </c>
      <c r="H583" s="194">
        <v>3.42</v>
      </c>
      <c r="I583" s="195"/>
      <c r="L583" s="190"/>
      <c r="M583" s="196"/>
      <c r="N583" s="197"/>
      <c r="O583" s="197"/>
      <c r="P583" s="197"/>
      <c r="Q583" s="197"/>
      <c r="R583" s="197"/>
      <c r="S583" s="197"/>
      <c r="T583" s="198"/>
      <c r="AT583" s="192" t="s">
        <v>184</v>
      </c>
      <c r="AU583" s="192" t="s">
        <v>89</v>
      </c>
      <c r="AV583" s="13" t="s">
        <v>89</v>
      </c>
      <c r="AW583" s="13" t="s">
        <v>35</v>
      </c>
      <c r="AX583" s="13" t="s">
        <v>79</v>
      </c>
      <c r="AY583" s="192" t="s">
        <v>177</v>
      </c>
    </row>
    <row r="584" spans="1:65" s="14" customFormat="1">
      <c r="B584" s="199"/>
      <c r="D584" s="191" t="s">
        <v>184</v>
      </c>
      <c r="E584" s="200" t="s">
        <v>1</v>
      </c>
      <c r="F584" s="201" t="s">
        <v>186</v>
      </c>
      <c r="H584" s="202">
        <v>16.47</v>
      </c>
      <c r="I584" s="203"/>
      <c r="L584" s="199"/>
      <c r="M584" s="204"/>
      <c r="N584" s="205"/>
      <c r="O584" s="205"/>
      <c r="P584" s="205"/>
      <c r="Q584" s="205"/>
      <c r="R584" s="205"/>
      <c r="S584" s="205"/>
      <c r="T584" s="206"/>
      <c r="AT584" s="200" t="s">
        <v>184</v>
      </c>
      <c r="AU584" s="200" t="s">
        <v>89</v>
      </c>
      <c r="AV584" s="14" t="s">
        <v>183</v>
      </c>
      <c r="AW584" s="14" t="s">
        <v>35</v>
      </c>
      <c r="AX584" s="14" t="s">
        <v>87</v>
      </c>
      <c r="AY584" s="200" t="s">
        <v>177</v>
      </c>
    </row>
    <row r="585" spans="1:65" s="2" customFormat="1" ht="16.5" customHeight="1">
      <c r="A585" s="33"/>
      <c r="B585" s="141"/>
      <c r="C585" s="176" t="s">
        <v>681</v>
      </c>
      <c r="D585" s="176" t="s">
        <v>179</v>
      </c>
      <c r="E585" s="177" t="s">
        <v>682</v>
      </c>
      <c r="F585" s="178" t="s">
        <v>683</v>
      </c>
      <c r="G585" s="179" t="s">
        <v>273</v>
      </c>
      <c r="H585" s="180">
        <v>4</v>
      </c>
      <c r="I585" s="181"/>
      <c r="J585" s="182">
        <f>ROUND(I585*H585,2)</f>
        <v>0</v>
      </c>
      <c r="K585" s="183"/>
      <c r="L585" s="34"/>
      <c r="M585" s="184" t="s">
        <v>1</v>
      </c>
      <c r="N585" s="185" t="s">
        <v>44</v>
      </c>
      <c r="O585" s="59"/>
      <c r="P585" s="186">
        <f>O585*H585</f>
        <v>0</v>
      </c>
      <c r="Q585" s="186">
        <v>0</v>
      </c>
      <c r="R585" s="186">
        <f>Q585*H585</f>
        <v>0</v>
      </c>
      <c r="S585" s="186">
        <v>0</v>
      </c>
      <c r="T585" s="187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88" t="s">
        <v>183</v>
      </c>
      <c r="AT585" s="188" t="s">
        <v>179</v>
      </c>
      <c r="AU585" s="188" t="s">
        <v>89</v>
      </c>
      <c r="AY585" s="18" t="s">
        <v>177</v>
      </c>
      <c r="BE585" s="189">
        <f>IF(N585="základní",J585,0)</f>
        <v>0</v>
      </c>
      <c r="BF585" s="189">
        <f>IF(N585="snížená",J585,0)</f>
        <v>0</v>
      </c>
      <c r="BG585" s="189">
        <f>IF(N585="zákl. přenesená",J585,0)</f>
        <v>0</v>
      </c>
      <c r="BH585" s="189">
        <f>IF(N585="sníž. přenesená",J585,0)</f>
        <v>0</v>
      </c>
      <c r="BI585" s="189">
        <f>IF(N585="nulová",J585,0)</f>
        <v>0</v>
      </c>
      <c r="BJ585" s="18" t="s">
        <v>87</v>
      </c>
      <c r="BK585" s="189">
        <f>ROUND(I585*H585,2)</f>
        <v>0</v>
      </c>
      <c r="BL585" s="18" t="s">
        <v>183</v>
      </c>
      <c r="BM585" s="188" t="s">
        <v>684</v>
      </c>
    </row>
    <row r="586" spans="1:65" s="13" customFormat="1">
      <c r="B586" s="190"/>
      <c r="D586" s="191" t="s">
        <v>184</v>
      </c>
      <c r="E586" s="192" t="s">
        <v>1</v>
      </c>
      <c r="F586" s="193" t="s">
        <v>685</v>
      </c>
      <c r="H586" s="194">
        <v>2</v>
      </c>
      <c r="I586" s="195"/>
      <c r="L586" s="190"/>
      <c r="M586" s="196"/>
      <c r="N586" s="197"/>
      <c r="O586" s="197"/>
      <c r="P586" s="197"/>
      <c r="Q586" s="197"/>
      <c r="R586" s="197"/>
      <c r="S586" s="197"/>
      <c r="T586" s="198"/>
      <c r="AT586" s="192" t="s">
        <v>184</v>
      </c>
      <c r="AU586" s="192" t="s">
        <v>89</v>
      </c>
      <c r="AV586" s="13" t="s">
        <v>89</v>
      </c>
      <c r="AW586" s="13" t="s">
        <v>35</v>
      </c>
      <c r="AX586" s="13" t="s">
        <v>79</v>
      </c>
      <c r="AY586" s="192" t="s">
        <v>177</v>
      </c>
    </row>
    <row r="587" spans="1:65" s="13" customFormat="1">
      <c r="B587" s="190"/>
      <c r="D587" s="191" t="s">
        <v>184</v>
      </c>
      <c r="E587" s="192" t="s">
        <v>1</v>
      </c>
      <c r="F587" s="193" t="s">
        <v>686</v>
      </c>
      <c r="H587" s="194">
        <v>2</v>
      </c>
      <c r="I587" s="195"/>
      <c r="L587" s="190"/>
      <c r="M587" s="196"/>
      <c r="N587" s="197"/>
      <c r="O587" s="197"/>
      <c r="P587" s="197"/>
      <c r="Q587" s="197"/>
      <c r="R587" s="197"/>
      <c r="S587" s="197"/>
      <c r="T587" s="198"/>
      <c r="AT587" s="192" t="s">
        <v>184</v>
      </c>
      <c r="AU587" s="192" t="s">
        <v>89</v>
      </c>
      <c r="AV587" s="13" t="s">
        <v>89</v>
      </c>
      <c r="AW587" s="13" t="s">
        <v>35</v>
      </c>
      <c r="AX587" s="13" t="s">
        <v>79</v>
      </c>
      <c r="AY587" s="192" t="s">
        <v>177</v>
      </c>
    </row>
    <row r="588" spans="1:65" s="14" customFormat="1">
      <c r="B588" s="199"/>
      <c r="D588" s="191" t="s">
        <v>184</v>
      </c>
      <c r="E588" s="200" t="s">
        <v>1</v>
      </c>
      <c r="F588" s="201" t="s">
        <v>186</v>
      </c>
      <c r="H588" s="202">
        <v>4</v>
      </c>
      <c r="I588" s="203"/>
      <c r="L588" s="199"/>
      <c r="M588" s="204"/>
      <c r="N588" s="205"/>
      <c r="O588" s="205"/>
      <c r="P588" s="205"/>
      <c r="Q588" s="205"/>
      <c r="R588" s="205"/>
      <c r="S588" s="205"/>
      <c r="T588" s="206"/>
      <c r="AT588" s="200" t="s">
        <v>184</v>
      </c>
      <c r="AU588" s="200" t="s">
        <v>89</v>
      </c>
      <c r="AV588" s="14" t="s">
        <v>183</v>
      </c>
      <c r="AW588" s="14" t="s">
        <v>35</v>
      </c>
      <c r="AX588" s="14" t="s">
        <v>87</v>
      </c>
      <c r="AY588" s="200" t="s">
        <v>177</v>
      </c>
    </row>
    <row r="589" spans="1:65" s="2" customFormat="1" ht="16.5" customHeight="1">
      <c r="A589" s="33"/>
      <c r="B589" s="141"/>
      <c r="C589" s="176" t="s">
        <v>495</v>
      </c>
      <c r="D589" s="176" t="s">
        <v>179</v>
      </c>
      <c r="E589" s="177" t="s">
        <v>687</v>
      </c>
      <c r="F589" s="178" t="s">
        <v>688</v>
      </c>
      <c r="G589" s="179" t="s">
        <v>182</v>
      </c>
      <c r="H589" s="180">
        <v>21.48</v>
      </c>
      <c r="I589" s="181"/>
      <c r="J589" s="182">
        <f>ROUND(I589*H589,2)</f>
        <v>0</v>
      </c>
      <c r="K589" s="183"/>
      <c r="L589" s="34"/>
      <c r="M589" s="184" t="s">
        <v>1</v>
      </c>
      <c r="N589" s="185" t="s">
        <v>44</v>
      </c>
      <c r="O589" s="59"/>
      <c r="P589" s="186">
        <f>O589*H589</f>
        <v>0</v>
      </c>
      <c r="Q589" s="186">
        <v>0</v>
      </c>
      <c r="R589" s="186">
        <f>Q589*H589</f>
        <v>0</v>
      </c>
      <c r="S589" s="186">
        <v>3.4000000000000002E-2</v>
      </c>
      <c r="T589" s="187">
        <f>S589*H589</f>
        <v>0.73032000000000008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88" t="s">
        <v>183</v>
      </c>
      <c r="AT589" s="188" t="s">
        <v>179</v>
      </c>
      <c r="AU589" s="188" t="s">
        <v>89</v>
      </c>
      <c r="AY589" s="18" t="s">
        <v>177</v>
      </c>
      <c r="BE589" s="189">
        <f>IF(N589="základní",J589,0)</f>
        <v>0</v>
      </c>
      <c r="BF589" s="189">
        <f>IF(N589="snížená",J589,0)</f>
        <v>0</v>
      </c>
      <c r="BG589" s="189">
        <f>IF(N589="zákl. přenesená",J589,0)</f>
        <v>0</v>
      </c>
      <c r="BH589" s="189">
        <f>IF(N589="sníž. přenesená",J589,0)</f>
        <v>0</v>
      </c>
      <c r="BI589" s="189">
        <f>IF(N589="nulová",J589,0)</f>
        <v>0</v>
      </c>
      <c r="BJ589" s="18" t="s">
        <v>87</v>
      </c>
      <c r="BK589" s="189">
        <f>ROUND(I589*H589,2)</f>
        <v>0</v>
      </c>
      <c r="BL589" s="18" t="s">
        <v>183</v>
      </c>
      <c r="BM589" s="188" t="s">
        <v>689</v>
      </c>
    </row>
    <row r="590" spans="1:65" s="13" customFormat="1">
      <c r="B590" s="190"/>
      <c r="D590" s="191" t="s">
        <v>184</v>
      </c>
      <c r="E590" s="192" t="s">
        <v>1</v>
      </c>
      <c r="F590" s="193" t="s">
        <v>690</v>
      </c>
      <c r="H590" s="194">
        <v>12.96</v>
      </c>
      <c r="I590" s="195"/>
      <c r="L590" s="190"/>
      <c r="M590" s="196"/>
      <c r="N590" s="197"/>
      <c r="O590" s="197"/>
      <c r="P590" s="197"/>
      <c r="Q590" s="197"/>
      <c r="R590" s="197"/>
      <c r="S590" s="197"/>
      <c r="T590" s="198"/>
      <c r="AT590" s="192" t="s">
        <v>184</v>
      </c>
      <c r="AU590" s="192" t="s">
        <v>89</v>
      </c>
      <c r="AV590" s="13" t="s">
        <v>89</v>
      </c>
      <c r="AW590" s="13" t="s">
        <v>35</v>
      </c>
      <c r="AX590" s="13" t="s">
        <v>79</v>
      </c>
      <c r="AY590" s="192" t="s">
        <v>177</v>
      </c>
    </row>
    <row r="591" spans="1:65" s="13" customFormat="1">
      <c r="B591" s="190"/>
      <c r="D591" s="191" t="s">
        <v>184</v>
      </c>
      <c r="E591" s="192" t="s">
        <v>1</v>
      </c>
      <c r="F591" s="193" t="s">
        <v>691</v>
      </c>
      <c r="H591" s="194">
        <v>8.52</v>
      </c>
      <c r="I591" s="195"/>
      <c r="L591" s="190"/>
      <c r="M591" s="196"/>
      <c r="N591" s="197"/>
      <c r="O591" s="197"/>
      <c r="P591" s="197"/>
      <c r="Q591" s="197"/>
      <c r="R591" s="197"/>
      <c r="S591" s="197"/>
      <c r="T591" s="198"/>
      <c r="AT591" s="192" t="s">
        <v>184</v>
      </c>
      <c r="AU591" s="192" t="s">
        <v>89</v>
      </c>
      <c r="AV591" s="13" t="s">
        <v>89</v>
      </c>
      <c r="AW591" s="13" t="s">
        <v>35</v>
      </c>
      <c r="AX591" s="13" t="s">
        <v>79</v>
      </c>
      <c r="AY591" s="192" t="s">
        <v>177</v>
      </c>
    </row>
    <row r="592" spans="1:65" s="14" customFormat="1">
      <c r="B592" s="199"/>
      <c r="D592" s="191" t="s">
        <v>184</v>
      </c>
      <c r="E592" s="200" t="s">
        <v>1</v>
      </c>
      <c r="F592" s="201" t="s">
        <v>186</v>
      </c>
      <c r="H592" s="202">
        <v>21.48</v>
      </c>
      <c r="I592" s="203"/>
      <c r="L592" s="199"/>
      <c r="M592" s="204"/>
      <c r="N592" s="205"/>
      <c r="O592" s="205"/>
      <c r="P592" s="205"/>
      <c r="Q592" s="205"/>
      <c r="R592" s="205"/>
      <c r="S592" s="205"/>
      <c r="T592" s="206"/>
      <c r="AT592" s="200" t="s">
        <v>184</v>
      </c>
      <c r="AU592" s="200" t="s">
        <v>89</v>
      </c>
      <c r="AV592" s="14" t="s">
        <v>183</v>
      </c>
      <c r="AW592" s="14" t="s">
        <v>35</v>
      </c>
      <c r="AX592" s="14" t="s">
        <v>87</v>
      </c>
      <c r="AY592" s="200" t="s">
        <v>177</v>
      </c>
    </row>
    <row r="593" spans="1:65" s="2" customFormat="1" ht="16.5" customHeight="1">
      <c r="A593" s="33"/>
      <c r="B593" s="141"/>
      <c r="C593" s="176" t="s">
        <v>692</v>
      </c>
      <c r="D593" s="176" t="s">
        <v>179</v>
      </c>
      <c r="E593" s="177" t="s">
        <v>693</v>
      </c>
      <c r="F593" s="178" t="s">
        <v>694</v>
      </c>
      <c r="G593" s="179" t="s">
        <v>182</v>
      </c>
      <c r="H593" s="180">
        <v>11.43</v>
      </c>
      <c r="I593" s="181"/>
      <c r="J593" s="182">
        <f>ROUND(I593*H593,2)</f>
        <v>0</v>
      </c>
      <c r="K593" s="183"/>
      <c r="L593" s="34"/>
      <c r="M593" s="184" t="s">
        <v>1</v>
      </c>
      <c r="N593" s="185" t="s">
        <v>44</v>
      </c>
      <c r="O593" s="59"/>
      <c r="P593" s="186">
        <f>O593*H593</f>
        <v>0</v>
      </c>
      <c r="Q593" s="186">
        <v>0</v>
      </c>
      <c r="R593" s="186">
        <f>Q593*H593</f>
        <v>0</v>
      </c>
      <c r="S593" s="186">
        <v>6.3E-2</v>
      </c>
      <c r="T593" s="187">
        <f>S593*H593</f>
        <v>0.72009000000000001</v>
      </c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R593" s="188" t="s">
        <v>183</v>
      </c>
      <c r="AT593" s="188" t="s">
        <v>179</v>
      </c>
      <c r="AU593" s="188" t="s">
        <v>89</v>
      </c>
      <c r="AY593" s="18" t="s">
        <v>177</v>
      </c>
      <c r="BE593" s="189">
        <f>IF(N593="základní",J593,0)</f>
        <v>0</v>
      </c>
      <c r="BF593" s="189">
        <f>IF(N593="snížená",J593,0)</f>
        <v>0</v>
      </c>
      <c r="BG593" s="189">
        <f>IF(N593="zákl. přenesená",J593,0)</f>
        <v>0</v>
      </c>
      <c r="BH593" s="189">
        <f>IF(N593="sníž. přenesená",J593,0)</f>
        <v>0</v>
      </c>
      <c r="BI593" s="189">
        <f>IF(N593="nulová",J593,0)</f>
        <v>0</v>
      </c>
      <c r="BJ593" s="18" t="s">
        <v>87</v>
      </c>
      <c r="BK593" s="189">
        <f>ROUND(I593*H593,2)</f>
        <v>0</v>
      </c>
      <c r="BL593" s="18" t="s">
        <v>183</v>
      </c>
      <c r="BM593" s="188" t="s">
        <v>695</v>
      </c>
    </row>
    <row r="594" spans="1:65" s="13" customFormat="1">
      <c r="B594" s="190"/>
      <c r="D594" s="191" t="s">
        <v>184</v>
      </c>
      <c r="E594" s="192" t="s">
        <v>1</v>
      </c>
      <c r="F594" s="193" t="s">
        <v>696</v>
      </c>
      <c r="H594" s="194">
        <v>5.7149999999999999</v>
      </c>
      <c r="I594" s="195"/>
      <c r="L594" s="190"/>
      <c r="M594" s="196"/>
      <c r="N594" s="197"/>
      <c r="O594" s="197"/>
      <c r="P594" s="197"/>
      <c r="Q594" s="197"/>
      <c r="R594" s="197"/>
      <c r="S594" s="197"/>
      <c r="T594" s="198"/>
      <c r="AT594" s="192" t="s">
        <v>184</v>
      </c>
      <c r="AU594" s="192" t="s">
        <v>89</v>
      </c>
      <c r="AV594" s="13" t="s">
        <v>89</v>
      </c>
      <c r="AW594" s="13" t="s">
        <v>35</v>
      </c>
      <c r="AX594" s="13" t="s">
        <v>79</v>
      </c>
      <c r="AY594" s="192" t="s">
        <v>177</v>
      </c>
    </row>
    <row r="595" spans="1:65" s="13" customFormat="1">
      <c r="B595" s="190"/>
      <c r="D595" s="191" t="s">
        <v>184</v>
      </c>
      <c r="E595" s="192" t="s">
        <v>1</v>
      </c>
      <c r="F595" s="193" t="s">
        <v>697</v>
      </c>
      <c r="H595" s="194">
        <v>5.7149999999999999</v>
      </c>
      <c r="I595" s="195"/>
      <c r="L595" s="190"/>
      <c r="M595" s="196"/>
      <c r="N595" s="197"/>
      <c r="O595" s="197"/>
      <c r="P595" s="197"/>
      <c r="Q595" s="197"/>
      <c r="R595" s="197"/>
      <c r="S595" s="197"/>
      <c r="T595" s="198"/>
      <c r="AT595" s="192" t="s">
        <v>184</v>
      </c>
      <c r="AU595" s="192" t="s">
        <v>89</v>
      </c>
      <c r="AV595" s="13" t="s">
        <v>89</v>
      </c>
      <c r="AW595" s="13" t="s">
        <v>35</v>
      </c>
      <c r="AX595" s="13" t="s">
        <v>79</v>
      </c>
      <c r="AY595" s="192" t="s">
        <v>177</v>
      </c>
    </row>
    <row r="596" spans="1:65" s="14" customFormat="1">
      <c r="B596" s="199"/>
      <c r="D596" s="191" t="s">
        <v>184</v>
      </c>
      <c r="E596" s="200" t="s">
        <v>1</v>
      </c>
      <c r="F596" s="201" t="s">
        <v>186</v>
      </c>
      <c r="H596" s="202">
        <v>11.43</v>
      </c>
      <c r="I596" s="203"/>
      <c r="L596" s="199"/>
      <c r="M596" s="204"/>
      <c r="N596" s="205"/>
      <c r="O596" s="205"/>
      <c r="P596" s="205"/>
      <c r="Q596" s="205"/>
      <c r="R596" s="205"/>
      <c r="S596" s="205"/>
      <c r="T596" s="206"/>
      <c r="AT596" s="200" t="s">
        <v>184</v>
      </c>
      <c r="AU596" s="200" t="s">
        <v>89</v>
      </c>
      <c r="AV596" s="14" t="s">
        <v>183</v>
      </c>
      <c r="AW596" s="14" t="s">
        <v>35</v>
      </c>
      <c r="AX596" s="14" t="s">
        <v>87</v>
      </c>
      <c r="AY596" s="200" t="s">
        <v>177</v>
      </c>
    </row>
    <row r="597" spans="1:65" s="2" customFormat="1" ht="16.5" customHeight="1">
      <c r="A597" s="33"/>
      <c r="B597" s="141"/>
      <c r="C597" s="176" t="s">
        <v>698</v>
      </c>
      <c r="D597" s="176" t="s">
        <v>179</v>
      </c>
      <c r="E597" s="177" t="s">
        <v>699</v>
      </c>
      <c r="F597" s="178" t="s">
        <v>700</v>
      </c>
      <c r="G597" s="179" t="s">
        <v>273</v>
      </c>
      <c r="H597" s="180">
        <v>52.15</v>
      </c>
      <c r="I597" s="181"/>
      <c r="J597" s="182">
        <f>ROUND(I597*H597,2)</f>
        <v>0</v>
      </c>
      <c r="K597" s="183"/>
      <c r="L597" s="34"/>
      <c r="M597" s="184" t="s">
        <v>1</v>
      </c>
      <c r="N597" s="185" t="s">
        <v>44</v>
      </c>
      <c r="O597" s="59"/>
      <c r="P597" s="186">
        <f>O597*H597</f>
        <v>0</v>
      </c>
      <c r="Q597" s="186">
        <v>0</v>
      </c>
      <c r="R597" s="186">
        <f>Q597*H597</f>
        <v>0</v>
      </c>
      <c r="S597" s="186">
        <v>5.0000000000000001E-3</v>
      </c>
      <c r="T597" s="187">
        <f>S597*H597</f>
        <v>0.26074999999999998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88" t="s">
        <v>183</v>
      </c>
      <c r="AT597" s="188" t="s">
        <v>179</v>
      </c>
      <c r="AU597" s="188" t="s">
        <v>89</v>
      </c>
      <c r="AY597" s="18" t="s">
        <v>177</v>
      </c>
      <c r="BE597" s="189">
        <f>IF(N597="základní",J597,0)</f>
        <v>0</v>
      </c>
      <c r="BF597" s="189">
        <f>IF(N597="snížená",J597,0)</f>
        <v>0</v>
      </c>
      <c r="BG597" s="189">
        <f>IF(N597="zákl. přenesená",J597,0)</f>
        <v>0</v>
      </c>
      <c r="BH597" s="189">
        <f>IF(N597="sníž. přenesená",J597,0)</f>
        <v>0</v>
      </c>
      <c r="BI597" s="189">
        <f>IF(N597="nulová",J597,0)</f>
        <v>0</v>
      </c>
      <c r="BJ597" s="18" t="s">
        <v>87</v>
      </c>
      <c r="BK597" s="189">
        <f>ROUND(I597*H597,2)</f>
        <v>0</v>
      </c>
      <c r="BL597" s="18" t="s">
        <v>183</v>
      </c>
      <c r="BM597" s="188" t="s">
        <v>701</v>
      </c>
    </row>
    <row r="598" spans="1:65" s="13" customFormat="1">
      <c r="B598" s="190"/>
      <c r="D598" s="191" t="s">
        <v>184</v>
      </c>
      <c r="E598" s="192" t="s">
        <v>1</v>
      </c>
      <c r="F598" s="193" t="s">
        <v>702</v>
      </c>
      <c r="H598" s="194">
        <v>8.4</v>
      </c>
      <c r="I598" s="195"/>
      <c r="L598" s="190"/>
      <c r="M598" s="196"/>
      <c r="N598" s="197"/>
      <c r="O598" s="197"/>
      <c r="P598" s="197"/>
      <c r="Q598" s="197"/>
      <c r="R598" s="197"/>
      <c r="S598" s="197"/>
      <c r="T598" s="198"/>
      <c r="AT598" s="192" t="s">
        <v>184</v>
      </c>
      <c r="AU598" s="192" t="s">
        <v>89</v>
      </c>
      <c r="AV598" s="13" t="s">
        <v>89</v>
      </c>
      <c r="AW598" s="13" t="s">
        <v>35</v>
      </c>
      <c r="AX598" s="13" t="s">
        <v>79</v>
      </c>
      <c r="AY598" s="192" t="s">
        <v>177</v>
      </c>
    </row>
    <row r="599" spans="1:65" s="13" customFormat="1">
      <c r="B599" s="190"/>
      <c r="D599" s="191" t="s">
        <v>184</v>
      </c>
      <c r="E599" s="192" t="s">
        <v>1</v>
      </c>
      <c r="F599" s="193" t="s">
        <v>703</v>
      </c>
      <c r="H599" s="194">
        <v>5.4</v>
      </c>
      <c r="I599" s="195"/>
      <c r="L599" s="190"/>
      <c r="M599" s="196"/>
      <c r="N599" s="197"/>
      <c r="O599" s="197"/>
      <c r="P599" s="197"/>
      <c r="Q599" s="197"/>
      <c r="R599" s="197"/>
      <c r="S599" s="197"/>
      <c r="T599" s="198"/>
      <c r="AT599" s="192" t="s">
        <v>184</v>
      </c>
      <c r="AU599" s="192" t="s">
        <v>89</v>
      </c>
      <c r="AV599" s="13" t="s">
        <v>89</v>
      </c>
      <c r="AW599" s="13" t="s">
        <v>35</v>
      </c>
      <c r="AX599" s="13" t="s">
        <v>79</v>
      </c>
      <c r="AY599" s="192" t="s">
        <v>177</v>
      </c>
    </row>
    <row r="600" spans="1:65" s="13" customFormat="1">
      <c r="B600" s="190"/>
      <c r="D600" s="191" t="s">
        <v>184</v>
      </c>
      <c r="E600" s="192" t="s">
        <v>1</v>
      </c>
      <c r="F600" s="193" t="s">
        <v>704</v>
      </c>
      <c r="H600" s="194">
        <v>3.55</v>
      </c>
      <c r="I600" s="195"/>
      <c r="L600" s="190"/>
      <c r="M600" s="196"/>
      <c r="N600" s="197"/>
      <c r="O600" s="197"/>
      <c r="P600" s="197"/>
      <c r="Q600" s="197"/>
      <c r="R600" s="197"/>
      <c r="S600" s="197"/>
      <c r="T600" s="198"/>
      <c r="AT600" s="192" t="s">
        <v>184</v>
      </c>
      <c r="AU600" s="192" t="s">
        <v>89</v>
      </c>
      <c r="AV600" s="13" t="s">
        <v>89</v>
      </c>
      <c r="AW600" s="13" t="s">
        <v>35</v>
      </c>
      <c r="AX600" s="13" t="s">
        <v>79</v>
      </c>
      <c r="AY600" s="192" t="s">
        <v>177</v>
      </c>
    </row>
    <row r="601" spans="1:65" s="13" customFormat="1">
      <c r="B601" s="190"/>
      <c r="D601" s="191" t="s">
        <v>184</v>
      </c>
      <c r="E601" s="192" t="s">
        <v>1</v>
      </c>
      <c r="F601" s="193" t="s">
        <v>705</v>
      </c>
      <c r="H601" s="194">
        <v>3</v>
      </c>
      <c r="I601" s="195"/>
      <c r="L601" s="190"/>
      <c r="M601" s="196"/>
      <c r="N601" s="197"/>
      <c r="O601" s="197"/>
      <c r="P601" s="197"/>
      <c r="Q601" s="197"/>
      <c r="R601" s="197"/>
      <c r="S601" s="197"/>
      <c r="T601" s="198"/>
      <c r="AT601" s="192" t="s">
        <v>184</v>
      </c>
      <c r="AU601" s="192" t="s">
        <v>89</v>
      </c>
      <c r="AV601" s="13" t="s">
        <v>89</v>
      </c>
      <c r="AW601" s="13" t="s">
        <v>35</v>
      </c>
      <c r="AX601" s="13" t="s">
        <v>79</v>
      </c>
      <c r="AY601" s="192" t="s">
        <v>177</v>
      </c>
    </row>
    <row r="602" spans="1:65" s="13" customFormat="1">
      <c r="B602" s="190"/>
      <c r="D602" s="191" t="s">
        <v>184</v>
      </c>
      <c r="E602" s="192" t="s">
        <v>1</v>
      </c>
      <c r="F602" s="193" t="s">
        <v>706</v>
      </c>
      <c r="H602" s="194">
        <v>1.2</v>
      </c>
      <c r="I602" s="195"/>
      <c r="L602" s="190"/>
      <c r="M602" s="196"/>
      <c r="N602" s="197"/>
      <c r="O602" s="197"/>
      <c r="P602" s="197"/>
      <c r="Q602" s="197"/>
      <c r="R602" s="197"/>
      <c r="S602" s="197"/>
      <c r="T602" s="198"/>
      <c r="AT602" s="192" t="s">
        <v>184</v>
      </c>
      <c r="AU602" s="192" t="s">
        <v>89</v>
      </c>
      <c r="AV602" s="13" t="s">
        <v>89</v>
      </c>
      <c r="AW602" s="13" t="s">
        <v>35</v>
      </c>
      <c r="AX602" s="13" t="s">
        <v>79</v>
      </c>
      <c r="AY602" s="192" t="s">
        <v>177</v>
      </c>
    </row>
    <row r="603" spans="1:65" s="13" customFormat="1">
      <c r="B603" s="190"/>
      <c r="D603" s="191" t="s">
        <v>184</v>
      </c>
      <c r="E603" s="192" t="s">
        <v>1</v>
      </c>
      <c r="F603" s="193" t="s">
        <v>707</v>
      </c>
      <c r="H603" s="194">
        <v>2.4</v>
      </c>
      <c r="I603" s="195"/>
      <c r="L603" s="190"/>
      <c r="M603" s="196"/>
      <c r="N603" s="197"/>
      <c r="O603" s="197"/>
      <c r="P603" s="197"/>
      <c r="Q603" s="197"/>
      <c r="R603" s="197"/>
      <c r="S603" s="197"/>
      <c r="T603" s="198"/>
      <c r="AT603" s="192" t="s">
        <v>184</v>
      </c>
      <c r="AU603" s="192" t="s">
        <v>89</v>
      </c>
      <c r="AV603" s="13" t="s">
        <v>89</v>
      </c>
      <c r="AW603" s="13" t="s">
        <v>35</v>
      </c>
      <c r="AX603" s="13" t="s">
        <v>79</v>
      </c>
      <c r="AY603" s="192" t="s">
        <v>177</v>
      </c>
    </row>
    <row r="604" spans="1:65" s="13" customFormat="1">
      <c r="B604" s="190"/>
      <c r="D604" s="191" t="s">
        <v>184</v>
      </c>
      <c r="E604" s="192" t="s">
        <v>1</v>
      </c>
      <c r="F604" s="193" t="s">
        <v>708</v>
      </c>
      <c r="H604" s="194">
        <v>3.6</v>
      </c>
      <c r="I604" s="195"/>
      <c r="L604" s="190"/>
      <c r="M604" s="196"/>
      <c r="N604" s="197"/>
      <c r="O604" s="197"/>
      <c r="P604" s="197"/>
      <c r="Q604" s="197"/>
      <c r="R604" s="197"/>
      <c r="S604" s="197"/>
      <c r="T604" s="198"/>
      <c r="AT604" s="192" t="s">
        <v>184</v>
      </c>
      <c r="AU604" s="192" t="s">
        <v>89</v>
      </c>
      <c r="AV604" s="13" t="s">
        <v>89</v>
      </c>
      <c r="AW604" s="13" t="s">
        <v>35</v>
      </c>
      <c r="AX604" s="13" t="s">
        <v>79</v>
      </c>
      <c r="AY604" s="192" t="s">
        <v>177</v>
      </c>
    </row>
    <row r="605" spans="1:65" s="13" customFormat="1">
      <c r="B605" s="190"/>
      <c r="D605" s="191" t="s">
        <v>184</v>
      </c>
      <c r="E605" s="192" t="s">
        <v>1</v>
      </c>
      <c r="F605" s="193" t="s">
        <v>709</v>
      </c>
      <c r="H605" s="194">
        <v>4.5</v>
      </c>
      <c r="I605" s="195"/>
      <c r="L605" s="190"/>
      <c r="M605" s="196"/>
      <c r="N605" s="197"/>
      <c r="O605" s="197"/>
      <c r="P605" s="197"/>
      <c r="Q605" s="197"/>
      <c r="R605" s="197"/>
      <c r="S605" s="197"/>
      <c r="T605" s="198"/>
      <c r="AT605" s="192" t="s">
        <v>184</v>
      </c>
      <c r="AU605" s="192" t="s">
        <v>89</v>
      </c>
      <c r="AV605" s="13" t="s">
        <v>89</v>
      </c>
      <c r="AW605" s="13" t="s">
        <v>35</v>
      </c>
      <c r="AX605" s="13" t="s">
        <v>79</v>
      </c>
      <c r="AY605" s="192" t="s">
        <v>177</v>
      </c>
    </row>
    <row r="606" spans="1:65" s="13" customFormat="1">
      <c r="B606" s="190"/>
      <c r="D606" s="191" t="s">
        <v>184</v>
      </c>
      <c r="E606" s="192" t="s">
        <v>1</v>
      </c>
      <c r="F606" s="193" t="s">
        <v>710</v>
      </c>
      <c r="H606" s="194">
        <v>0.9</v>
      </c>
      <c r="I606" s="195"/>
      <c r="L606" s="190"/>
      <c r="M606" s="196"/>
      <c r="N606" s="197"/>
      <c r="O606" s="197"/>
      <c r="P606" s="197"/>
      <c r="Q606" s="197"/>
      <c r="R606" s="197"/>
      <c r="S606" s="197"/>
      <c r="T606" s="198"/>
      <c r="AT606" s="192" t="s">
        <v>184</v>
      </c>
      <c r="AU606" s="192" t="s">
        <v>89</v>
      </c>
      <c r="AV606" s="13" t="s">
        <v>89</v>
      </c>
      <c r="AW606" s="13" t="s">
        <v>35</v>
      </c>
      <c r="AX606" s="13" t="s">
        <v>79</v>
      </c>
      <c r="AY606" s="192" t="s">
        <v>177</v>
      </c>
    </row>
    <row r="607" spans="1:65" s="13" customFormat="1">
      <c r="B607" s="190"/>
      <c r="D607" s="191" t="s">
        <v>184</v>
      </c>
      <c r="E607" s="192" t="s">
        <v>1</v>
      </c>
      <c r="F607" s="193" t="s">
        <v>711</v>
      </c>
      <c r="H607" s="194">
        <v>4.5</v>
      </c>
      <c r="I607" s="195"/>
      <c r="L607" s="190"/>
      <c r="M607" s="196"/>
      <c r="N607" s="197"/>
      <c r="O607" s="197"/>
      <c r="P607" s="197"/>
      <c r="Q607" s="197"/>
      <c r="R607" s="197"/>
      <c r="S607" s="197"/>
      <c r="T607" s="198"/>
      <c r="AT607" s="192" t="s">
        <v>184</v>
      </c>
      <c r="AU607" s="192" t="s">
        <v>89</v>
      </c>
      <c r="AV607" s="13" t="s">
        <v>89</v>
      </c>
      <c r="AW607" s="13" t="s">
        <v>35</v>
      </c>
      <c r="AX607" s="13" t="s">
        <v>79</v>
      </c>
      <c r="AY607" s="192" t="s">
        <v>177</v>
      </c>
    </row>
    <row r="608" spans="1:65" s="13" customFormat="1">
      <c r="B608" s="190"/>
      <c r="D608" s="191" t="s">
        <v>184</v>
      </c>
      <c r="E608" s="192" t="s">
        <v>1</v>
      </c>
      <c r="F608" s="193" t="s">
        <v>712</v>
      </c>
      <c r="H608" s="194">
        <v>1.5</v>
      </c>
      <c r="I608" s="195"/>
      <c r="L608" s="190"/>
      <c r="M608" s="196"/>
      <c r="N608" s="197"/>
      <c r="O608" s="197"/>
      <c r="P608" s="197"/>
      <c r="Q608" s="197"/>
      <c r="R608" s="197"/>
      <c r="S608" s="197"/>
      <c r="T608" s="198"/>
      <c r="AT608" s="192" t="s">
        <v>184</v>
      </c>
      <c r="AU608" s="192" t="s">
        <v>89</v>
      </c>
      <c r="AV608" s="13" t="s">
        <v>89</v>
      </c>
      <c r="AW608" s="13" t="s">
        <v>35</v>
      </c>
      <c r="AX608" s="13" t="s">
        <v>79</v>
      </c>
      <c r="AY608" s="192" t="s">
        <v>177</v>
      </c>
    </row>
    <row r="609" spans="1:65" s="13" customFormat="1">
      <c r="B609" s="190"/>
      <c r="D609" s="191" t="s">
        <v>184</v>
      </c>
      <c r="E609" s="192" t="s">
        <v>1</v>
      </c>
      <c r="F609" s="193" t="s">
        <v>713</v>
      </c>
      <c r="H609" s="194">
        <v>1.5</v>
      </c>
      <c r="I609" s="195"/>
      <c r="L609" s="190"/>
      <c r="M609" s="196"/>
      <c r="N609" s="197"/>
      <c r="O609" s="197"/>
      <c r="P609" s="197"/>
      <c r="Q609" s="197"/>
      <c r="R609" s="197"/>
      <c r="S609" s="197"/>
      <c r="T609" s="198"/>
      <c r="AT609" s="192" t="s">
        <v>184</v>
      </c>
      <c r="AU609" s="192" t="s">
        <v>89</v>
      </c>
      <c r="AV609" s="13" t="s">
        <v>89</v>
      </c>
      <c r="AW609" s="13" t="s">
        <v>35</v>
      </c>
      <c r="AX609" s="13" t="s">
        <v>79</v>
      </c>
      <c r="AY609" s="192" t="s">
        <v>177</v>
      </c>
    </row>
    <row r="610" spans="1:65" s="13" customFormat="1">
      <c r="B610" s="190"/>
      <c r="D610" s="191" t="s">
        <v>184</v>
      </c>
      <c r="E610" s="192" t="s">
        <v>1</v>
      </c>
      <c r="F610" s="193" t="s">
        <v>714</v>
      </c>
      <c r="H610" s="194">
        <v>3.6</v>
      </c>
      <c r="I610" s="195"/>
      <c r="L610" s="190"/>
      <c r="M610" s="196"/>
      <c r="N610" s="197"/>
      <c r="O610" s="197"/>
      <c r="P610" s="197"/>
      <c r="Q610" s="197"/>
      <c r="R610" s="197"/>
      <c r="S610" s="197"/>
      <c r="T610" s="198"/>
      <c r="AT610" s="192" t="s">
        <v>184</v>
      </c>
      <c r="AU610" s="192" t="s">
        <v>89</v>
      </c>
      <c r="AV610" s="13" t="s">
        <v>89</v>
      </c>
      <c r="AW610" s="13" t="s">
        <v>35</v>
      </c>
      <c r="AX610" s="13" t="s">
        <v>79</v>
      </c>
      <c r="AY610" s="192" t="s">
        <v>177</v>
      </c>
    </row>
    <row r="611" spans="1:65" s="13" customFormat="1">
      <c r="B611" s="190"/>
      <c r="D611" s="191" t="s">
        <v>184</v>
      </c>
      <c r="E611" s="192" t="s">
        <v>1</v>
      </c>
      <c r="F611" s="193" t="s">
        <v>715</v>
      </c>
      <c r="H611" s="194">
        <v>3.6</v>
      </c>
      <c r="I611" s="195"/>
      <c r="L611" s="190"/>
      <c r="M611" s="196"/>
      <c r="N611" s="197"/>
      <c r="O611" s="197"/>
      <c r="P611" s="197"/>
      <c r="Q611" s="197"/>
      <c r="R611" s="197"/>
      <c r="S611" s="197"/>
      <c r="T611" s="198"/>
      <c r="AT611" s="192" t="s">
        <v>184</v>
      </c>
      <c r="AU611" s="192" t="s">
        <v>89</v>
      </c>
      <c r="AV611" s="13" t="s">
        <v>89</v>
      </c>
      <c r="AW611" s="13" t="s">
        <v>35</v>
      </c>
      <c r="AX611" s="13" t="s">
        <v>79</v>
      </c>
      <c r="AY611" s="192" t="s">
        <v>177</v>
      </c>
    </row>
    <row r="612" spans="1:65" s="13" customFormat="1">
      <c r="B612" s="190"/>
      <c r="D612" s="191" t="s">
        <v>184</v>
      </c>
      <c r="E612" s="192" t="s">
        <v>1</v>
      </c>
      <c r="F612" s="193" t="s">
        <v>716</v>
      </c>
      <c r="H612" s="194">
        <v>4.5</v>
      </c>
      <c r="I612" s="195"/>
      <c r="L612" s="190"/>
      <c r="M612" s="196"/>
      <c r="N612" s="197"/>
      <c r="O612" s="197"/>
      <c r="P612" s="197"/>
      <c r="Q612" s="197"/>
      <c r="R612" s="197"/>
      <c r="S612" s="197"/>
      <c r="T612" s="198"/>
      <c r="AT612" s="192" t="s">
        <v>184</v>
      </c>
      <c r="AU612" s="192" t="s">
        <v>89</v>
      </c>
      <c r="AV612" s="13" t="s">
        <v>89</v>
      </c>
      <c r="AW612" s="13" t="s">
        <v>35</v>
      </c>
      <c r="AX612" s="13" t="s">
        <v>79</v>
      </c>
      <c r="AY612" s="192" t="s">
        <v>177</v>
      </c>
    </row>
    <row r="613" spans="1:65" s="14" customFormat="1">
      <c r="B613" s="199"/>
      <c r="D613" s="191" t="s">
        <v>184</v>
      </c>
      <c r="E613" s="200" t="s">
        <v>1</v>
      </c>
      <c r="F613" s="201" t="s">
        <v>186</v>
      </c>
      <c r="H613" s="202">
        <v>52.15</v>
      </c>
      <c r="I613" s="203"/>
      <c r="L613" s="199"/>
      <c r="M613" s="204"/>
      <c r="N613" s="205"/>
      <c r="O613" s="205"/>
      <c r="P613" s="205"/>
      <c r="Q613" s="205"/>
      <c r="R613" s="205"/>
      <c r="S613" s="205"/>
      <c r="T613" s="206"/>
      <c r="AT613" s="200" t="s">
        <v>184</v>
      </c>
      <c r="AU613" s="200" t="s">
        <v>89</v>
      </c>
      <c r="AV613" s="14" t="s">
        <v>183</v>
      </c>
      <c r="AW613" s="14" t="s">
        <v>35</v>
      </c>
      <c r="AX613" s="14" t="s">
        <v>87</v>
      </c>
      <c r="AY613" s="200" t="s">
        <v>177</v>
      </c>
    </row>
    <row r="614" spans="1:65" s="2" customFormat="1" ht="16.5" customHeight="1">
      <c r="A614" s="33"/>
      <c r="B614" s="141"/>
      <c r="C614" s="176" t="s">
        <v>520</v>
      </c>
      <c r="D614" s="176" t="s">
        <v>179</v>
      </c>
      <c r="E614" s="177" t="s">
        <v>717</v>
      </c>
      <c r="F614" s="178" t="s">
        <v>718</v>
      </c>
      <c r="G614" s="179" t="s">
        <v>282</v>
      </c>
      <c r="H614" s="180">
        <v>4.05</v>
      </c>
      <c r="I614" s="181"/>
      <c r="J614" s="182">
        <f>ROUND(I614*H614,2)</f>
        <v>0</v>
      </c>
      <c r="K614" s="183"/>
      <c r="L614" s="34"/>
      <c r="M614" s="184" t="s">
        <v>1</v>
      </c>
      <c r="N614" s="185" t="s">
        <v>44</v>
      </c>
      <c r="O614" s="59"/>
      <c r="P614" s="186">
        <f>O614*H614</f>
        <v>0</v>
      </c>
      <c r="Q614" s="186">
        <v>4.1700000000000001E-3</v>
      </c>
      <c r="R614" s="186">
        <f>Q614*H614</f>
        <v>1.6888500000000001E-2</v>
      </c>
      <c r="S614" s="186">
        <v>0.28299999999999997</v>
      </c>
      <c r="T614" s="187">
        <f>S614*H614</f>
        <v>1.1461499999999998</v>
      </c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R614" s="188" t="s">
        <v>183</v>
      </c>
      <c r="AT614" s="188" t="s">
        <v>179</v>
      </c>
      <c r="AU614" s="188" t="s">
        <v>89</v>
      </c>
      <c r="AY614" s="18" t="s">
        <v>177</v>
      </c>
      <c r="BE614" s="189">
        <f>IF(N614="základní",J614,0)</f>
        <v>0</v>
      </c>
      <c r="BF614" s="189">
        <f>IF(N614="snížená",J614,0)</f>
        <v>0</v>
      </c>
      <c r="BG614" s="189">
        <f>IF(N614="zákl. přenesená",J614,0)</f>
        <v>0</v>
      </c>
      <c r="BH614" s="189">
        <f>IF(N614="sníž. přenesená",J614,0)</f>
        <v>0</v>
      </c>
      <c r="BI614" s="189">
        <f>IF(N614="nulová",J614,0)</f>
        <v>0</v>
      </c>
      <c r="BJ614" s="18" t="s">
        <v>87</v>
      </c>
      <c r="BK614" s="189">
        <f>ROUND(I614*H614,2)</f>
        <v>0</v>
      </c>
      <c r="BL614" s="18" t="s">
        <v>183</v>
      </c>
      <c r="BM614" s="188" t="s">
        <v>719</v>
      </c>
    </row>
    <row r="615" spans="1:65" s="15" customFormat="1">
      <c r="B615" s="207"/>
      <c r="D615" s="191" t="s">
        <v>184</v>
      </c>
      <c r="E615" s="208" t="s">
        <v>1</v>
      </c>
      <c r="F615" s="209" t="s">
        <v>341</v>
      </c>
      <c r="H615" s="208" t="s">
        <v>1</v>
      </c>
      <c r="I615" s="210"/>
      <c r="L615" s="207"/>
      <c r="M615" s="211"/>
      <c r="N615" s="212"/>
      <c r="O615" s="212"/>
      <c r="P615" s="212"/>
      <c r="Q615" s="212"/>
      <c r="R615" s="212"/>
      <c r="S615" s="212"/>
      <c r="T615" s="213"/>
      <c r="AT615" s="208" t="s">
        <v>184</v>
      </c>
      <c r="AU615" s="208" t="s">
        <v>89</v>
      </c>
      <c r="AV615" s="15" t="s">
        <v>87</v>
      </c>
      <c r="AW615" s="15" t="s">
        <v>35</v>
      </c>
      <c r="AX615" s="15" t="s">
        <v>79</v>
      </c>
      <c r="AY615" s="208" t="s">
        <v>177</v>
      </c>
    </row>
    <row r="616" spans="1:65" s="13" customFormat="1">
      <c r="B616" s="190"/>
      <c r="D616" s="191" t="s">
        <v>184</v>
      </c>
      <c r="E616" s="192" t="s">
        <v>1</v>
      </c>
      <c r="F616" s="193" t="s">
        <v>720</v>
      </c>
      <c r="H616" s="194">
        <v>0.9</v>
      </c>
      <c r="I616" s="195"/>
      <c r="L616" s="190"/>
      <c r="M616" s="196"/>
      <c r="N616" s="197"/>
      <c r="O616" s="197"/>
      <c r="P616" s="197"/>
      <c r="Q616" s="197"/>
      <c r="R616" s="197"/>
      <c r="S616" s="197"/>
      <c r="T616" s="198"/>
      <c r="AT616" s="192" t="s">
        <v>184</v>
      </c>
      <c r="AU616" s="192" t="s">
        <v>89</v>
      </c>
      <c r="AV616" s="13" t="s">
        <v>89</v>
      </c>
      <c r="AW616" s="13" t="s">
        <v>35</v>
      </c>
      <c r="AX616" s="13" t="s">
        <v>79</v>
      </c>
      <c r="AY616" s="192" t="s">
        <v>177</v>
      </c>
    </row>
    <row r="617" spans="1:65" s="13" customFormat="1">
      <c r="B617" s="190"/>
      <c r="D617" s="191" t="s">
        <v>184</v>
      </c>
      <c r="E617" s="192" t="s">
        <v>1</v>
      </c>
      <c r="F617" s="193" t="s">
        <v>721</v>
      </c>
      <c r="H617" s="194">
        <v>0.45</v>
      </c>
      <c r="I617" s="195"/>
      <c r="L617" s="190"/>
      <c r="M617" s="196"/>
      <c r="N617" s="197"/>
      <c r="O617" s="197"/>
      <c r="P617" s="197"/>
      <c r="Q617" s="197"/>
      <c r="R617" s="197"/>
      <c r="S617" s="197"/>
      <c r="T617" s="198"/>
      <c r="AT617" s="192" t="s">
        <v>184</v>
      </c>
      <c r="AU617" s="192" t="s">
        <v>89</v>
      </c>
      <c r="AV617" s="13" t="s">
        <v>89</v>
      </c>
      <c r="AW617" s="13" t="s">
        <v>35</v>
      </c>
      <c r="AX617" s="13" t="s">
        <v>79</v>
      </c>
      <c r="AY617" s="192" t="s">
        <v>177</v>
      </c>
    </row>
    <row r="618" spans="1:65" s="13" customFormat="1">
      <c r="B618" s="190"/>
      <c r="D618" s="191" t="s">
        <v>184</v>
      </c>
      <c r="E618" s="192" t="s">
        <v>1</v>
      </c>
      <c r="F618" s="193" t="s">
        <v>722</v>
      </c>
      <c r="H618" s="194">
        <v>0.9</v>
      </c>
      <c r="I618" s="195"/>
      <c r="L618" s="190"/>
      <c r="M618" s="196"/>
      <c r="N618" s="197"/>
      <c r="O618" s="197"/>
      <c r="P618" s="197"/>
      <c r="Q618" s="197"/>
      <c r="R618" s="197"/>
      <c r="S618" s="197"/>
      <c r="T618" s="198"/>
      <c r="AT618" s="192" t="s">
        <v>184</v>
      </c>
      <c r="AU618" s="192" t="s">
        <v>89</v>
      </c>
      <c r="AV618" s="13" t="s">
        <v>89</v>
      </c>
      <c r="AW618" s="13" t="s">
        <v>35</v>
      </c>
      <c r="AX618" s="13" t="s">
        <v>79</v>
      </c>
      <c r="AY618" s="192" t="s">
        <v>177</v>
      </c>
    </row>
    <row r="619" spans="1:65" s="13" customFormat="1">
      <c r="B619" s="190"/>
      <c r="D619" s="191" t="s">
        <v>184</v>
      </c>
      <c r="E619" s="192" t="s">
        <v>1</v>
      </c>
      <c r="F619" s="193" t="s">
        <v>723</v>
      </c>
      <c r="H619" s="194">
        <v>0.9</v>
      </c>
      <c r="I619" s="195"/>
      <c r="L619" s="190"/>
      <c r="M619" s="196"/>
      <c r="N619" s="197"/>
      <c r="O619" s="197"/>
      <c r="P619" s="197"/>
      <c r="Q619" s="197"/>
      <c r="R619" s="197"/>
      <c r="S619" s="197"/>
      <c r="T619" s="198"/>
      <c r="AT619" s="192" t="s">
        <v>184</v>
      </c>
      <c r="AU619" s="192" t="s">
        <v>89</v>
      </c>
      <c r="AV619" s="13" t="s">
        <v>89</v>
      </c>
      <c r="AW619" s="13" t="s">
        <v>35</v>
      </c>
      <c r="AX619" s="13" t="s">
        <v>79</v>
      </c>
      <c r="AY619" s="192" t="s">
        <v>177</v>
      </c>
    </row>
    <row r="620" spans="1:65" s="13" customFormat="1">
      <c r="B620" s="190"/>
      <c r="D620" s="191" t="s">
        <v>184</v>
      </c>
      <c r="E620" s="192" t="s">
        <v>1</v>
      </c>
      <c r="F620" s="193" t="s">
        <v>724</v>
      </c>
      <c r="H620" s="194">
        <v>0.9</v>
      </c>
      <c r="I620" s="195"/>
      <c r="L620" s="190"/>
      <c r="M620" s="196"/>
      <c r="N620" s="197"/>
      <c r="O620" s="197"/>
      <c r="P620" s="197"/>
      <c r="Q620" s="197"/>
      <c r="R620" s="197"/>
      <c r="S620" s="197"/>
      <c r="T620" s="198"/>
      <c r="AT620" s="192" t="s">
        <v>184</v>
      </c>
      <c r="AU620" s="192" t="s">
        <v>89</v>
      </c>
      <c r="AV620" s="13" t="s">
        <v>89</v>
      </c>
      <c r="AW620" s="13" t="s">
        <v>35</v>
      </c>
      <c r="AX620" s="13" t="s">
        <v>79</v>
      </c>
      <c r="AY620" s="192" t="s">
        <v>177</v>
      </c>
    </row>
    <row r="621" spans="1:65" s="14" customFormat="1">
      <c r="B621" s="199"/>
      <c r="D621" s="191" t="s">
        <v>184</v>
      </c>
      <c r="E621" s="200" t="s">
        <v>1</v>
      </c>
      <c r="F621" s="201" t="s">
        <v>186</v>
      </c>
      <c r="H621" s="202">
        <v>4.05</v>
      </c>
      <c r="I621" s="203"/>
      <c r="L621" s="199"/>
      <c r="M621" s="204"/>
      <c r="N621" s="205"/>
      <c r="O621" s="205"/>
      <c r="P621" s="205"/>
      <c r="Q621" s="205"/>
      <c r="R621" s="205"/>
      <c r="S621" s="205"/>
      <c r="T621" s="206"/>
      <c r="AT621" s="200" t="s">
        <v>184</v>
      </c>
      <c r="AU621" s="200" t="s">
        <v>89</v>
      </c>
      <c r="AV621" s="14" t="s">
        <v>183</v>
      </c>
      <c r="AW621" s="14" t="s">
        <v>35</v>
      </c>
      <c r="AX621" s="14" t="s">
        <v>87</v>
      </c>
      <c r="AY621" s="200" t="s">
        <v>177</v>
      </c>
    </row>
    <row r="622" spans="1:65" s="2" customFormat="1" ht="16.5" customHeight="1">
      <c r="A622" s="33"/>
      <c r="B622" s="141"/>
      <c r="C622" s="176" t="s">
        <v>725</v>
      </c>
      <c r="D622" s="176" t="s">
        <v>179</v>
      </c>
      <c r="E622" s="177" t="s">
        <v>726</v>
      </c>
      <c r="F622" s="178" t="s">
        <v>727</v>
      </c>
      <c r="G622" s="179" t="s">
        <v>182</v>
      </c>
      <c r="H622" s="180">
        <v>18.504000000000001</v>
      </c>
      <c r="I622" s="181"/>
      <c r="J622" s="182">
        <f>ROUND(I622*H622,2)</f>
        <v>0</v>
      </c>
      <c r="K622" s="183"/>
      <c r="L622" s="34"/>
      <c r="M622" s="184" t="s">
        <v>1</v>
      </c>
      <c r="N622" s="185" t="s">
        <v>44</v>
      </c>
      <c r="O622" s="59"/>
      <c r="P622" s="186">
        <f>O622*H622</f>
        <v>0</v>
      </c>
      <c r="Q622" s="186">
        <v>0</v>
      </c>
      <c r="R622" s="186">
        <f>Q622*H622</f>
        <v>0</v>
      </c>
      <c r="S622" s="186">
        <v>4.5999999999999999E-2</v>
      </c>
      <c r="T622" s="187">
        <f>S622*H622</f>
        <v>0.85118400000000005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88" t="s">
        <v>183</v>
      </c>
      <c r="AT622" s="188" t="s">
        <v>179</v>
      </c>
      <c r="AU622" s="188" t="s">
        <v>89</v>
      </c>
      <c r="AY622" s="18" t="s">
        <v>177</v>
      </c>
      <c r="BE622" s="189">
        <f>IF(N622="základní",J622,0)</f>
        <v>0</v>
      </c>
      <c r="BF622" s="189">
        <f>IF(N622="snížená",J622,0)</f>
        <v>0</v>
      </c>
      <c r="BG622" s="189">
        <f>IF(N622="zákl. přenesená",J622,0)</f>
        <v>0</v>
      </c>
      <c r="BH622" s="189">
        <f>IF(N622="sníž. přenesená",J622,0)</f>
        <v>0</v>
      </c>
      <c r="BI622" s="189">
        <f>IF(N622="nulová",J622,0)</f>
        <v>0</v>
      </c>
      <c r="BJ622" s="18" t="s">
        <v>87</v>
      </c>
      <c r="BK622" s="189">
        <f>ROUND(I622*H622,2)</f>
        <v>0</v>
      </c>
      <c r="BL622" s="18" t="s">
        <v>183</v>
      </c>
      <c r="BM622" s="188" t="s">
        <v>728</v>
      </c>
    </row>
    <row r="623" spans="1:65" s="13" customFormat="1">
      <c r="B623" s="190"/>
      <c r="D623" s="191" t="s">
        <v>184</v>
      </c>
      <c r="E623" s="192" t="s">
        <v>1</v>
      </c>
      <c r="F623" s="193" t="s">
        <v>729</v>
      </c>
      <c r="H623" s="194">
        <v>18.504000000000001</v>
      </c>
      <c r="I623" s="195"/>
      <c r="L623" s="190"/>
      <c r="M623" s="196"/>
      <c r="N623" s="197"/>
      <c r="O623" s="197"/>
      <c r="P623" s="197"/>
      <c r="Q623" s="197"/>
      <c r="R623" s="197"/>
      <c r="S623" s="197"/>
      <c r="T623" s="198"/>
      <c r="AT623" s="192" t="s">
        <v>184</v>
      </c>
      <c r="AU623" s="192" t="s">
        <v>89</v>
      </c>
      <c r="AV623" s="13" t="s">
        <v>89</v>
      </c>
      <c r="AW623" s="13" t="s">
        <v>35</v>
      </c>
      <c r="AX623" s="13" t="s">
        <v>79</v>
      </c>
      <c r="AY623" s="192" t="s">
        <v>177</v>
      </c>
    </row>
    <row r="624" spans="1:65" s="14" customFormat="1">
      <c r="B624" s="199"/>
      <c r="D624" s="191" t="s">
        <v>184</v>
      </c>
      <c r="E624" s="200" t="s">
        <v>1</v>
      </c>
      <c r="F624" s="201" t="s">
        <v>186</v>
      </c>
      <c r="H624" s="202">
        <v>18.504000000000001</v>
      </c>
      <c r="I624" s="203"/>
      <c r="L624" s="199"/>
      <c r="M624" s="204"/>
      <c r="N624" s="205"/>
      <c r="O624" s="205"/>
      <c r="P624" s="205"/>
      <c r="Q624" s="205"/>
      <c r="R624" s="205"/>
      <c r="S624" s="205"/>
      <c r="T624" s="206"/>
      <c r="AT624" s="200" t="s">
        <v>184</v>
      </c>
      <c r="AU624" s="200" t="s">
        <v>89</v>
      </c>
      <c r="AV624" s="14" t="s">
        <v>183</v>
      </c>
      <c r="AW624" s="14" t="s">
        <v>35</v>
      </c>
      <c r="AX624" s="14" t="s">
        <v>87</v>
      </c>
      <c r="AY624" s="200" t="s">
        <v>177</v>
      </c>
    </row>
    <row r="625" spans="1:65" s="2" customFormat="1" ht="16.5" customHeight="1">
      <c r="A625" s="33"/>
      <c r="B625" s="141"/>
      <c r="C625" s="176" t="s">
        <v>524</v>
      </c>
      <c r="D625" s="176" t="s">
        <v>179</v>
      </c>
      <c r="E625" s="177" t="s">
        <v>730</v>
      </c>
      <c r="F625" s="178" t="s">
        <v>731</v>
      </c>
      <c r="G625" s="179" t="s">
        <v>273</v>
      </c>
      <c r="H625" s="180">
        <v>3</v>
      </c>
      <c r="I625" s="181"/>
      <c r="J625" s="182">
        <f>ROUND(I625*H625,2)</f>
        <v>0</v>
      </c>
      <c r="K625" s="183"/>
      <c r="L625" s="34"/>
      <c r="M625" s="184" t="s">
        <v>1</v>
      </c>
      <c r="N625" s="185" t="s">
        <v>44</v>
      </c>
      <c r="O625" s="59"/>
      <c r="P625" s="186">
        <f>O625*H625</f>
        <v>0</v>
      </c>
      <c r="Q625" s="186">
        <v>0</v>
      </c>
      <c r="R625" s="186">
        <f>Q625*H625</f>
        <v>0</v>
      </c>
      <c r="S625" s="186">
        <v>1E-4</v>
      </c>
      <c r="T625" s="187">
        <f>S625*H625</f>
        <v>3.0000000000000003E-4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88" t="s">
        <v>183</v>
      </c>
      <c r="AT625" s="188" t="s">
        <v>179</v>
      </c>
      <c r="AU625" s="188" t="s">
        <v>89</v>
      </c>
      <c r="AY625" s="18" t="s">
        <v>177</v>
      </c>
      <c r="BE625" s="189">
        <f>IF(N625="základní",J625,0)</f>
        <v>0</v>
      </c>
      <c r="BF625" s="189">
        <f>IF(N625="snížená",J625,0)</f>
        <v>0</v>
      </c>
      <c r="BG625" s="189">
        <f>IF(N625="zákl. přenesená",J625,0)</f>
        <v>0</v>
      </c>
      <c r="BH625" s="189">
        <f>IF(N625="sníž. přenesená",J625,0)</f>
        <v>0</v>
      </c>
      <c r="BI625" s="189">
        <f>IF(N625="nulová",J625,0)</f>
        <v>0</v>
      </c>
      <c r="BJ625" s="18" t="s">
        <v>87</v>
      </c>
      <c r="BK625" s="189">
        <f>ROUND(I625*H625,2)</f>
        <v>0</v>
      </c>
      <c r="BL625" s="18" t="s">
        <v>183</v>
      </c>
      <c r="BM625" s="188" t="s">
        <v>732</v>
      </c>
    </row>
    <row r="626" spans="1:65" s="12" customFormat="1" ht="22.95" customHeight="1">
      <c r="B626" s="163"/>
      <c r="D626" s="164" t="s">
        <v>78</v>
      </c>
      <c r="E626" s="174" t="s">
        <v>733</v>
      </c>
      <c r="F626" s="174" t="s">
        <v>734</v>
      </c>
      <c r="I626" s="166"/>
      <c r="J626" s="175">
        <f>BK626</f>
        <v>0</v>
      </c>
      <c r="L626" s="163"/>
      <c r="M626" s="168"/>
      <c r="N626" s="169"/>
      <c r="O626" s="169"/>
      <c r="P626" s="170">
        <f>SUM(P627:P632)</f>
        <v>0</v>
      </c>
      <c r="Q626" s="169"/>
      <c r="R626" s="170">
        <f>SUM(R627:R632)</f>
        <v>0</v>
      </c>
      <c r="S626" s="169"/>
      <c r="T626" s="171">
        <f>SUM(T627:T632)</f>
        <v>0</v>
      </c>
      <c r="AR626" s="164" t="s">
        <v>87</v>
      </c>
      <c r="AT626" s="172" t="s">
        <v>78</v>
      </c>
      <c r="AU626" s="172" t="s">
        <v>87</v>
      </c>
      <c r="AY626" s="164" t="s">
        <v>177</v>
      </c>
      <c r="BK626" s="173">
        <f>SUM(BK627:BK632)</f>
        <v>0</v>
      </c>
    </row>
    <row r="627" spans="1:65" s="2" customFormat="1" ht="16.5" customHeight="1">
      <c r="A627" s="33"/>
      <c r="B627" s="141"/>
      <c r="C627" s="176" t="s">
        <v>735</v>
      </c>
      <c r="D627" s="176" t="s">
        <v>179</v>
      </c>
      <c r="E627" s="177" t="s">
        <v>736</v>
      </c>
      <c r="F627" s="178" t="s">
        <v>737</v>
      </c>
      <c r="G627" s="179" t="s">
        <v>232</v>
      </c>
      <c r="H627" s="180">
        <v>69.400000000000006</v>
      </c>
      <c r="I627" s="181"/>
      <c r="J627" s="182">
        <f>ROUND(I627*H627,2)</f>
        <v>0</v>
      </c>
      <c r="K627" s="183"/>
      <c r="L627" s="34"/>
      <c r="M627" s="184" t="s">
        <v>1</v>
      </c>
      <c r="N627" s="185" t="s">
        <v>44</v>
      </c>
      <c r="O627" s="59"/>
      <c r="P627" s="186">
        <f>O627*H627</f>
        <v>0</v>
      </c>
      <c r="Q627" s="186">
        <v>0</v>
      </c>
      <c r="R627" s="186">
        <f>Q627*H627</f>
        <v>0</v>
      </c>
      <c r="S627" s="186">
        <v>0</v>
      </c>
      <c r="T627" s="187">
        <f>S627*H627</f>
        <v>0</v>
      </c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R627" s="188" t="s">
        <v>183</v>
      </c>
      <c r="AT627" s="188" t="s">
        <v>179</v>
      </c>
      <c r="AU627" s="188" t="s">
        <v>89</v>
      </c>
      <c r="AY627" s="18" t="s">
        <v>177</v>
      </c>
      <c r="BE627" s="189">
        <f>IF(N627="základní",J627,0)</f>
        <v>0</v>
      </c>
      <c r="BF627" s="189">
        <f>IF(N627="snížená",J627,0)</f>
        <v>0</v>
      </c>
      <c r="BG627" s="189">
        <f>IF(N627="zákl. přenesená",J627,0)</f>
        <v>0</v>
      </c>
      <c r="BH627" s="189">
        <f>IF(N627="sníž. přenesená",J627,0)</f>
        <v>0</v>
      </c>
      <c r="BI627" s="189">
        <f>IF(N627="nulová",J627,0)</f>
        <v>0</v>
      </c>
      <c r="BJ627" s="18" t="s">
        <v>87</v>
      </c>
      <c r="BK627" s="189">
        <f>ROUND(I627*H627,2)</f>
        <v>0</v>
      </c>
      <c r="BL627" s="18" t="s">
        <v>183</v>
      </c>
      <c r="BM627" s="188" t="s">
        <v>738</v>
      </c>
    </row>
    <row r="628" spans="1:65" s="2" customFormat="1" ht="16.5" customHeight="1">
      <c r="A628" s="33"/>
      <c r="B628" s="141"/>
      <c r="C628" s="176" t="s">
        <v>529</v>
      </c>
      <c r="D628" s="176" t="s">
        <v>179</v>
      </c>
      <c r="E628" s="177" t="s">
        <v>739</v>
      </c>
      <c r="F628" s="178" t="s">
        <v>740</v>
      </c>
      <c r="G628" s="179" t="s">
        <v>232</v>
      </c>
      <c r="H628" s="180">
        <v>69.400000000000006</v>
      </c>
      <c r="I628" s="181"/>
      <c r="J628" s="182">
        <f>ROUND(I628*H628,2)</f>
        <v>0</v>
      </c>
      <c r="K628" s="183"/>
      <c r="L628" s="34"/>
      <c r="M628" s="184" t="s">
        <v>1</v>
      </c>
      <c r="N628" s="185" t="s">
        <v>44</v>
      </c>
      <c r="O628" s="59"/>
      <c r="P628" s="186">
        <f>O628*H628</f>
        <v>0</v>
      </c>
      <c r="Q628" s="186">
        <v>0</v>
      </c>
      <c r="R628" s="186">
        <f>Q628*H628</f>
        <v>0</v>
      </c>
      <c r="S628" s="186">
        <v>0</v>
      </c>
      <c r="T628" s="187">
        <f>S628*H628</f>
        <v>0</v>
      </c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R628" s="188" t="s">
        <v>183</v>
      </c>
      <c r="AT628" s="188" t="s">
        <v>179</v>
      </c>
      <c r="AU628" s="188" t="s">
        <v>89</v>
      </c>
      <c r="AY628" s="18" t="s">
        <v>177</v>
      </c>
      <c r="BE628" s="189">
        <f>IF(N628="základní",J628,0)</f>
        <v>0</v>
      </c>
      <c r="BF628" s="189">
        <f>IF(N628="snížená",J628,0)</f>
        <v>0</v>
      </c>
      <c r="BG628" s="189">
        <f>IF(N628="zákl. přenesená",J628,0)</f>
        <v>0</v>
      </c>
      <c r="BH628" s="189">
        <f>IF(N628="sníž. přenesená",J628,0)</f>
        <v>0</v>
      </c>
      <c r="BI628" s="189">
        <f>IF(N628="nulová",J628,0)</f>
        <v>0</v>
      </c>
      <c r="BJ628" s="18" t="s">
        <v>87</v>
      </c>
      <c r="BK628" s="189">
        <f>ROUND(I628*H628,2)</f>
        <v>0</v>
      </c>
      <c r="BL628" s="18" t="s">
        <v>183</v>
      </c>
      <c r="BM628" s="188" t="s">
        <v>741</v>
      </c>
    </row>
    <row r="629" spans="1:65" s="2" customFormat="1" ht="16.5" customHeight="1">
      <c r="A629" s="33"/>
      <c r="B629" s="141"/>
      <c r="C629" s="176" t="s">
        <v>742</v>
      </c>
      <c r="D629" s="176" t="s">
        <v>179</v>
      </c>
      <c r="E629" s="177" t="s">
        <v>743</v>
      </c>
      <c r="F629" s="178" t="s">
        <v>744</v>
      </c>
      <c r="G629" s="179" t="s">
        <v>232</v>
      </c>
      <c r="H629" s="180">
        <v>347</v>
      </c>
      <c r="I629" s="181"/>
      <c r="J629" s="182">
        <f>ROUND(I629*H629,2)</f>
        <v>0</v>
      </c>
      <c r="K629" s="183"/>
      <c r="L629" s="34"/>
      <c r="M629" s="184" t="s">
        <v>1</v>
      </c>
      <c r="N629" s="185" t="s">
        <v>44</v>
      </c>
      <c r="O629" s="59"/>
      <c r="P629" s="186">
        <f>O629*H629</f>
        <v>0</v>
      </c>
      <c r="Q629" s="186">
        <v>0</v>
      </c>
      <c r="R629" s="186">
        <f>Q629*H629</f>
        <v>0</v>
      </c>
      <c r="S629" s="186">
        <v>0</v>
      </c>
      <c r="T629" s="187">
        <f>S629*H629</f>
        <v>0</v>
      </c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R629" s="188" t="s">
        <v>183</v>
      </c>
      <c r="AT629" s="188" t="s">
        <v>179</v>
      </c>
      <c r="AU629" s="188" t="s">
        <v>89</v>
      </c>
      <c r="AY629" s="18" t="s">
        <v>177</v>
      </c>
      <c r="BE629" s="189">
        <f>IF(N629="základní",J629,0)</f>
        <v>0</v>
      </c>
      <c r="BF629" s="189">
        <f>IF(N629="snížená",J629,0)</f>
        <v>0</v>
      </c>
      <c r="BG629" s="189">
        <f>IF(N629="zákl. přenesená",J629,0)</f>
        <v>0</v>
      </c>
      <c r="BH629" s="189">
        <f>IF(N629="sníž. přenesená",J629,0)</f>
        <v>0</v>
      </c>
      <c r="BI629" s="189">
        <f>IF(N629="nulová",J629,0)</f>
        <v>0</v>
      </c>
      <c r="BJ629" s="18" t="s">
        <v>87</v>
      </c>
      <c r="BK629" s="189">
        <f>ROUND(I629*H629,2)</f>
        <v>0</v>
      </c>
      <c r="BL629" s="18" t="s">
        <v>183</v>
      </c>
      <c r="BM629" s="188" t="s">
        <v>745</v>
      </c>
    </row>
    <row r="630" spans="1:65" s="13" customFormat="1">
      <c r="B630" s="190"/>
      <c r="D630" s="191" t="s">
        <v>184</v>
      </c>
      <c r="F630" s="193" t="s">
        <v>746</v>
      </c>
      <c r="H630" s="194">
        <v>347</v>
      </c>
      <c r="I630" s="195"/>
      <c r="L630" s="190"/>
      <c r="M630" s="196"/>
      <c r="N630" s="197"/>
      <c r="O630" s="197"/>
      <c r="P630" s="197"/>
      <c r="Q630" s="197"/>
      <c r="R630" s="197"/>
      <c r="S630" s="197"/>
      <c r="T630" s="198"/>
      <c r="AT630" s="192" t="s">
        <v>184</v>
      </c>
      <c r="AU630" s="192" t="s">
        <v>89</v>
      </c>
      <c r="AV630" s="13" t="s">
        <v>89</v>
      </c>
      <c r="AW630" s="13" t="s">
        <v>3</v>
      </c>
      <c r="AX630" s="13" t="s">
        <v>87</v>
      </c>
      <c r="AY630" s="192" t="s">
        <v>177</v>
      </c>
    </row>
    <row r="631" spans="1:65" s="2" customFormat="1" ht="16.5" customHeight="1">
      <c r="A631" s="33"/>
      <c r="B631" s="141"/>
      <c r="C631" s="176" t="s">
        <v>537</v>
      </c>
      <c r="D631" s="176" t="s">
        <v>179</v>
      </c>
      <c r="E631" s="177" t="s">
        <v>747</v>
      </c>
      <c r="F631" s="178" t="s">
        <v>748</v>
      </c>
      <c r="G631" s="179" t="s">
        <v>232</v>
      </c>
      <c r="H631" s="180">
        <v>69.400000000000006</v>
      </c>
      <c r="I631" s="181"/>
      <c r="J631" s="182">
        <f>ROUND(I631*H631,2)</f>
        <v>0</v>
      </c>
      <c r="K631" s="183"/>
      <c r="L631" s="34"/>
      <c r="M631" s="184" t="s">
        <v>1</v>
      </c>
      <c r="N631" s="185" t="s">
        <v>44</v>
      </c>
      <c r="O631" s="59"/>
      <c r="P631" s="186">
        <f>O631*H631</f>
        <v>0</v>
      </c>
      <c r="Q631" s="186">
        <v>0</v>
      </c>
      <c r="R631" s="186">
        <f>Q631*H631</f>
        <v>0</v>
      </c>
      <c r="S631" s="186">
        <v>0</v>
      </c>
      <c r="T631" s="187">
        <f>S631*H631</f>
        <v>0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88" t="s">
        <v>183</v>
      </c>
      <c r="AT631" s="188" t="s">
        <v>179</v>
      </c>
      <c r="AU631" s="188" t="s">
        <v>89</v>
      </c>
      <c r="AY631" s="18" t="s">
        <v>177</v>
      </c>
      <c r="BE631" s="189">
        <f>IF(N631="základní",J631,0)</f>
        <v>0</v>
      </c>
      <c r="BF631" s="189">
        <f>IF(N631="snížená",J631,0)</f>
        <v>0</v>
      </c>
      <c r="BG631" s="189">
        <f>IF(N631="zákl. přenesená",J631,0)</f>
        <v>0</v>
      </c>
      <c r="BH631" s="189">
        <f>IF(N631="sníž. přenesená",J631,0)</f>
        <v>0</v>
      </c>
      <c r="BI631" s="189">
        <f>IF(N631="nulová",J631,0)</f>
        <v>0</v>
      </c>
      <c r="BJ631" s="18" t="s">
        <v>87</v>
      </c>
      <c r="BK631" s="189">
        <f>ROUND(I631*H631,2)</f>
        <v>0</v>
      </c>
      <c r="BL631" s="18" t="s">
        <v>183</v>
      </c>
      <c r="BM631" s="188" t="s">
        <v>749</v>
      </c>
    </row>
    <row r="632" spans="1:65" s="2" customFormat="1" ht="16.5" customHeight="1">
      <c r="A632" s="33"/>
      <c r="B632" s="141"/>
      <c r="C632" s="176" t="s">
        <v>750</v>
      </c>
      <c r="D632" s="176" t="s">
        <v>179</v>
      </c>
      <c r="E632" s="177" t="s">
        <v>751</v>
      </c>
      <c r="F632" s="178" t="s">
        <v>752</v>
      </c>
      <c r="G632" s="179" t="s">
        <v>232</v>
      </c>
      <c r="H632" s="180">
        <v>69.400000000000006</v>
      </c>
      <c r="I632" s="181"/>
      <c r="J632" s="182">
        <f>ROUND(I632*H632,2)</f>
        <v>0</v>
      </c>
      <c r="K632" s="183"/>
      <c r="L632" s="34"/>
      <c r="M632" s="184" t="s">
        <v>1</v>
      </c>
      <c r="N632" s="185" t="s">
        <v>44</v>
      </c>
      <c r="O632" s="59"/>
      <c r="P632" s="186">
        <f>O632*H632</f>
        <v>0</v>
      </c>
      <c r="Q632" s="186">
        <v>0</v>
      </c>
      <c r="R632" s="186">
        <f>Q632*H632</f>
        <v>0</v>
      </c>
      <c r="S632" s="186">
        <v>0</v>
      </c>
      <c r="T632" s="187">
        <f>S632*H632</f>
        <v>0</v>
      </c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R632" s="188" t="s">
        <v>183</v>
      </c>
      <c r="AT632" s="188" t="s">
        <v>179</v>
      </c>
      <c r="AU632" s="188" t="s">
        <v>89</v>
      </c>
      <c r="AY632" s="18" t="s">
        <v>177</v>
      </c>
      <c r="BE632" s="189">
        <f>IF(N632="základní",J632,0)</f>
        <v>0</v>
      </c>
      <c r="BF632" s="189">
        <f>IF(N632="snížená",J632,0)</f>
        <v>0</v>
      </c>
      <c r="BG632" s="189">
        <f>IF(N632="zákl. přenesená",J632,0)</f>
        <v>0</v>
      </c>
      <c r="BH632" s="189">
        <f>IF(N632="sníž. přenesená",J632,0)</f>
        <v>0</v>
      </c>
      <c r="BI632" s="189">
        <f>IF(N632="nulová",J632,0)</f>
        <v>0</v>
      </c>
      <c r="BJ632" s="18" t="s">
        <v>87</v>
      </c>
      <c r="BK632" s="189">
        <f>ROUND(I632*H632,2)</f>
        <v>0</v>
      </c>
      <c r="BL632" s="18" t="s">
        <v>183</v>
      </c>
      <c r="BM632" s="188" t="s">
        <v>753</v>
      </c>
    </row>
    <row r="633" spans="1:65" s="12" customFormat="1" ht="22.95" customHeight="1">
      <c r="B633" s="163"/>
      <c r="D633" s="164" t="s">
        <v>78</v>
      </c>
      <c r="E633" s="174" t="s">
        <v>754</v>
      </c>
      <c r="F633" s="174" t="s">
        <v>755</v>
      </c>
      <c r="I633" s="166"/>
      <c r="J633" s="175">
        <f>BK633</f>
        <v>0</v>
      </c>
      <c r="L633" s="163"/>
      <c r="M633" s="168"/>
      <c r="N633" s="169"/>
      <c r="O633" s="169"/>
      <c r="P633" s="170">
        <f>P634</f>
        <v>0</v>
      </c>
      <c r="Q633" s="169"/>
      <c r="R633" s="170">
        <f>R634</f>
        <v>0</v>
      </c>
      <c r="S633" s="169"/>
      <c r="T633" s="171">
        <f>T634</f>
        <v>0</v>
      </c>
      <c r="AR633" s="164" t="s">
        <v>87</v>
      </c>
      <c r="AT633" s="172" t="s">
        <v>78</v>
      </c>
      <c r="AU633" s="172" t="s">
        <v>87</v>
      </c>
      <c r="AY633" s="164" t="s">
        <v>177</v>
      </c>
      <c r="BK633" s="173">
        <f>BK634</f>
        <v>0</v>
      </c>
    </row>
    <row r="634" spans="1:65" s="2" customFormat="1" ht="16.5" customHeight="1">
      <c r="A634" s="33"/>
      <c r="B634" s="141"/>
      <c r="C634" s="176" t="s">
        <v>543</v>
      </c>
      <c r="D634" s="176" t="s">
        <v>179</v>
      </c>
      <c r="E634" s="177" t="s">
        <v>756</v>
      </c>
      <c r="F634" s="178" t="s">
        <v>757</v>
      </c>
      <c r="G634" s="179" t="s">
        <v>232</v>
      </c>
      <c r="H634" s="180">
        <v>59.142000000000003</v>
      </c>
      <c r="I634" s="181"/>
      <c r="J634" s="182">
        <f>ROUND(I634*H634,2)</f>
        <v>0</v>
      </c>
      <c r="K634" s="183"/>
      <c r="L634" s="34"/>
      <c r="M634" s="184" t="s">
        <v>1</v>
      </c>
      <c r="N634" s="185" t="s">
        <v>44</v>
      </c>
      <c r="O634" s="59"/>
      <c r="P634" s="186">
        <f>O634*H634</f>
        <v>0</v>
      </c>
      <c r="Q634" s="186">
        <v>0</v>
      </c>
      <c r="R634" s="186">
        <f>Q634*H634</f>
        <v>0</v>
      </c>
      <c r="S634" s="186">
        <v>0</v>
      </c>
      <c r="T634" s="187">
        <f>S634*H634</f>
        <v>0</v>
      </c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R634" s="188" t="s">
        <v>183</v>
      </c>
      <c r="AT634" s="188" t="s">
        <v>179</v>
      </c>
      <c r="AU634" s="188" t="s">
        <v>89</v>
      </c>
      <c r="AY634" s="18" t="s">
        <v>177</v>
      </c>
      <c r="BE634" s="189">
        <f>IF(N634="základní",J634,0)</f>
        <v>0</v>
      </c>
      <c r="BF634" s="189">
        <f>IF(N634="snížená",J634,0)</f>
        <v>0</v>
      </c>
      <c r="BG634" s="189">
        <f>IF(N634="zákl. přenesená",J634,0)</f>
        <v>0</v>
      </c>
      <c r="BH634" s="189">
        <f>IF(N634="sníž. přenesená",J634,0)</f>
        <v>0</v>
      </c>
      <c r="BI634" s="189">
        <f>IF(N634="nulová",J634,0)</f>
        <v>0</v>
      </c>
      <c r="BJ634" s="18" t="s">
        <v>87</v>
      </c>
      <c r="BK634" s="189">
        <f>ROUND(I634*H634,2)</f>
        <v>0</v>
      </c>
      <c r="BL634" s="18" t="s">
        <v>183</v>
      </c>
      <c r="BM634" s="188" t="s">
        <v>758</v>
      </c>
    </row>
    <row r="635" spans="1:65" s="12" customFormat="1" ht="25.95" customHeight="1">
      <c r="B635" s="163"/>
      <c r="D635" s="164" t="s">
        <v>78</v>
      </c>
      <c r="E635" s="165" t="s">
        <v>759</v>
      </c>
      <c r="F635" s="165" t="s">
        <v>760</v>
      </c>
      <c r="I635" s="166"/>
      <c r="J635" s="167">
        <f>BK635</f>
        <v>0</v>
      </c>
      <c r="L635" s="163"/>
      <c r="M635" s="168"/>
      <c r="N635" s="169"/>
      <c r="O635" s="169"/>
      <c r="P635" s="170">
        <f>P636+P661+P707+P795+P809+P819+P863+P900+P926+P976+P1010+P1024+P1038+P1061+P1069+P1078</f>
        <v>0</v>
      </c>
      <c r="Q635" s="169"/>
      <c r="R635" s="170">
        <f>R636+R661+R707+R795+R809+R819+R863+R900+R926+R976+R1010+R1024+R1038+R1061+R1069+R1078</f>
        <v>20.938568739999997</v>
      </c>
      <c r="S635" s="169"/>
      <c r="T635" s="171">
        <f>T636+T661+T707+T795+T809+T819+T863+T900+T926+T976+T1010+T1024+T1038+T1061+T1069+T1078</f>
        <v>2.9086100399999997</v>
      </c>
      <c r="AR635" s="164" t="s">
        <v>89</v>
      </c>
      <c r="AT635" s="172" t="s">
        <v>78</v>
      </c>
      <c r="AU635" s="172" t="s">
        <v>79</v>
      </c>
      <c r="AY635" s="164" t="s">
        <v>177</v>
      </c>
      <c r="BK635" s="173">
        <f>BK636+BK661+BK707+BK795+BK809+BK819+BK863+BK900+BK926+BK976+BK1010+BK1024+BK1038+BK1061+BK1069+BK1078</f>
        <v>0</v>
      </c>
    </row>
    <row r="636" spans="1:65" s="12" customFormat="1" ht="22.95" customHeight="1">
      <c r="B636" s="163"/>
      <c r="D636" s="164" t="s">
        <v>78</v>
      </c>
      <c r="E636" s="174" t="s">
        <v>761</v>
      </c>
      <c r="F636" s="174" t="s">
        <v>762</v>
      </c>
      <c r="I636" s="166"/>
      <c r="J636" s="175">
        <f>BK636</f>
        <v>0</v>
      </c>
      <c r="L636" s="163"/>
      <c r="M636" s="168"/>
      <c r="N636" s="169"/>
      <c r="O636" s="169"/>
      <c r="P636" s="170">
        <f>SUM(P637:P660)</f>
        <v>0</v>
      </c>
      <c r="Q636" s="169"/>
      <c r="R636" s="170">
        <f>SUM(R637:R660)</f>
        <v>0.34768877000000004</v>
      </c>
      <c r="S636" s="169"/>
      <c r="T636" s="171">
        <f>SUM(T637:T660)</f>
        <v>0.136744</v>
      </c>
      <c r="AR636" s="164" t="s">
        <v>89</v>
      </c>
      <c r="AT636" s="172" t="s">
        <v>78</v>
      </c>
      <c r="AU636" s="172" t="s">
        <v>87</v>
      </c>
      <c r="AY636" s="164" t="s">
        <v>177</v>
      </c>
      <c r="BK636" s="173">
        <f>SUM(BK637:BK660)</f>
        <v>0</v>
      </c>
    </row>
    <row r="637" spans="1:65" s="2" customFormat="1" ht="16.5" customHeight="1">
      <c r="A637" s="33"/>
      <c r="B637" s="141"/>
      <c r="C637" s="176" t="s">
        <v>763</v>
      </c>
      <c r="D637" s="176" t="s">
        <v>179</v>
      </c>
      <c r="E637" s="177" t="s">
        <v>764</v>
      </c>
      <c r="F637" s="178" t="s">
        <v>765</v>
      </c>
      <c r="G637" s="179" t="s">
        <v>182</v>
      </c>
      <c r="H637" s="180">
        <v>34.186</v>
      </c>
      <c r="I637" s="181"/>
      <c r="J637" s="182">
        <f>ROUND(I637*H637,2)</f>
        <v>0</v>
      </c>
      <c r="K637" s="183"/>
      <c r="L637" s="34"/>
      <c r="M637" s="184" t="s">
        <v>1</v>
      </c>
      <c r="N637" s="185" t="s">
        <v>44</v>
      </c>
      <c r="O637" s="59"/>
      <c r="P637" s="186">
        <f>O637*H637</f>
        <v>0</v>
      </c>
      <c r="Q637" s="186">
        <v>0</v>
      </c>
      <c r="R637" s="186">
        <f>Q637*H637</f>
        <v>0</v>
      </c>
      <c r="S637" s="186">
        <v>4.0000000000000001E-3</v>
      </c>
      <c r="T637" s="187">
        <f>S637*H637</f>
        <v>0.136744</v>
      </c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R637" s="188" t="s">
        <v>297</v>
      </c>
      <c r="AT637" s="188" t="s">
        <v>179</v>
      </c>
      <c r="AU637" s="188" t="s">
        <v>89</v>
      </c>
      <c r="AY637" s="18" t="s">
        <v>177</v>
      </c>
      <c r="BE637" s="189">
        <f>IF(N637="základní",J637,0)</f>
        <v>0</v>
      </c>
      <c r="BF637" s="189">
        <f>IF(N637="snížená",J637,0)</f>
        <v>0</v>
      </c>
      <c r="BG637" s="189">
        <f>IF(N637="zákl. přenesená",J637,0)</f>
        <v>0</v>
      </c>
      <c r="BH637" s="189">
        <f>IF(N637="sníž. přenesená",J637,0)</f>
        <v>0</v>
      </c>
      <c r="BI637" s="189">
        <f>IF(N637="nulová",J637,0)</f>
        <v>0</v>
      </c>
      <c r="BJ637" s="18" t="s">
        <v>87</v>
      </c>
      <c r="BK637" s="189">
        <f>ROUND(I637*H637,2)</f>
        <v>0</v>
      </c>
      <c r="BL637" s="18" t="s">
        <v>297</v>
      </c>
      <c r="BM637" s="188" t="s">
        <v>766</v>
      </c>
    </row>
    <row r="638" spans="1:65" s="13" customFormat="1">
      <c r="B638" s="190"/>
      <c r="D638" s="191" t="s">
        <v>184</v>
      </c>
      <c r="E638" s="192" t="s">
        <v>1</v>
      </c>
      <c r="F638" s="193" t="s">
        <v>767</v>
      </c>
      <c r="H638" s="194">
        <v>23.071000000000002</v>
      </c>
      <c r="I638" s="195"/>
      <c r="L638" s="190"/>
      <c r="M638" s="196"/>
      <c r="N638" s="197"/>
      <c r="O638" s="197"/>
      <c r="P638" s="197"/>
      <c r="Q638" s="197"/>
      <c r="R638" s="197"/>
      <c r="S638" s="197"/>
      <c r="T638" s="198"/>
      <c r="AT638" s="192" t="s">
        <v>184</v>
      </c>
      <c r="AU638" s="192" t="s">
        <v>89</v>
      </c>
      <c r="AV638" s="13" t="s">
        <v>89</v>
      </c>
      <c r="AW638" s="13" t="s">
        <v>35</v>
      </c>
      <c r="AX638" s="13" t="s">
        <v>79</v>
      </c>
      <c r="AY638" s="192" t="s">
        <v>177</v>
      </c>
    </row>
    <row r="639" spans="1:65" s="13" customFormat="1">
      <c r="B639" s="190"/>
      <c r="D639" s="191" t="s">
        <v>184</v>
      </c>
      <c r="E639" s="192" t="s">
        <v>1</v>
      </c>
      <c r="F639" s="193" t="s">
        <v>768</v>
      </c>
      <c r="H639" s="194">
        <v>5.415</v>
      </c>
      <c r="I639" s="195"/>
      <c r="L639" s="190"/>
      <c r="M639" s="196"/>
      <c r="N639" s="197"/>
      <c r="O639" s="197"/>
      <c r="P639" s="197"/>
      <c r="Q639" s="197"/>
      <c r="R639" s="197"/>
      <c r="S639" s="197"/>
      <c r="T639" s="198"/>
      <c r="AT639" s="192" t="s">
        <v>184</v>
      </c>
      <c r="AU639" s="192" t="s">
        <v>89</v>
      </c>
      <c r="AV639" s="13" t="s">
        <v>89</v>
      </c>
      <c r="AW639" s="13" t="s">
        <v>35</v>
      </c>
      <c r="AX639" s="13" t="s">
        <v>79</v>
      </c>
      <c r="AY639" s="192" t="s">
        <v>177</v>
      </c>
    </row>
    <row r="640" spans="1:65" s="13" customFormat="1">
      <c r="B640" s="190"/>
      <c r="D640" s="191" t="s">
        <v>184</v>
      </c>
      <c r="E640" s="192" t="s">
        <v>1</v>
      </c>
      <c r="F640" s="193" t="s">
        <v>769</v>
      </c>
      <c r="H640" s="194">
        <v>5.7</v>
      </c>
      <c r="I640" s="195"/>
      <c r="L640" s="190"/>
      <c r="M640" s="196"/>
      <c r="N640" s="197"/>
      <c r="O640" s="197"/>
      <c r="P640" s="197"/>
      <c r="Q640" s="197"/>
      <c r="R640" s="197"/>
      <c r="S640" s="197"/>
      <c r="T640" s="198"/>
      <c r="AT640" s="192" t="s">
        <v>184</v>
      </c>
      <c r="AU640" s="192" t="s">
        <v>89</v>
      </c>
      <c r="AV640" s="13" t="s">
        <v>89</v>
      </c>
      <c r="AW640" s="13" t="s">
        <v>35</v>
      </c>
      <c r="AX640" s="13" t="s">
        <v>79</v>
      </c>
      <c r="AY640" s="192" t="s">
        <v>177</v>
      </c>
    </row>
    <row r="641" spans="1:65" s="14" customFormat="1">
      <c r="B641" s="199"/>
      <c r="D641" s="191" t="s">
        <v>184</v>
      </c>
      <c r="E641" s="200" t="s">
        <v>1</v>
      </c>
      <c r="F641" s="201" t="s">
        <v>186</v>
      </c>
      <c r="H641" s="202">
        <v>34.186</v>
      </c>
      <c r="I641" s="203"/>
      <c r="L641" s="199"/>
      <c r="M641" s="204"/>
      <c r="N641" s="205"/>
      <c r="O641" s="205"/>
      <c r="P641" s="205"/>
      <c r="Q641" s="205"/>
      <c r="R641" s="205"/>
      <c r="S641" s="205"/>
      <c r="T641" s="206"/>
      <c r="AT641" s="200" t="s">
        <v>184</v>
      </c>
      <c r="AU641" s="200" t="s">
        <v>89</v>
      </c>
      <c r="AV641" s="14" t="s">
        <v>183</v>
      </c>
      <c r="AW641" s="14" t="s">
        <v>35</v>
      </c>
      <c r="AX641" s="14" t="s">
        <v>87</v>
      </c>
      <c r="AY641" s="200" t="s">
        <v>177</v>
      </c>
    </row>
    <row r="642" spans="1:65" s="2" customFormat="1" ht="16.5" customHeight="1">
      <c r="A642" s="33"/>
      <c r="B642" s="141"/>
      <c r="C642" s="176" t="s">
        <v>551</v>
      </c>
      <c r="D642" s="176" t="s">
        <v>179</v>
      </c>
      <c r="E642" s="177" t="s">
        <v>770</v>
      </c>
      <c r="F642" s="178" t="s">
        <v>771</v>
      </c>
      <c r="G642" s="179" t="s">
        <v>182</v>
      </c>
      <c r="H642" s="180">
        <v>82.558000000000007</v>
      </c>
      <c r="I642" s="181"/>
      <c r="J642" s="182">
        <f>ROUND(I642*H642,2)</f>
        <v>0</v>
      </c>
      <c r="K642" s="183"/>
      <c r="L642" s="34"/>
      <c r="M642" s="184" t="s">
        <v>1</v>
      </c>
      <c r="N642" s="185" t="s">
        <v>44</v>
      </c>
      <c r="O642" s="59"/>
      <c r="P642" s="186">
        <f>O642*H642</f>
        <v>0</v>
      </c>
      <c r="Q642" s="186">
        <v>0</v>
      </c>
      <c r="R642" s="186">
        <f>Q642*H642</f>
        <v>0</v>
      </c>
      <c r="S642" s="186">
        <v>0</v>
      </c>
      <c r="T642" s="187">
        <f>S642*H642</f>
        <v>0</v>
      </c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R642" s="188" t="s">
        <v>297</v>
      </c>
      <c r="AT642" s="188" t="s">
        <v>179</v>
      </c>
      <c r="AU642" s="188" t="s">
        <v>89</v>
      </c>
      <c r="AY642" s="18" t="s">
        <v>177</v>
      </c>
      <c r="BE642" s="189">
        <f>IF(N642="základní",J642,0)</f>
        <v>0</v>
      </c>
      <c r="BF642" s="189">
        <f>IF(N642="snížená",J642,0)</f>
        <v>0</v>
      </c>
      <c r="BG642" s="189">
        <f>IF(N642="zákl. přenesená",J642,0)</f>
        <v>0</v>
      </c>
      <c r="BH642" s="189">
        <f>IF(N642="sníž. přenesená",J642,0)</f>
        <v>0</v>
      </c>
      <c r="BI642" s="189">
        <f>IF(N642="nulová",J642,0)</f>
        <v>0</v>
      </c>
      <c r="BJ642" s="18" t="s">
        <v>87</v>
      </c>
      <c r="BK642" s="189">
        <f>ROUND(I642*H642,2)</f>
        <v>0</v>
      </c>
      <c r="BL642" s="18" t="s">
        <v>297</v>
      </c>
      <c r="BM642" s="188" t="s">
        <v>772</v>
      </c>
    </row>
    <row r="643" spans="1:65" s="2" customFormat="1" ht="16.5" customHeight="1">
      <c r="A643" s="33"/>
      <c r="B643" s="141"/>
      <c r="C643" s="214" t="s">
        <v>532</v>
      </c>
      <c r="D643" s="214" t="s">
        <v>303</v>
      </c>
      <c r="E643" s="215" t="s">
        <v>773</v>
      </c>
      <c r="F643" s="216" t="s">
        <v>774</v>
      </c>
      <c r="G643" s="217" t="s">
        <v>232</v>
      </c>
      <c r="H643" s="218">
        <v>0.01</v>
      </c>
      <c r="I643" s="219"/>
      <c r="J643" s="220">
        <f>ROUND(I643*H643,2)</f>
        <v>0</v>
      </c>
      <c r="K643" s="221"/>
      <c r="L643" s="222"/>
      <c r="M643" s="223" t="s">
        <v>1</v>
      </c>
      <c r="N643" s="224" t="s">
        <v>44</v>
      </c>
      <c r="O643" s="59"/>
      <c r="P643" s="186">
        <f>O643*H643</f>
        <v>0</v>
      </c>
      <c r="Q643" s="186">
        <v>1</v>
      </c>
      <c r="R643" s="186">
        <f>Q643*H643</f>
        <v>0.01</v>
      </c>
      <c r="S643" s="186">
        <v>0</v>
      </c>
      <c r="T643" s="187">
        <f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88" t="s">
        <v>340</v>
      </c>
      <c r="AT643" s="188" t="s">
        <v>303</v>
      </c>
      <c r="AU643" s="188" t="s">
        <v>89</v>
      </c>
      <c r="AY643" s="18" t="s">
        <v>177</v>
      </c>
      <c r="BE643" s="189">
        <f>IF(N643="základní",J643,0)</f>
        <v>0</v>
      </c>
      <c r="BF643" s="189">
        <f>IF(N643="snížená",J643,0)</f>
        <v>0</v>
      </c>
      <c r="BG643" s="189">
        <f>IF(N643="zákl. přenesená",J643,0)</f>
        <v>0</v>
      </c>
      <c r="BH643" s="189">
        <f>IF(N643="sníž. přenesená",J643,0)</f>
        <v>0</v>
      </c>
      <c r="BI643" s="189">
        <f>IF(N643="nulová",J643,0)</f>
        <v>0</v>
      </c>
      <c r="BJ643" s="18" t="s">
        <v>87</v>
      </c>
      <c r="BK643" s="189">
        <f>ROUND(I643*H643,2)</f>
        <v>0</v>
      </c>
      <c r="BL643" s="18" t="s">
        <v>297</v>
      </c>
      <c r="BM643" s="188" t="s">
        <v>775</v>
      </c>
    </row>
    <row r="644" spans="1:65" s="13" customFormat="1">
      <c r="B644" s="190"/>
      <c r="D644" s="191" t="s">
        <v>184</v>
      </c>
      <c r="F644" s="193" t="s">
        <v>776</v>
      </c>
      <c r="H644" s="194">
        <v>0.01</v>
      </c>
      <c r="I644" s="195"/>
      <c r="L644" s="190"/>
      <c r="M644" s="196"/>
      <c r="N644" s="197"/>
      <c r="O644" s="197"/>
      <c r="P644" s="197"/>
      <c r="Q644" s="197"/>
      <c r="R644" s="197"/>
      <c r="S644" s="197"/>
      <c r="T644" s="198"/>
      <c r="AT644" s="192" t="s">
        <v>184</v>
      </c>
      <c r="AU644" s="192" t="s">
        <v>89</v>
      </c>
      <c r="AV644" s="13" t="s">
        <v>89</v>
      </c>
      <c r="AW644" s="13" t="s">
        <v>3</v>
      </c>
      <c r="AX644" s="13" t="s">
        <v>87</v>
      </c>
      <c r="AY644" s="192" t="s">
        <v>177</v>
      </c>
    </row>
    <row r="645" spans="1:65" s="2" customFormat="1" ht="16.5" customHeight="1">
      <c r="A645" s="33"/>
      <c r="B645" s="141"/>
      <c r="C645" s="176" t="s">
        <v>777</v>
      </c>
      <c r="D645" s="176" t="s">
        <v>179</v>
      </c>
      <c r="E645" s="177" t="s">
        <v>778</v>
      </c>
      <c r="F645" s="178" t="s">
        <v>779</v>
      </c>
      <c r="G645" s="179" t="s">
        <v>182</v>
      </c>
      <c r="H645" s="180">
        <v>46.668999999999997</v>
      </c>
      <c r="I645" s="181"/>
      <c r="J645" s="182">
        <f>ROUND(I645*H645,2)</f>
        <v>0</v>
      </c>
      <c r="K645" s="183"/>
      <c r="L645" s="34"/>
      <c r="M645" s="184" t="s">
        <v>1</v>
      </c>
      <c r="N645" s="185" t="s">
        <v>44</v>
      </c>
      <c r="O645" s="59"/>
      <c r="P645" s="186">
        <f>O645*H645</f>
        <v>0</v>
      </c>
      <c r="Q645" s="186">
        <v>6.3000000000000003E-4</v>
      </c>
      <c r="R645" s="186">
        <f>Q645*H645</f>
        <v>2.9401469999999999E-2</v>
      </c>
      <c r="S645" s="186">
        <v>0</v>
      </c>
      <c r="T645" s="187">
        <f>S645*H645</f>
        <v>0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88" t="s">
        <v>297</v>
      </c>
      <c r="AT645" s="188" t="s">
        <v>179</v>
      </c>
      <c r="AU645" s="188" t="s">
        <v>89</v>
      </c>
      <c r="AY645" s="18" t="s">
        <v>177</v>
      </c>
      <c r="BE645" s="189">
        <f>IF(N645="základní",J645,0)</f>
        <v>0</v>
      </c>
      <c r="BF645" s="189">
        <f>IF(N645="snížená",J645,0)</f>
        <v>0</v>
      </c>
      <c r="BG645" s="189">
        <f>IF(N645="zákl. přenesená",J645,0)</f>
        <v>0</v>
      </c>
      <c r="BH645" s="189">
        <f>IF(N645="sníž. přenesená",J645,0)</f>
        <v>0</v>
      </c>
      <c r="BI645" s="189">
        <f>IF(N645="nulová",J645,0)</f>
        <v>0</v>
      </c>
      <c r="BJ645" s="18" t="s">
        <v>87</v>
      </c>
      <c r="BK645" s="189">
        <f>ROUND(I645*H645,2)</f>
        <v>0</v>
      </c>
      <c r="BL645" s="18" t="s">
        <v>297</v>
      </c>
      <c r="BM645" s="188" t="s">
        <v>780</v>
      </c>
    </row>
    <row r="646" spans="1:65" s="15" customFormat="1">
      <c r="B646" s="207"/>
      <c r="D646" s="191" t="s">
        <v>184</v>
      </c>
      <c r="E646" s="208" t="s">
        <v>1</v>
      </c>
      <c r="F646" s="209" t="s">
        <v>192</v>
      </c>
      <c r="H646" s="208" t="s">
        <v>1</v>
      </c>
      <c r="I646" s="210"/>
      <c r="L646" s="207"/>
      <c r="M646" s="211"/>
      <c r="N646" s="212"/>
      <c r="O646" s="212"/>
      <c r="P646" s="212"/>
      <c r="Q646" s="212"/>
      <c r="R646" s="212"/>
      <c r="S646" s="212"/>
      <c r="T646" s="213"/>
      <c r="AT646" s="208" t="s">
        <v>184</v>
      </c>
      <c r="AU646" s="208" t="s">
        <v>89</v>
      </c>
      <c r="AV646" s="15" t="s">
        <v>87</v>
      </c>
      <c r="AW646" s="15" t="s">
        <v>35</v>
      </c>
      <c r="AX646" s="15" t="s">
        <v>79</v>
      </c>
      <c r="AY646" s="208" t="s">
        <v>177</v>
      </c>
    </row>
    <row r="647" spans="1:65" s="13" customFormat="1">
      <c r="B647" s="190"/>
      <c r="D647" s="191" t="s">
        <v>184</v>
      </c>
      <c r="E647" s="192" t="s">
        <v>1</v>
      </c>
      <c r="F647" s="193" t="s">
        <v>781</v>
      </c>
      <c r="H647" s="194">
        <v>15.071</v>
      </c>
      <c r="I647" s="195"/>
      <c r="L647" s="190"/>
      <c r="M647" s="196"/>
      <c r="N647" s="197"/>
      <c r="O647" s="197"/>
      <c r="P647" s="197"/>
      <c r="Q647" s="197"/>
      <c r="R647" s="197"/>
      <c r="S647" s="197"/>
      <c r="T647" s="198"/>
      <c r="AT647" s="192" t="s">
        <v>184</v>
      </c>
      <c r="AU647" s="192" t="s">
        <v>89</v>
      </c>
      <c r="AV647" s="13" t="s">
        <v>89</v>
      </c>
      <c r="AW647" s="13" t="s">
        <v>35</v>
      </c>
      <c r="AX647" s="13" t="s">
        <v>79</v>
      </c>
      <c r="AY647" s="192" t="s">
        <v>177</v>
      </c>
    </row>
    <row r="648" spans="1:65" s="13" customFormat="1">
      <c r="B648" s="190"/>
      <c r="D648" s="191" t="s">
        <v>184</v>
      </c>
      <c r="E648" s="192" t="s">
        <v>1</v>
      </c>
      <c r="F648" s="193" t="s">
        <v>782</v>
      </c>
      <c r="H648" s="194">
        <v>31.597999999999999</v>
      </c>
      <c r="I648" s="195"/>
      <c r="L648" s="190"/>
      <c r="M648" s="196"/>
      <c r="N648" s="197"/>
      <c r="O648" s="197"/>
      <c r="P648" s="197"/>
      <c r="Q648" s="197"/>
      <c r="R648" s="197"/>
      <c r="S648" s="197"/>
      <c r="T648" s="198"/>
      <c r="AT648" s="192" t="s">
        <v>184</v>
      </c>
      <c r="AU648" s="192" t="s">
        <v>89</v>
      </c>
      <c r="AV648" s="13" t="s">
        <v>89</v>
      </c>
      <c r="AW648" s="13" t="s">
        <v>35</v>
      </c>
      <c r="AX648" s="13" t="s">
        <v>79</v>
      </c>
      <c r="AY648" s="192" t="s">
        <v>177</v>
      </c>
    </row>
    <row r="649" spans="1:65" s="14" customFormat="1">
      <c r="B649" s="199"/>
      <c r="D649" s="191" t="s">
        <v>184</v>
      </c>
      <c r="E649" s="200" t="s">
        <v>1</v>
      </c>
      <c r="F649" s="201" t="s">
        <v>186</v>
      </c>
      <c r="H649" s="202">
        <v>46.668999999999997</v>
      </c>
      <c r="I649" s="203"/>
      <c r="L649" s="199"/>
      <c r="M649" s="204"/>
      <c r="N649" s="205"/>
      <c r="O649" s="205"/>
      <c r="P649" s="205"/>
      <c r="Q649" s="205"/>
      <c r="R649" s="205"/>
      <c r="S649" s="205"/>
      <c r="T649" s="206"/>
      <c r="AT649" s="200" t="s">
        <v>184</v>
      </c>
      <c r="AU649" s="200" t="s">
        <v>89</v>
      </c>
      <c r="AV649" s="14" t="s">
        <v>183</v>
      </c>
      <c r="AW649" s="14" t="s">
        <v>35</v>
      </c>
      <c r="AX649" s="14" t="s">
        <v>87</v>
      </c>
      <c r="AY649" s="200" t="s">
        <v>177</v>
      </c>
    </row>
    <row r="650" spans="1:65" s="2" customFormat="1" ht="16.5" customHeight="1">
      <c r="A650" s="33"/>
      <c r="B650" s="141"/>
      <c r="C650" s="176" t="s">
        <v>783</v>
      </c>
      <c r="D650" s="176" t="s">
        <v>179</v>
      </c>
      <c r="E650" s="177" t="s">
        <v>784</v>
      </c>
      <c r="F650" s="178" t="s">
        <v>785</v>
      </c>
      <c r="G650" s="179" t="s">
        <v>282</v>
      </c>
      <c r="H650" s="180">
        <v>66.67</v>
      </c>
      <c r="I650" s="181"/>
      <c r="J650" s="182">
        <f>ROUND(I650*H650,2)</f>
        <v>0</v>
      </c>
      <c r="K650" s="183"/>
      <c r="L650" s="34"/>
      <c r="M650" s="184" t="s">
        <v>1</v>
      </c>
      <c r="N650" s="185" t="s">
        <v>44</v>
      </c>
      <c r="O650" s="59"/>
      <c r="P650" s="186">
        <f>O650*H650</f>
        <v>0</v>
      </c>
      <c r="Q650" s="186">
        <v>2.9E-4</v>
      </c>
      <c r="R650" s="186">
        <f>Q650*H650</f>
        <v>1.9334300000000002E-2</v>
      </c>
      <c r="S650" s="186">
        <v>0</v>
      </c>
      <c r="T650" s="187">
        <f>S650*H650</f>
        <v>0</v>
      </c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R650" s="188" t="s">
        <v>297</v>
      </c>
      <c r="AT650" s="188" t="s">
        <v>179</v>
      </c>
      <c r="AU650" s="188" t="s">
        <v>89</v>
      </c>
      <c r="AY650" s="18" t="s">
        <v>177</v>
      </c>
      <c r="BE650" s="189">
        <f>IF(N650="základní",J650,0)</f>
        <v>0</v>
      </c>
      <c r="BF650" s="189">
        <f>IF(N650="snížená",J650,0)</f>
        <v>0</v>
      </c>
      <c r="BG650" s="189">
        <f>IF(N650="zákl. přenesená",J650,0)</f>
        <v>0</v>
      </c>
      <c r="BH650" s="189">
        <f>IF(N650="sníž. přenesená",J650,0)</f>
        <v>0</v>
      </c>
      <c r="BI650" s="189">
        <f>IF(N650="nulová",J650,0)</f>
        <v>0</v>
      </c>
      <c r="BJ650" s="18" t="s">
        <v>87</v>
      </c>
      <c r="BK650" s="189">
        <f>ROUND(I650*H650,2)</f>
        <v>0</v>
      </c>
      <c r="BL650" s="18" t="s">
        <v>297</v>
      </c>
      <c r="BM650" s="188" t="s">
        <v>786</v>
      </c>
    </row>
    <row r="651" spans="1:65" s="15" customFormat="1">
      <c r="B651" s="207"/>
      <c r="D651" s="191" t="s">
        <v>184</v>
      </c>
      <c r="E651" s="208" t="s">
        <v>1</v>
      </c>
      <c r="F651" s="209" t="s">
        <v>192</v>
      </c>
      <c r="H651" s="208" t="s">
        <v>1</v>
      </c>
      <c r="I651" s="210"/>
      <c r="L651" s="207"/>
      <c r="M651" s="211"/>
      <c r="N651" s="212"/>
      <c r="O651" s="212"/>
      <c r="P651" s="212"/>
      <c r="Q651" s="212"/>
      <c r="R651" s="212"/>
      <c r="S651" s="212"/>
      <c r="T651" s="213"/>
      <c r="AT651" s="208" t="s">
        <v>184</v>
      </c>
      <c r="AU651" s="208" t="s">
        <v>89</v>
      </c>
      <c r="AV651" s="15" t="s">
        <v>87</v>
      </c>
      <c r="AW651" s="15" t="s">
        <v>35</v>
      </c>
      <c r="AX651" s="15" t="s">
        <v>79</v>
      </c>
      <c r="AY651" s="208" t="s">
        <v>177</v>
      </c>
    </row>
    <row r="652" spans="1:65" s="13" customFormat="1">
      <c r="B652" s="190"/>
      <c r="D652" s="191" t="s">
        <v>184</v>
      </c>
      <c r="E652" s="192" t="s">
        <v>1</v>
      </c>
      <c r="F652" s="193" t="s">
        <v>787</v>
      </c>
      <c r="H652" s="194">
        <v>21.53</v>
      </c>
      <c r="I652" s="195"/>
      <c r="L652" s="190"/>
      <c r="M652" s="196"/>
      <c r="N652" s="197"/>
      <c r="O652" s="197"/>
      <c r="P652" s="197"/>
      <c r="Q652" s="197"/>
      <c r="R652" s="197"/>
      <c r="S652" s="197"/>
      <c r="T652" s="198"/>
      <c r="AT652" s="192" t="s">
        <v>184</v>
      </c>
      <c r="AU652" s="192" t="s">
        <v>89</v>
      </c>
      <c r="AV652" s="13" t="s">
        <v>89</v>
      </c>
      <c r="AW652" s="13" t="s">
        <v>35</v>
      </c>
      <c r="AX652" s="13" t="s">
        <v>79</v>
      </c>
      <c r="AY652" s="192" t="s">
        <v>177</v>
      </c>
    </row>
    <row r="653" spans="1:65" s="13" customFormat="1">
      <c r="B653" s="190"/>
      <c r="D653" s="191" t="s">
        <v>184</v>
      </c>
      <c r="E653" s="192" t="s">
        <v>1</v>
      </c>
      <c r="F653" s="193" t="s">
        <v>788</v>
      </c>
      <c r="H653" s="194">
        <v>45.14</v>
      </c>
      <c r="I653" s="195"/>
      <c r="L653" s="190"/>
      <c r="M653" s="196"/>
      <c r="N653" s="197"/>
      <c r="O653" s="197"/>
      <c r="P653" s="197"/>
      <c r="Q653" s="197"/>
      <c r="R653" s="197"/>
      <c r="S653" s="197"/>
      <c r="T653" s="198"/>
      <c r="AT653" s="192" t="s">
        <v>184</v>
      </c>
      <c r="AU653" s="192" t="s">
        <v>89</v>
      </c>
      <c r="AV653" s="13" t="s">
        <v>89</v>
      </c>
      <c r="AW653" s="13" t="s">
        <v>35</v>
      </c>
      <c r="AX653" s="13" t="s">
        <v>79</v>
      </c>
      <c r="AY653" s="192" t="s">
        <v>177</v>
      </c>
    </row>
    <row r="654" spans="1:65" s="14" customFormat="1">
      <c r="B654" s="199"/>
      <c r="D654" s="191" t="s">
        <v>184</v>
      </c>
      <c r="E654" s="200" t="s">
        <v>1</v>
      </c>
      <c r="F654" s="201" t="s">
        <v>186</v>
      </c>
      <c r="H654" s="202">
        <v>66.67</v>
      </c>
      <c r="I654" s="203"/>
      <c r="L654" s="199"/>
      <c r="M654" s="204"/>
      <c r="N654" s="205"/>
      <c r="O654" s="205"/>
      <c r="P654" s="205"/>
      <c r="Q654" s="205"/>
      <c r="R654" s="205"/>
      <c r="S654" s="205"/>
      <c r="T654" s="206"/>
      <c r="AT654" s="200" t="s">
        <v>184</v>
      </c>
      <c r="AU654" s="200" t="s">
        <v>89</v>
      </c>
      <c r="AV654" s="14" t="s">
        <v>183</v>
      </c>
      <c r="AW654" s="14" t="s">
        <v>35</v>
      </c>
      <c r="AX654" s="14" t="s">
        <v>87</v>
      </c>
      <c r="AY654" s="200" t="s">
        <v>177</v>
      </c>
    </row>
    <row r="655" spans="1:65" s="2" customFormat="1" ht="16.5" customHeight="1">
      <c r="A655" s="33"/>
      <c r="B655" s="141"/>
      <c r="C655" s="176" t="s">
        <v>555</v>
      </c>
      <c r="D655" s="176" t="s">
        <v>179</v>
      </c>
      <c r="E655" s="177" t="s">
        <v>789</v>
      </c>
      <c r="F655" s="178" t="s">
        <v>790</v>
      </c>
      <c r="G655" s="179" t="s">
        <v>182</v>
      </c>
      <c r="H655" s="180">
        <v>82.558000000000007</v>
      </c>
      <c r="I655" s="181"/>
      <c r="J655" s="182">
        <f>ROUND(I655*H655,2)</f>
        <v>0</v>
      </c>
      <c r="K655" s="183"/>
      <c r="L655" s="34"/>
      <c r="M655" s="184" t="s">
        <v>1</v>
      </c>
      <c r="N655" s="185" t="s">
        <v>44</v>
      </c>
      <c r="O655" s="59"/>
      <c r="P655" s="186">
        <f>O655*H655</f>
        <v>0</v>
      </c>
      <c r="Q655" s="186">
        <v>3.5000000000000001E-3</v>
      </c>
      <c r="R655" s="186">
        <f>Q655*H655</f>
        <v>0.28895300000000002</v>
      </c>
      <c r="S655" s="186">
        <v>0</v>
      </c>
      <c r="T655" s="187">
        <f>S655*H655</f>
        <v>0</v>
      </c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R655" s="188" t="s">
        <v>297</v>
      </c>
      <c r="AT655" s="188" t="s">
        <v>179</v>
      </c>
      <c r="AU655" s="188" t="s">
        <v>89</v>
      </c>
      <c r="AY655" s="18" t="s">
        <v>177</v>
      </c>
      <c r="BE655" s="189">
        <f>IF(N655="základní",J655,0)</f>
        <v>0</v>
      </c>
      <c r="BF655" s="189">
        <f>IF(N655="snížená",J655,0)</f>
        <v>0</v>
      </c>
      <c r="BG655" s="189">
        <f>IF(N655="zákl. přenesená",J655,0)</f>
        <v>0</v>
      </c>
      <c r="BH655" s="189">
        <f>IF(N655="sníž. přenesená",J655,0)</f>
        <v>0</v>
      </c>
      <c r="BI655" s="189">
        <f>IF(N655="nulová",J655,0)</f>
        <v>0</v>
      </c>
      <c r="BJ655" s="18" t="s">
        <v>87</v>
      </c>
      <c r="BK655" s="189">
        <f>ROUND(I655*H655,2)</f>
        <v>0</v>
      </c>
      <c r="BL655" s="18" t="s">
        <v>297</v>
      </c>
      <c r="BM655" s="188" t="s">
        <v>791</v>
      </c>
    </row>
    <row r="656" spans="1:65" s="15" customFormat="1">
      <c r="B656" s="207"/>
      <c r="D656" s="191" t="s">
        <v>184</v>
      </c>
      <c r="E656" s="208" t="s">
        <v>1</v>
      </c>
      <c r="F656" s="209" t="s">
        <v>792</v>
      </c>
      <c r="H656" s="208" t="s">
        <v>1</v>
      </c>
      <c r="I656" s="210"/>
      <c r="L656" s="207"/>
      <c r="M656" s="211"/>
      <c r="N656" s="212"/>
      <c r="O656" s="212"/>
      <c r="P656" s="212"/>
      <c r="Q656" s="212"/>
      <c r="R656" s="212"/>
      <c r="S656" s="212"/>
      <c r="T656" s="213"/>
      <c r="AT656" s="208" t="s">
        <v>184</v>
      </c>
      <c r="AU656" s="208" t="s">
        <v>89</v>
      </c>
      <c r="AV656" s="15" t="s">
        <v>87</v>
      </c>
      <c r="AW656" s="15" t="s">
        <v>35</v>
      </c>
      <c r="AX656" s="15" t="s">
        <v>79</v>
      </c>
      <c r="AY656" s="208" t="s">
        <v>177</v>
      </c>
    </row>
    <row r="657" spans="1:65" s="13" customFormat="1">
      <c r="B657" s="190"/>
      <c r="D657" s="191" t="s">
        <v>184</v>
      </c>
      <c r="E657" s="192" t="s">
        <v>1</v>
      </c>
      <c r="F657" s="193" t="s">
        <v>793</v>
      </c>
      <c r="H657" s="194">
        <v>41.2</v>
      </c>
      <c r="I657" s="195"/>
      <c r="L657" s="190"/>
      <c r="M657" s="196"/>
      <c r="N657" s="197"/>
      <c r="O657" s="197"/>
      <c r="P657" s="197"/>
      <c r="Q657" s="197"/>
      <c r="R657" s="197"/>
      <c r="S657" s="197"/>
      <c r="T657" s="198"/>
      <c r="AT657" s="192" t="s">
        <v>184</v>
      </c>
      <c r="AU657" s="192" t="s">
        <v>89</v>
      </c>
      <c r="AV657" s="13" t="s">
        <v>89</v>
      </c>
      <c r="AW657" s="13" t="s">
        <v>35</v>
      </c>
      <c r="AX657" s="13" t="s">
        <v>79</v>
      </c>
      <c r="AY657" s="192" t="s">
        <v>177</v>
      </c>
    </row>
    <row r="658" spans="1:65" s="13" customFormat="1">
      <c r="B658" s="190"/>
      <c r="D658" s="191" t="s">
        <v>184</v>
      </c>
      <c r="E658" s="192" t="s">
        <v>1</v>
      </c>
      <c r="F658" s="193" t="s">
        <v>794</v>
      </c>
      <c r="H658" s="194">
        <v>41.357999999999997</v>
      </c>
      <c r="I658" s="195"/>
      <c r="L658" s="190"/>
      <c r="M658" s="196"/>
      <c r="N658" s="197"/>
      <c r="O658" s="197"/>
      <c r="P658" s="197"/>
      <c r="Q658" s="197"/>
      <c r="R658" s="197"/>
      <c r="S658" s="197"/>
      <c r="T658" s="198"/>
      <c r="AT658" s="192" t="s">
        <v>184</v>
      </c>
      <c r="AU658" s="192" t="s">
        <v>89</v>
      </c>
      <c r="AV658" s="13" t="s">
        <v>89</v>
      </c>
      <c r="AW658" s="13" t="s">
        <v>35</v>
      </c>
      <c r="AX658" s="13" t="s">
        <v>79</v>
      </c>
      <c r="AY658" s="192" t="s">
        <v>177</v>
      </c>
    </row>
    <row r="659" spans="1:65" s="14" customFormat="1">
      <c r="B659" s="199"/>
      <c r="D659" s="191" t="s">
        <v>184</v>
      </c>
      <c r="E659" s="200" t="s">
        <v>1</v>
      </c>
      <c r="F659" s="201" t="s">
        <v>186</v>
      </c>
      <c r="H659" s="202">
        <v>82.558000000000007</v>
      </c>
      <c r="I659" s="203"/>
      <c r="L659" s="199"/>
      <c r="M659" s="204"/>
      <c r="N659" s="205"/>
      <c r="O659" s="205"/>
      <c r="P659" s="205"/>
      <c r="Q659" s="205"/>
      <c r="R659" s="205"/>
      <c r="S659" s="205"/>
      <c r="T659" s="206"/>
      <c r="AT659" s="200" t="s">
        <v>184</v>
      </c>
      <c r="AU659" s="200" t="s">
        <v>89</v>
      </c>
      <c r="AV659" s="14" t="s">
        <v>183</v>
      </c>
      <c r="AW659" s="14" t="s">
        <v>35</v>
      </c>
      <c r="AX659" s="14" t="s">
        <v>87</v>
      </c>
      <c r="AY659" s="200" t="s">
        <v>177</v>
      </c>
    </row>
    <row r="660" spans="1:65" s="2" customFormat="1" ht="16.5" customHeight="1">
      <c r="A660" s="33"/>
      <c r="B660" s="141"/>
      <c r="C660" s="176" t="s">
        <v>795</v>
      </c>
      <c r="D660" s="176" t="s">
        <v>179</v>
      </c>
      <c r="E660" s="177" t="s">
        <v>796</v>
      </c>
      <c r="F660" s="178" t="s">
        <v>797</v>
      </c>
      <c r="G660" s="179" t="s">
        <v>798</v>
      </c>
      <c r="H660" s="233"/>
      <c r="I660" s="181"/>
      <c r="J660" s="182">
        <f>ROUND(I660*H660,2)</f>
        <v>0</v>
      </c>
      <c r="K660" s="183"/>
      <c r="L660" s="34"/>
      <c r="M660" s="184" t="s">
        <v>1</v>
      </c>
      <c r="N660" s="185" t="s">
        <v>44</v>
      </c>
      <c r="O660" s="59"/>
      <c r="P660" s="186">
        <f>O660*H660</f>
        <v>0</v>
      </c>
      <c r="Q660" s="186">
        <v>0</v>
      </c>
      <c r="R660" s="186">
        <f>Q660*H660</f>
        <v>0</v>
      </c>
      <c r="S660" s="186">
        <v>0</v>
      </c>
      <c r="T660" s="187">
        <f>S660*H660</f>
        <v>0</v>
      </c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R660" s="188" t="s">
        <v>297</v>
      </c>
      <c r="AT660" s="188" t="s">
        <v>179</v>
      </c>
      <c r="AU660" s="188" t="s">
        <v>89</v>
      </c>
      <c r="AY660" s="18" t="s">
        <v>177</v>
      </c>
      <c r="BE660" s="189">
        <f>IF(N660="základní",J660,0)</f>
        <v>0</v>
      </c>
      <c r="BF660" s="189">
        <f>IF(N660="snížená",J660,0)</f>
        <v>0</v>
      </c>
      <c r="BG660" s="189">
        <f>IF(N660="zákl. přenesená",J660,0)</f>
        <v>0</v>
      </c>
      <c r="BH660" s="189">
        <f>IF(N660="sníž. přenesená",J660,0)</f>
        <v>0</v>
      </c>
      <c r="BI660" s="189">
        <f>IF(N660="nulová",J660,0)</f>
        <v>0</v>
      </c>
      <c r="BJ660" s="18" t="s">
        <v>87</v>
      </c>
      <c r="BK660" s="189">
        <f>ROUND(I660*H660,2)</f>
        <v>0</v>
      </c>
      <c r="BL660" s="18" t="s">
        <v>297</v>
      </c>
      <c r="BM660" s="188" t="s">
        <v>799</v>
      </c>
    </row>
    <row r="661" spans="1:65" s="12" customFormat="1" ht="22.95" customHeight="1">
      <c r="B661" s="163"/>
      <c r="D661" s="164" t="s">
        <v>78</v>
      </c>
      <c r="E661" s="174" t="s">
        <v>800</v>
      </c>
      <c r="F661" s="174" t="s">
        <v>801</v>
      </c>
      <c r="I661" s="166"/>
      <c r="J661" s="175">
        <f>BK661</f>
        <v>0</v>
      </c>
      <c r="L661" s="163"/>
      <c r="M661" s="168"/>
      <c r="N661" s="169"/>
      <c r="O661" s="169"/>
      <c r="P661" s="170">
        <f>SUM(P662:P706)</f>
        <v>0</v>
      </c>
      <c r="Q661" s="169"/>
      <c r="R661" s="170">
        <f>SUM(R662:R706)</f>
        <v>1.41200978</v>
      </c>
      <c r="S661" s="169"/>
      <c r="T661" s="171">
        <f>SUM(T662:T706)</f>
        <v>0.64379999999999993</v>
      </c>
      <c r="AR661" s="164" t="s">
        <v>89</v>
      </c>
      <c r="AT661" s="172" t="s">
        <v>78</v>
      </c>
      <c r="AU661" s="172" t="s">
        <v>87</v>
      </c>
      <c r="AY661" s="164" t="s">
        <v>177</v>
      </c>
      <c r="BK661" s="173">
        <f>SUM(BK662:BK706)</f>
        <v>0</v>
      </c>
    </row>
    <row r="662" spans="1:65" s="2" customFormat="1" ht="16.5" customHeight="1">
      <c r="A662" s="33"/>
      <c r="B662" s="141"/>
      <c r="C662" s="176" t="s">
        <v>539</v>
      </c>
      <c r="D662" s="176" t="s">
        <v>179</v>
      </c>
      <c r="E662" s="177" t="s">
        <v>802</v>
      </c>
      <c r="F662" s="178" t="s">
        <v>803</v>
      </c>
      <c r="G662" s="179" t="s">
        <v>182</v>
      </c>
      <c r="H662" s="180">
        <v>321.89999999999998</v>
      </c>
      <c r="I662" s="181"/>
      <c r="J662" s="182">
        <f>ROUND(I662*H662,2)</f>
        <v>0</v>
      </c>
      <c r="K662" s="183"/>
      <c r="L662" s="34"/>
      <c r="M662" s="184" t="s">
        <v>1</v>
      </c>
      <c r="N662" s="185" t="s">
        <v>44</v>
      </c>
      <c r="O662" s="59"/>
      <c r="P662" s="186">
        <f>O662*H662</f>
        <v>0</v>
      </c>
      <c r="Q662" s="186">
        <v>0</v>
      </c>
      <c r="R662" s="186">
        <f>Q662*H662</f>
        <v>0</v>
      </c>
      <c r="S662" s="186">
        <v>2E-3</v>
      </c>
      <c r="T662" s="187">
        <f>S662*H662</f>
        <v>0.64379999999999993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88" t="s">
        <v>297</v>
      </c>
      <c r="AT662" s="188" t="s">
        <v>179</v>
      </c>
      <c r="AU662" s="188" t="s">
        <v>89</v>
      </c>
      <c r="AY662" s="18" t="s">
        <v>177</v>
      </c>
      <c r="BE662" s="189">
        <f>IF(N662="základní",J662,0)</f>
        <v>0</v>
      </c>
      <c r="BF662" s="189">
        <f>IF(N662="snížená",J662,0)</f>
        <v>0</v>
      </c>
      <c r="BG662" s="189">
        <f>IF(N662="zákl. přenesená",J662,0)</f>
        <v>0</v>
      </c>
      <c r="BH662" s="189">
        <f>IF(N662="sníž. přenesená",J662,0)</f>
        <v>0</v>
      </c>
      <c r="BI662" s="189">
        <f>IF(N662="nulová",J662,0)</f>
        <v>0</v>
      </c>
      <c r="BJ662" s="18" t="s">
        <v>87</v>
      </c>
      <c r="BK662" s="189">
        <f>ROUND(I662*H662,2)</f>
        <v>0</v>
      </c>
      <c r="BL662" s="18" t="s">
        <v>297</v>
      </c>
      <c r="BM662" s="188" t="s">
        <v>804</v>
      </c>
    </row>
    <row r="663" spans="1:65" s="13" customFormat="1">
      <c r="B663" s="190"/>
      <c r="D663" s="191" t="s">
        <v>184</v>
      </c>
      <c r="E663" s="192" t="s">
        <v>1</v>
      </c>
      <c r="F663" s="193" t="s">
        <v>805</v>
      </c>
      <c r="H663" s="194">
        <v>261.3</v>
      </c>
      <c r="I663" s="195"/>
      <c r="L663" s="190"/>
      <c r="M663" s="196"/>
      <c r="N663" s="197"/>
      <c r="O663" s="197"/>
      <c r="P663" s="197"/>
      <c r="Q663" s="197"/>
      <c r="R663" s="197"/>
      <c r="S663" s="197"/>
      <c r="T663" s="198"/>
      <c r="AT663" s="192" t="s">
        <v>184</v>
      </c>
      <c r="AU663" s="192" t="s">
        <v>89</v>
      </c>
      <c r="AV663" s="13" t="s">
        <v>89</v>
      </c>
      <c r="AW663" s="13" t="s">
        <v>35</v>
      </c>
      <c r="AX663" s="13" t="s">
        <v>79</v>
      </c>
      <c r="AY663" s="192" t="s">
        <v>177</v>
      </c>
    </row>
    <row r="664" spans="1:65" s="13" customFormat="1">
      <c r="B664" s="190"/>
      <c r="D664" s="191" t="s">
        <v>184</v>
      </c>
      <c r="E664" s="192" t="s">
        <v>1</v>
      </c>
      <c r="F664" s="193" t="s">
        <v>806</v>
      </c>
      <c r="H664" s="194">
        <v>60.6</v>
      </c>
      <c r="I664" s="195"/>
      <c r="L664" s="190"/>
      <c r="M664" s="196"/>
      <c r="N664" s="197"/>
      <c r="O664" s="197"/>
      <c r="P664" s="197"/>
      <c r="Q664" s="197"/>
      <c r="R664" s="197"/>
      <c r="S664" s="197"/>
      <c r="T664" s="198"/>
      <c r="AT664" s="192" t="s">
        <v>184</v>
      </c>
      <c r="AU664" s="192" t="s">
        <v>89</v>
      </c>
      <c r="AV664" s="13" t="s">
        <v>89</v>
      </c>
      <c r="AW664" s="13" t="s">
        <v>35</v>
      </c>
      <c r="AX664" s="13" t="s">
        <v>79</v>
      </c>
      <c r="AY664" s="192" t="s">
        <v>177</v>
      </c>
    </row>
    <row r="665" spans="1:65" s="14" customFormat="1">
      <c r="B665" s="199"/>
      <c r="D665" s="191" t="s">
        <v>184</v>
      </c>
      <c r="E665" s="200" t="s">
        <v>1</v>
      </c>
      <c r="F665" s="201" t="s">
        <v>186</v>
      </c>
      <c r="H665" s="202">
        <v>321.89999999999998</v>
      </c>
      <c r="I665" s="203"/>
      <c r="L665" s="199"/>
      <c r="M665" s="204"/>
      <c r="N665" s="205"/>
      <c r="O665" s="205"/>
      <c r="P665" s="205"/>
      <c r="Q665" s="205"/>
      <c r="R665" s="205"/>
      <c r="S665" s="205"/>
      <c r="T665" s="206"/>
      <c r="AT665" s="200" t="s">
        <v>184</v>
      </c>
      <c r="AU665" s="200" t="s">
        <v>89</v>
      </c>
      <c r="AV665" s="14" t="s">
        <v>183</v>
      </c>
      <c r="AW665" s="14" t="s">
        <v>35</v>
      </c>
      <c r="AX665" s="14" t="s">
        <v>87</v>
      </c>
      <c r="AY665" s="200" t="s">
        <v>177</v>
      </c>
    </row>
    <row r="666" spans="1:65" s="2" customFormat="1" ht="16.5" customHeight="1">
      <c r="A666" s="33"/>
      <c r="B666" s="141"/>
      <c r="C666" s="176" t="s">
        <v>580</v>
      </c>
      <c r="D666" s="176" t="s">
        <v>179</v>
      </c>
      <c r="E666" s="177" t="s">
        <v>807</v>
      </c>
      <c r="F666" s="178" t="s">
        <v>808</v>
      </c>
      <c r="G666" s="179" t="s">
        <v>182</v>
      </c>
      <c r="H666" s="180">
        <v>64.38</v>
      </c>
      <c r="I666" s="181"/>
      <c r="J666" s="182">
        <f>ROUND(I666*H666,2)</f>
        <v>0</v>
      </c>
      <c r="K666" s="183"/>
      <c r="L666" s="34"/>
      <c r="M666" s="184" t="s">
        <v>1</v>
      </c>
      <c r="N666" s="185" t="s">
        <v>44</v>
      </c>
      <c r="O666" s="59"/>
      <c r="P666" s="186">
        <f>O666*H666</f>
        <v>0</v>
      </c>
      <c r="Q666" s="186">
        <v>0</v>
      </c>
      <c r="R666" s="186">
        <f>Q666*H666</f>
        <v>0</v>
      </c>
      <c r="S666" s="186">
        <v>0</v>
      </c>
      <c r="T666" s="187">
        <f>S666*H666</f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88" t="s">
        <v>297</v>
      </c>
      <c r="AT666" s="188" t="s">
        <v>179</v>
      </c>
      <c r="AU666" s="188" t="s">
        <v>89</v>
      </c>
      <c r="AY666" s="18" t="s">
        <v>177</v>
      </c>
      <c r="BE666" s="189">
        <f>IF(N666="základní",J666,0)</f>
        <v>0</v>
      </c>
      <c r="BF666" s="189">
        <f>IF(N666="snížená",J666,0)</f>
        <v>0</v>
      </c>
      <c r="BG666" s="189">
        <f>IF(N666="zákl. přenesená",J666,0)</f>
        <v>0</v>
      </c>
      <c r="BH666" s="189">
        <f>IF(N666="sníž. přenesená",J666,0)</f>
        <v>0</v>
      </c>
      <c r="BI666" s="189">
        <f>IF(N666="nulová",J666,0)</f>
        <v>0</v>
      </c>
      <c r="BJ666" s="18" t="s">
        <v>87</v>
      </c>
      <c r="BK666" s="189">
        <f>ROUND(I666*H666,2)</f>
        <v>0</v>
      </c>
      <c r="BL666" s="18" t="s">
        <v>297</v>
      </c>
      <c r="BM666" s="188" t="s">
        <v>809</v>
      </c>
    </row>
    <row r="667" spans="1:65" s="13" customFormat="1">
      <c r="B667" s="190"/>
      <c r="D667" s="191" t="s">
        <v>184</v>
      </c>
      <c r="E667" s="192" t="s">
        <v>1</v>
      </c>
      <c r="F667" s="193" t="s">
        <v>810</v>
      </c>
      <c r="H667" s="194">
        <v>64.38</v>
      </c>
      <c r="I667" s="195"/>
      <c r="L667" s="190"/>
      <c r="M667" s="196"/>
      <c r="N667" s="197"/>
      <c r="O667" s="197"/>
      <c r="P667" s="197"/>
      <c r="Q667" s="197"/>
      <c r="R667" s="197"/>
      <c r="S667" s="197"/>
      <c r="T667" s="198"/>
      <c r="AT667" s="192" t="s">
        <v>184</v>
      </c>
      <c r="AU667" s="192" t="s">
        <v>89</v>
      </c>
      <c r="AV667" s="13" t="s">
        <v>89</v>
      </c>
      <c r="AW667" s="13" t="s">
        <v>35</v>
      </c>
      <c r="AX667" s="13" t="s">
        <v>79</v>
      </c>
      <c r="AY667" s="192" t="s">
        <v>177</v>
      </c>
    </row>
    <row r="668" spans="1:65" s="14" customFormat="1">
      <c r="B668" s="199"/>
      <c r="D668" s="191" t="s">
        <v>184</v>
      </c>
      <c r="E668" s="200" t="s">
        <v>1</v>
      </c>
      <c r="F668" s="201" t="s">
        <v>186</v>
      </c>
      <c r="H668" s="202">
        <v>64.38</v>
      </c>
      <c r="I668" s="203"/>
      <c r="L668" s="199"/>
      <c r="M668" s="204"/>
      <c r="N668" s="205"/>
      <c r="O668" s="205"/>
      <c r="P668" s="205"/>
      <c r="Q668" s="205"/>
      <c r="R668" s="205"/>
      <c r="S668" s="205"/>
      <c r="T668" s="206"/>
      <c r="AT668" s="200" t="s">
        <v>184</v>
      </c>
      <c r="AU668" s="200" t="s">
        <v>89</v>
      </c>
      <c r="AV668" s="14" t="s">
        <v>183</v>
      </c>
      <c r="AW668" s="14" t="s">
        <v>35</v>
      </c>
      <c r="AX668" s="14" t="s">
        <v>87</v>
      </c>
      <c r="AY668" s="200" t="s">
        <v>177</v>
      </c>
    </row>
    <row r="669" spans="1:65" s="2" customFormat="1" ht="16.5" customHeight="1">
      <c r="A669" s="33"/>
      <c r="B669" s="141"/>
      <c r="C669" s="176" t="s">
        <v>562</v>
      </c>
      <c r="D669" s="176" t="s">
        <v>179</v>
      </c>
      <c r="E669" s="177" t="s">
        <v>811</v>
      </c>
      <c r="F669" s="178" t="s">
        <v>812</v>
      </c>
      <c r="G669" s="179" t="s">
        <v>182</v>
      </c>
      <c r="H669" s="180">
        <v>361.65</v>
      </c>
      <c r="I669" s="181"/>
      <c r="J669" s="182">
        <f>ROUND(I669*H669,2)</f>
        <v>0</v>
      </c>
      <c r="K669" s="183"/>
      <c r="L669" s="34"/>
      <c r="M669" s="184" t="s">
        <v>1</v>
      </c>
      <c r="N669" s="185" t="s">
        <v>44</v>
      </c>
      <c r="O669" s="59"/>
      <c r="P669" s="186">
        <f>O669*H669</f>
        <v>0</v>
      </c>
      <c r="Q669" s="186">
        <v>1.3999999999999999E-4</v>
      </c>
      <c r="R669" s="186">
        <f>Q669*H669</f>
        <v>5.0630999999999995E-2</v>
      </c>
      <c r="S669" s="186">
        <v>0</v>
      </c>
      <c r="T669" s="187">
        <f>S669*H669</f>
        <v>0</v>
      </c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R669" s="188" t="s">
        <v>297</v>
      </c>
      <c r="AT669" s="188" t="s">
        <v>179</v>
      </c>
      <c r="AU669" s="188" t="s">
        <v>89</v>
      </c>
      <c r="AY669" s="18" t="s">
        <v>177</v>
      </c>
      <c r="BE669" s="189">
        <f>IF(N669="základní",J669,0)</f>
        <v>0</v>
      </c>
      <c r="BF669" s="189">
        <f>IF(N669="snížená",J669,0)</f>
        <v>0</v>
      </c>
      <c r="BG669" s="189">
        <f>IF(N669="zákl. přenesená",J669,0)</f>
        <v>0</v>
      </c>
      <c r="BH669" s="189">
        <f>IF(N669="sníž. přenesená",J669,0)</f>
        <v>0</v>
      </c>
      <c r="BI669" s="189">
        <f>IF(N669="nulová",J669,0)</f>
        <v>0</v>
      </c>
      <c r="BJ669" s="18" t="s">
        <v>87</v>
      </c>
      <c r="BK669" s="189">
        <f>ROUND(I669*H669,2)</f>
        <v>0</v>
      </c>
      <c r="BL669" s="18" t="s">
        <v>297</v>
      </c>
      <c r="BM669" s="188" t="s">
        <v>813</v>
      </c>
    </row>
    <row r="670" spans="1:65" s="15" customFormat="1">
      <c r="B670" s="207"/>
      <c r="D670" s="191" t="s">
        <v>184</v>
      </c>
      <c r="E670" s="208" t="s">
        <v>1</v>
      </c>
      <c r="F670" s="209" t="s">
        <v>814</v>
      </c>
      <c r="H670" s="208" t="s">
        <v>1</v>
      </c>
      <c r="I670" s="210"/>
      <c r="L670" s="207"/>
      <c r="M670" s="211"/>
      <c r="N670" s="212"/>
      <c r="O670" s="212"/>
      <c r="P670" s="212"/>
      <c r="Q670" s="212"/>
      <c r="R670" s="212"/>
      <c r="S670" s="212"/>
      <c r="T670" s="213"/>
      <c r="AT670" s="208" t="s">
        <v>184</v>
      </c>
      <c r="AU670" s="208" t="s">
        <v>89</v>
      </c>
      <c r="AV670" s="15" t="s">
        <v>87</v>
      </c>
      <c r="AW670" s="15" t="s">
        <v>35</v>
      </c>
      <c r="AX670" s="15" t="s">
        <v>79</v>
      </c>
      <c r="AY670" s="208" t="s">
        <v>177</v>
      </c>
    </row>
    <row r="671" spans="1:65" s="13" customFormat="1">
      <c r="B671" s="190"/>
      <c r="D671" s="191" t="s">
        <v>184</v>
      </c>
      <c r="E671" s="192" t="s">
        <v>1</v>
      </c>
      <c r="F671" s="193" t="s">
        <v>815</v>
      </c>
      <c r="H671" s="194">
        <v>271.8</v>
      </c>
      <c r="I671" s="195"/>
      <c r="L671" s="190"/>
      <c r="M671" s="196"/>
      <c r="N671" s="197"/>
      <c r="O671" s="197"/>
      <c r="P671" s="197"/>
      <c r="Q671" s="197"/>
      <c r="R671" s="197"/>
      <c r="S671" s="197"/>
      <c r="T671" s="198"/>
      <c r="AT671" s="192" t="s">
        <v>184</v>
      </c>
      <c r="AU671" s="192" t="s">
        <v>89</v>
      </c>
      <c r="AV671" s="13" t="s">
        <v>89</v>
      </c>
      <c r="AW671" s="13" t="s">
        <v>35</v>
      </c>
      <c r="AX671" s="13" t="s">
        <v>79</v>
      </c>
      <c r="AY671" s="192" t="s">
        <v>177</v>
      </c>
    </row>
    <row r="672" spans="1:65" s="13" customFormat="1">
      <c r="B672" s="190"/>
      <c r="D672" s="191" t="s">
        <v>184</v>
      </c>
      <c r="E672" s="192" t="s">
        <v>1</v>
      </c>
      <c r="F672" s="193" t="s">
        <v>816</v>
      </c>
      <c r="H672" s="194">
        <v>63.9</v>
      </c>
      <c r="I672" s="195"/>
      <c r="L672" s="190"/>
      <c r="M672" s="196"/>
      <c r="N672" s="197"/>
      <c r="O672" s="197"/>
      <c r="P672" s="197"/>
      <c r="Q672" s="197"/>
      <c r="R672" s="197"/>
      <c r="S672" s="197"/>
      <c r="T672" s="198"/>
      <c r="AT672" s="192" t="s">
        <v>184</v>
      </c>
      <c r="AU672" s="192" t="s">
        <v>89</v>
      </c>
      <c r="AV672" s="13" t="s">
        <v>89</v>
      </c>
      <c r="AW672" s="13" t="s">
        <v>35</v>
      </c>
      <c r="AX672" s="13" t="s">
        <v>79</v>
      </c>
      <c r="AY672" s="192" t="s">
        <v>177</v>
      </c>
    </row>
    <row r="673" spans="1:65" s="13" customFormat="1">
      <c r="B673" s="190"/>
      <c r="D673" s="191" t="s">
        <v>184</v>
      </c>
      <c r="E673" s="192" t="s">
        <v>1</v>
      </c>
      <c r="F673" s="193" t="s">
        <v>817</v>
      </c>
      <c r="H673" s="194">
        <v>3</v>
      </c>
      <c r="I673" s="195"/>
      <c r="L673" s="190"/>
      <c r="M673" s="196"/>
      <c r="N673" s="197"/>
      <c r="O673" s="197"/>
      <c r="P673" s="197"/>
      <c r="Q673" s="197"/>
      <c r="R673" s="197"/>
      <c r="S673" s="197"/>
      <c r="T673" s="198"/>
      <c r="AT673" s="192" t="s">
        <v>184</v>
      </c>
      <c r="AU673" s="192" t="s">
        <v>89</v>
      </c>
      <c r="AV673" s="13" t="s">
        <v>89</v>
      </c>
      <c r="AW673" s="13" t="s">
        <v>35</v>
      </c>
      <c r="AX673" s="13" t="s">
        <v>79</v>
      </c>
      <c r="AY673" s="192" t="s">
        <v>177</v>
      </c>
    </row>
    <row r="674" spans="1:65" s="13" customFormat="1">
      <c r="B674" s="190"/>
      <c r="D674" s="191" t="s">
        <v>184</v>
      </c>
      <c r="E674" s="192" t="s">
        <v>1</v>
      </c>
      <c r="F674" s="193" t="s">
        <v>818</v>
      </c>
      <c r="H674" s="194">
        <v>7.17</v>
      </c>
      <c r="I674" s="195"/>
      <c r="L674" s="190"/>
      <c r="M674" s="196"/>
      <c r="N674" s="197"/>
      <c r="O674" s="197"/>
      <c r="P674" s="197"/>
      <c r="Q674" s="197"/>
      <c r="R674" s="197"/>
      <c r="S674" s="197"/>
      <c r="T674" s="198"/>
      <c r="AT674" s="192" t="s">
        <v>184</v>
      </c>
      <c r="AU674" s="192" t="s">
        <v>89</v>
      </c>
      <c r="AV674" s="13" t="s">
        <v>89</v>
      </c>
      <c r="AW674" s="13" t="s">
        <v>35</v>
      </c>
      <c r="AX674" s="13" t="s">
        <v>79</v>
      </c>
      <c r="AY674" s="192" t="s">
        <v>177</v>
      </c>
    </row>
    <row r="675" spans="1:65" s="13" customFormat="1">
      <c r="B675" s="190"/>
      <c r="D675" s="191" t="s">
        <v>184</v>
      </c>
      <c r="E675" s="192" t="s">
        <v>1</v>
      </c>
      <c r="F675" s="193" t="s">
        <v>819</v>
      </c>
      <c r="H675" s="194">
        <v>6.36</v>
      </c>
      <c r="I675" s="195"/>
      <c r="L675" s="190"/>
      <c r="M675" s="196"/>
      <c r="N675" s="197"/>
      <c r="O675" s="197"/>
      <c r="P675" s="197"/>
      <c r="Q675" s="197"/>
      <c r="R675" s="197"/>
      <c r="S675" s="197"/>
      <c r="T675" s="198"/>
      <c r="AT675" s="192" t="s">
        <v>184</v>
      </c>
      <c r="AU675" s="192" t="s">
        <v>89</v>
      </c>
      <c r="AV675" s="13" t="s">
        <v>89</v>
      </c>
      <c r="AW675" s="13" t="s">
        <v>35</v>
      </c>
      <c r="AX675" s="13" t="s">
        <v>79</v>
      </c>
      <c r="AY675" s="192" t="s">
        <v>177</v>
      </c>
    </row>
    <row r="676" spans="1:65" s="13" customFormat="1">
      <c r="B676" s="190"/>
      <c r="D676" s="191" t="s">
        <v>184</v>
      </c>
      <c r="E676" s="192" t="s">
        <v>1</v>
      </c>
      <c r="F676" s="193" t="s">
        <v>820</v>
      </c>
      <c r="H676" s="194">
        <v>6.97</v>
      </c>
      <c r="I676" s="195"/>
      <c r="L676" s="190"/>
      <c r="M676" s="196"/>
      <c r="N676" s="197"/>
      <c r="O676" s="197"/>
      <c r="P676" s="197"/>
      <c r="Q676" s="197"/>
      <c r="R676" s="197"/>
      <c r="S676" s="197"/>
      <c r="T676" s="198"/>
      <c r="AT676" s="192" t="s">
        <v>184</v>
      </c>
      <c r="AU676" s="192" t="s">
        <v>89</v>
      </c>
      <c r="AV676" s="13" t="s">
        <v>89</v>
      </c>
      <c r="AW676" s="13" t="s">
        <v>35</v>
      </c>
      <c r="AX676" s="13" t="s">
        <v>79</v>
      </c>
      <c r="AY676" s="192" t="s">
        <v>177</v>
      </c>
    </row>
    <row r="677" spans="1:65" s="13" customFormat="1">
      <c r="B677" s="190"/>
      <c r="D677" s="191" t="s">
        <v>184</v>
      </c>
      <c r="E677" s="192" t="s">
        <v>1</v>
      </c>
      <c r="F677" s="193" t="s">
        <v>821</v>
      </c>
      <c r="H677" s="194">
        <v>2.4500000000000002</v>
      </c>
      <c r="I677" s="195"/>
      <c r="L677" s="190"/>
      <c r="M677" s="196"/>
      <c r="N677" s="197"/>
      <c r="O677" s="197"/>
      <c r="P677" s="197"/>
      <c r="Q677" s="197"/>
      <c r="R677" s="197"/>
      <c r="S677" s="197"/>
      <c r="T677" s="198"/>
      <c r="AT677" s="192" t="s">
        <v>184</v>
      </c>
      <c r="AU677" s="192" t="s">
        <v>89</v>
      </c>
      <c r="AV677" s="13" t="s">
        <v>89</v>
      </c>
      <c r="AW677" s="13" t="s">
        <v>35</v>
      </c>
      <c r="AX677" s="13" t="s">
        <v>79</v>
      </c>
      <c r="AY677" s="192" t="s">
        <v>177</v>
      </c>
    </row>
    <row r="678" spans="1:65" s="14" customFormat="1">
      <c r="B678" s="199"/>
      <c r="D678" s="191" t="s">
        <v>184</v>
      </c>
      <c r="E678" s="200" t="s">
        <v>1</v>
      </c>
      <c r="F678" s="201" t="s">
        <v>186</v>
      </c>
      <c r="H678" s="202">
        <v>361.65</v>
      </c>
      <c r="I678" s="203"/>
      <c r="L678" s="199"/>
      <c r="M678" s="204"/>
      <c r="N678" s="205"/>
      <c r="O678" s="205"/>
      <c r="P678" s="205"/>
      <c r="Q678" s="205"/>
      <c r="R678" s="205"/>
      <c r="S678" s="205"/>
      <c r="T678" s="206"/>
      <c r="AT678" s="200" t="s">
        <v>184</v>
      </c>
      <c r="AU678" s="200" t="s">
        <v>89</v>
      </c>
      <c r="AV678" s="14" t="s">
        <v>183</v>
      </c>
      <c r="AW678" s="14" t="s">
        <v>35</v>
      </c>
      <c r="AX678" s="14" t="s">
        <v>87</v>
      </c>
      <c r="AY678" s="200" t="s">
        <v>177</v>
      </c>
    </row>
    <row r="679" spans="1:65" s="2" customFormat="1" ht="16.5" customHeight="1">
      <c r="A679" s="33"/>
      <c r="B679" s="141"/>
      <c r="C679" s="176" t="s">
        <v>822</v>
      </c>
      <c r="D679" s="176" t="s">
        <v>179</v>
      </c>
      <c r="E679" s="177" t="s">
        <v>823</v>
      </c>
      <c r="F679" s="178" t="s">
        <v>824</v>
      </c>
      <c r="G679" s="179" t="s">
        <v>282</v>
      </c>
      <c r="H679" s="180">
        <v>91.9</v>
      </c>
      <c r="I679" s="181"/>
      <c r="J679" s="182">
        <f>ROUND(I679*H679,2)</f>
        <v>0</v>
      </c>
      <c r="K679" s="183"/>
      <c r="L679" s="34"/>
      <c r="M679" s="184" t="s">
        <v>1</v>
      </c>
      <c r="N679" s="185" t="s">
        <v>44</v>
      </c>
      <c r="O679" s="59"/>
      <c r="P679" s="186">
        <f>O679*H679</f>
        <v>0</v>
      </c>
      <c r="Q679" s="186">
        <v>1.5E-3</v>
      </c>
      <c r="R679" s="186">
        <f>Q679*H679</f>
        <v>0.13785</v>
      </c>
      <c r="S679" s="186">
        <v>0</v>
      </c>
      <c r="T679" s="187">
        <f>S679*H679</f>
        <v>0</v>
      </c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R679" s="188" t="s">
        <v>297</v>
      </c>
      <c r="AT679" s="188" t="s">
        <v>179</v>
      </c>
      <c r="AU679" s="188" t="s">
        <v>89</v>
      </c>
      <c r="AY679" s="18" t="s">
        <v>177</v>
      </c>
      <c r="BE679" s="189">
        <f>IF(N679="základní",J679,0)</f>
        <v>0</v>
      </c>
      <c r="BF679" s="189">
        <f>IF(N679="snížená",J679,0)</f>
        <v>0</v>
      </c>
      <c r="BG679" s="189">
        <f>IF(N679="zákl. přenesená",J679,0)</f>
        <v>0</v>
      </c>
      <c r="BH679" s="189">
        <f>IF(N679="sníž. přenesená",J679,0)</f>
        <v>0</v>
      </c>
      <c r="BI679" s="189">
        <f>IF(N679="nulová",J679,0)</f>
        <v>0</v>
      </c>
      <c r="BJ679" s="18" t="s">
        <v>87</v>
      </c>
      <c r="BK679" s="189">
        <f>ROUND(I679*H679,2)</f>
        <v>0</v>
      </c>
      <c r="BL679" s="18" t="s">
        <v>297</v>
      </c>
      <c r="BM679" s="188" t="s">
        <v>825</v>
      </c>
    </row>
    <row r="680" spans="1:65" s="15" customFormat="1">
      <c r="B680" s="207"/>
      <c r="D680" s="191" t="s">
        <v>184</v>
      </c>
      <c r="E680" s="208" t="s">
        <v>1</v>
      </c>
      <c r="F680" s="209" t="s">
        <v>826</v>
      </c>
      <c r="H680" s="208" t="s">
        <v>1</v>
      </c>
      <c r="I680" s="210"/>
      <c r="L680" s="207"/>
      <c r="M680" s="211"/>
      <c r="N680" s="212"/>
      <c r="O680" s="212"/>
      <c r="P680" s="212"/>
      <c r="Q680" s="212"/>
      <c r="R680" s="212"/>
      <c r="S680" s="212"/>
      <c r="T680" s="213"/>
      <c r="AT680" s="208" t="s">
        <v>184</v>
      </c>
      <c r="AU680" s="208" t="s">
        <v>89</v>
      </c>
      <c r="AV680" s="15" t="s">
        <v>87</v>
      </c>
      <c r="AW680" s="15" t="s">
        <v>35</v>
      </c>
      <c r="AX680" s="15" t="s">
        <v>79</v>
      </c>
      <c r="AY680" s="208" t="s">
        <v>177</v>
      </c>
    </row>
    <row r="681" spans="1:65" s="13" customFormat="1">
      <c r="B681" s="190"/>
      <c r="D681" s="191" t="s">
        <v>184</v>
      </c>
      <c r="E681" s="192" t="s">
        <v>1</v>
      </c>
      <c r="F681" s="193" t="s">
        <v>827</v>
      </c>
      <c r="H681" s="194">
        <v>26.47</v>
      </c>
      <c r="I681" s="195"/>
      <c r="L681" s="190"/>
      <c r="M681" s="196"/>
      <c r="N681" s="197"/>
      <c r="O681" s="197"/>
      <c r="P681" s="197"/>
      <c r="Q681" s="197"/>
      <c r="R681" s="197"/>
      <c r="S681" s="197"/>
      <c r="T681" s="198"/>
      <c r="AT681" s="192" t="s">
        <v>184</v>
      </c>
      <c r="AU681" s="192" t="s">
        <v>89</v>
      </c>
      <c r="AV681" s="13" t="s">
        <v>89</v>
      </c>
      <c r="AW681" s="13" t="s">
        <v>35</v>
      </c>
      <c r="AX681" s="13" t="s">
        <v>79</v>
      </c>
      <c r="AY681" s="192" t="s">
        <v>177</v>
      </c>
    </row>
    <row r="682" spans="1:65" s="13" customFormat="1">
      <c r="B682" s="190"/>
      <c r="D682" s="191" t="s">
        <v>184</v>
      </c>
      <c r="E682" s="192" t="s">
        <v>1</v>
      </c>
      <c r="F682" s="193" t="s">
        <v>828</v>
      </c>
      <c r="H682" s="194">
        <v>65.430000000000007</v>
      </c>
      <c r="I682" s="195"/>
      <c r="L682" s="190"/>
      <c r="M682" s="196"/>
      <c r="N682" s="197"/>
      <c r="O682" s="197"/>
      <c r="P682" s="197"/>
      <c r="Q682" s="197"/>
      <c r="R682" s="197"/>
      <c r="S682" s="197"/>
      <c r="T682" s="198"/>
      <c r="AT682" s="192" t="s">
        <v>184</v>
      </c>
      <c r="AU682" s="192" t="s">
        <v>89</v>
      </c>
      <c r="AV682" s="13" t="s">
        <v>89</v>
      </c>
      <c r="AW682" s="13" t="s">
        <v>35</v>
      </c>
      <c r="AX682" s="13" t="s">
        <v>79</v>
      </c>
      <c r="AY682" s="192" t="s">
        <v>177</v>
      </c>
    </row>
    <row r="683" spans="1:65" s="14" customFormat="1">
      <c r="B683" s="199"/>
      <c r="D683" s="191" t="s">
        <v>184</v>
      </c>
      <c r="E683" s="200" t="s">
        <v>1</v>
      </c>
      <c r="F683" s="201" t="s">
        <v>186</v>
      </c>
      <c r="H683" s="202">
        <v>91.9</v>
      </c>
      <c r="I683" s="203"/>
      <c r="L683" s="199"/>
      <c r="M683" s="204"/>
      <c r="N683" s="205"/>
      <c r="O683" s="205"/>
      <c r="P683" s="205"/>
      <c r="Q683" s="205"/>
      <c r="R683" s="205"/>
      <c r="S683" s="205"/>
      <c r="T683" s="206"/>
      <c r="AT683" s="200" t="s">
        <v>184</v>
      </c>
      <c r="AU683" s="200" t="s">
        <v>89</v>
      </c>
      <c r="AV683" s="14" t="s">
        <v>183</v>
      </c>
      <c r="AW683" s="14" t="s">
        <v>35</v>
      </c>
      <c r="AX683" s="14" t="s">
        <v>87</v>
      </c>
      <c r="AY683" s="200" t="s">
        <v>177</v>
      </c>
    </row>
    <row r="684" spans="1:65" s="2" customFormat="1" ht="16.5" customHeight="1">
      <c r="A684" s="33"/>
      <c r="B684" s="141"/>
      <c r="C684" s="176" t="s">
        <v>566</v>
      </c>
      <c r="D684" s="176" t="s">
        <v>179</v>
      </c>
      <c r="E684" s="177" t="s">
        <v>829</v>
      </c>
      <c r="F684" s="178" t="s">
        <v>830</v>
      </c>
      <c r="G684" s="179" t="s">
        <v>282</v>
      </c>
      <c r="H684" s="180">
        <v>38.4</v>
      </c>
      <c r="I684" s="181"/>
      <c r="J684" s="182">
        <f>ROUND(I684*H684,2)</f>
        <v>0</v>
      </c>
      <c r="K684" s="183"/>
      <c r="L684" s="34"/>
      <c r="M684" s="184" t="s">
        <v>1</v>
      </c>
      <c r="N684" s="185" t="s">
        <v>44</v>
      </c>
      <c r="O684" s="59"/>
      <c r="P684" s="186">
        <f>O684*H684</f>
        <v>0</v>
      </c>
      <c r="Q684" s="186">
        <v>4.2999999999999999E-4</v>
      </c>
      <c r="R684" s="186">
        <f>Q684*H684</f>
        <v>1.6511999999999999E-2</v>
      </c>
      <c r="S684" s="186">
        <v>0</v>
      </c>
      <c r="T684" s="187">
        <f>S684*H684</f>
        <v>0</v>
      </c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R684" s="188" t="s">
        <v>297</v>
      </c>
      <c r="AT684" s="188" t="s">
        <v>179</v>
      </c>
      <c r="AU684" s="188" t="s">
        <v>89</v>
      </c>
      <c r="AY684" s="18" t="s">
        <v>177</v>
      </c>
      <c r="BE684" s="189">
        <f>IF(N684="základní",J684,0)</f>
        <v>0</v>
      </c>
      <c r="BF684" s="189">
        <f>IF(N684="snížená",J684,0)</f>
        <v>0</v>
      </c>
      <c r="BG684" s="189">
        <f>IF(N684="zákl. přenesená",J684,0)</f>
        <v>0</v>
      </c>
      <c r="BH684" s="189">
        <f>IF(N684="sníž. přenesená",J684,0)</f>
        <v>0</v>
      </c>
      <c r="BI684" s="189">
        <f>IF(N684="nulová",J684,0)</f>
        <v>0</v>
      </c>
      <c r="BJ684" s="18" t="s">
        <v>87</v>
      </c>
      <c r="BK684" s="189">
        <f>ROUND(I684*H684,2)</f>
        <v>0</v>
      </c>
      <c r="BL684" s="18" t="s">
        <v>297</v>
      </c>
      <c r="BM684" s="188" t="s">
        <v>831</v>
      </c>
    </row>
    <row r="685" spans="1:65" s="15" customFormat="1">
      <c r="B685" s="207"/>
      <c r="D685" s="191" t="s">
        <v>184</v>
      </c>
      <c r="E685" s="208" t="s">
        <v>1</v>
      </c>
      <c r="F685" s="209" t="s">
        <v>832</v>
      </c>
      <c r="H685" s="208" t="s">
        <v>1</v>
      </c>
      <c r="I685" s="210"/>
      <c r="L685" s="207"/>
      <c r="M685" s="211"/>
      <c r="N685" s="212"/>
      <c r="O685" s="212"/>
      <c r="P685" s="212"/>
      <c r="Q685" s="212"/>
      <c r="R685" s="212"/>
      <c r="S685" s="212"/>
      <c r="T685" s="213"/>
      <c r="AT685" s="208" t="s">
        <v>184</v>
      </c>
      <c r="AU685" s="208" t="s">
        <v>89</v>
      </c>
      <c r="AV685" s="15" t="s">
        <v>87</v>
      </c>
      <c r="AW685" s="15" t="s">
        <v>35</v>
      </c>
      <c r="AX685" s="15" t="s">
        <v>79</v>
      </c>
      <c r="AY685" s="208" t="s">
        <v>177</v>
      </c>
    </row>
    <row r="686" spans="1:65" s="13" customFormat="1">
      <c r="B686" s="190"/>
      <c r="D686" s="191" t="s">
        <v>184</v>
      </c>
      <c r="E686" s="192" t="s">
        <v>1</v>
      </c>
      <c r="F686" s="193" t="s">
        <v>833</v>
      </c>
      <c r="H686" s="194">
        <v>7.5</v>
      </c>
      <c r="I686" s="195"/>
      <c r="L686" s="190"/>
      <c r="M686" s="196"/>
      <c r="N686" s="197"/>
      <c r="O686" s="197"/>
      <c r="P686" s="197"/>
      <c r="Q686" s="197"/>
      <c r="R686" s="197"/>
      <c r="S686" s="197"/>
      <c r="T686" s="198"/>
      <c r="AT686" s="192" t="s">
        <v>184</v>
      </c>
      <c r="AU686" s="192" t="s">
        <v>89</v>
      </c>
      <c r="AV686" s="13" t="s">
        <v>89</v>
      </c>
      <c r="AW686" s="13" t="s">
        <v>35</v>
      </c>
      <c r="AX686" s="13" t="s">
        <v>79</v>
      </c>
      <c r="AY686" s="192" t="s">
        <v>177</v>
      </c>
    </row>
    <row r="687" spans="1:65" s="13" customFormat="1">
      <c r="B687" s="190"/>
      <c r="D687" s="191" t="s">
        <v>184</v>
      </c>
      <c r="E687" s="192" t="s">
        <v>1</v>
      </c>
      <c r="F687" s="193" t="s">
        <v>834</v>
      </c>
      <c r="H687" s="194">
        <v>23.9</v>
      </c>
      <c r="I687" s="195"/>
      <c r="L687" s="190"/>
      <c r="M687" s="196"/>
      <c r="N687" s="197"/>
      <c r="O687" s="197"/>
      <c r="P687" s="197"/>
      <c r="Q687" s="197"/>
      <c r="R687" s="197"/>
      <c r="S687" s="197"/>
      <c r="T687" s="198"/>
      <c r="AT687" s="192" t="s">
        <v>184</v>
      </c>
      <c r="AU687" s="192" t="s">
        <v>89</v>
      </c>
      <c r="AV687" s="13" t="s">
        <v>89</v>
      </c>
      <c r="AW687" s="13" t="s">
        <v>35</v>
      </c>
      <c r="AX687" s="13" t="s">
        <v>79</v>
      </c>
      <c r="AY687" s="192" t="s">
        <v>177</v>
      </c>
    </row>
    <row r="688" spans="1:65" s="13" customFormat="1">
      <c r="B688" s="190"/>
      <c r="D688" s="191" t="s">
        <v>184</v>
      </c>
      <c r="E688" s="192" t="s">
        <v>1</v>
      </c>
      <c r="F688" s="193" t="s">
        <v>835</v>
      </c>
      <c r="H688" s="194">
        <v>7</v>
      </c>
      <c r="I688" s="195"/>
      <c r="L688" s="190"/>
      <c r="M688" s="196"/>
      <c r="N688" s="197"/>
      <c r="O688" s="197"/>
      <c r="P688" s="197"/>
      <c r="Q688" s="197"/>
      <c r="R688" s="197"/>
      <c r="S688" s="197"/>
      <c r="T688" s="198"/>
      <c r="AT688" s="192" t="s">
        <v>184</v>
      </c>
      <c r="AU688" s="192" t="s">
        <v>89</v>
      </c>
      <c r="AV688" s="13" t="s">
        <v>89</v>
      </c>
      <c r="AW688" s="13" t="s">
        <v>35</v>
      </c>
      <c r="AX688" s="13" t="s">
        <v>79</v>
      </c>
      <c r="AY688" s="192" t="s">
        <v>177</v>
      </c>
    </row>
    <row r="689" spans="1:65" s="14" customFormat="1">
      <c r="B689" s="199"/>
      <c r="D689" s="191" t="s">
        <v>184</v>
      </c>
      <c r="E689" s="200" t="s">
        <v>1</v>
      </c>
      <c r="F689" s="201" t="s">
        <v>186</v>
      </c>
      <c r="H689" s="202">
        <v>38.4</v>
      </c>
      <c r="I689" s="203"/>
      <c r="L689" s="199"/>
      <c r="M689" s="204"/>
      <c r="N689" s="205"/>
      <c r="O689" s="205"/>
      <c r="P689" s="205"/>
      <c r="Q689" s="205"/>
      <c r="R689" s="205"/>
      <c r="S689" s="205"/>
      <c r="T689" s="206"/>
      <c r="AT689" s="200" t="s">
        <v>184</v>
      </c>
      <c r="AU689" s="200" t="s">
        <v>89</v>
      </c>
      <c r="AV689" s="14" t="s">
        <v>183</v>
      </c>
      <c r="AW689" s="14" t="s">
        <v>35</v>
      </c>
      <c r="AX689" s="14" t="s">
        <v>87</v>
      </c>
      <c r="AY689" s="200" t="s">
        <v>177</v>
      </c>
    </row>
    <row r="690" spans="1:65" s="2" customFormat="1" ht="16.5" customHeight="1">
      <c r="A690" s="33"/>
      <c r="B690" s="141"/>
      <c r="C690" s="176" t="s">
        <v>754</v>
      </c>
      <c r="D690" s="176" t="s">
        <v>179</v>
      </c>
      <c r="E690" s="177" t="s">
        <v>836</v>
      </c>
      <c r="F690" s="178" t="s">
        <v>837</v>
      </c>
      <c r="G690" s="179" t="s">
        <v>282</v>
      </c>
      <c r="H690" s="180">
        <v>71.2</v>
      </c>
      <c r="I690" s="181"/>
      <c r="J690" s="182">
        <f>ROUND(I690*H690,2)</f>
        <v>0</v>
      </c>
      <c r="K690" s="183"/>
      <c r="L690" s="34"/>
      <c r="M690" s="184" t="s">
        <v>1</v>
      </c>
      <c r="N690" s="185" t="s">
        <v>44</v>
      </c>
      <c r="O690" s="59"/>
      <c r="P690" s="186">
        <f>O690*H690</f>
        <v>0</v>
      </c>
      <c r="Q690" s="186">
        <v>5.9999999999999995E-4</v>
      </c>
      <c r="R690" s="186">
        <f>Q690*H690</f>
        <v>4.2720000000000001E-2</v>
      </c>
      <c r="S690" s="186">
        <v>0</v>
      </c>
      <c r="T690" s="187">
        <f>S690*H690</f>
        <v>0</v>
      </c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R690" s="188" t="s">
        <v>297</v>
      </c>
      <c r="AT690" s="188" t="s">
        <v>179</v>
      </c>
      <c r="AU690" s="188" t="s">
        <v>89</v>
      </c>
      <c r="AY690" s="18" t="s">
        <v>177</v>
      </c>
      <c r="BE690" s="189">
        <f>IF(N690="základní",J690,0)</f>
        <v>0</v>
      </c>
      <c r="BF690" s="189">
        <f>IF(N690="snížená",J690,0)</f>
        <v>0</v>
      </c>
      <c r="BG690" s="189">
        <f>IF(N690="zákl. přenesená",J690,0)</f>
        <v>0</v>
      </c>
      <c r="BH690" s="189">
        <f>IF(N690="sníž. přenesená",J690,0)</f>
        <v>0</v>
      </c>
      <c r="BI690" s="189">
        <f>IF(N690="nulová",J690,0)</f>
        <v>0</v>
      </c>
      <c r="BJ690" s="18" t="s">
        <v>87</v>
      </c>
      <c r="BK690" s="189">
        <f>ROUND(I690*H690,2)</f>
        <v>0</v>
      </c>
      <c r="BL690" s="18" t="s">
        <v>297</v>
      </c>
      <c r="BM690" s="188" t="s">
        <v>838</v>
      </c>
    </row>
    <row r="691" spans="1:65" s="15" customFormat="1">
      <c r="B691" s="207"/>
      <c r="D691" s="191" t="s">
        <v>184</v>
      </c>
      <c r="E691" s="208" t="s">
        <v>1</v>
      </c>
      <c r="F691" s="209" t="s">
        <v>839</v>
      </c>
      <c r="H691" s="208" t="s">
        <v>1</v>
      </c>
      <c r="I691" s="210"/>
      <c r="L691" s="207"/>
      <c r="M691" s="211"/>
      <c r="N691" s="212"/>
      <c r="O691" s="212"/>
      <c r="P691" s="212"/>
      <c r="Q691" s="212"/>
      <c r="R691" s="212"/>
      <c r="S691" s="212"/>
      <c r="T691" s="213"/>
      <c r="AT691" s="208" t="s">
        <v>184</v>
      </c>
      <c r="AU691" s="208" t="s">
        <v>89</v>
      </c>
      <c r="AV691" s="15" t="s">
        <v>87</v>
      </c>
      <c r="AW691" s="15" t="s">
        <v>35</v>
      </c>
      <c r="AX691" s="15" t="s">
        <v>79</v>
      </c>
      <c r="AY691" s="208" t="s">
        <v>177</v>
      </c>
    </row>
    <row r="692" spans="1:65" s="13" customFormat="1">
      <c r="B692" s="190"/>
      <c r="D692" s="191" t="s">
        <v>184</v>
      </c>
      <c r="E692" s="192" t="s">
        <v>1</v>
      </c>
      <c r="F692" s="193" t="s">
        <v>840</v>
      </c>
      <c r="H692" s="194">
        <v>32.799999999999997</v>
      </c>
      <c r="I692" s="195"/>
      <c r="L692" s="190"/>
      <c r="M692" s="196"/>
      <c r="N692" s="197"/>
      <c r="O692" s="197"/>
      <c r="P692" s="197"/>
      <c r="Q692" s="197"/>
      <c r="R692" s="197"/>
      <c r="S692" s="197"/>
      <c r="T692" s="198"/>
      <c r="AT692" s="192" t="s">
        <v>184</v>
      </c>
      <c r="AU692" s="192" t="s">
        <v>89</v>
      </c>
      <c r="AV692" s="13" t="s">
        <v>89</v>
      </c>
      <c r="AW692" s="13" t="s">
        <v>35</v>
      </c>
      <c r="AX692" s="13" t="s">
        <v>79</v>
      </c>
      <c r="AY692" s="192" t="s">
        <v>177</v>
      </c>
    </row>
    <row r="693" spans="1:65" s="13" customFormat="1">
      <c r="B693" s="190"/>
      <c r="D693" s="191" t="s">
        <v>184</v>
      </c>
      <c r="E693" s="192" t="s">
        <v>1</v>
      </c>
      <c r="F693" s="193" t="s">
        <v>833</v>
      </c>
      <c r="H693" s="194">
        <v>7.5</v>
      </c>
      <c r="I693" s="195"/>
      <c r="L693" s="190"/>
      <c r="M693" s="196"/>
      <c r="N693" s="197"/>
      <c r="O693" s="197"/>
      <c r="P693" s="197"/>
      <c r="Q693" s="197"/>
      <c r="R693" s="197"/>
      <c r="S693" s="197"/>
      <c r="T693" s="198"/>
      <c r="AT693" s="192" t="s">
        <v>184</v>
      </c>
      <c r="AU693" s="192" t="s">
        <v>89</v>
      </c>
      <c r="AV693" s="13" t="s">
        <v>89</v>
      </c>
      <c r="AW693" s="13" t="s">
        <v>35</v>
      </c>
      <c r="AX693" s="13" t="s">
        <v>79</v>
      </c>
      <c r="AY693" s="192" t="s">
        <v>177</v>
      </c>
    </row>
    <row r="694" spans="1:65" s="13" customFormat="1">
      <c r="B694" s="190"/>
      <c r="D694" s="191" t="s">
        <v>184</v>
      </c>
      <c r="E694" s="192" t="s">
        <v>1</v>
      </c>
      <c r="F694" s="193" t="s">
        <v>834</v>
      </c>
      <c r="H694" s="194">
        <v>23.9</v>
      </c>
      <c r="I694" s="195"/>
      <c r="L694" s="190"/>
      <c r="M694" s="196"/>
      <c r="N694" s="197"/>
      <c r="O694" s="197"/>
      <c r="P694" s="197"/>
      <c r="Q694" s="197"/>
      <c r="R694" s="197"/>
      <c r="S694" s="197"/>
      <c r="T694" s="198"/>
      <c r="AT694" s="192" t="s">
        <v>184</v>
      </c>
      <c r="AU694" s="192" t="s">
        <v>89</v>
      </c>
      <c r="AV694" s="13" t="s">
        <v>89</v>
      </c>
      <c r="AW694" s="13" t="s">
        <v>35</v>
      </c>
      <c r="AX694" s="13" t="s">
        <v>79</v>
      </c>
      <c r="AY694" s="192" t="s">
        <v>177</v>
      </c>
    </row>
    <row r="695" spans="1:65" s="13" customFormat="1">
      <c r="B695" s="190"/>
      <c r="D695" s="191" t="s">
        <v>184</v>
      </c>
      <c r="E695" s="192" t="s">
        <v>1</v>
      </c>
      <c r="F695" s="193" t="s">
        <v>835</v>
      </c>
      <c r="H695" s="194">
        <v>7</v>
      </c>
      <c r="I695" s="195"/>
      <c r="L695" s="190"/>
      <c r="M695" s="196"/>
      <c r="N695" s="197"/>
      <c r="O695" s="197"/>
      <c r="P695" s="197"/>
      <c r="Q695" s="197"/>
      <c r="R695" s="197"/>
      <c r="S695" s="197"/>
      <c r="T695" s="198"/>
      <c r="AT695" s="192" t="s">
        <v>184</v>
      </c>
      <c r="AU695" s="192" t="s">
        <v>89</v>
      </c>
      <c r="AV695" s="13" t="s">
        <v>89</v>
      </c>
      <c r="AW695" s="13" t="s">
        <v>35</v>
      </c>
      <c r="AX695" s="13" t="s">
        <v>79</v>
      </c>
      <c r="AY695" s="192" t="s">
        <v>177</v>
      </c>
    </row>
    <row r="696" spans="1:65" s="14" customFormat="1">
      <c r="B696" s="199"/>
      <c r="D696" s="191" t="s">
        <v>184</v>
      </c>
      <c r="E696" s="200" t="s">
        <v>1</v>
      </c>
      <c r="F696" s="201" t="s">
        <v>186</v>
      </c>
      <c r="H696" s="202">
        <v>71.2</v>
      </c>
      <c r="I696" s="203"/>
      <c r="L696" s="199"/>
      <c r="M696" s="204"/>
      <c r="N696" s="205"/>
      <c r="O696" s="205"/>
      <c r="P696" s="205"/>
      <c r="Q696" s="205"/>
      <c r="R696" s="205"/>
      <c r="S696" s="205"/>
      <c r="T696" s="206"/>
      <c r="AT696" s="200" t="s">
        <v>184</v>
      </c>
      <c r="AU696" s="200" t="s">
        <v>89</v>
      </c>
      <c r="AV696" s="14" t="s">
        <v>183</v>
      </c>
      <c r="AW696" s="14" t="s">
        <v>35</v>
      </c>
      <c r="AX696" s="14" t="s">
        <v>87</v>
      </c>
      <c r="AY696" s="200" t="s">
        <v>177</v>
      </c>
    </row>
    <row r="697" spans="1:65" s="2" customFormat="1" ht="16.5" customHeight="1">
      <c r="A697" s="33"/>
      <c r="B697" s="141"/>
      <c r="C697" s="176" t="s">
        <v>585</v>
      </c>
      <c r="D697" s="176" t="s">
        <v>179</v>
      </c>
      <c r="E697" s="177" t="s">
        <v>841</v>
      </c>
      <c r="F697" s="178" t="s">
        <v>842</v>
      </c>
      <c r="G697" s="179" t="s">
        <v>182</v>
      </c>
      <c r="H697" s="180">
        <v>361.65</v>
      </c>
      <c r="I697" s="181"/>
      <c r="J697" s="182">
        <f>ROUND(I697*H697,2)</f>
        <v>0</v>
      </c>
      <c r="K697" s="183"/>
      <c r="L697" s="34"/>
      <c r="M697" s="184" t="s">
        <v>1</v>
      </c>
      <c r="N697" s="185" t="s">
        <v>44</v>
      </c>
      <c r="O697" s="59"/>
      <c r="P697" s="186">
        <f>O697*H697</f>
        <v>0</v>
      </c>
      <c r="Q697" s="186">
        <v>0</v>
      </c>
      <c r="R697" s="186">
        <f>Q697*H697</f>
        <v>0</v>
      </c>
      <c r="S697" s="186">
        <v>0</v>
      </c>
      <c r="T697" s="187">
        <f>S697*H697</f>
        <v>0</v>
      </c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R697" s="188" t="s">
        <v>297</v>
      </c>
      <c r="AT697" s="188" t="s">
        <v>179</v>
      </c>
      <c r="AU697" s="188" t="s">
        <v>89</v>
      </c>
      <c r="AY697" s="18" t="s">
        <v>177</v>
      </c>
      <c r="BE697" s="189">
        <f>IF(N697="základní",J697,0)</f>
        <v>0</v>
      </c>
      <c r="BF697" s="189">
        <f>IF(N697="snížená",J697,0)</f>
        <v>0</v>
      </c>
      <c r="BG697" s="189">
        <f>IF(N697="zákl. přenesená",J697,0)</f>
        <v>0</v>
      </c>
      <c r="BH697" s="189">
        <f>IF(N697="sníž. přenesená",J697,0)</f>
        <v>0</v>
      </c>
      <c r="BI697" s="189">
        <f>IF(N697="nulová",J697,0)</f>
        <v>0</v>
      </c>
      <c r="BJ697" s="18" t="s">
        <v>87</v>
      </c>
      <c r="BK697" s="189">
        <f>ROUND(I697*H697,2)</f>
        <v>0</v>
      </c>
      <c r="BL697" s="18" t="s">
        <v>297</v>
      </c>
      <c r="BM697" s="188" t="s">
        <v>843</v>
      </c>
    </row>
    <row r="698" spans="1:65" s="2" customFormat="1" ht="16.5" customHeight="1">
      <c r="A698" s="33"/>
      <c r="B698" s="141"/>
      <c r="C698" s="176" t="s">
        <v>844</v>
      </c>
      <c r="D698" s="176" t="s">
        <v>179</v>
      </c>
      <c r="E698" s="177" t="s">
        <v>845</v>
      </c>
      <c r="F698" s="178" t="s">
        <v>846</v>
      </c>
      <c r="G698" s="179" t="s">
        <v>519</v>
      </c>
      <c r="H698" s="180">
        <v>6</v>
      </c>
      <c r="I698" s="181"/>
      <c r="J698" s="182">
        <f>ROUND(I698*H698,2)</f>
        <v>0</v>
      </c>
      <c r="K698" s="183"/>
      <c r="L698" s="34"/>
      <c r="M698" s="184" t="s">
        <v>1</v>
      </c>
      <c r="N698" s="185" t="s">
        <v>44</v>
      </c>
      <c r="O698" s="59"/>
      <c r="P698" s="186">
        <f>O698*H698</f>
        <v>0</v>
      </c>
      <c r="Q698" s="186">
        <v>0</v>
      </c>
      <c r="R698" s="186">
        <f>Q698*H698</f>
        <v>0</v>
      </c>
      <c r="S698" s="186">
        <v>0</v>
      </c>
      <c r="T698" s="187">
        <f>S698*H698</f>
        <v>0</v>
      </c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R698" s="188" t="s">
        <v>297</v>
      </c>
      <c r="AT698" s="188" t="s">
        <v>179</v>
      </c>
      <c r="AU698" s="188" t="s">
        <v>89</v>
      </c>
      <c r="AY698" s="18" t="s">
        <v>177</v>
      </c>
      <c r="BE698" s="189">
        <f>IF(N698="základní",J698,0)</f>
        <v>0</v>
      </c>
      <c r="BF698" s="189">
        <f>IF(N698="snížená",J698,0)</f>
        <v>0</v>
      </c>
      <c r="BG698" s="189">
        <f>IF(N698="zákl. přenesená",J698,0)</f>
        <v>0</v>
      </c>
      <c r="BH698" s="189">
        <f>IF(N698="sníž. přenesená",J698,0)</f>
        <v>0</v>
      </c>
      <c r="BI698" s="189">
        <f>IF(N698="nulová",J698,0)</f>
        <v>0</v>
      </c>
      <c r="BJ698" s="18" t="s">
        <v>87</v>
      </c>
      <c r="BK698" s="189">
        <f>ROUND(I698*H698,2)</f>
        <v>0</v>
      </c>
      <c r="BL698" s="18" t="s">
        <v>297</v>
      </c>
      <c r="BM698" s="188" t="s">
        <v>847</v>
      </c>
    </row>
    <row r="699" spans="1:65" s="2" customFormat="1" ht="16.5" customHeight="1">
      <c r="A699" s="33"/>
      <c r="B699" s="141"/>
      <c r="C699" s="214" t="s">
        <v>590</v>
      </c>
      <c r="D699" s="214" t="s">
        <v>303</v>
      </c>
      <c r="E699" s="215" t="s">
        <v>848</v>
      </c>
      <c r="F699" s="216" t="s">
        <v>849</v>
      </c>
      <c r="G699" s="217" t="s">
        <v>182</v>
      </c>
      <c r="H699" s="218">
        <v>402.17099999999999</v>
      </c>
      <c r="I699" s="219"/>
      <c r="J699" s="220">
        <f>ROUND(I699*H699,2)</f>
        <v>0</v>
      </c>
      <c r="K699" s="221"/>
      <c r="L699" s="222"/>
      <c r="M699" s="223" t="s">
        <v>1</v>
      </c>
      <c r="N699" s="224" t="s">
        <v>44</v>
      </c>
      <c r="O699" s="59"/>
      <c r="P699" s="186">
        <f>O699*H699</f>
        <v>0</v>
      </c>
      <c r="Q699" s="186">
        <v>1.9E-3</v>
      </c>
      <c r="R699" s="186">
        <f>Q699*H699</f>
        <v>0.7641249</v>
      </c>
      <c r="S699" s="186">
        <v>0</v>
      </c>
      <c r="T699" s="187">
        <f>S699*H699</f>
        <v>0</v>
      </c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R699" s="188" t="s">
        <v>340</v>
      </c>
      <c r="AT699" s="188" t="s">
        <v>303</v>
      </c>
      <c r="AU699" s="188" t="s">
        <v>89</v>
      </c>
      <c r="AY699" s="18" t="s">
        <v>177</v>
      </c>
      <c r="BE699" s="189">
        <f>IF(N699="základní",J699,0)</f>
        <v>0</v>
      </c>
      <c r="BF699" s="189">
        <f>IF(N699="snížená",J699,0)</f>
        <v>0</v>
      </c>
      <c r="BG699" s="189">
        <f>IF(N699="zákl. přenesená",J699,0)</f>
        <v>0</v>
      </c>
      <c r="BH699" s="189">
        <f>IF(N699="sníž. přenesená",J699,0)</f>
        <v>0</v>
      </c>
      <c r="BI699" s="189">
        <f>IF(N699="nulová",J699,0)</f>
        <v>0</v>
      </c>
      <c r="BJ699" s="18" t="s">
        <v>87</v>
      </c>
      <c r="BK699" s="189">
        <f>ROUND(I699*H699,2)</f>
        <v>0</v>
      </c>
      <c r="BL699" s="18" t="s">
        <v>297</v>
      </c>
      <c r="BM699" s="188" t="s">
        <v>850</v>
      </c>
    </row>
    <row r="700" spans="1:65" s="13" customFormat="1">
      <c r="B700" s="190"/>
      <c r="D700" s="191" t="s">
        <v>184</v>
      </c>
      <c r="E700" s="192" t="s">
        <v>1</v>
      </c>
      <c r="F700" s="193" t="s">
        <v>851</v>
      </c>
      <c r="H700" s="194">
        <v>402.17099999999999</v>
      </c>
      <c r="I700" s="195"/>
      <c r="L700" s="190"/>
      <c r="M700" s="196"/>
      <c r="N700" s="197"/>
      <c r="O700" s="197"/>
      <c r="P700" s="197"/>
      <c r="Q700" s="197"/>
      <c r="R700" s="197"/>
      <c r="S700" s="197"/>
      <c r="T700" s="198"/>
      <c r="AT700" s="192" t="s">
        <v>184</v>
      </c>
      <c r="AU700" s="192" t="s">
        <v>89</v>
      </c>
      <c r="AV700" s="13" t="s">
        <v>89</v>
      </c>
      <c r="AW700" s="13" t="s">
        <v>35</v>
      </c>
      <c r="AX700" s="13" t="s">
        <v>79</v>
      </c>
      <c r="AY700" s="192" t="s">
        <v>177</v>
      </c>
    </row>
    <row r="701" spans="1:65" s="14" customFormat="1">
      <c r="B701" s="199"/>
      <c r="D701" s="191" t="s">
        <v>184</v>
      </c>
      <c r="E701" s="200" t="s">
        <v>1</v>
      </c>
      <c r="F701" s="201" t="s">
        <v>186</v>
      </c>
      <c r="H701" s="202">
        <v>402.17099999999999</v>
      </c>
      <c r="I701" s="203"/>
      <c r="L701" s="199"/>
      <c r="M701" s="204"/>
      <c r="N701" s="205"/>
      <c r="O701" s="205"/>
      <c r="P701" s="205"/>
      <c r="Q701" s="205"/>
      <c r="R701" s="205"/>
      <c r="S701" s="205"/>
      <c r="T701" s="206"/>
      <c r="AT701" s="200" t="s">
        <v>184</v>
      </c>
      <c r="AU701" s="200" t="s">
        <v>89</v>
      </c>
      <c r="AV701" s="14" t="s">
        <v>183</v>
      </c>
      <c r="AW701" s="14" t="s">
        <v>35</v>
      </c>
      <c r="AX701" s="14" t="s">
        <v>87</v>
      </c>
      <c r="AY701" s="200" t="s">
        <v>177</v>
      </c>
    </row>
    <row r="702" spans="1:65" s="2" customFormat="1" ht="24" customHeight="1">
      <c r="A702" s="33"/>
      <c r="B702" s="141"/>
      <c r="C702" s="214" t="s">
        <v>852</v>
      </c>
      <c r="D702" s="214" t="s">
        <v>303</v>
      </c>
      <c r="E702" s="215" t="s">
        <v>853</v>
      </c>
      <c r="F702" s="216" t="s">
        <v>854</v>
      </c>
      <c r="G702" s="217" t="s">
        <v>182</v>
      </c>
      <c r="H702" s="218">
        <v>70</v>
      </c>
      <c r="I702" s="219"/>
      <c r="J702" s="220">
        <f>ROUND(I702*H702,2)</f>
        <v>0</v>
      </c>
      <c r="K702" s="221"/>
      <c r="L702" s="222"/>
      <c r="M702" s="223" t="s">
        <v>1</v>
      </c>
      <c r="N702" s="224" t="s">
        <v>44</v>
      </c>
      <c r="O702" s="59"/>
      <c r="P702" s="186">
        <f>O702*H702</f>
        <v>0</v>
      </c>
      <c r="Q702" s="186">
        <v>3.8800000000000002E-3</v>
      </c>
      <c r="R702" s="186">
        <f>Q702*H702</f>
        <v>0.27160000000000001</v>
      </c>
      <c r="S702" s="186">
        <v>0</v>
      </c>
      <c r="T702" s="187">
        <f>S702*H702</f>
        <v>0</v>
      </c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R702" s="188" t="s">
        <v>340</v>
      </c>
      <c r="AT702" s="188" t="s">
        <v>303</v>
      </c>
      <c r="AU702" s="188" t="s">
        <v>89</v>
      </c>
      <c r="AY702" s="18" t="s">
        <v>177</v>
      </c>
      <c r="BE702" s="189">
        <f>IF(N702="základní",J702,0)</f>
        <v>0</v>
      </c>
      <c r="BF702" s="189">
        <f>IF(N702="snížená",J702,0)</f>
        <v>0</v>
      </c>
      <c r="BG702" s="189">
        <f>IF(N702="zákl. přenesená",J702,0)</f>
        <v>0</v>
      </c>
      <c r="BH702" s="189">
        <f>IF(N702="sníž. přenesená",J702,0)</f>
        <v>0</v>
      </c>
      <c r="BI702" s="189">
        <f>IF(N702="nulová",J702,0)</f>
        <v>0</v>
      </c>
      <c r="BJ702" s="18" t="s">
        <v>87</v>
      </c>
      <c r="BK702" s="189">
        <f>ROUND(I702*H702,2)</f>
        <v>0</v>
      </c>
      <c r="BL702" s="18" t="s">
        <v>297</v>
      </c>
      <c r="BM702" s="188" t="s">
        <v>855</v>
      </c>
    </row>
    <row r="703" spans="1:65" s="2" customFormat="1" ht="16.5" customHeight="1">
      <c r="A703" s="33"/>
      <c r="B703" s="141"/>
      <c r="C703" s="214" t="s">
        <v>856</v>
      </c>
      <c r="D703" s="214" t="s">
        <v>303</v>
      </c>
      <c r="E703" s="215" t="s">
        <v>857</v>
      </c>
      <c r="F703" s="216" t="s">
        <v>858</v>
      </c>
      <c r="G703" s="217" t="s">
        <v>182</v>
      </c>
      <c r="H703" s="218">
        <v>414.74799999999999</v>
      </c>
      <c r="I703" s="219"/>
      <c r="J703" s="220">
        <f>ROUND(I703*H703,2)</f>
        <v>0</v>
      </c>
      <c r="K703" s="221"/>
      <c r="L703" s="222"/>
      <c r="M703" s="223" t="s">
        <v>1</v>
      </c>
      <c r="N703" s="224" t="s">
        <v>44</v>
      </c>
      <c r="O703" s="59"/>
      <c r="P703" s="186">
        <f>O703*H703</f>
        <v>0</v>
      </c>
      <c r="Q703" s="186">
        <v>3.1E-4</v>
      </c>
      <c r="R703" s="186">
        <f>Q703*H703</f>
        <v>0.12857188</v>
      </c>
      <c r="S703" s="186">
        <v>0</v>
      </c>
      <c r="T703" s="187">
        <f>S703*H703</f>
        <v>0</v>
      </c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R703" s="188" t="s">
        <v>340</v>
      </c>
      <c r="AT703" s="188" t="s">
        <v>303</v>
      </c>
      <c r="AU703" s="188" t="s">
        <v>89</v>
      </c>
      <c r="AY703" s="18" t="s">
        <v>177</v>
      </c>
      <c r="BE703" s="189">
        <f>IF(N703="základní",J703,0)</f>
        <v>0</v>
      </c>
      <c r="BF703" s="189">
        <f>IF(N703="snížená",J703,0)</f>
        <v>0</v>
      </c>
      <c r="BG703" s="189">
        <f>IF(N703="zákl. přenesená",J703,0)</f>
        <v>0</v>
      </c>
      <c r="BH703" s="189">
        <f>IF(N703="sníž. přenesená",J703,0)</f>
        <v>0</v>
      </c>
      <c r="BI703" s="189">
        <f>IF(N703="nulová",J703,0)</f>
        <v>0</v>
      </c>
      <c r="BJ703" s="18" t="s">
        <v>87</v>
      </c>
      <c r="BK703" s="189">
        <f>ROUND(I703*H703,2)</f>
        <v>0</v>
      </c>
      <c r="BL703" s="18" t="s">
        <v>297</v>
      </c>
      <c r="BM703" s="188" t="s">
        <v>859</v>
      </c>
    </row>
    <row r="704" spans="1:65" s="13" customFormat="1">
      <c r="B704" s="190"/>
      <c r="D704" s="191" t="s">
        <v>184</v>
      </c>
      <c r="E704" s="192" t="s">
        <v>1</v>
      </c>
      <c r="F704" s="193" t="s">
        <v>860</v>
      </c>
      <c r="H704" s="194">
        <v>414.74799999999999</v>
      </c>
      <c r="I704" s="195"/>
      <c r="L704" s="190"/>
      <c r="M704" s="196"/>
      <c r="N704" s="197"/>
      <c r="O704" s="197"/>
      <c r="P704" s="197"/>
      <c r="Q704" s="197"/>
      <c r="R704" s="197"/>
      <c r="S704" s="197"/>
      <c r="T704" s="198"/>
      <c r="AT704" s="192" t="s">
        <v>184</v>
      </c>
      <c r="AU704" s="192" t="s">
        <v>89</v>
      </c>
      <c r="AV704" s="13" t="s">
        <v>89</v>
      </c>
      <c r="AW704" s="13" t="s">
        <v>35</v>
      </c>
      <c r="AX704" s="13" t="s">
        <v>79</v>
      </c>
      <c r="AY704" s="192" t="s">
        <v>177</v>
      </c>
    </row>
    <row r="705" spans="1:65" s="14" customFormat="1">
      <c r="B705" s="199"/>
      <c r="D705" s="191" t="s">
        <v>184</v>
      </c>
      <c r="E705" s="200" t="s">
        <v>1</v>
      </c>
      <c r="F705" s="201" t="s">
        <v>186</v>
      </c>
      <c r="H705" s="202">
        <v>414.74799999999999</v>
      </c>
      <c r="I705" s="203"/>
      <c r="L705" s="199"/>
      <c r="M705" s="204"/>
      <c r="N705" s="205"/>
      <c r="O705" s="205"/>
      <c r="P705" s="205"/>
      <c r="Q705" s="205"/>
      <c r="R705" s="205"/>
      <c r="S705" s="205"/>
      <c r="T705" s="206"/>
      <c r="AT705" s="200" t="s">
        <v>184</v>
      </c>
      <c r="AU705" s="200" t="s">
        <v>89</v>
      </c>
      <c r="AV705" s="14" t="s">
        <v>183</v>
      </c>
      <c r="AW705" s="14" t="s">
        <v>35</v>
      </c>
      <c r="AX705" s="14" t="s">
        <v>87</v>
      </c>
      <c r="AY705" s="200" t="s">
        <v>177</v>
      </c>
    </row>
    <row r="706" spans="1:65" s="2" customFormat="1" ht="16.5" customHeight="1">
      <c r="A706" s="33"/>
      <c r="B706" s="141"/>
      <c r="C706" s="176" t="s">
        <v>861</v>
      </c>
      <c r="D706" s="176" t="s">
        <v>179</v>
      </c>
      <c r="E706" s="177" t="s">
        <v>862</v>
      </c>
      <c r="F706" s="178" t="s">
        <v>863</v>
      </c>
      <c r="G706" s="179" t="s">
        <v>798</v>
      </c>
      <c r="H706" s="233"/>
      <c r="I706" s="181"/>
      <c r="J706" s="182">
        <f>ROUND(I706*H706,2)</f>
        <v>0</v>
      </c>
      <c r="K706" s="183"/>
      <c r="L706" s="34"/>
      <c r="M706" s="184" t="s">
        <v>1</v>
      </c>
      <c r="N706" s="185" t="s">
        <v>44</v>
      </c>
      <c r="O706" s="59"/>
      <c r="P706" s="186">
        <f>O706*H706</f>
        <v>0</v>
      </c>
      <c r="Q706" s="186">
        <v>0</v>
      </c>
      <c r="R706" s="186">
        <f>Q706*H706</f>
        <v>0</v>
      </c>
      <c r="S706" s="186">
        <v>0</v>
      </c>
      <c r="T706" s="187">
        <f>S706*H706</f>
        <v>0</v>
      </c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R706" s="188" t="s">
        <v>297</v>
      </c>
      <c r="AT706" s="188" t="s">
        <v>179</v>
      </c>
      <c r="AU706" s="188" t="s">
        <v>89</v>
      </c>
      <c r="AY706" s="18" t="s">
        <v>177</v>
      </c>
      <c r="BE706" s="189">
        <f>IF(N706="základní",J706,0)</f>
        <v>0</v>
      </c>
      <c r="BF706" s="189">
        <f>IF(N706="snížená",J706,0)</f>
        <v>0</v>
      </c>
      <c r="BG706" s="189">
        <f>IF(N706="zákl. přenesená",J706,0)</f>
        <v>0</v>
      </c>
      <c r="BH706" s="189">
        <f>IF(N706="sníž. přenesená",J706,0)</f>
        <v>0</v>
      </c>
      <c r="BI706" s="189">
        <f>IF(N706="nulová",J706,0)</f>
        <v>0</v>
      </c>
      <c r="BJ706" s="18" t="s">
        <v>87</v>
      </c>
      <c r="BK706" s="189">
        <f>ROUND(I706*H706,2)</f>
        <v>0</v>
      </c>
      <c r="BL706" s="18" t="s">
        <v>297</v>
      </c>
      <c r="BM706" s="188" t="s">
        <v>864</v>
      </c>
    </row>
    <row r="707" spans="1:65" s="12" customFormat="1" ht="22.95" customHeight="1">
      <c r="B707" s="163"/>
      <c r="D707" s="164" t="s">
        <v>78</v>
      </c>
      <c r="E707" s="174" t="s">
        <v>865</v>
      </c>
      <c r="F707" s="174" t="s">
        <v>866</v>
      </c>
      <c r="I707" s="166"/>
      <c r="J707" s="175">
        <f>BK707</f>
        <v>0</v>
      </c>
      <c r="L707" s="163"/>
      <c r="M707" s="168"/>
      <c r="N707" s="169"/>
      <c r="O707" s="169"/>
      <c r="P707" s="170">
        <f>SUM(P708:P794)</f>
        <v>0</v>
      </c>
      <c r="Q707" s="169"/>
      <c r="R707" s="170">
        <f>SUM(R708:R794)</f>
        <v>9.256600109999999</v>
      </c>
      <c r="S707" s="169"/>
      <c r="T707" s="171">
        <f>SUM(T708:T794)</f>
        <v>0.39970500000000003</v>
      </c>
      <c r="AR707" s="164" t="s">
        <v>89</v>
      </c>
      <c r="AT707" s="172" t="s">
        <v>78</v>
      </c>
      <c r="AU707" s="172" t="s">
        <v>87</v>
      </c>
      <c r="AY707" s="164" t="s">
        <v>177</v>
      </c>
      <c r="BK707" s="173">
        <f>SUM(BK708:BK794)</f>
        <v>0</v>
      </c>
    </row>
    <row r="708" spans="1:65" s="2" customFormat="1" ht="16.5" customHeight="1">
      <c r="A708" s="33"/>
      <c r="B708" s="141"/>
      <c r="C708" s="176" t="s">
        <v>867</v>
      </c>
      <c r="D708" s="176" t="s">
        <v>179</v>
      </c>
      <c r="E708" s="177" t="s">
        <v>868</v>
      </c>
      <c r="F708" s="178" t="s">
        <v>869</v>
      </c>
      <c r="G708" s="179" t="s">
        <v>182</v>
      </c>
      <c r="H708" s="180">
        <v>17.094000000000001</v>
      </c>
      <c r="I708" s="181"/>
      <c r="J708" s="182">
        <f>ROUND(I708*H708,2)</f>
        <v>0</v>
      </c>
      <c r="K708" s="183"/>
      <c r="L708" s="34"/>
      <c r="M708" s="184" t="s">
        <v>1</v>
      </c>
      <c r="N708" s="185" t="s">
        <v>44</v>
      </c>
      <c r="O708" s="59"/>
      <c r="P708" s="186">
        <f>O708*H708</f>
        <v>0</v>
      </c>
      <c r="Q708" s="186">
        <v>0</v>
      </c>
      <c r="R708" s="186">
        <f>Q708*H708</f>
        <v>0</v>
      </c>
      <c r="S708" s="186">
        <v>1.5E-3</v>
      </c>
      <c r="T708" s="187">
        <f>S708*H708</f>
        <v>2.5641000000000001E-2</v>
      </c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R708" s="188" t="s">
        <v>297</v>
      </c>
      <c r="AT708" s="188" t="s">
        <v>179</v>
      </c>
      <c r="AU708" s="188" t="s">
        <v>89</v>
      </c>
      <c r="AY708" s="18" t="s">
        <v>177</v>
      </c>
      <c r="BE708" s="189">
        <f>IF(N708="základní",J708,0)</f>
        <v>0</v>
      </c>
      <c r="BF708" s="189">
        <f>IF(N708="snížená",J708,0)</f>
        <v>0</v>
      </c>
      <c r="BG708" s="189">
        <f>IF(N708="zákl. přenesená",J708,0)</f>
        <v>0</v>
      </c>
      <c r="BH708" s="189">
        <f>IF(N708="sníž. přenesená",J708,0)</f>
        <v>0</v>
      </c>
      <c r="BI708" s="189">
        <f>IF(N708="nulová",J708,0)</f>
        <v>0</v>
      </c>
      <c r="BJ708" s="18" t="s">
        <v>87</v>
      </c>
      <c r="BK708" s="189">
        <f>ROUND(I708*H708,2)</f>
        <v>0</v>
      </c>
      <c r="BL708" s="18" t="s">
        <v>297</v>
      </c>
      <c r="BM708" s="188" t="s">
        <v>870</v>
      </c>
    </row>
    <row r="709" spans="1:65" s="13" customFormat="1">
      <c r="B709" s="190"/>
      <c r="D709" s="191" t="s">
        <v>184</v>
      </c>
      <c r="E709" s="192" t="s">
        <v>1</v>
      </c>
      <c r="F709" s="193" t="s">
        <v>871</v>
      </c>
      <c r="H709" s="194">
        <v>11.536</v>
      </c>
      <c r="I709" s="195"/>
      <c r="L709" s="190"/>
      <c r="M709" s="196"/>
      <c r="N709" s="197"/>
      <c r="O709" s="197"/>
      <c r="P709" s="197"/>
      <c r="Q709" s="197"/>
      <c r="R709" s="197"/>
      <c r="S709" s="197"/>
      <c r="T709" s="198"/>
      <c r="AT709" s="192" t="s">
        <v>184</v>
      </c>
      <c r="AU709" s="192" t="s">
        <v>89</v>
      </c>
      <c r="AV709" s="13" t="s">
        <v>89</v>
      </c>
      <c r="AW709" s="13" t="s">
        <v>35</v>
      </c>
      <c r="AX709" s="13" t="s">
        <v>79</v>
      </c>
      <c r="AY709" s="192" t="s">
        <v>177</v>
      </c>
    </row>
    <row r="710" spans="1:65" s="13" customFormat="1">
      <c r="B710" s="190"/>
      <c r="D710" s="191" t="s">
        <v>184</v>
      </c>
      <c r="E710" s="192" t="s">
        <v>1</v>
      </c>
      <c r="F710" s="193" t="s">
        <v>872</v>
      </c>
      <c r="H710" s="194">
        <v>2.7080000000000002</v>
      </c>
      <c r="I710" s="195"/>
      <c r="L710" s="190"/>
      <c r="M710" s="196"/>
      <c r="N710" s="197"/>
      <c r="O710" s="197"/>
      <c r="P710" s="197"/>
      <c r="Q710" s="197"/>
      <c r="R710" s="197"/>
      <c r="S710" s="197"/>
      <c r="T710" s="198"/>
      <c r="AT710" s="192" t="s">
        <v>184</v>
      </c>
      <c r="AU710" s="192" t="s">
        <v>89</v>
      </c>
      <c r="AV710" s="13" t="s">
        <v>89</v>
      </c>
      <c r="AW710" s="13" t="s">
        <v>35</v>
      </c>
      <c r="AX710" s="13" t="s">
        <v>79</v>
      </c>
      <c r="AY710" s="192" t="s">
        <v>177</v>
      </c>
    </row>
    <row r="711" spans="1:65" s="13" customFormat="1">
      <c r="B711" s="190"/>
      <c r="D711" s="191" t="s">
        <v>184</v>
      </c>
      <c r="E711" s="192" t="s">
        <v>1</v>
      </c>
      <c r="F711" s="193" t="s">
        <v>873</v>
      </c>
      <c r="H711" s="194">
        <v>2.85</v>
      </c>
      <c r="I711" s="195"/>
      <c r="L711" s="190"/>
      <c r="M711" s="196"/>
      <c r="N711" s="197"/>
      <c r="O711" s="197"/>
      <c r="P711" s="197"/>
      <c r="Q711" s="197"/>
      <c r="R711" s="197"/>
      <c r="S711" s="197"/>
      <c r="T711" s="198"/>
      <c r="AT711" s="192" t="s">
        <v>184</v>
      </c>
      <c r="AU711" s="192" t="s">
        <v>89</v>
      </c>
      <c r="AV711" s="13" t="s">
        <v>89</v>
      </c>
      <c r="AW711" s="13" t="s">
        <v>35</v>
      </c>
      <c r="AX711" s="13" t="s">
        <v>79</v>
      </c>
      <c r="AY711" s="192" t="s">
        <v>177</v>
      </c>
    </row>
    <row r="712" spans="1:65" s="14" customFormat="1">
      <c r="B712" s="199"/>
      <c r="D712" s="191" t="s">
        <v>184</v>
      </c>
      <c r="E712" s="200" t="s">
        <v>1</v>
      </c>
      <c r="F712" s="201" t="s">
        <v>186</v>
      </c>
      <c r="H712" s="202">
        <v>17.094000000000001</v>
      </c>
      <c r="I712" s="203"/>
      <c r="L712" s="199"/>
      <c r="M712" s="204"/>
      <c r="N712" s="205"/>
      <c r="O712" s="205"/>
      <c r="P712" s="205"/>
      <c r="Q712" s="205"/>
      <c r="R712" s="205"/>
      <c r="S712" s="205"/>
      <c r="T712" s="206"/>
      <c r="AT712" s="200" t="s">
        <v>184</v>
      </c>
      <c r="AU712" s="200" t="s">
        <v>89</v>
      </c>
      <c r="AV712" s="14" t="s">
        <v>183</v>
      </c>
      <c r="AW712" s="14" t="s">
        <v>35</v>
      </c>
      <c r="AX712" s="14" t="s">
        <v>87</v>
      </c>
      <c r="AY712" s="200" t="s">
        <v>177</v>
      </c>
    </row>
    <row r="713" spans="1:65" s="2" customFormat="1" ht="24" customHeight="1">
      <c r="A713" s="33"/>
      <c r="B713" s="141"/>
      <c r="C713" s="176" t="s">
        <v>874</v>
      </c>
      <c r="D713" s="176" t="s">
        <v>179</v>
      </c>
      <c r="E713" s="177" t="s">
        <v>875</v>
      </c>
      <c r="F713" s="178" t="s">
        <v>876</v>
      </c>
      <c r="G713" s="179" t="s">
        <v>182</v>
      </c>
      <c r="H713" s="180">
        <v>42</v>
      </c>
      <c r="I713" s="181"/>
      <c r="J713" s="182">
        <f>ROUND(I713*H713,2)</f>
        <v>0</v>
      </c>
      <c r="K713" s="183"/>
      <c r="L713" s="34"/>
      <c r="M713" s="184" t="s">
        <v>1</v>
      </c>
      <c r="N713" s="185" t="s">
        <v>44</v>
      </c>
      <c r="O713" s="59"/>
      <c r="P713" s="186">
        <f>O713*H713</f>
        <v>0</v>
      </c>
      <c r="Q713" s="186">
        <v>6.0600000000000003E-3</v>
      </c>
      <c r="R713" s="186">
        <f>Q713*H713</f>
        <v>0.25452000000000002</v>
      </c>
      <c r="S713" s="186">
        <v>0</v>
      </c>
      <c r="T713" s="187">
        <f>S713*H713</f>
        <v>0</v>
      </c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R713" s="188" t="s">
        <v>297</v>
      </c>
      <c r="AT713" s="188" t="s">
        <v>179</v>
      </c>
      <c r="AU713" s="188" t="s">
        <v>89</v>
      </c>
      <c r="AY713" s="18" t="s">
        <v>177</v>
      </c>
      <c r="BE713" s="189">
        <f>IF(N713="základní",J713,0)</f>
        <v>0</v>
      </c>
      <c r="BF713" s="189">
        <f>IF(N713="snížená",J713,0)</f>
        <v>0</v>
      </c>
      <c r="BG713" s="189">
        <f>IF(N713="zákl. přenesená",J713,0)</f>
        <v>0</v>
      </c>
      <c r="BH713" s="189">
        <f>IF(N713="sníž. přenesená",J713,0)</f>
        <v>0</v>
      </c>
      <c r="BI713" s="189">
        <f>IF(N713="nulová",J713,0)</f>
        <v>0</v>
      </c>
      <c r="BJ713" s="18" t="s">
        <v>87</v>
      </c>
      <c r="BK713" s="189">
        <f>ROUND(I713*H713,2)</f>
        <v>0</v>
      </c>
      <c r="BL713" s="18" t="s">
        <v>297</v>
      </c>
      <c r="BM713" s="188" t="s">
        <v>877</v>
      </c>
    </row>
    <row r="714" spans="1:65" s="15" customFormat="1">
      <c r="B714" s="207"/>
      <c r="D714" s="191" t="s">
        <v>184</v>
      </c>
      <c r="E714" s="208" t="s">
        <v>1</v>
      </c>
      <c r="F714" s="209" t="s">
        <v>192</v>
      </c>
      <c r="H714" s="208" t="s">
        <v>1</v>
      </c>
      <c r="I714" s="210"/>
      <c r="L714" s="207"/>
      <c r="M714" s="211"/>
      <c r="N714" s="212"/>
      <c r="O714" s="212"/>
      <c r="P714" s="212"/>
      <c r="Q714" s="212"/>
      <c r="R714" s="212"/>
      <c r="S714" s="212"/>
      <c r="T714" s="213"/>
      <c r="AT714" s="208" t="s">
        <v>184</v>
      </c>
      <c r="AU714" s="208" t="s">
        <v>89</v>
      </c>
      <c r="AV714" s="15" t="s">
        <v>87</v>
      </c>
      <c r="AW714" s="15" t="s">
        <v>35</v>
      </c>
      <c r="AX714" s="15" t="s">
        <v>79</v>
      </c>
      <c r="AY714" s="208" t="s">
        <v>177</v>
      </c>
    </row>
    <row r="715" spans="1:65" s="13" customFormat="1">
      <c r="B715" s="190"/>
      <c r="D715" s="191" t="s">
        <v>184</v>
      </c>
      <c r="E715" s="192" t="s">
        <v>1</v>
      </c>
      <c r="F715" s="193" t="s">
        <v>878</v>
      </c>
      <c r="H715" s="194">
        <v>42</v>
      </c>
      <c r="I715" s="195"/>
      <c r="L715" s="190"/>
      <c r="M715" s="196"/>
      <c r="N715" s="197"/>
      <c r="O715" s="197"/>
      <c r="P715" s="197"/>
      <c r="Q715" s="197"/>
      <c r="R715" s="197"/>
      <c r="S715" s="197"/>
      <c r="T715" s="198"/>
      <c r="AT715" s="192" t="s">
        <v>184</v>
      </c>
      <c r="AU715" s="192" t="s">
        <v>89</v>
      </c>
      <c r="AV715" s="13" t="s">
        <v>89</v>
      </c>
      <c r="AW715" s="13" t="s">
        <v>35</v>
      </c>
      <c r="AX715" s="13" t="s">
        <v>79</v>
      </c>
      <c r="AY715" s="192" t="s">
        <v>177</v>
      </c>
    </row>
    <row r="716" spans="1:65" s="14" customFormat="1">
      <c r="B716" s="199"/>
      <c r="D716" s="191" t="s">
        <v>184</v>
      </c>
      <c r="E716" s="200" t="s">
        <v>1</v>
      </c>
      <c r="F716" s="201" t="s">
        <v>186</v>
      </c>
      <c r="H716" s="202">
        <v>42</v>
      </c>
      <c r="I716" s="203"/>
      <c r="L716" s="199"/>
      <c r="M716" s="204"/>
      <c r="N716" s="205"/>
      <c r="O716" s="205"/>
      <c r="P716" s="205"/>
      <c r="Q716" s="205"/>
      <c r="R716" s="205"/>
      <c r="S716" s="205"/>
      <c r="T716" s="206"/>
      <c r="AT716" s="200" t="s">
        <v>184</v>
      </c>
      <c r="AU716" s="200" t="s">
        <v>89</v>
      </c>
      <c r="AV716" s="14" t="s">
        <v>183</v>
      </c>
      <c r="AW716" s="14" t="s">
        <v>35</v>
      </c>
      <c r="AX716" s="14" t="s">
        <v>87</v>
      </c>
      <c r="AY716" s="200" t="s">
        <v>177</v>
      </c>
    </row>
    <row r="717" spans="1:65" s="2" customFormat="1" ht="16.5" customHeight="1">
      <c r="A717" s="33"/>
      <c r="B717" s="141"/>
      <c r="C717" s="214" t="s">
        <v>879</v>
      </c>
      <c r="D717" s="214" t="s">
        <v>303</v>
      </c>
      <c r="E717" s="215" t="s">
        <v>880</v>
      </c>
      <c r="F717" s="216" t="s">
        <v>881</v>
      </c>
      <c r="G717" s="217" t="s">
        <v>182</v>
      </c>
      <c r="H717" s="218">
        <v>44.1</v>
      </c>
      <c r="I717" s="219"/>
      <c r="J717" s="220">
        <f>ROUND(I717*H717,2)</f>
        <v>0</v>
      </c>
      <c r="K717" s="221"/>
      <c r="L717" s="222"/>
      <c r="M717" s="223" t="s">
        <v>1</v>
      </c>
      <c r="N717" s="224" t="s">
        <v>44</v>
      </c>
      <c r="O717" s="59"/>
      <c r="P717" s="186">
        <f>O717*H717</f>
        <v>0</v>
      </c>
      <c r="Q717" s="186">
        <v>4.7999999999999996E-3</v>
      </c>
      <c r="R717" s="186">
        <f>Q717*H717</f>
        <v>0.21167999999999998</v>
      </c>
      <c r="S717" s="186">
        <v>0</v>
      </c>
      <c r="T717" s="187">
        <f>S717*H717</f>
        <v>0</v>
      </c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R717" s="188" t="s">
        <v>340</v>
      </c>
      <c r="AT717" s="188" t="s">
        <v>303</v>
      </c>
      <c r="AU717" s="188" t="s">
        <v>89</v>
      </c>
      <c r="AY717" s="18" t="s">
        <v>177</v>
      </c>
      <c r="BE717" s="189">
        <f>IF(N717="základní",J717,0)</f>
        <v>0</v>
      </c>
      <c r="BF717" s="189">
        <f>IF(N717="snížená",J717,0)</f>
        <v>0</v>
      </c>
      <c r="BG717" s="189">
        <f>IF(N717="zákl. přenesená",J717,0)</f>
        <v>0</v>
      </c>
      <c r="BH717" s="189">
        <f>IF(N717="sníž. přenesená",J717,0)</f>
        <v>0</v>
      </c>
      <c r="BI717" s="189">
        <f>IF(N717="nulová",J717,0)</f>
        <v>0</v>
      </c>
      <c r="BJ717" s="18" t="s">
        <v>87</v>
      </c>
      <c r="BK717" s="189">
        <f>ROUND(I717*H717,2)</f>
        <v>0</v>
      </c>
      <c r="BL717" s="18" t="s">
        <v>297</v>
      </c>
      <c r="BM717" s="188" t="s">
        <v>882</v>
      </c>
    </row>
    <row r="718" spans="1:65" s="13" customFormat="1">
      <c r="B718" s="190"/>
      <c r="D718" s="191" t="s">
        <v>184</v>
      </c>
      <c r="F718" s="193" t="s">
        <v>883</v>
      </c>
      <c r="H718" s="194">
        <v>44.1</v>
      </c>
      <c r="I718" s="195"/>
      <c r="L718" s="190"/>
      <c r="M718" s="196"/>
      <c r="N718" s="197"/>
      <c r="O718" s="197"/>
      <c r="P718" s="197"/>
      <c r="Q718" s="197"/>
      <c r="R718" s="197"/>
      <c r="S718" s="197"/>
      <c r="T718" s="198"/>
      <c r="AT718" s="192" t="s">
        <v>184</v>
      </c>
      <c r="AU718" s="192" t="s">
        <v>89</v>
      </c>
      <c r="AV718" s="13" t="s">
        <v>89</v>
      </c>
      <c r="AW718" s="13" t="s">
        <v>3</v>
      </c>
      <c r="AX718" s="13" t="s">
        <v>87</v>
      </c>
      <c r="AY718" s="192" t="s">
        <v>177</v>
      </c>
    </row>
    <row r="719" spans="1:65" s="2" customFormat="1" ht="24" customHeight="1">
      <c r="A719" s="33"/>
      <c r="B719" s="141"/>
      <c r="C719" s="176" t="s">
        <v>884</v>
      </c>
      <c r="D719" s="176" t="s">
        <v>179</v>
      </c>
      <c r="E719" s="177" t="s">
        <v>885</v>
      </c>
      <c r="F719" s="178" t="s">
        <v>886</v>
      </c>
      <c r="G719" s="179" t="s">
        <v>182</v>
      </c>
      <c r="H719" s="180">
        <v>15.586</v>
      </c>
      <c r="I719" s="181"/>
      <c r="J719" s="182">
        <f>ROUND(I719*H719,2)</f>
        <v>0</v>
      </c>
      <c r="K719" s="183"/>
      <c r="L719" s="34"/>
      <c r="M719" s="184" t="s">
        <v>1</v>
      </c>
      <c r="N719" s="185" t="s">
        <v>44</v>
      </c>
      <c r="O719" s="59"/>
      <c r="P719" s="186">
        <f>O719*H719</f>
        <v>0</v>
      </c>
      <c r="Q719" s="186">
        <v>0</v>
      </c>
      <c r="R719" s="186">
        <f>Q719*H719</f>
        <v>0</v>
      </c>
      <c r="S719" s="186">
        <v>2.4E-2</v>
      </c>
      <c r="T719" s="187">
        <f>S719*H719</f>
        <v>0.37406400000000001</v>
      </c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R719" s="188" t="s">
        <v>297</v>
      </c>
      <c r="AT719" s="188" t="s">
        <v>179</v>
      </c>
      <c r="AU719" s="188" t="s">
        <v>89</v>
      </c>
      <c r="AY719" s="18" t="s">
        <v>177</v>
      </c>
      <c r="BE719" s="189">
        <f>IF(N719="základní",J719,0)</f>
        <v>0</v>
      </c>
      <c r="BF719" s="189">
        <f>IF(N719="snížená",J719,0)</f>
        <v>0</v>
      </c>
      <c r="BG719" s="189">
        <f>IF(N719="zákl. přenesená",J719,0)</f>
        <v>0</v>
      </c>
      <c r="BH719" s="189">
        <f>IF(N719="sníž. přenesená",J719,0)</f>
        <v>0</v>
      </c>
      <c r="BI719" s="189">
        <f>IF(N719="nulová",J719,0)</f>
        <v>0</v>
      </c>
      <c r="BJ719" s="18" t="s">
        <v>87</v>
      </c>
      <c r="BK719" s="189">
        <f>ROUND(I719*H719,2)</f>
        <v>0</v>
      </c>
      <c r="BL719" s="18" t="s">
        <v>297</v>
      </c>
      <c r="BM719" s="188" t="s">
        <v>887</v>
      </c>
    </row>
    <row r="720" spans="1:65" s="15" customFormat="1">
      <c r="B720" s="207"/>
      <c r="D720" s="191" t="s">
        <v>184</v>
      </c>
      <c r="E720" s="208" t="s">
        <v>1</v>
      </c>
      <c r="F720" s="209" t="s">
        <v>888</v>
      </c>
      <c r="H720" s="208" t="s">
        <v>1</v>
      </c>
      <c r="I720" s="210"/>
      <c r="L720" s="207"/>
      <c r="M720" s="211"/>
      <c r="N720" s="212"/>
      <c r="O720" s="212"/>
      <c r="P720" s="212"/>
      <c r="Q720" s="212"/>
      <c r="R720" s="212"/>
      <c r="S720" s="212"/>
      <c r="T720" s="213"/>
      <c r="AT720" s="208" t="s">
        <v>184</v>
      </c>
      <c r="AU720" s="208" t="s">
        <v>89</v>
      </c>
      <c r="AV720" s="15" t="s">
        <v>87</v>
      </c>
      <c r="AW720" s="15" t="s">
        <v>35</v>
      </c>
      <c r="AX720" s="15" t="s">
        <v>79</v>
      </c>
      <c r="AY720" s="208" t="s">
        <v>177</v>
      </c>
    </row>
    <row r="721" spans="1:65" s="13" customFormat="1">
      <c r="B721" s="190"/>
      <c r="D721" s="191" t="s">
        <v>184</v>
      </c>
      <c r="E721" s="192" t="s">
        <v>1</v>
      </c>
      <c r="F721" s="193" t="s">
        <v>889</v>
      </c>
      <c r="H721" s="194">
        <v>15.586</v>
      </c>
      <c r="I721" s="195"/>
      <c r="L721" s="190"/>
      <c r="M721" s="196"/>
      <c r="N721" s="197"/>
      <c r="O721" s="197"/>
      <c r="P721" s="197"/>
      <c r="Q721" s="197"/>
      <c r="R721" s="197"/>
      <c r="S721" s="197"/>
      <c r="T721" s="198"/>
      <c r="AT721" s="192" t="s">
        <v>184</v>
      </c>
      <c r="AU721" s="192" t="s">
        <v>89</v>
      </c>
      <c r="AV721" s="13" t="s">
        <v>89</v>
      </c>
      <c r="AW721" s="13" t="s">
        <v>35</v>
      </c>
      <c r="AX721" s="13" t="s">
        <v>79</v>
      </c>
      <c r="AY721" s="192" t="s">
        <v>177</v>
      </c>
    </row>
    <row r="722" spans="1:65" s="14" customFormat="1">
      <c r="B722" s="199"/>
      <c r="D722" s="191" t="s">
        <v>184</v>
      </c>
      <c r="E722" s="200" t="s">
        <v>1</v>
      </c>
      <c r="F722" s="201" t="s">
        <v>186</v>
      </c>
      <c r="H722" s="202">
        <v>15.586</v>
      </c>
      <c r="I722" s="203"/>
      <c r="L722" s="199"/>
      <c r="M722" s="204"/>
      <c r="N722" s="205"/>
      <c r="O722" s="205"/>
      <c r="P722" s="205"/>
      <c r="Q722" s="205"/>
      <c r="R722" s="205"/>
      <c r="S722" s="205"/>
      <c r="T722" s="206"/>
      <c r="AT722" s="200" t="s">
        <v>184</v>
      </c>
      <c r="AU722" s="200" t="s">
        <v>89</v>
      </c>
      <c r="AV722" s="14" t="s">
        <v>183</v>
      </c>
      <c r="AW722" s="14" t="s">
        <v>35</v>
      </c>
      <c r="AX722" s="14" t="s">
        <v>87</v>
      </c>
      <c r="AY722" s="200" t="s">
        <v>177</v>
      </c>
    </row>
    <row r="723" spans="1:65" s="2" customFormat="1" ht="16.5" customHeight="1">
      <c r="A723" s="33"/>
      <c r="B723" s="141"/>
      <c r="C723" s="176" t="s">
        <v>890</v>
      </c>
      <c r="D723" s="176" t="s">
        <v>179</v>
      </c>
      <c r="E723" s="177" t="s">
        <v>891</v>
      </c>
      <c r="F723" s="178" t="s">
        <v>892</v>
      </c>
      <c r="G723" s="179" t="s">
        <v>182</v>
      </c>
      <c r="H723" s="180">
        <v>9.8000000000000007</v>
      </c>
      <c r="I723" s="181"/>
      <c r="J723" s="182">
        <f>ROUND(I723*H723,2)</f>
        <v>0</v>
      </c>
      <c r="K723" s="183"/>
      <c r="L723" s="34"/>
      <c r="M723" s="184" t="s">
        <v>1</v>
      </c>
      <c r="N723" s="185" t="s">
        <v>44</v>
      </c>
      <c r="O723" s="59"/>
      <c r="P723" s="186">
        <f>O723*H723</f>
        <v>0</v>
      </c>
      <c r="Q723" s="186">
        <v>6.0000000000000001E-3</v>
      </c>
      <c r="R723" s="186">
        <f>Q723*H723</f>
        <v>5.8800000000000005E-2</v>
      </c>
      <c r="S723" s="186">
        <v>0</v>
      </c>
      <c r="T723" s="187">
        <f>S723*H723</f>
        <v>0</v>
      </c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R723" s="188" t="s">
        <v>297</v>
      </c>
      <c r="AT723" s="188" t="s">
        <v>179</v>
      </c>
      <c r="AU723" s="188" t="s">
        <v>89</v>
      </c>
      <c r="AY723" s="18" t="s">
        <v>177</v>
      </c>
      <c r="BE723" s="189">
        <f>IF(N723="základní",J723,0)</f>
        <v>0</v>
      </c>
      <c r="BF723" s="189">
        <f>IF(N723="snížená",J723,0)</f>
        <v>0</v>
      </c>
      <c r="BG723" s="189">
        <f>IF(N723="zákl. přenesená",J723,0)</f>
        <v>0</v>
      </c>
      <c r="BH723" s="189">
        <f>IF(N723="sníž. přenesená",J723,0)</f>
        <v>0</v>
      </c>
      <c r="BI723" s="189">
        <f>IF(N723="nulová",J723,0)</f>
        <v>0</v>
      </c>
      <c r="BJ723" s="18" t="s">
        <v>87</v>
      </c>
      <c r="BK723" s="189">
        <f>ROUND(I723*H723,2)</f>
        <v>0</v>
      </c>
      <c r="BL723" s="18" t="s">
        <v>297</v>
      </c>
      <c r="BM723" s="188" t="s">
        <v>893</v>
      </c>
    </row>
    <row r="724" spans="1:65" s="13" customFormat="1">
      <c r="B724" s="190"/>
      <c r="D724" s="191" t="s">
        <v>184</v>
      </c>
      <c r="E724" s="192" t="s">
        <v>1</v>
      </c>
      <c r="F724" s="193" t="s">
        <v>894</v>
      </c>
      <c r="H724" s="194">
        <v>9.8000000000000007</v>
      </c>
      <c r="I724" s="195"/>
      <c r="L724" s="190"/>
      <c r="M724" s="196"/>
      <c r="N724" s="197"/>
      <c r="O724" s="197"/>
      <c r="P724" s="197"/>
      <c r="Q724" s="197"/>
      <c r="R724" s="197"/>
      <c r="S724" s="197"/>
      <c r="T724" s="198"/>
      <c r="AT724" s="192" t="s">
        <v>184</v>
      </c>
      <c r="AU724" s="192" t="s">
        <v>89</v>
      </c>
      <c r="AV724" s="13" t="s">
        <v>89</v>
      </c>
      <c r="AW724" s="13" t="s">
        <v>35</v>
      </c>
      <c r="AX724" s="13" t="s">
        <v>79</v>
      </c>
      <c r="AY724" s="192" t="s">
        <v>177</v>
      </c>
    </row>
    <row r="725" spans="1:65" s="14" customFormat="1">
      <c r="B725" s="199"/>
      <c r="D725" s="191" t="s">
        <v>184</v>
      </c>
      <c r="E725" s="200" t="s">
        <v>1</v>
      </c>
      <c r="F725" s="201" t="s">
        <v>186</v>
      </c>
      <c r="H725" s="202">
        <v>9.8000000000000007</v>
      </c>
      <c r="I725" s="203"/>
      <c r="L725" s="199"/>
      <c r="M725" s="204"/>
      <c r="N725" s="205"/>
      <c r="O725" s="205"/>
      <c r="P725" s="205"/>
      <c r="Q725" s="205"/>
      <c r="R725" s="205"/>
      <c r="S725" s="205"/>
      <c r="T725" s="206"/>
      <c r="AT725" s="200" t="s">
        <v>184</v>
      </c>
      <c r="AU725" s="200" t="s">
        <v>89</v>
      </c>
      <c r="AV725" s="14" t="s">
        <v>183</v>
      </c>
      <c r="AW725" s="14" t="s">
        <v>35</v>
      </c>
      <c r="AX725" s="14" t="s">
        <v>87</v>
      </c>
      <c r="AY725" s="200" t="s">
        <v>177</v>
      </c>
    </row>
    <row r="726" spans="1:65" s="2" customFormat="1" ht="16.5" customHeight="1">
      <c r="A726" s="33"/>
      <c r="B726" s="141"/>
      <c r="C726" s="176" t="s">
        <v>895</v>
      </c>
      <c r="D726" s="176" t="s">
        <v>179</v>
      </c>
      <c r="E726" s="177" t="s">
        <v>896</v>
      </c>
      <c r="F726" s="178" t="s">
        <v>897</v>
      </c>
      <c r="G726" s="179" t="s">
        <v>182</v>
      </c>
      <c r="H726" s="180">
        <v>2.1</v>
      </c>
      <c r="I726" s="181"/>
      <c r="J726" s="182">
        <f>ROUND(I726*H726,2)</f>
        <v>0</v>
      </c>
      <c r="K726" s="183"/>
      <c r="L726" s="34"/>
      <c r="M726" s="184" t="s">
        <v>1</v>
      </c>
      <c r="N726" s="185" t="s">
        <v>44</v>
      </c>
      <c r="O726" s="59"/>
      <c r="P726" s="186">
        <f>O726*H726</f>
        <v>0</v>
      </c>
      <c r="Q726" s="186">
        <v>5.0000000000000002E-5</v>
      </c>
      <c r="R726" s="186">
        <f>Q726*H726</f>
        <v>1.05E-4</v>
      </c>
      <c r="S726" s="186">
        <v>0</v>
      </c>
      <c r="T726" s="187">
        <f>S726*H726</f>
        <v>0</v>
      </c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R726" s="188" t="s">
        <v>297</v>
      </c>
      <c r="AT726" s="188" t="s">
        <v>179</v>
      </c>
      <c r="AU726" s="188" t="s">
        <v>89</v>
      </c>
      <c r="AY726" s="18" t="s">
        <v>177</v>
      </c>
      <c r="BE726" s="189">
        <f>IF(N726="základní",J726,0)</f>
        <v>0</v>
      </c>
      <c r="BF726" s="189">
        <f>IF(N726="snížená",J726,0)</f>
        <v>0</v>
      </c>
      <c r="BG726" s="189">
        <f>IF(N726="zákl. přenesená",J726,0)</f>
        <v>0</v>
      </c>
      <c r="BH726" s="189">
        <f>IF(N726="sníž. přenesená",J726,0)</f>
        <v>0</v>
      </c>
      <c r="BI726" s="189">
        <f>IF(N726="nulová",J726,0)</f>
        <v>0</v>
      </c>
      <c r="BJ726" s="18" t="s">
        <v>87</v>
      </c>
      <c r="BK726" s="189">
        <f>ROUND(I726*H726,2)</f>
        <v>0</v>
      </c>
      <c r="BL726" s="18" t="s">
        <v>297</v>
      </c>
      <c r="BM726" s="188" t="s">
        <v>898</v>
      </c>
    </row>
    <row r="727" spans="1:65" s="15" customFormat="1">
      <c r="B727" s="207"/>
      <c r="D727" s="191" t="s">
        <v>184</v>
      </c>
      <c r="E727" s="208" t="s">
        <v>1</v>
      </c>
      <c r="F727" s="209" t="s">
        <v>899</v>
      </c>
      <c r="H727" s="208" t="s">
        <v>1</v>
      </c>
      <c r="I727" s="210"/>
      <c r="L727" s="207"/>
      <c r="M727" s="211"/>
      <c r="N727" s="212"/>
      <c r="O727" s="212"/>
      <c r="P727" s="212"/>
      <c r="Q727" s="212"/>
      <c r="R727" s="212"/>
      <c r="S727" s="212"/>
      <c r="T727" s="213"/>
      <c r="AT727" s="208" t="s">
        <v>184</v>
      </c>
      <c r="AU727" s="208" t="s">
        <v>89</v>
      </c>
      <c r="AV727" s="15" t="s">
        <v>87</v>
      </c>
      <c r="AW727" s="15" t="s">
        <v>35</v>
      </c>
      <c r="AX727" s="15" t="s">
        <v>79</v>
      </c>
      <c r="AY727" s="208" t="s">
        <v>177</v>
      </c>
    </row>
    <row r="728" spans="1:65" s="13" customFormat="1">
      <c r="B728" s="190"/>
      <c r="D728" s="191" t="s">
        <v>184</v>
      </c>
      <c r="E728" s="192" t="s">
        <v>1</v>
      </c>
      <c r="F728" s="193" t="s">
        <v>900</v>
      </c>
      <c r="H728" s="194">
        <v>2.1</v>
      </c>
      <c r="I728" s="195"/>
      <c r="L728" s="190"/>
      <c r="M728" s="196"/>
      <c r="N728" s="197"/>
      <c r="O728" s="197"/>
      <c r="P728" s="197"/>
      <c r="Q728" s="197"/>
      <c r="R728" s="197"/>
      <c r="S728" s="197"/>
      <c r="T728" s="198"/>
      <c r="AT728" s="192" t="s">
        <v>184</v>
      </c>
      <c r="AU728" s="192" t="s">
        <v>89</v>
      </c>
      <c r="AV728" s="13" t="s">
        <v>89</v>
      </c>
      <c r="AW728" s="13" t="s">
        <v>35</v>
      </c>
      <c r="AX728" s="13" t="s">
        <v>79</v>
      </c>
      <c r="AY728" s="192" t="s">
        <v>177</v>
      </c>
    </row>
    <row r="729" spans="1:65" s="14" customFormat="1">
      <c r="B729" s="199"/>
      <c r="D729" s="191" t="s">
        <v>184</v>
      </c>
      <c r="E729" s="200" t="s">
        <v>1</v>
      </c>
      <c r="F729" s="201" t="s">
        <v>186</v>
      </c>
      <c r="H729" s="202">
        <v>2.1</v>
      </c>
      <c r="I729" s="203"/>
      <c r="L729" s="199"/>
      <c r="M729" s="204"/>
      <c r="N729" s="205"/>
      <c r="O729" s="205"/>
      <c r="P729" s="205"/>
      <c r="Q729" s="205"/>
      <c r="R729" s="205"/>
      <c r="S729" s="205"/>
      <c r="T729" s="206"/>
      <c r="AT729" s="200" t="s">
        <v>184</v>
      </c>
      <c r="AU729" s="200" t="s">
        <v>89</v>
      </c>
      <c r="AV729" s="14" t="s">
        <v>183</v>
      </c>
      <c r="AW729" s="14" t="s">
        <v>35</v>
      </c>
      <c r="AX729" s="14" t="s">
        <v>87</v>
      </c>
      <c r="AY729" s="200" t="s">
        <v>177</v>
      </c>
    </row>
    <row r="730" spans="1:65" s="2" customFormat="1" ht="16.5" customHeight="1">
      <c r="A730" s="33"/>
      <c r="B730" s="141"/>
      <c r="C730" s="176" t="s">
        <v>609</v>
      </c>
      <c r="D730" s="176" t="s">
        <v>179</v>
      </c>
      <c r="E730" s="177" t="s">
        <v>901</v>
      </c>
      <c r="F730" s="178" t="s">
        <v>902</v>
      </c>
      <c r="G730" s="179" t="s">
        <v>182</v>
      </c>
      <c r="H730" s="180">
        <v>22.571999999999999</v>
      </c>
      <c r="I730" s="181"/>
      <c r="J730" s="182">
        <f>ROUND(I730*H730,2)</f>
        <v>0</v>
      </c>
      <c r="K730" s="183"/>
      <c r="L730" s="34"/>
      <c r="M730" s="184" t="s">
        <v>1</v>
      </c>
      <c r="N730" s="185" t="s">
        <v>44</v>
      </c>
      <c r="O730" s="59"/>
      <c r="P730" s="186">
        <f>O730*H730</f>
        <v>0</v>
      </c>
      <c r="Q730" s="186">
        <v>1E-4</v>
      </c>
      <c r="R730" s="186">
        <f>Q730*H730</f>
        <v>2.2572E-3</v>
      </c>
      <c r="S730" s="186">
        <v>0</v>
      </c>
      <c r="T730" s="187">
        <f>S730*H730</f>
        <v>0</v>
      </c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R730" s="188" t="s">
        <v>297</v>
      </c>
      <c r="AT730" s="188" t="s">
        <v>179</v>
      </c>
      <c r="AU730" s="188" t="s">
        <v>89</v>
      </c>
      <c r="AY730" s="18" t="s">
        <v>177</v>
      </c>
      <c r="BE730" s="189">
        <f>IF(N730="základní",J730,0)</f>
        <v>0</v>
      </c>
      <c r="BF730" s="189">
        <f>IF(N730="snížená",J730,0)</f>
        <v>0</v>
      </c>
      <c r="BG730" s="189">
        <f>IF(N730="zákl. přenesená",J730,0)</f>
        <v>0</v>
      </c>
      <c r="BH730" s="189">
        <f>IF(N730="sníž. přenesená",J730,0)</f>
        <v>0</v>
      </c>
      <c r="BI730" s="189">
        <f>IF(N730="nulová",J730,0)</f>
        <v>0</v>
      </c>
      <c r="BJ730" s="18" t="s">
        <v>87</v>
      </c>
      <c r="BK730" s="189">
        <f>ROUND(I730*H730,2)</f>
        <v>0</v>
      </c>
      <c r="BL730" s="18" t="s">
        <v>297</v>
      </c>
      <c r="BM730" s="188" t="s">
        <v>903</v>
      </c>
    </row>
    <row r="731" spans="1:65" s="15" customFormat="1" ht="20.399999999999999">
      <c r="B731" s="207"/>
      <c r="D731" s="191" t="s">
        <v>184</v>
      </c>
      <c r="E731" s="208" t="s">
        <v>1</v>
      </c>
      <c r="F731" s="209" t="s">
        <v>904</v>
      </c>
      <c r="H731" s="208" t="s">
        <v>1</v>
      </c>
      <c r="I731" s="210"/>
      <c r="L731" s="207"/>
      <c r="M731" s="211"/>
      <c r="N731" s="212"/>
      <c r="O731" s="212"/>
      <c r="P731" s="212"/>
      <c r="Q731" s="212"/>
      <c r="R731" s="212"/>
      <c r="S731" s="212"/>
      <c r="T731" s="213"/>
      <c r="AT731" s="208" t="s">
        <v>184</v>
      </c>
      <c r="AU731" s="208" t="s">
        <v>89</v>
      </c>
      <c r="AV731" s="15" t="s">
        <v>87</v>
      </c>
      <c r="AW731" s="15" t="s">
        <v>35</v>
      </c>
      <c r="AX731" s="15" t="s">
        <v>79</v>
      </c>
      <c r="AY731" s="208" t="s">
        <v>177</v>
      </c>
    </row>
    <row r="732" spans="1:65" s="13" customFormat="1">
      <c r="B732" s="190"/>
      <c r="D732" s="191" t="s">
        <v>184</v>
      </c>
      <c r="E732" s="192" t="s">
        <v>1</v>
      </c>
      <c r="F732" s="193" t="s">
        <v>905</v>
      </c>
      <c r="H732" s="194">
        <v>3.15</v>
      </c>
      <c r="I732" s="195"/>
      <c r="L732" s="190"/>
      <c r="M732" s="196"/>
      <c r="N732" s="197"/>
      <c r="O732" s="197"/>
      <c r="P732" s="197"/>
      <c r="Q732" s="197"/>
      <c r="R732" s="197"/>
      <c r="S732" s="197"/>
      <c r="T732" s="198"/>
      <c r="AT732" s="192" t="s">
        <v>184</v>
      </c>
      <c r="AU732" s="192" t="s">
        <v>89</v>
      </c>
      <c r="AV732" s="13" t="s">
        <v>89</v>
      </c>
      <c r="AW732" s="13" t="s">
        <v>35</v>
      </c>
      <c r="AX732" s="13" t="s">
        <v>79</v>
      </c>
      <c r="AY732" s="192" t="s">
        <v>177</v>
      </c>
    </row>
    <row r="733" spans="1:65" s="13" customFormat="1">
      <c r="B733" s="190"/>
      <c r="D733" s="191" t="s">
        <v>184</v>
      </c>
      <c r="E733" s="192" t="s">
        <v>1</v>
      </c>
      <c r="F733" s="193" t="s">
        <v>906</v>
      </c>
      <c r="H733" s="194">
        <v>4.5140000000000002</v>
      </c>
      <c r="I733" s="195"/>
      <c r="L733" s="190"/>
      <c r="M733" s="196"/>
      <c r="N733" s="197"/>
      <c r="O733" s="197"/>
      <c r="P733" s="197"/>
      <c r="Q733" s="197"/>
      <c r="R733" s="197"/>
      <c r="S733" s="197"/>
      <c r="T733" s="198"/>
      <c r="AT733" s="192" t="s">
        <v>184</v>
      </c>
      <c r="AU733" s="192" t="s">
        <v>89</v>
      </c>
      <c r="AV733" s="13" t="s">
        <v>89</v>
      </c>
      <c r="AW733" s="13" t="s">
        <v>35</v>
      </c>
      <c r="AX733" s="13" t="s">
        <v>79</v>
      </c>
      <c r="AY733" s="192" t="s">
        <v>177</v>
      </c>
    </row>
    <row r="734" spans="1:65" s="13" customFormat="1">
      <c r="B734" s="190"/>
      <c r="D734" s="191" t="s">
        <v>184</v>
      </c>
      <c r="E734" s="192" t="s">
        <v>1</v>
      </c>
      <c r="F734" s="193" t="s">
        <v>907</v>
      </c>
      <c r="H734" s="194">
        <v>14.907999999999999</v>
      </c>
      <c r="I734" s="195"/>
      <c r="L734" s="190"/>
      <c r="M734" s="196"/>
      <c r="N734" s="197"/>
      <c r="O734" s="197"/>
      <c r="P734" s="197"/>
      <c r="Q734" s="197"/>
      <c r="R734" s="197"/>
      <c r="S734" s="197"/>
      <c r="T734" s="198"/>
      <c r="AT734" s="192" t="s">
        <v>184</v>
      </c>
      <c r="AU734" s="192" t="s">
        <v>89</v>
      </c>
      <c r="AV734" s="13" t="s">
        <v>89</v>
      </c>
      <c r="AW734" s="13" t="s">
        <v>35</v>
      </c>
      <c r="AX734" s="13" t="s">
        <v>79</v>
      </c>
      <c r="AY734" s="192" t="s">
        <v>177</v>
      </c>
    </row>
    <row r="735" spans="1:65" s="14" customFormat="1">
      <c r="B735" s="199"/>
      <c r="D735" s="191" t="s">
        <v>184</v>
      </c>
      <c r="E735" s="200" t="s">
        <v>1</v>
      </c>
      <c r="F735" s="201" t="s">
        <v>186</v>
      </c>
      <c r="H735" s="202">
        <v>22.571999999999999</v>
      </c>
      <c r="I735" s="203"/>
      <c r="L735" s="199"/>
      <c r="M735" s="204"/>
      <c r="N735" s="205"/>
      <c r="O735" s="205"/>
      <c r="P735" s="205"/>
      <c r="Q735" s="205"/>
      <c r="R735" s="205"/>
      <c r="S735" s="205"/>
      <c r="T735" s="206"/>
      <c r="AT735" s="200" t="s">
        <v>184</v>
      </c>
      <c r="AU735" s="200" t="s">
        <v>89</v>
      </c>
      <c r="AV735" s="14" t="s">
        <v>183</v>
      </c>
      <c r="AW735" s="14" t="s">
        <v>35</v>
      </c>
      <c r="AX735" s="14" t="s">
        <v>87</v>
      </c>
      <c r="AY735" s="200" t="s">
        <v>177</v>
      </c>
    </row>
    <row r="736" spans="1:65" s="2" customFormat="1" ht="16.5" customHeight="1">
      <c r="A736" s="33"/>
      <c r="B736" s="141"/>
      <c r="C736" s="176" t="s">
        <v>616</v>
      </c>
      <c r="D736" s="176" t="s">
        <v>179</v>
      </c>
      <c r="E736" s="177" t="s">
        <v>908</v>
      </c>
      <c r="F736" s="178" t="s">
        <v>909</v>
      </c>
      <c r="G736" s="179" t="s">
        <v>182</v>
      </c>
      <c r="H736" s="180">
        <v>40.176000000000002</v>
      </c>
      <c r="I736" s="181"/>
      <c r="J736" s="182">
        <f>ROUND(I736*H736,2)</f>
        <v>0</v>
      </c>
      <c r="K736" s="183"/>
      <c r="L736" s="34"/>
      <c r="M736" s="184" t="s">
        <v>1</v>
      </c>
      <c r="N736" s="185" t="s">
        <v>44</v>
      </c>
      <c r="O736" s="59"/>
      <c r="P736" s="186">
        <f>O736*H736</f>
        <v>0</v>
      </c>
      <c r="Q736" s="186">
        <v>6.9999999999999994E-5</v>
      </c>
      <c r="R736" s="186">
        <f>Q736*H736</f>
        <v>2.8123200000000001E-3</v>
      </c>
      <c r="S736" s="186">
        <v>0</v>
      </c>
      <c r="T736" s="187">
        <f>S736*H736</f>
        <v>0</v>
      </c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R736" s="188" t="s">
        <v>297</v>
      </c>
      <c r="AT736" s="188" t="s">
        <v>179</v>
      </c>
      <c r="AU736" s="188" t="s">
        <v>89</v>
      </c>
      <c r="AY736" s="18" t="s">
        <v>177</v>
      </c>
      <c r="BE736" s="189">
        <f>IF(N736="základní",J736,0)</f>
        <v>0</v>
      </c>
      <c r="BF736" s="189">
        <f>IF(N736="snížená",J736,0)</f>
        <v>0</v>
      </c>
      <c r="BG736" s="189">
        <f>IF(N736="zákl. přenesená",J736,0)</f>
        <v>0</v>
      </c>
      <c r="BH736" s="189">
        <f>IF(N736="sníž. přenesená",J736,0)</f>
        <v>0</v>
      </c>
      <c r="BI736" s="189">
        <f>IF(N736="nulová",J736,0)</f>
        <v>0</v>
      </c>
      <c r="BJ736" s="18" t="s">
        <v>87</v>
      </c>
      <c r="BK736" s="189">
        <f>ROUND(I736*H736,2)</f>
        <v>0</v>
      </c>
      <c r="BL736" s="18" t="s">
        <v>297</v>
      </c>
      <c r="BM736" s="188" t="s">
        <v>910</v>
      </c>
    </row>
    <row r="737" spans="1:65" s="13" customFormat="1">
      <c r="B737" s="190"/>
      <c r="D737" s="191" t="s">
        <v>184</v>
      </c>
      <c r="E737" s="192" t="s">
        <v>1</v>
      </c>
      <c r="F737" s="193" t="s">
        <v>911</v>
      </c>
      <c r="H737" s="194">
        <v>26.88</v>
      </c>
      <c r="I737" s="195"/>
      <c r="L737" s="190"/>
      <c r="M737" s="196"/>
      <c r="N737" s="197"/>
      <c r="O737" s="197"/>
      <c r="P737" s="197"/>
      <c r="Q737" s="197"/>
      <c r="R737" s="197"/>
      <c r="S737" s="197"/>
      <c r="T737" s="198"/>
      <c r="AT737" s="192" t="s">
        <v>184</v>
      </c>
      <c r="AU737" s="192" t="s">
        <v>89</v>
      </c>
      <c r="AV737" s="13" t="s">
        <v>89</v>
      </c>
      <c r="AW737" s="13" t="s">
        <v>35</v>
      </c>
      <c r="AX737" s="13" t="s">
        <v>79</v>
      </c>
      <c r="AY737" s="192" t="s">
        <v>177</v>
      </c>
    </row>
    <row r="738" spans="1:65" s="13" customFormat="1">
      <c r="B738" s="190"/>
      <c r="D738" s="191" t="s">
        <v>184</v>
      </c>
      <c r="E738" s="192" t="s">
        <v>1</v>
      </c>
      <c r="F738" s="193" t="s">
        <v>912</v>
      </c>
      <c r="H738" s="194">
        <v>1.96</v>
      </c>
      <c r="I738" s="195"/>
      <c r="L738" s="190"/>
      <c r="M738" s="196"/>
      <c r="N738" s="197"/>
      <c r="O738" s="197"/>
      <c r="P738" s="197"/>
      <c r="Q738" s="197"/>
      <c r="R738" s="197"/>
      <c r="S738" s="197"/>
      <c r="T738" s="198"/>
      <c r="AT738" s="192" t="s">
        <v>184</v>
      </c>
      <c r="AU738" s="192" t="s">
        <v>89</v>
      </c>
      <c r="AV738" s="13" t="s">
        <v>89</v>
      </c>
      <c r="AW738" s="13" t="s">
        <v>35</v>
      </c>
      <c r="AX738" s="13" t="s">
        <v>79</v>
      </c>
      <c r="AY738" s="192" t="s">
        <v>177</v>
      </c>
    </row>
    <row r="739" spans="1:65" s="13" customFormat="1">
      <c r="B739" s="190"/>
      <c r="D739" s="191" t="s">
        <v>184</v>
      </c>
      <c r="E739" s="192" t="s">
        <v>1</v>
      </c>
      <c r="F739" s="193" t="s">
        <v>913</v>
      </c>
      <c r="H739" s="194">
        <v>6.3840000000000003</v>
      </c>
      <c r="I739" s="195"/>
      <c r="L739" s="190"/>
      <c r="M739" s="196"/>
      <c r="N739" s="197"/>
      <c r="O739" s="197"/>
      <c r="P739" s="197"/>
      <c r="Q739" s="197"/>
      <c r="R739" s="197"/>
      <c r="S739" s="197"/>
      <c r="T739" s="198"/>
      <c r="AT739" s="192" t="s">
        <v>184</v>
      </c>
      <c r="AU739" s="192" t="s">
        <v>89</v>
      </c>
      <c r="AV739" s="13" t="s">
        <v>89</v>
      </c>
      <c r="AW739" s="13" t="s">
        <v>35</v>
      </c>
      <c r="AX739" s="13" t="s">
        <v>79</v>
      </c>
      <c r="AY739" s="192" t="s">
        <v>177</v>
      </c>
    </row>
    <row r="740" spans="1:65" s="13" customFormat="1">
      <c r="B740" s="190"/>
      <c r="D740" s="191" t="s">
        <v>184</v>
      </c>
      <c r="E740" s="192" t="s">
        <v>1</v>
      </c>
      <c r="F740" s="193" t="s">
        <v>914</v>
      </c>
      <c r="H740" s="194">
        <v>-0.09</v>
      </c>
      <c r="I740" s="195"/>
      <c r="L740" s="190"/>
      <c r="M740" s="196"/>
      <c r="N740" s="197"/>
      <c r="O740" s="197"/>
      <c r="P740" s="197"/>
      <c r="Q740" s="197"/>
      <c r="R740" s="197"/>
      <c r="S740" s="197"/>
      <c r="T740" s="198"/>
      <c r="AT740" s="192" t="s">
        <v>184</v>
      </c>
      <c r="AU740" s="192" t="s">
        <v>89</v>
      </c>
      <c r="AV740" s="13" t="s">
        <v>89</v>
      </c>
      <c r="AW740" s="13" t="s">
        <v>35</v>
      </c>
      <c r="AX740" s="13" t="s">
        <v>79</v>
      </c>
      <c r="AY740" s="192" t="s">
        <v>177</v>
      </c>
    </row>
    <row r="741" spans="1:65" s="13" customFormat="1">
      <c r="B741" s="190"/>
      <c r="D741" s="191" t="s">
        <v>184</v>
      </c>
      <c r="E741" s="192" t="s">
        <v>1</v>
      </c>
      <c r="F741" s="193" t="s">
        <v>915</v>
      </c>
      <c r="H741" s="194">
        <v>5.2220000000000004</v>
      </c>
      <c r="I741" s="195"/>
      <c r="L741" s="190"/>
      <c r="M741" s="196"/>
      <c r="N741" s="197"/>
      <c r="O741" s="197"/>
      <c r="P741" s="197"/>
      <c r="Q741" s="197"/>
      <c r="R741" s="197"/>
      <c r="S741" s="197"/>
      <c r="T741" s="198"/>
      <c r="AT741" s="192" t="s">
        <v>184</v>
      </c>
      <c r="AU741" s="192" t="s">
        <v>89</v>
      </c>
      <c r="AV741" s="13" t="s">
        <v>89</v>
      </c>
      <c r="AW741" s="13" t="s">
        <v>35</v>
      </c>
      <c r="AX741" s="13" t="s">
        <v>79</v>
      </c>
      <c r="AY741" s="192" t="s">
        <v>177</v>
      </c>
    </row>
    <row r="742" spans="1:65" s="13" customFormat="1">
      <c r="B742" s="190"/>
      <c r="D742" s="191" t="s">
        <v>184</v>
      </c>
      <c r="E742" s="192" t="s">
        <v>1</v>
      </c>
      <c r="F742" s="193" t="s">
        <v>916</v>
      </c>
      <c r="H742" s="194">
        <v>-0.18</v>
      </c>
      <c r="I742" s="195"/>
      <c r="L742" s="190"/>
      <c r="M742" s="196"/>
      <c r="N742" s="197"/>
      <c r="O742" s="197"/>
      <c r="P742" s="197"/>
      <c r="Q742" s="197"/>
      <c r="R742" s="197"/>
      <c r="S742" s="197"/>
      <c r="T742" s="198"/>
      <c r="AT742" s="192" t="s">
        <v>184</v>
      </c>
      <c r="AU742" s="192" t="s">
        <v>89</v>
      </c>
      <c r="AV742" s="13" t="s">
        <v>89</v>
      </c>
      <c r="AW742" s="13" t="s">
        <v>35</v>
      </c>
      <c r="AX742" s="13" t="s">
        <v>79</v>
      </c>
      <c r="AY742" s="192" t="s">
        <v>177</v>
      </c>
    </row>
    <row r="743" spans="1:65" s="14" customFormat="1">
      <c r="B743" s="199"/>
      <c r="D743" s="191" t="s">
        <v>184</v>
      </c>
      <c r="E743" s="200" t="s">
        <v>1</v>
      </c>
      <c r="F743" s="201" t="s">
        <v>186</v>
      </c>
      <c r="H743" s="202">
        <v>40.176000000000002</v>
      </c>
      <c r="I743" s="203"/>
      <c r="L743" s="199"/>
      <c r="M743" s="204"/>
      <c r="N743" s="205"/>
      <c r="O743" s="205"/>
      <c r="P743" s="205"/>
      <c r="Q743" s="205"/>
      <c r="R743" s="205"/>
      <c r="S743" s="205"/>
      <c r="T743" s="206"/>
      <c r="AT743" s="200" t="s">
        <v>184</v>
      </c>
      <c r="AU743" s="200" t="s">
        <v>89</v>
      </c>
      <c r="AV743" s="14" t="s">
        <v>183</v>
      </c>
      <c r="AW743" s="14" t="s">
        <v>35</v>
      </c>
      <c r="AX743" s="14" t="s">
        <v>87</v>
      </c>
      <c r="AY743" s="200" t="s">
        <v>177</v>
      </c>
    </row>
    <row r="744" spans="1:65" s="2" customFormat="1" ht="16.5" customHeight="1">
      <c r="A744" s="33"/>
      <c r="B744" s="141"/>
      <c r="C744" s="176" t="s">
        <v>917</v>
      </c>
      <c r="D744" s="176" t="s">
        <v>179</v>
      </c>
      <c r="E744" s="177" t="s">
        <v>918</v>
      </c>
      <c r="F744" s="178" t="s">
        <v>919</v>
      </c>
      <c r="G744" s="179" t="s">
        <v>182</v>
      </c>
      <c r="H744" s="180">
        <v>803.62</v>
      </c>
      <c r="I744" s="181"/>
      <c r="J744" s="182">
        <f>ROUND(I744*H744,2)</f>
        <v>0</v>
      </c>
      <c r="K744" s="183"/>
      <c r="L744" s="34"/>
      <c r="M744" s="184" t="s">
        <v>1</v>
      </c>
      <c r="N744" s="185" t="s">
        <v>44</v>
      </c>
      <c r="O744" s="59"/>
      <c r="P744" s="186">
        <f>O744*H744</f>
        <v>0</v>
      </c>
      <c r="Q744" s="186">
        <v>1E-4</v>
      </c>
      <c r="R744" s="186">
        <f>Q744*H744</f>
        <v>8.0362000000000003E-2</v>
      </c>
      <c r="S744" s="186">
        <v>0</v>
      </c>
      <c r="T744" s="187">
        <f>S744*H744</f>
        <v>0</v>
      </c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R744" s="188" t="s">
        <v>297</v>
      </c>
      <c r="AT744" s="188" t="s">
        <v>179</v>
      </c>
      <c r="AU744" s="188" t="s">
        <v>89</v>
      </c>
      <c r="AY744" s="18" t="s">
        <v>177</v>
      </c>
      <c r="BE744" s="189">
        <f>IF(N744="základní",J744,0)</f>
        <v>0</v>
      </c>
      <c r="BF744" s="189">
        <f>IF(N744="snížená",J744,0)</f>
        <v>0</v>
      </c>
      <c r="BG744" s="189">
        <f>IF(N744="zákl. přenesená",J744,0)</f>
        <v>0</v>
      </c>
      <c r="BH744" s="189">
        <f>IF(N744="sníž. přenesená",J744,0)</f>
        <v>0</v>
      </c>
      <c r="BI744" s="189">
        <f>IF(N744="nulová",J744,0)</f>
        <v>0</v>
      </c>
      <c r="BJ744" s="18" t="s">
        <v>87</v>
      </c>
      <c r="BK744" s="189">
        <f>ROUND(I744*H744,2)</f>
        <v>0</v>
      </c>
      <c r="BL744" s="18" t="s">
        <v>297</v>
      </c>
      <c r="BM744" s="188" t="s">
        <v>920</v>
      </c>
    </row>
    <row r="745" spans="1:65" s="13" customFormat="1">
      <c r="B745" s="190"/>
      <c r="D745" s="191" t="s">
        <v>184</v>
      </c>
      <c r="E745" s="192" t="s">
        <v>1</v>
      </c>
      <c r="F745" s="193" t="s">
        <v>921</v>
      </c>
      <c r="H745" s="194">
        <v>570.4</v>
      </c>
      <c r="I745" s="195"/>
      <c r="L745" s="190"/>
      <c r="M745" s="196"/>
      <c r="N745" s="197"/>
      <c r="O745" s="197"/>
      <c r="P745" s="197"/>
      <c r="Q745" s="197"/>
      <c r="R745" s="197"/>
      <c r="S745" s="197"/>
      <c r="T745" s="198"/>
      <c r="AT745" s="192" t="s">
        <v>184</v>
      </c>
      <c r="AU745" s="192" t="s">
        <v>89</v>
      </c>
      <c r="AV745" s="13" t="s">
        <v>89</v>
      </c>
      <c r="AW745" s="13" t="s">
        <v>35</v>
      </c>
      <c r="AX745" s="13" t="s">
        <v>79</v>
      </c>
      <c r="AY745" s="192" t="s">
        <v>177</v>
      </c>
    </row>
    <row r="746" spans="1:65" s="13" customFormat="1">
      <c r="B746" s="190"/>
      <c r="D746" s="191" t="s">
        <v>184</v>
      </c>
      <c r="E746" s="192" t="s">
        <v>1</v>
      </c>
      <c r="F746" s="193" t="s">
        <v>922</v>
      </c>
      <c r="H746" s="194">
        <v>249.34</v>
      </c>
      <c r="I746" s="195"/>
      <c r="L746" s="190"/>
      <c r="M746" s="196"/>
      <c r="N746" s="197"/>
      <c r="O746" s="197"/>
      <c r="P746" s="197"/>
      <c r="Q746" s="197"/>
      <c r="R746" s="197"/>
      <c r="S746" s="197"/>
      <c r="T746" s="198"/>
      <c r="AT746" s="192" t="s">
        <v>184</v>
      </c>
      <c r="AU746" s="192" t="s">
        <v>89</v>
      </c>
      <c r="AV746" s="13" t="s">
        <v>89</v>
      </c>
      <c r="AW746" s="13" t="s">
        <v>35</v>
      </c>
      <c r="AX746" s="13" t="s">
        <v>79</v>
      </c>
      <c r="AY746" s="192" t="s">
        <v>177</v>
      </c>
    </row>
    <row r="747" spans="1:65" s="13" customFormat="1">
      <c r="B747" s="190"/>
      <c r="D747" s="191" t="s">
        <v>184</v>
      </c>
      <c r="E747" s="192" t="s">
        <v>1</v>
      </c>
      <c r="F747" s="193" t="s">
        <v>923</v>
      </c>
      <c r="H747" s="194">
        <v>12.72</v>
      </c>
      <c r="I747" s="195"/>
      <c r="L747" s="190"/>
      <c r="M747" s="196"/>
      <c r="N747" s="197"/>
      <c r="O747" s="197"/>
      <c r="P747" s="197"/>
      <c r="Q747" s="197"/>
      <c r="R747" s="197"/>
      <c r="S747" s="197"/>
      <c r="T747" s="198"/>
      <c r="AT747" s="192" t="s">
        <v>184</v>
      </c>
      <c r="AU747" s="192" t="s">
        <v>89</v>
      </c>
      <c r="AV747" s="13" t="s">
        <v>89</v>
      </c>
      <c r="AW747" s="13" t="s">
        <v>35</v>
      </c>
      <c r="AX747" s="13" t="s">
        <v>79</v>
      </c>
      <c r="AY747" s="192" t="s">
        <v>177</v>
      </c>
    </row>
    <row r="748" spans="1:65" s="13" customFormat="1">
      <c r="B748" s="190"/>
      <c r="D748" s="191" t="s">
        <v>184</v>
      </c>
      <c r="E748" s="192" t="s">
        <v>1</v>
      </c>
      <c r="F748" s="193" t="s">
        <v>924</v>
      </c>
      <c r="H748" s="194">
        <v>-26.88</v>
      </c>
      <c r="I748" s="195"/>
      <c r="L748" s="190"/>
      <c r="M748" s="196"/>
      <c r="N748" s="197"/>
      <c r="O748" s="197"/>
      <c r="P748" s="197"/>
      <c r="Q748" s="197"/>
      <c r="R748" s="197"/>
      <c r="S748" s="197"/>
      <c r="T748" s="198"/>
      <c r="AT748" s="192" t="s">
        <v>184</v>
      </c>
      <c r="AU748" s="192" t="s">
        <v>89</v>
      </c>
      <c r="AV748" s="13" t="s">
        <v>89</v>
      </c>
      <c r="AW748" s="13" t="s">
        <v>35</v>
      </c>
      <c r="AX748" s="13" t="s">
        <v>79</v>
      </c>
      <c r="AY748" s="192" t="s">
        <v>177</v>
      </c>
    </row>
    <row r="749" spans="1:65" s="13" customFormat="1">
      <c r="B749" s="190"/>
      <c r="D749" s="191" t="s">
        <v>184</v>
      </c>
      <c r="E749" s="192" t="s">
        <v>1</v>
      </c>
      <c r="F749" s="193" t="s">
        <v>925</v>
      </c>
      <c r="H749" s="194">
        <v>-1.96</v>
      </c>
      <c r="I749" s="195"/>
      <c r="L749" s="190"/>
      <c r="M749" s="196"/>
      <c r="N749" s="197"/>
      <c r="O749" s="197"/>
      <c r="P749" s="197"/>
      <c r="Q749" s="197"/>
      <c r="R749" s="197"/>
      <c r="S749" s="197"/>
      <c r="T749" s="198"/>
      <c r="AT749" s="192" t="s">
        <v>184</v>
      </c>
      <c r="AU749" s="192" t="s">
        <v>89</v>
      </c>
      <c r="AV749" s="13" t="s">
        <v>89</v>
      </c>
      <c r="AW749" s="13" t="s">
        <v>35</v>
      </c>
      <c r="AX749" s="13" t="s">
        <v>79</v>
      </c>
      <c r="AY749" s="192" t="s">
        <v>177</v>
      </c>
    </row>
    <row r="750" spans="1:65" s="14" customFormat="1">
      <c r="B750" s="199"/>
      <c r="D750" s="191" t="s">
        <v>184</v>
      </c>
      <c r="E750" s="200" t="s">
        <v>1</v>
      </c>
      <c r="F750" s="201" t="s">
        <v>186</v>
      </c>
      <c r="H750" s="202">
        <v>803.62</v>
      </c>
      <c r="I750" s="203"/>
      <c r="L750" s="199"/>
      <c r="M750" s="204"/>
      <c r="N750" s="205"/>
      <c r="O750" s="205"/>
      <c r="P750" s="205"/>
      <c r="Q750" s="205"/>
      <c r="R750" s="205"/>
      <c r="S750" s="205"/>
      <c r="T750" s="206"/>
      <c r="AT750" s="200" t="s">
        <v>184</v>
      </c>
      <c r="AU750" s="200" t="s">
        <v>89</v>
      </c>
      <c r="AV750" s="14" t="s">
        <v>183</v>
      </c>
      <c r="AW750" s="14" t="s">
        <v>35</v>
      </c>
      <c r="AX750" s="14" t="s">
        <v>87</v>
      </c>
      <c r="AY750" s="200" t="s">
        <v>177</v>
      </c>
    </row>
    <row r="751" spans="1:65" s="2" customFormat="1" ht="16.5" customHeight="1">
      <c r="A751" s="33"/>
      <c r="B751" s="141"/>
      <c r="C751" s="214" t="s">
        <v>926</v>
      </c>
      <c r="D751" s="214" t="s">
        <v>303</v>
      </c>
      <c r="E751" s="215" t="s">
        <v>927</v>
      </c>
      <c r="F751" s="216" t="s">
        <v>928</v>
      </c>
      <c r="G751" s="217" t="s">
        <v>182</v>
      </c>
      <c r="H751" s="218">
        <v>8.7010000000000005</v>
      </c>
      <c r="I751" s="219"/>
      <c r="J751" s="220">
        <f>ROUND(I751*H751,2)</f>
        <v>0</v>
      </c>
      <c r="K751" s="221"/>
      <c r="L751" s="222"/>
      <c r="M751" s="223" t="s">
        <v>1</v>
      </c>
      <c r="N751" s="224" t="s">
        <v>44</v>
      </c>
      <c r="O751" s="59"/>
      <c r="P751" s="186">
        <f>O751*H751</f>
        <v>0</v>
      </c>
      <c r="Q751" s="186">
        <v>1.5E-3</v>
      </c>
      <c r="R751" s="186">
        <f>Q751*H751</f>
        <v>1.3051500000000001E-2</v>
      </c>
      <c r="S751" s="186">
        <v>0</v>
      </c>
      <c r="T751" s="187">
        <f>S751*H751</f>
        <v>0</v>
      </c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R751" s="188" t="s">
        <v>340</v>
      </c>
      <c r="AT751" s="188" t="s">
        <v>303</v>
      </c>
      <c r="AU751" s="188" t="s">
        <v>89</v>
      </c>
      <c r="AY751" s="18" t="s">
        <v>177</v>
      </c>
      <c r="BE751" s="189">
        <f>IF(N751="základní",J751,0)</f>
        <v>0</v>
      </c>
      <c r="BF751" s="189">
        <f>IF(N751="snížená",J751,0)</f>
        <v>0</v>
      </c>
      <c r="BG751" s="189">
        <f>IF(N751="zákl. přenesená",J751,0)</f>
        <v>0</v>
      </c>
      <c r="BH751" s="189">
        <f>IF(N751="sníž. přenesená",J751,0)</f>
        <v>0</v>
      </c>
      <c r="BI751" s="189">
        <f>IF(N751="nulová",J751,0)</f>
        <v>0</v>
      </c>
      <c r="BJ751" s="18" t="s">
        <v>87</v>
      </c>
      <c r="BK751" s="189">
        <f>ROUND(I751*H751,2)</f>
        <v>0</v>
      </c>
      <c r="BL751" s="18" t="s">
        <v>297</v>
      </c>
      <c r="BM751" s="188" t="s">
        <v>929</v>
      </c>
    </row>
    <row r="752" spans="1:65" s="13" customFormat="1">
      <c r="B752" s="190"/>
      <c r="D752" s="191" t="s">
        <v>184</v>
      </c>
      <c r="E752" s="192" t="s">
        <v>1</v>
      </c>
      <c r="F752" s="193" t="s">
        <v>930</v>
      </c>
      <c r="H752" s="194">
        <v>4.431</v>
      </c>
      <c r="I752" s="195"/>
      <c r="L752" s="190"/>
      <c r="M752" s="196"/>
      <c r="N752" s="197"/>
      <c r="O752" s="197"/>
      <c r="P752" s="197"/>
      <c r="Q752" s="197"/>
      <c r="R752" s="197"/>
      <c r="S752" s="197"/>
      <c r="T752" s="198"/>
      <c r="AT752" s="192" t="s">
        <v>184</v>
      </c>
      <c r="AU752" s="192" t="s">
        <v>89</v>
      </c>
      <c r="AV752" s="13" t="s">
        <v>89</v>
      </c>
      <c r="AW752" s="13" t="s">
        <v>35</v>
      </c>
      <c r="AX752" s="13" t="s">
        <v>79</v>
      </c>
      <c r="AY752" s="192" t="s">
        <v>177</v>
      </c>
    </row>
    <row r="753" spans="1:65" s="13" customFormat="1">
      <c r="B753" s="190"/>
      <c r="D753" s="191" t="s">
        <v>184</v>
      </c>
      <c r="E753" s="192" t="s">
        <v>1</v>
      </c>
      <c r="F753" s="193" t="s">
        <v>931</v>
      </c>
      <c r="H753" s="194">
        <v>3.4790000000000001</v>
      </c>
      <c r="I753" s="195"/>
      <c r="L753" s="190"/>
      <c r="M753" s="196"/>
      <c r="N753" s="197"/>
      <c r="O753" s="197"/>
      <c r="P753" s="197"/>
      <c r="Q753" s="197"/>
      <c r="R753" s="197"/>
      <c r="S753" s="197"/>
      <c r="T753" s="198"/>
      <c r="AT753" s="192" t="s">
        <v>184</v>
      </c>
      <c r="AU753" s="192" t="s">
        <v>89</v>
      </c>
      <c r="AV753" s="13" t="s">
        <v>89</v>
      </c>
      <c r="AW753" s="13" t="s">
        <v>35</v>
      </c>
      <c r="AX753" s="13" t="s">
        <v>79</v>
      </c>
      <c r="AY753" s="192" t="s">
        <v>177</v>
      </c>
    </row>
    <row r="754" spans="1:65" s="16" customFormat="1">
      <c r="B754" s="225"/>
      <c r="D754" s="191" t="s">
        <v>184</v>
      </c>
      <c r="E754" s="226" t="s">
        <v>1</v>
      </c>
      <c r="F754" s="227" t="s">
        <v>479</v>
      </c>
      <c r="H754" s="228">
        <v>7.91</v>
      </c>
      <c r="I754" s="229"/>
      <c r="L754" s="225"/>
      <c r="M754" s="230"/>
      <c r="N754" s="231"/>
      <c r="O754" s="231"/>
      <c r="P754" s="231"/>
      <c r="Q754" s="231"/>
      <c r="R754" s="231"/>
      <c r="S754" s="231"/>
      <c r="T754" s="232"/>
      <c r="AT754" s="226" t="s">
        <v>184</v>
      </c>
      <c r="AU754" s="226" t="s">
        <v>89</v>
      </c>
      <c r="AV754" s="16" t="s">
        <v>194</v>
      </c>
      <c r="AW754" s="16" t="s">
        <v>35</v>
      </c>
      <c r="AX754" s="16" t="s">
        <v>79</v>
      </c>
      <c r="AY754" s="226" t="s">
        <v>177</v>
      </c>
    </row>
    <row r="755" spans="1:65" s="13" customFormat="1">
      <c r="B755" s="190"/>
      <c r="D755" s="191" t="s">
        <v>184</v>
      </c>
      <c r="E755" s="192" t="s">
        <v>1</v>
      </c>
      <c r="F755" s="193" t="s">
        <v>932</v>
      </c>
      <c r="H755" s="194">
        <v>0.79100000000000004</v>
      </c>
      <c r="I755" s="195"/>
      <c r="L755" s="190"/>
      <c r="M755" s="196"/>
      <c r="N755" s="197"/>
      <c r="O755" s="197"/>
      <c r="P755" s="197"/>
      <c r="Q755" s="197"/>
      <c r="R755" s="197"/>
      <c r="S755" s="197"/>
      <c r="T755" s="198"/>
      <c r="AT755" s="192" t="s">
        <v>184</v>
      </c>
      <c r="AU755" s="192" t="s">
        <v>89</v>
      </c>
      <c r="AV755" s="13" t="s">
        <v>89</v>
      </c>
      <c r="AW755" s="13" t="s">
        <v>35</v>
      </c>
      <c r="AX755" s="13" t="s">
        <v>79</v>
      </c>
      <c r="AY755" s="192" t="s">
        <v>177</v>
      </c>
    </row>
    <row r="756" spans="1:65" s="14" customFormat="1">
      <c r="B756" s="199"/>
      <c r="D756" s="191" t="s">
        <v>184</v>
      </c>
      <c r="E756" s="200" t="s">
        <v>1</v>
      </c>
      <c r="F756" s="201" t="s">
        <v>186</v>
      </c>
      <c r="H756" s="202">
        <v>8.7010000000000005</v>
      </c>
      <c r="I756" s="203"/>
      <c r="L756" s="199"/>
      <c r="M756" s="204"/>
      <c r="N756" s="205"/>
      <c r="O756" s="205"/>
      <c r="P756" s="205"/>
      <c r="Q756" s="205"/>
      <c r="R756" s="205"/>
      <c r="S756" s="205"/>
      <c r="T756" s="206"/>
      <c r="AT756" s="200" t="s">
        <v>184</v>
      </c>
      <c r="AU756" s="200" t="s">
        <v>89</v>
      </c>
      <c r="AV756" s="14" t="s">
        <v>183</v>
      </c>
      <c r="AW756" s="14" t="s">
        <v>35</v>
      </c>
      <c r="AX756" s="14" t="s">
        <v>87</v>
      </c>
      <c r="AY756" s="200" t="s">
        <v>177</v>
      </c>
    </row>
    <row r="757" spans="1:65" s="2" customFormat="1" ht="16.5" customHeight="1">
      <c r="A757" s="33"/>
      <c r="B757" s="141"/>
      <c r="C757" s="214" t="s">
        <v>627</v>
      </c>
      <c r="D757" s="214" t="s">
        <v>303</v>
      </c>
      <c r="E757" s="215" t="s">
        <v>933</v>
      </c>
      <c r="F757" s="216" t="s">
        <v>934</v>
      </c>
      <c r="G757" s="217" t="s">
        <v>182</v>
      </c>
      <c r="H757" s="218">
        <v>3.7690000000000001</v>
      </c>
      <c r="I757" s="219"/>
      <c r="J757" s="220">
        <f>ROUND(I757*H757,2)</f>
        <v>0</v>
      </c>
      <c r="K757" s="221"/>
      <c r="L757" s="222"/>
      <c r="M757" s="223" t="s">
        <v>1</v>
      </c>
      <c r="N757" s="224" t="s">
        <v>44</v>
      </c>
      <c r="O757" s="59"/>
      <c r="P757" s="186">
        <f>O757*H757</f>
        <v>0</v>
      </c>
      <c r="Q757" s="186">
        <v>3.0000000000000001E-3</v>
      </c>
      <c r="R757" s="186">
        <f>Q757*H757</f>
        <v>1.1307000000000001E-2</v>
      </c>
      <c r="S757" s="186">
        <v>0</v>
      </c>
      <c r="T757" s="187">
        <f>S757*H757</f>
        <v>0</v>
      </c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R757" s="188" t="s">
        <v>340</v>
      </c>
      <c r="AT757" s="188" t="s">
        <v>303</v>
      </c>
      <c r="AU757" s="188" t="s">
        <v>89</v>
      </c>
      <c r="AY757" s="18" t="s">
        <v>177</v>
      </c>
      <c r="BE757" s="189">
        <f>IF(N757="základní",J757,0)</f>
        <v>0</v>
      </c>
      <c r="BF757" s="189">
        <f>IF(N757="snížená",J757,0)</f>
        <v>0</v>
      </c>
      <c r="BG757" s="189">
        <f>IF(N757="zákl. přenesená",J757,0)</f>
        <v>0</v>
      </c>
      <c r="BH757" s="189">
        <f>IF(N757="sníž. přenesená",J757,0)</f>
        <v>0</v>
      </c>
      <c r="BI757" s="189">
        <f>IF(N757="nulová",J757,0)</f>
        <v>0</v>
      </c>
      <c r="BJ757" s="18" t="s">
        <v>87</v>
      </c>
      <c r="BK757" s="189">
        <f>ROUND(I757*H757,2)</f>
        <v>0</v>
      </c>
      <c r="BL757" s="18" t="s">
        <v>297</v>
      </c>
      <c r="BM757" s="188" t="s">
        <v>935</v>
      </c>
    </row>
    <row r="758" spans="1:65" s="13" customFormat="1">
      <c r="B758" s="190"/>
      <c r="D758" s="191" t="s">
        <v>184</v>
      </c>
      <c r="E758" s="192" t="s">
        <v>1</v>
      </c>
      <c r="F758" s="193" t="s">
        <v>936</v>
      </c>
      <c r="H758" s="194">
        <v>1.9530000000000001</v>
      </c>
      <c r="I758" s="195"/>
      <c r="L758" s="190"/>
      <c r="M758" s="196"/>
      <c r="N758" s="197"/>
      <c r="O758" s="197"/>
      <c r="P758" s="197"/>
      <c r="Q758" s="197"/>
      <c r="R758" s="197"/>
      <c r="S758" s="197"/>
      <c r="T758" s="198"/>
      <c r="AT758" s="192" t="s">
        <v>184</v>
      </c>
      <c r="AU758" s="192" t="s">
        <v>89</v>
      </c>
      <c r="AV758" s="13" t="s">
        <v>89</v>
      </c>
      <c r="AW758" s="13" t="s">
        <v>35</v>
      </c>
      <c r="AX758" s="13" t="s">
        <v>79</v>
      </c>
      <c r="AY758" s="192" t="s">
        <v>177</v>
      </c>
    </row>
    <row r="759" spans="1:65" s="13" customFormat="1">
      <c r="B759" s="190"/>
      <c r="D759" s="191" t="s">
        <v>184</v>
      </c>
      <c r="E759" s="192" t="s">
        <v>1</v>
      </c>
      <c r="F759" s="193" t="s">
        <v>914</v>
      </c>
      <c r="H759" s="194">
        <v>-0.09</v>
      </c>
      <c r="I759" s="195"/>
      <c r="L759" s="190"/>
      <c r="M759" s="196"/>
      <c r="N759" s="197"/>
      <c r="O759" s="197"/>
      <c r="P759" s="197"/>
      <c r="Q759" s="197"/>
      <c r="R759" s="197"/>
      <c r="S759" s="197"/>
      <c r="T759" s="198"/>
      <c r="AT759" s="192" t="s">
        <v>184</v>
      </c>
      <c r="AU759" s="192" t="s">
        <v>89</v>
      </c>
      <c r="AV759" s="13" t="s">
        <v>89</v>
      </c>
      <c r="AW759" s="13" t="s">
        <v>35</v>
      </c>
      <c r="AX759" s="13" t="s">
        <v>79</v>
      </c>
      <c r="AY759" s="192" t="s">
        <v>177</v>
      </c>
    </row>
    <row r="760" spans="1:65" s="13" customFormat="1">
      <c r="B760" s="190"/>
      <c r="D760" s="191" t="s">
        <v>184</v>
      </c>
      <c r="E760" s="192" t="s">
        <v>1</v>
      </c>
      <c r="F760" s="193" t="s">
        <v>937</v>
      </c>
      <c r="H760" s="194">
        <v>1.7430000000000001</v>
      </c>
      <c r="I760" s="195"/>
      <c r="L760" s="190"/>
      <c r="M760" s="196"/>
      <c r="N760" s="197"/>
      <c r="O760" s="197"/>
      <c r="P760" s="197"/>
      <c r="Q760" s="197"/>
      <c r="R760" s="197"/>
      <c r="S760" s="197"/>
      <c r="T760" s="198"/>
      <c r="AT760" s="192" t="s">
        <v>184</v>
      </c>
      <c r="AU760" s="192" t="s">
        <v>89</v>
      </c>
      <c r="AV760" s="13" t="s">
        <v>89</v>
      </c>
      <c r="AW760" s="13" t="s">
        <v>35</v>
      </c>
      <c r="AX760" s="13" t="s">
        <v>79</v>
      </c>
      <c r="AY760" s="192" t="s">
        <v>177</v>
      </c>
    </row>
    <row r="761" spans="1:65" s="13" customFormat="1">
      <c r="B761" s="190"/>
      <c r="D761" s="191" t="s">
        <v>184</v>
      </c>
      <c r="E761" s="192" t="s">
        <v>1</v>
      </c>
      <c r="F761" s="193" t="s">
        <v>916</v>
      </c>
      <c r="H761" s="194">
        <v>-0.18</v>
      </c>
      <c r="I761" s="195"/>
      <c r="L761" s="190"/>
      <c r="M761" s="196"/>
      <c r="N761" s="197"/>
      <c r="O761" s="197"/>
      <c r="P761" s="197"/>
      <c r="Q761" s="197"/>
      <c r="R761" s="197"/>
      <c r="S761" s="197"/>
      <c r="T761" s="198"/>
      <c r="AT761" s="192" t="s">
        <v>184</v>
      </c>
      <c r="AU761" s="192" t="s">
        <v>89</v>
      </c>
      <c r="AV761" s="13" t="s">
        <v>89</v>
      </c>
      <c r="AW761" s="13" t="s">
        <v>35</v>
      </c>
      <c r="AX761" s="13" t="s">
        <v>79</v>
      </c>
      <c r="AY761" s="192" t="s">
        <v>177</v>
      </c>
    </row>
    <row r="762" spans="1:65" s="16" customFormat="1">
      <c r="B762" s="225"/>
      <c r="D762" s="191" t="s">
        <v>184</v>
      </c>
      <c r="E762" s="226" t="s">
        <v>1</v>
      </c>
      <c r="F762" s="227" t="s">
        <v>479</v>
      </c>
      <c r="H762" s="228">
        <v>3.4260000000000002</v>
      </c>
      <c r="I762" s="229"/>
      <c r="L762" s="225"/>
      <c r="M762" s="230"/>
      <c r="N762" s="231"/>
      <c r="O762" s="231"/>
      <c r="P762" s="231"/>
      <c r="Q762" s="231"/>
      <c r="R762" s="231"/>
      <c r="S762" s="231"/>
      <c r="T762" s="232"/>
      <c r="AT762" s="226" t="s">
        <v>184</v>
      </c>
      <c r="AU762" s="226" t="s">
        <v>89</v>
      </c>
      <c r="AV762" s="16" t="s">
        <v>194</v>
      </c>
      <c r="AW762" s="16" t="s">
        <v>35</v>
      </c>
      <c r="AX762" s="16" t="s">
        <v>79</v>
      </c>
      <c r="AY762" s="226" t="s">
        <v>177</v>
      </c>
    </row>
    <row r="763" spans="1:65" s="13" customFormat="1">
      <c r="B763" s="190"/>
      <c r="D763" s="191" t="s">
        <v>184</v>
      </c>
      <c r="E763" s="192" t="s">
        <v>1</v>
      </c>
      <c r="F763" s="193" t="s">
        <v>938</v>
      </c>
      <c r="H763" s="194">
        <v>0.34300000000000003</v>
      </c>
      <c r="I763" s="195"/>
      <c r="L763" s="190"/>
      <c r="M763" s="196"/>
      <c r="N763" s="197"/>
      <c r="O763" s="197"/>
      <c r="P763" s="197"/>
      <c r="Q763" s="197"/>
      <c r="R763" s="197"/>
      <c r="S763" s="197"/>
      <c r="T763" s="198"/>
      <c r="AT763" s="192" t="s">
        <v>184</v>
      </c>
      <c r="AU763" s="192" t="s">
        <v>89</v>
      </c>
      <c r="AV763" s="13" t="s">
        <v>89</v>
      </c>
      <c r="AW763" s="13" t="s">
        <v>35</v>
      </c>
      <c r="AX763" s="13" t="s">
        <v>79</v>
      </c>
      <c r="AY763" s="192" t="s">
        <v>177</v>
      </c>
    </row>
    <row r="764" spans="1:65" s="14" customFormat="1">
      <c r="B764" s="199"/>
      <c r="D764" s="191" t="s">
        <v>184</v>
      </c>
      <c r="E764" s="200" t="s">
        <v>1</v>
      </c>
      <c r="F764" s="201" t="s">
        <v>186</v>
      </c>
      <c r="H764" s="202">
        <v>3.7690000000000001</v>
      </c>
      <c r="I764" s="203"/>
      <c r="L764" s="199"/>
      <c r="M764" s="204"/>
      <c r="N764" s="205"/>
      <c r="O764" s="205"/>
      <c r="P764" s="205"/>
      <c r="Q764" s="205"/>
      <c r="R764" s="205"/>
      <c r="S764" s="205"/>
      <c r="T764" s="206"/>
      <c r="AT764" s="200" t="s">
        <v>184</v>
      </c>
      <c r="AU764" s="200" t="s">
        <v>89</v>
      </c>
      <c r="AV764" s="14" t="s">
        <v>183</v>
      </c>
      <c r="AW764" s="14" t="s">
        <v>35</v>
      </c>
      <c r="AX764" s="14" t="s">
        <v>87</v>
      </c>
      <c r="AY764" s="200" t="s">
        <v>177</v>
      </c>
    </row>
    <row r="765" spans="1:65" s="2" customFormat="1" ht="16.5" customHeight="1">
      <c r="A765" s="33"/>
      <c r="B765" s="141"/>
      <c r="C765" s="214" t="s">
        <v>939</v>
      </c>
      <c r="D765" s="214" t="s">
        <v>303</v>
      </c>
      <c r="E765" s="215" t="s">
        <v>940</v>
      </c>
      <c r="F765" s="216" t="s">
        <v>941</v>
      </c>
      <c r="G765" s="217" t="s">
        <v>182</v>
      </c>
      <c r="H765" s="218">
        <v>1767.9639999999999</v>
      </c>
      <c r="I765" s="219"/>
      <c r="J765" s="220">
        <f>ROUND(I765*H765,2)</f>
        <v>0</v>
      </c>
      <c r="K765" s="221"/>
      <c r="L765" s="222"/>
      <c r="M765" s="223" t="s">
        <v>1</v>
      </c>
      <c r="N765" s="224" t="s">
        <v>44</v>
      </c>
      <c r="O765" s="59"/>
      <c r="P765" s="186">
        <f>O765*H765</f>
        <v>0</v>
      </c>
      <c r="Q765" s="186">
        <v>4.7999999999999996E-3</v>
      </c>
      <c r="R765" s="186">
        <f>Q765*H765</f>
        <v>8.4862271999999983</v>
      </c>
      <c r="S765" s="186">
        <v>0</v>
      </c>
      <c r="T765" s="187">
        <f>S765*H765</f>
        <v>0</v>
      </c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R765" s="188" t="s">
        <v>340</v>
      </c>
      <c r="AT765" s="188" t="s">
        <v>303</v>
      </c>
      <c r="AU765" s="188" t="s">
        <v>89</v>
      </c>
      <c r="AY765" s="18" t="s">
        <v>177</v>
      </c>
      <c r="BE765" s="189">
        <f>IF(N765="základní",J765,0)</f>
        <v>0</v>
      </c>
      <c r="BF765" s="189">
        <f>IF(N765="snížená",J765,0)</f>
        <v>0</v>
      </c>
      <c r="BG765" s="189">
        <f>IF(N765="zákl. přenesená",J765,0)</f>
        <v>0</v>
      </c>
      <c r="BH765" s="189">
        <f>IF(N765="sníž. přenesená",J765,0)</f>
        <v>0</v>
      </c>
      <c r="BI765" s="189">
        <f>IF(N765="nulová",J765,0)</f>
        <v>0</v>
      </c>
      <c r="BJ765" s="18" t="s">
        <v>87</v>
      </c>
      <c r="BK765" s="189">
        <f>ROUND(I765*H765,2)</f>
        <v>0</v>
      </c>
      <c r="BL765" s="18" t="s">
        <v>297</v>
      </c>
      <c r="BM765" s="188" t="s">
        <v>942</v>
      </c>
    </row>
    <row r="766" spans="1:65" s="13" customFormat="1">
      <c r="B766" s="190"/>
      <c r="D766" s="191" t="s">
        <v>184</v>
      </c>
      <c r="E766" s="192" t="s">
        <v>1</v>
      </c>
      <c r="F766" s="193" t="s">
        <v>921</v>
      </c>
      <c r="H766" s="194">
        <v>570.4</v>
      </c>
      <c r="I766" s="195"/>
      <c r="L766" s="190"/>
      <c r="M766" s="196"/>
      <c r="N766" s="197"/>
      <c r="O766" s="197"/>
      <c r="P766" s="197"/>
      <c r="Q766" s="197"/>
      <c r="R766" s="197"/>
      <c r="S766" s="197"/>
      <c r="T766" s="198"/>
      <c r="AT766" s="192" t="s">
        <v>184</v>
      </c>
      <c r="AU766" s="192" t="s">
        <v>89</v>
      </c>
      <c r="AV766" s="13" t="s">
        <v>89</v>
      </c>
      <c r="AW766" s="13" t="s">
        <v>35</v>
      </c>
      <c r="AX766" s="13" t="s">
        <v>79</v>
      </c>
      <c r="AY766" s="192" t="s">
        <v>177</v>
      </c>
    </row>
    <row r="767" spans="1:65" s="13" customFormat="1">
      <c r="B767" s="190"/>
      <c r="D767" s="191" t="s">
        <v>184</v>
      </c>
      <c r="E767" s="192" t="s">
        <v>1</v>
      </c>
      <c r="F767" s="193" t="s">
        <v>922</v>
      </c>
      <c r="H767" s="194">
        <v>249.34</v>
      </c>
      <c r="I767" s="195"/>
      <c r="L767" s="190"/>
      <c r="M767" s="196"/>
      <c r="N767" s="197"/>
      <c r="O767" s="197"/>
      <c r="P767" s="197"/>
      <c r="Q767" s="197"/>
      <c r="R767" s="197"/>
      <c r="S767" s="197"/>
      <c r="T767" s="198"/>
      <c r="AT767" s="192" t="s">
        <v>184</v>
      </c>
      <c r="AU767" s="192" t="s">
        <v>89</v>
      </c>
      <c r="AV767" s="13" t="s">
        <v>89</v>
      </c>
      <c r="AW767" s="13" t="s">
        <v>35</v>
      </c>
      <c r="AX767" s="13" t="s">
        <v>79</v>
      </c>
      <c r="AY767" s="192" t="s">
        <v>177</v>
      </c>
    </row>
    <row r="768" spans="1:65" s="13" customFormat="1">
      <c r="B768" s="190"/>
      <c r="D768" s="191" t="s">
        <v>184</v>
      </c>
      <c r="E768" s="192" t="s">
        <v>1</v>
      </c>
      <c r="F768" s="193" t="s">
        <v>923</v>
      </c>
      <c r="H768" s="194">
        <v>12.72</v>
      </c>
      <c r="I768" s="195"/>
      <c r="L768" s="190"/>
      <c r="M768" s="196"/>
      <c r="N768" s="197"/>
      <c r="O768" s="197"/>
      <c r="P768" s="197"/>
      <c r="Q768" s="197"/>
      <c r="R768" s="197"/>
      <c r="S768" s="197"/>
      <c r="T768" s="198"/>
      <c r="AT768" s="192" t="s">
        <v>184</v>
      </c>
      <c r="AU768" s="192" t="s">
        <v>89</v>
      </c>
      <c r="AV768" s="13" t="s">
        <v>89</v>
      </c>
      <c r="AW768" s="13" t="s">
        <v>35</v>
      </c>
      <c r="AX768" s="13" t="s">
        <v>79</v>
      </c>
      <c r="AY768" s="192" t="s">
        <v>177</v>
      </c>
    </row>
    <row r="769" spans="1:65" s="13" customFormat="1">
      <c r="B769" s="190"/>
      <c r="D769" s="191" t="s">
        <v>184</v>
      </c>
      <c r="E769" s="192" t="s">
        <v>1</v>
      </c>
      <c r="F769" s="193" t="s">
        <v>924</v>
      </c>
      <c r="H769" s="194">
        <v>-26.88</v>
      </c>
      <c r="I769" s="195"/>
      <c r="L769" s="190"/>
      <c r="M769" s="196"/>
      <c r="N769" s="197"/>
      <c r="O769" s="197"/>
      <c r="P769" s="197"/>
      <c r="Q769" s="197"/>
      <c r="R769" s="197"/>
      <c r="S769" s="197"/>
      <c r="T769" s="198"/>
      <c r="AT769" s="192" t="s">
        <v>184</v>
      </c>
      <c r="AU769" s="192" t="s">
        <v>89</v>
      </c>
      <c r="AV769" s="13" t="s">
        <v>89</v>
      </c>
      <c r="AW769" s="13" t="s">
        <v>35</v>
      </c>
      <c r="AX769" s="13" t="s">
        <v>79</v>
      </c>
      <c r="AY769" s="192" t="s">
        <v>177</v>
      </c>
    </row>
    <row r="770" spans="1:65" s="13" customFormat="1">
      <c r="B770" s="190"/>
      <c r="D770" s="191" t="s">
        <v>184</v>
      </c>
      <c r="E770" s="192" t="s">
        <v>1</v>
      </c>
      <c r="F770" s="193" t="s">
        <v>925</v>
      </c>
      <c r="H770" s="194">
        <v>-1.96</v>
      </c>
      <c r="I770" s="195"/>
      <c r="L770" s="190"/>
      <c r="M770" s="196"/>
      <c r="N770" s="197"/>
      <c r="O770" s="197"/>
      <c r="P770" s="197"/>
      <c r="Q770" s="197"/>
      <c r="R770" s="197"/>
      <c r="S770" s="197"/>
      <c r="T770" s="198"/>
      <c r="AT770" s="192" t="s">
        <v>184</v>
      </c>
      <c r="AU770" s="192" t="s">
        <v>89</v>
      </c>
      <c r="AV770" s="13" t="s">
        <v>89</v>
      </c>
      <c r="AW770" s="13" t="s">
        <v>35</v>
      </c>
      <c r="AX770" s="13" t="s">
        <v>79</v>
      </c>
      <c r="AY770" s="192" t="s">
        <v>177</v>
      </c>
    </row>
    <row r="771" spans="1:65" s="13" customFormat="1">
      <c r="B771" s="190"/>
      <c r="D771" s="191" t="s">
        <v>184</v>
      </c>
      <c r="E771" s="192" t="s">
        <v>1</v>
      </c>
      <c r="F771" s="193" t="s">
        <v>943</v>
      </c>
      <c r="H771" s="194">
        <v>803.62</v>
      </c>
      <c r="I771" s="195"/>
      <c r="L771" s="190"/>
      <c r="M771" s="196"/>
      <c r="N771" s="197"/>
      <c r="O771" s="197"/>
      <c r="P771" s="197"/>
      <c r="Q771" s="197"/>
      <c r="R771" s="197"/>
      <c r="S771" s="197"/>
      <c r="T771" s="198"/>
      <c r="AT771" s="192" t="s">
        <v>184</v>
      </c>
      <c r="AU771" s="192" t="s">
        <v>89</v>
      </c>
      <c r="AV771" s="13" t="s">
        <v>89</v>
      </c>
      <c r="AW771" s="13" t="s">
        <v>35</v>
      </c>
      <c r="AX771" s="13" t="s">
        <v>79</v>
      </c>
      <c r="AY771" s="192" t="s">
        <v>177</v>
      </c>
    </row>
    <row r="772" spans="1:65" s="16" customFormat="1">
      <c r="B772" s="225"/>
      <c r="D772" s="191" t="s">
        <v>184</v>
      </c>
      <c r="E772" s="226" t="s">
        <v>1</v>
      </c>
      <c r="F772" s="227" t="s">
        <v>479</v>
      </c>
      <c r="H772" s="228">
        <v>1607.24</v>
      </c>
      <c r="I772" s="229"/>
      <c r="L772" s="225"/>
      <c r="M772" s="230"/>
      <c r="N772" s="231"/>
      <c r="O772" s="231"/>
      <c r="P772" s="231"/>
      <c r="Q772" s="231"/>
      <c r="R772" s="231"/>
      <c r="S772" s="231"/>
      <c r="T772" s="232"/>
      <c r="AT772" s="226" t="s">
        <v>184</v>
      </c>
      <c r="AU772" s="226" t="s">
        <v>89</v>
      </c>
      <c r="AV772" s="16" t="s">
        <v>194</v>
      </c>
      <c r="AW772" s="16" t="s">
        <v>35</v>
      </c>
      <c r="AX772" s="16" t="s">
        <v>79</v>
      </c>
      <c r="AY772" s="226" t="s">
        <v>177</v>
      </c>
    </row>
    <row r="773" spans="1:65" s="13" customFormat="1">
      <c r="B773" s="190"/>
      <c r="D773" s="191" t="s">
        <v>184</v>
      </c>
      <c r="E773" s="192" t="s">
        <v>1</v>
      </c>
      <c r="F773" s="193" t="s">
        <v>944</v>
      </c>
      <c r="H773" s="194">
        <v>160.72399999999999</v>
      </c>
      <c r="I773" s="195"/>
      <c r="L773" s="190"/>
      <c r="M773" s="196"/>
      <c r="N773" s="197"/>
      <c r="O773" s="197"/>
      <c r="P773" s="197"/>
      <c r="Q773" s="197"/>
      <c r="R773" s="197"/>
      <c r="S773" s="197"/>
      <c r="T773" s="198"/>
      <c r="AT773" s="192" t="s">
        <v>184</v>
      </c>
      <c r="AU773" s="192" t="s">
        <v>89</v>
      </c>
      <c r="AV773" s="13" t="s">
        <v>89</v>
      </c>
      <c r="AW773" s="13" t="s">
        <v>35</v>
      </c>
      <c r="AX773" s="13" t="s">
        <v>79</v>
      </c>
      <c r="AY773" s="192" t="s">
        <v>177</v>
      </c>
    </row>
    <row r="774" spans="1:65" s="14" customFormat="1">
      <c r="B774" s="199"/>
      <c r="D774" s="191" t="s">
        <v>184</v>
      </c>
      <c r="E774" s="200" t="s">
        <v>1</v>
      </c>
      <c r="F774" s="201" t="s">
        <v>186</v>
      </c>
      <c r="H774" s="202">
        <v>1767.9639999999999</v>
      </c>
      <c r="I774" s="203"/>
      <c r="L774" s="199"/>
      <c r="M774" s="204"/>
      <c r="N774" s="205"/>
      <c r="O774" s="205"/>
      <c r="P774" s="205"/>
      <c r="Q774" s="205"/>
      <c r="R774" s="205"/>
      <c r="S774" s="205"/>
      <c r="T774" s="206"/>
      <c r="AT774" s="200" t="s">
        <v>184</v>
      </c>
      <c r="AU774" s="200" t="s">
        <v>89</v>
      </c>
      <c r="AV774" s="14" t="s">
        <v>183</v>
      </c>
      <c r="AW774" s="14" t="s">
        <v>35</v>
      </c>
      <c r="AX774" s="14" t="s">
        <v>87</v>
      </c>
      <c r="AY774" s="200" t="s">
        <v>177</v>
      </c>
    </row>
    <row r="775" spans="1:65" s="2" customFormat="1" ht="16.5" customHeight="1">
      <c r="A775" s="33"/>
      <c r="B775" s="141"/>
      <c r="C775" s="214" t="s">
        <v>638</v>
      </c>
      <c r="D775" s="214" t="s">
        <v>303</v>
      </c>
      <c r="E775" s="215" t="s">
        <v>945</v>
      </c>
      <c r="F775" s="216" t="s">
        <v>946</v>
      </c>
      <c r="G775" s="217" t="s">
        <v>182</v>
      </c>
      <c r="H775" s="218">
        <v>3.4649999999999999</v>
      </c>
      <c r="I775" s="219"/>
      <c r="J775" s="220">
        <f>ROUND(I775*H775,2)</f>
        <v>0</v>
      </c>
      <c r="K775" s="221"/>
      <c r="L775" s="222"/>
      <c r="M775" s="223" t="s">
        <v>1</v>
      </c>
      <c r="N775" s="224" t="s">
        <v>44</v>
      </c>
      <c r="O775" s="59"/>
      <c r="P775" s="186">
        <f>O775*H775</f>
        <v>0</v>
      </c>
      <c r="Q775" s="186">
        <v>1.6999999999999999E-3</v>
      </c>
      <c r="R775" s="186">
        <f>Q775*H775</f>
        <v>5.890499999999999E-3</v>
      </c>
      <c r="S775" s="186">
        <v>0</v>
      </c>
      <c r="T775" s="187">
        <f>S775*H775</f>
        <v>0</v>
      </c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R775" s="188" t="s">
        <v>340</v>
      </c>
      <c r="AT775" s="188" t="s">
        <v>303</v>
      </c>
      <c r="AU775" s="188" t="s">
        <v>89</v>
      </c>
      <c r="AY775" s="18" t="s">
        <v>177</v>
      </c>
      <c r="BE775" s="189">
        <f>IF(N775="základní",J775,0)</f>
        <v>0</v>
      </c>
      <c r="BF775" s="189">
        <f>IF(N775="snížená",J775,0)</f>
        <v>0</v>
      </c>
      <c r="BG775" s="189">
        <f>IF(N775="zákl. přenesená",J775,0)</f>
        <v>0</v>
      </c>
      <c r="BH775" s="189">
        <f>IF(N775="sníž. přenesená",J775,0)</f>
        <v>0</v>
      </c>
      <c r="BI775" s="189">
        <f>IF(N775="nulová",J775,0)</f>
        <v>0</v>
      </c>
      <c r="BJ775" s="18" t="s">
        <v>87</v>
      </c>
      <c r="BK775" s="189">
        <f>ROUND(I775*H775,2)</f>
        <v>0</v>
      </c>
      <c r="BL775" s="18" t="s">
        <v>297</v>
      </c>
      <c r="BM775" s="188" t="s">
        <v>947</v>
      </c>
    </row>
    <row r="776" spans="1:65" s="13" customFormat="1">
      <c r="B776" s="190"/>
      <c r="D776" s="191" t="s">
        <v>184</v>
      </c>
      <c r="E776" s="192" t="s">
        <v>1</v>
      </c>
      <c r="F776" s="193" t="s">
        <v>948</v>
      </c>
      <c r="H776" s="194">
        <v>3.4649999999999999</v>
      </c>
      <c r="I776" s="195"/>
      <c r="L776" s="190"/>
      <c r="M776" s="196"/>
      <c r="N776" s="197"/>
      <c r="O776" s="197"/>
      <c r="P776" s="197"/>
      <c r="Q776" s="197"/>
      <c r="R776" s="197"/>
      <c r="S776" s="197"/>
      <c r="T776" s="198"/>
      <c r="AT776" s="192" t="s">
        <v>184</v>
      </c>
      <c r="AU776" s="192" t="s">
        <v>89</v>
      </c>
      <c r="AV776" s="13" t="s">
        <v>89</v>
      </c>
      <c r="AW776" s="13" t="s">
        <v>35</v>
      </c>
      <c r="AX776" s="13" t="s">
        <v>79</v>
      </c>
      <c r="AY776" s="192" t="s">
        <v>177</v>
      </c>
    </row>
    <row r="777" spans="1:65" s="14" customFormat="1">
      <c r="B777" s="199"/>
      <c r="D777" s="191" t="s">
        <v>184</v>
      </c>
      <c r="E777" s="200" t="s">
        <v>1</v>
      </c>
      <c r="F777" s="201" t="s">
        <v>186</v>
      </c>
      <c r="H777" s="202">
        <v>3.4649999999999999</v>
      </c>
      <c r="I777" s="203"/>
      <c r="L777" s="199"/>
      <c r="M777" s="204"/>
      <c r="N777" s="205"/>
      <c r="O777" s="205"/>
      <c r="P777" s="205"/>
      <c r="Q777" s="205"/>
      <c r="R777" s="205"/>
      <c r="S777" s="205"/>
      <c r="T777" s="206"/>
      <c r="AT777" s="200" t="s">
        <v>184</v>
      </c>
      <c r="AU777" s="200" t="s">
        <v>89</v>
      </c>
      <c r="AV777" s="14" t="s">
        <v>183</v>
      </c>
      <c r="AW777" s="14" t="s">
        <v>35</v>
      </c>
      <c r="AX777" s="14" t="s">
        <v>87</v>
      </c>
      <c r="AY777" s="200" t="s">
        <v>177</v>
      </c>
    </row>
    <row r="778" spans="1:65" s="2" customFormat="1" ht="16.5" customHeight="1">
      <c r="A778" s="33"/>
      <c r="B778" s="141"/>
      <c r="C778" s="214" t="s">
        <v>949</v>
      </c>
      <c r="D778" s="214" t="s">
        <v>303</v>
      </c>
      <c r="E778" s="215" t="s">
        <v>950</v>
      </c>
      <c r="F778" s="216" t="s">
        <v>951</v>
      </c>
      <c r="G778" s="217" t="s">
        <v>182</v>
      </c>
      <c r="H778" s="218">
        <v>18.055</v>
      </c>
      <c r="I778" s="219"/>
      <c r="J778" s="220">
        <f>ROUND(I778*H778,2)</f>
        <v>0</v>
      </c>
      <c r="K778" s="221"/>
      <c r="L778" s="222"/>
      <c r="M778" s="223" t="s">
        <v>1</v>
      </c>
      <c r="N778" s="224" t="s">
        <v>44</v>
      </c>
      <c r="O778" s="59"/>
      <c r="P778" s="186">
        <f>O778*H778</f>
        <v>0</v>
      </c>
      <c r="Q778" s="186">
        <v>8.4999999999999995E-4</v>
      </c>
      <c r="R778" s="186">
        <f>Q778*H778</f>
        <v>1.5346749999999999E-2</v>
      </c>
      <c r="S778" s="186">
        <v>0</v>
      </c>
      <c r="T778" s="187">
        <f>S778*H778</f>
        <v>0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88" t="s">
        <v>340</v>
      </c>
      <c r="AT778" s="188" t="s">
        <v>303</v>
      </c>
      <c r="AU778" s="188" t="s">
        <v>89</v>
      </c>
      <c r="AY778" s="18" t="s">
        <v>177</v>
      </c>
      <c r="BE778" s="189">
        <f>IF(N778="základní",J778,0)</f>
        <v>0</v>
      </c>
      <c r="BF778" s="189">
        <f>IF(N778="snížená",J778,0)</f>
        <v>0</v>
      </c>
      <c r="BG778" s="189">
        <f>IF(N778="zákl. přenesená",J778,0)</f>
        <v>0</v>
      </c>
      <c r="BH778" s="189">
        <f>IF(N778="sníž. přenesená",J778,0)</f>
        <v>0</v>
      </c>
      <c r="BI778" s="189">
        <f>IF(N778="nulová",J778,0)</f>
        <v>0</v>
      </c>
      <c r="BJ778" s="18" t="s">
        <v>87</v>
      </c>
      <c r="BK778" s="189">
        <f>ROUND(I778*H778,2)</f>
        <v>0</v>
      </c>
      <c r="BL778" s="18" t="s">
        <v>297</v>
      </c>
      <c r="BM778" s="188" t="s">
        <v>952</v>
      </c>
    </row>
    <row r="779" spans="1:65" s="13" customFormat="1">
      <c r="B779" s="190"/>
      <c r="D779" s="191" t="s">
        <v>184</v>
      </c>
      <c r="E779" s="192" t="s">
        <v>1</v>
      </c>
      <c r="F779" s="193" t="s">
        <v>906</v>
      </c>
      <c r="H779" s="194">
        <v>4.5140000000000002</v>
      </c>
      <c r="I779" s="195"/>
      <c r="L779" s="190"/>
      <c r="M779" s="196"/>
      <c r="N779" s="197"/>
      <c r="O779" s="197"/>
      <c r="P779" s="197"/>
      <c r="Q779" s="197"/>
      <c r="R779" s="197"/>
      <c r="S779" s="197"/>
      <c r="T779" s="198"/>
      <c r="AT779" s="192" t="s">
        <v>184</v>
      </c>
      <c r="AU779" s="192" t="s">
        <v>89</v>
      </c>
      <c r="AV779" s="13" t="s">
        <v>89</v>
      </c>
      <c r="AW779" s="13" t="s">
        <v>35</v>
      </c>
      <c r="AX779" s="13" t="s">
        <v>79</v>
      </c>
      <c r="AY779" s="192" t="s">
        <v>177</v>
      </c>
    </row>
    <row r="780" spans="1:65" s="13" customFormat="1">
      <c r="B780" s="190"/>
      <c r="D780" s="191" t="s">
        <v>184</v>
      </c>
      <c r="E780" s="192" t="s">
        <v>1</v>
      </c>
      <c r="F780" s="193" t="s">
        <v>894</v>
      </c>
      <c r="H780" s="194">
        <v>9.8000000000000007</v>
      </c>
      <c r="I780" s="195"/>
      <c r="L780" s="190"/>
      <c r="M780" s="196"/>
      <c r="N780" s="197"/>
      <c r="O780" s="197"/>
      <c r="P780" s="197"/>
      <c r="Q780" s="197"/>
      <c r="R780" s="197"/>
      <c r="S780" s="197"/>
      <c r="T780" s="198"/>
      <c r="AT780" s="192" t="s">
        <v>184</v>
      </c>
      <c r="AU780" s="192" t="s">
        <v>89</v>
      </c>
      <c r="AV780" s="13" t="s">
        <v>89</v>
      </c>
      <c r="AW780" s="13" t="s">
        <v>35</v>
      </c>
      <c r="AX780" s="13" t="s">
        <v>79</v>
      </c>
      <c r="AY780" s="192" t="s">
        <v>177</v>
      </c>
    </row>
    <row r="781" spans="1:65" s="13" customFormat="1">
      <c r="B781" s="190"/>
      <c r="D781" s="191" t="s">
        <v>184</v>
      </c>
      <c r="E781" s="192" t="s">
        <v>1</v>
      </c>
      <c r="F781" s="193" t="s">
        <v>900</v>
      </c>
      <c r="H781" s="194">
        <v>2.1</v>
      </c>
      <c r="I781" s="195"/>
      <c r="L781" s="190"/>
      <c r="M781" s="196"/>
      <c r="N781" s="197"/>
      <c r="O781" s="197"/>
      <c r="P781" s="197"/>
      <c r="Q781" s="197"/>
      <c r="R781" s="197"/>
      <c r="S781" s="197"/>
      <c r="T781" s="198"/>
      <c r="AT781" s="192" t="s">
        <v>184</v>
      </c>
      <c r="AU781" s="192" t="s">
        <v>89</v>
      </c>
      <c r="AV781" s="13" t="s">
        <v>89</v>
      </c>
      <c r="AW781" s="13" t="s">
        <v>35</v>
      </c>
      <c r="AX781" s="13" t="s">
        <v>79</v>
      </c>
      <c r="AY781" s="192" t="s">
        <v>177</v>
      </c>
    </row>
    <row r="782" spans="1:65" s="16" customFormat="1">
      <c r="B782" s="225"/>
      <c r="D782" s="191" t="s">
        <v>184</v>
      </c>
      <c r="E782" s="226" t="s">
        <v>1</v>
      </c>
      <c r="F782" s="227" t="s">
        <v>479</v>
      </c>
      <c r="H782" s="228">
        <v>16.414000000000001</v>
      </c>
      <c r="I782" s="229"/>
      <c r="L782" s="225"/>
      <c r="M782" s="230"/>
      <c r="N782" s="231"/>
      <c r="O782" s="231"/>
      <c r="P782" s="231"/>
      <c r="Q782" s="231"/>
      <c r="R782" s="231"/>
      <c r="S782" s="231"/>
      <c r="T782" s="232"/>
      <c r="AT782" s="226" t="s">
        <v>184</v>
      </c>
      <c r="AU782" s="226" t="s">
        <v>89</v>
      </c>
      <c r="AV782" s="16" t="s">
        <v>194</v>
      </c>
      <c r="AW782" s="16" t="s">
        <v>35</v>
      </c>
      <c r="AX782" s="16" t="s">
        <v>79</v>
      </c>
      <c r="AY782" s="226" t="s">
        <v>177</v>
      </c>
    </row>
    <row r="783" spans="1:65" s="13" customFormat="1">
      <c r="B783" s="190"/>
      <c r="D783" s="191" t="s">
        <v>184</v>
      </c>
      <c r="E783" s="192" t="s">
        <v>1</v>
      </c>
      <c r="F783" s="193" t="s">
        <v>953</v>
      </c>
      <c r="H783" s="194">
        <v>1.641</v>
      </c>
      <c r="I783" s="195"/>
      <c r="L783" s="190"/>
      <c r="M783" s="196"/>
      <c r="N783" s="197"/>
      <c r="O783" s="197"/>
      <c r="P783" s="197"/>
      <c r="Q783" s="197"/>
      <c r="R783" s="197"/>
      <c r="S783" s="197"/>
      <c r="T783" s="198"/>
      <c r="AT783" s="192" t="s">
        <v>184</v>
      </c>
      <c r="AU783" s="192" t="s">
        <v>89</v>
      </c>
      <c r="AV783" s="13" t="s">
        <v>89</v>
      </c>
      <c r="AW783" s="13" t="s">
        <v>35</v>
      </c>
      <c r="AX783" s="13" t="s">
        <v>79</v>
      </c>
      <c r="AY783" s="192" t="s">
        <v>177</v>
      </c>
    </row>
    <row r="784" spans="1:65" s="14" customFormat="1">
      <c r="B784" s="199"/>
      <c r="D784" s="191" t="s">
        <v>184</v>
      </c>
      <c r="E784" s="200" t="s">
        <v>1</v>
      </c>
      <c r="F784" s="201" t="s">
        <v>186</v>
      </c>
      <c r="H784" s="202">
        <v>18.055</v>
      </c>
      <c r="I784" s="203"/>
      <c r="L784" s="199"/>
      <c r="M784" s="204"/>
      <c r="N784" s="205"/>
      <c r="O784" s="205"/>
      <c r="P784" s="205"/>
      <c r="Q784" s="205"/>
      <c r="R784" s="205"/>
      <c r="S784" s="205"/>
      <c r="T784" s="206"/>
      <c r="AT784" s="200" t="s">
        <v>184</v>
      </c>
      <c r="AU784" s="200" t="s">
        <v>89</v>
      </c>
      <c r="AV784" s="14" t="s">
        <v>183</v>
      </c>
      <c r="AW784" s="14" t="s">
        <v>35</v>
      </c>
      <c r="AX784" s="14" t="s">
        <v>87</v>
      </c>
      <c r="AY784" s="200" t="s">
        <v>177</v>
      </c>
    </row>
    <row r="785" spans="1:65" s="2" customFormat="1" ht="16.5" customHeight="1">
      <c r="A785" s="33"/>
      <c r="B785" s="141"/>
      <c r="C785" s="214" t="s">
        <v>954</v>
      </c>
      <c r="D785" s="214" t="s">
        <v>303</v>
      </c>
      <c r="E785" s="215" t="s">
        <v>955</v>
      </c>
      <c r="F785" s="216" t="s">
        <v>956</v>
      </c>
      <c r="G785" s="217" t="s">
        <v>182</v>
      </c>
      <c r="H785" s="218">
        <v>16.399000000000001</v>
      </c>
      <c r="I785" s="219"/>
      <c r="J785" s="220">
        <f>ROUND(I785*H785,2)</f>
        <v>0</v>
      </c>
      <c r="K785" s="221"/>
      <c r="L785" s="222"/>
      <c r="M785" s="223" t="s">
        <v>1</v>
      </c>
      <c r="N785" s="224" t="s">
        <v>44</v>
      </c>
      <c r="O785" s="59"/>
      <c r="P785" s="186">
        <f>O785*H785</f>
        <v>0</v>
      </c>
      <c r="Q785" s="186">
        <v>1.3600000000000001E-3</v>
      </c>
      <c r="R785" s="186">
        <f>Q785*H785</f>
        <v>2.2302640000000002E-2</v>
      </c>
      <c r="S785" s="186">
        <v>0</v>
      </c>
      <c r="T785" s="187">
        <f>S785*H785</f>
        <v>0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88" t="s">
        <v>340</v>
      </c>
      <c r="AT785" s="188" t="s">
        <v>303</v>
      </c>
      <c r="AU785" s="188" t="s">
        <v>89</v>
      </c>
      <c r="AY785" s="18" t="s">
        <v>177</v>
      </c>
      <c r="BE785" s="189">
        <f>IF(N785="základní",J785,0)</f>
        <v>0</v>
      </c>
      <c r="BF785" s="189">
        <f>IF(N785="snížená",J785,0)</f>
        <v>0</v>
      </c>
      <c r="BG785" s="189">
        <f>IF(N785="zákl. přenesená",J785,0)</f>
        <v>0</v>
      </c>
      <c r="BH785" s="189">
        <f>IF(N785="sníž. přenesená",J785,0)</f>
        <v>0</v>
      </c>
      <c r="BI785" s="189">
        <f>IF(N785="nulová",J785,0)</f>
        <v>0</v>
      </c>
      <c r="BJ785" s="18" t="s">
        <v>87</v>
      </c>
      <c r="BK785" s="189">
        <f>ROUND(I785*H785,2)</f>
        <v>0</v>
      </c>
      <c r="BL785" s="18" t="s">
        <v>297</v>
      </c>
      <c r="BM785" s="188" t="s">
        <v>957</v>
      </c>
    </row>
    <row r="786" spans="1:65" s="13" customFormat="1">
      <c r="B786" s="190"/>
      <c r="D786" s="191" t="s">
        <v>184</v>
      </c>
      <c r="E786" s="192" t="s">
        <v>1</v>
      </c>
      <c r="F786" s="193" t="s">
        <v>958</v>
      </c>
      <c r="H786" s="194">
        <v>16.399000000000001</v>
      </c>
      <c r="I786" s="195"/>
      <c r="L786" s="190"/>
      <c r="M786" s="196"/>
      <c r="N786" s="197"/>
      <c r="O786" s="197"/>
      <c r="P786" s="197"/>
      <c r="Q786" s="197"/>
      <c r="R786" s="197"/>
      <c r="S786" s="197"/>
      <c r="T786" s="198"/>
      <c r="AT786" s="192" t="s">
        <v>184</v>
      </c>
      <c r="AU786" s="192" t="s">
        <v>89</v>
      </c>
      <c r="AV786" s="13" t="s">
        <v>89</v>
      </c>
      <c r="AW786" s="13" t="s">
        <v>35</v>
      </c>
      <c r="AX786" s="13" t="s">
        <v>79</v>
      </c>
      <c r="AY786" s="192" t="s">
        <v>177</v>
      </c>
    </row>
    <row r="787" spans="1:65" s="14" customFormat="1">
      <c r="B787" s="199"/>
      <c r="D787" s="191" t="s">
        <v>184</v>
      </c>
      <c r="E787" s="200" t="s">
        <v>1</v>
      </c>
      <c r="F787" s="201" t="s">
        <v>186</v>
      </c>
      <c r="H787" s="202">
        <v>16.399000000000001</v>
      </c>
      <c r="I787" s="203"/>
      <c r="L787" s="199"/>
      <c r="M787" s="204"/>
      <c r="N787" s="205"/>
      <c r="O787" s="205"/>
      <c r="P787" s="205"/>
      <c r="Q787" s="205"/>
      <c r="R787" s="205"/>
      <c r="S787" s="205"/>
      <c r="T787" s="206"/>
      <c r="AT787" s="200" t="s">
        <v>184</v>
      </c>
      <c r="AU787" s="200" t="s">
        <v>89</v>
      </c>
      <c r="AV787" s="14" t="s">
        <v>183</v>
      </c>
      <c r="AW787" s="14" t="s">
        <v>35</v>
      </c>
      <c r="AX787" s="14" t="s">
        <v>87</v>
      </c>
      <c r="AY787" s="200" t="s">
        <v>177</v>
      </c>
    </row>
    <row r="788" spans="1:65" s="2" customFormat="1" ht="16.5" customHeight="1">
      <c r="A788" s="33"/>
      <c r="B788" s="141"/>
      <c r="C788" s="214" t="s">
        <v>648</v>
      </c>
      <c r="D788" s="214" t="s">
        <v>303</v>
      </c>
      <c r="E788" s="215" t="s">
        <v>959</v>
      </c>
      <c r="F788" s="216" t="s">
        <v>960</v>
      </c>
      <c r="G788" s="217" t="s">
        <v>182</v>
      </c>
      <c r="H788" s="218">
        <v>2.1560000000000001</v>
      </c>
      <c r="I788" s="219"/>
      <c r="J788" s="220">
        <f>ROUND(I788*H788,2)</f>
        <v>0</v>
      </c>
      <c r="K788" s="221"/>
      <c r="L788" s="222"/>
      <c r="M788" s="223" t="s">
        <v>1</v>
      </c>
      <c r="N788" s="224" t="s">
        <v>44</v>
      </c>
      <c r="O788" s="59"/>
      <c r="P788" s="186">
        <f>O788*H788</f>
        <v>0</v>
      </c>
      <c r="Q788" s="186">
        <v>1.5E-3</v>
      </c>
      <c r="R788" s="186">
        <f>Q788*H788</f>
        <v>3.2340000000000003E-3</v>
      </c>
      <c r="S788" s="186">
        <v>0</v>
      </c>
      <c r="T788" s="187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88" t="s">
        <v>340</v>
      </c>
      <c r="AT788" s="188" t="s">
        <v>303</v>
      </c>
      <c r="AU788" s="188" t="s">
        <v>89</v>
      </c>
      <c r="AY788" s="18" t="s">
        <v>177</v>
      </c>
      <c r="BE788" s="189">
        <f>IF(N788="základní",J788,0)</f>
        <v>0</v>
      </c>
      <c r="BF788" s="189">
        <f>IF(N788="snížená",J788,0)</f>
        <v>0</v>
      </c>
      <c r="BG788" s="189">
        <f>IF(N788="zákl. přenesená",J788,0)</f>
        <v>0</v>
      </c>
      <c r="BH788" s="189">
        <f>IF(N788="sníž. přenesená",J788,0)</f>
        <v>0</v>
      </c>
      <c r="BI788" s="189">
        <f>IF(N788="nulová",J788,0)</f>
        <v>0</v>
      </c>
      <c r="BJ788" s="18" t="s">
        <v>87</v>
      </c>
      <c r="BK788" s="189">
        <f>ROUND(I788*H788,2)</f>
        <v>0</v>
      </c>
      <c r="BL788" s="18" t="s">
        <v>297</v>
      </c>
      <c r="BM788" s="188" t="s">
        <v>961</v>
      </c>
    </row>
    <row r="789" spans="1:65" s="13" customFormat="1">
      <c r="B789" s="190"/>
      <c r="D789" s="191" t="s">
        <v>184</v>
      </c>
      <c r="E789" s="192" t="s">
        <v>1</v>
      </c>
      <c r="F789" s="193" t="s">
        <v>962</v>
      </c>
      <c r="H789" s="194">
        <v>2.1560000000000001</v>
      </c>
      <c r="I789" s="195"/>
      <c r="L789" s="190"/>
      <c r="M789" s="196"/>
      <c r="N789" s="197"/>
      <c r="O789" s="197"/>
      <c r="P789" s="197"/>
      <c r="Q789" s="197"/>
      <c r="R789" s="197"/>
      <c r="S789" s="197"/>
      <c r="T789" s="198"/>
      <c r="AT789" s="192" t="s">
        <v>184</v>
      </c>
      <c r="AU789" s="192" t="s">
        <v>89</v>
      </c>
      <c r="AV789" s="13" t="s">
        <v>89</v>
      </c>
      <c r="AW789" s="13" t="s">
        <v>35</v>
      </c>
      <c r="AX789" s="13" t="s">
        <v>79</v>
      </c>
      <c r="AY789" s="192" t="s">
        <v>177</v>
      </c>
    </row>
    <row r="790" spans="1:65" s="14" customFormat="1">
      <c r="B790" s="199"/>
      <c r="D790" s="191" t="s">
        <v>184</v>
      </c>
      <c r="E790" s="200" t="s">
        <v>1</v>
      </c>
      <c r="F790" s="201" t="s">
        <v>186</v>
      </c>
      <c r="H790" s="202">
        <v>2.1560000000000001</v>
      </c>
      <c r="I790" s="203"/>
      <c r="L790" s="199"/>
      <c r="M790" s="204"/>
      <c r="N790" s="205"/>
      <c r="O790" s="205"/>
      <c r="P790" s="205"/>
      <c r="Q790" s="205"/>
      <c r="R790" s="205"/>
      <c r="S790" s="205"/>
      <c r="T790" s="206"/>
      <c r="AT790" s="200" t="s">
        <v>184</v>
      </c>
      <c r="AU790" s="200" t="s">
        <v>89</v>
      </c>
      <c r="AV790" s="14" t="s">
        <v>183</v>
      </c>
      <c r="AW790" s="14" t="s">
        <v>35</v>
      </c>
      <c r="AX790" s="14" t="s">
        <v>87</v>
      </c>
      <c r="AY790" s="200" t="s">
        <v>177</v>
      </c>
    </row>
    <row r="791" spans="1:65" s="2" customFormat="1" ht="16.5" customHeight="1">
      <c r="A791" s="33"/>
      <c r="B791" s="141"/>
      <c r="C791" s="214" t="s">
        <v>963</v>
      </c>
      <c r="D791" s="214" t="s">
        <v>303</v>
      </c>
      <c r="E791" s="215" t="s">
        <v>964</v>
      </c>
      <c r="F791" s="216" t="s">
        <v>965</v>
      </c>
      <c r="G791" s="217" t="s">
        <v>182</v>
      </c>
      <c r="H791" s="218">
        <v>29.568000000000001</v>
      </c>
      <c r="I791" s="219"/>
      <c r="J791" s="220">
        <f>ROUND(I791*H791,2)</f>
        <v>0</v>
      </c>
      <c r="K791" s="221"/>
      <c r="L791" s="222"/>
      <c r="M791" s="223" t="s">
        <v>1</v>
      </c>
      <c r="N791" s="224" t="s">
        <v>44</v>
      </c>
      <c r="O791" s="59"/>
      <c r="P791" s="186">
        <f>O791*H791</f>
        <v>0</v>
      </c>
      <c r="Q791" s="186">
        <v>3.0000000000000001E-3</v>
      </c>
      <c r="R791" s="186">
        <f>Q791*H791</f>
        <v>8.8704000000000005E-2</v>
      </c>
      <c r="S791" s="186">
        <v>0</v>
      </c>
      <c r="T791" s="187">
        <f>S791*H791</f>
        <v>0</v>
      </c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R791" s="188" t="s">
        <v>340</v>
      </c>
      <c r="AT791" s="188" t="s">
        <v>303</v>
      </c>
      <c r="AU791" s="188" t="s">
        <v>89</v>
      </c>
      <c r="AY791" s="18" t="s">
        <v>177</v>
      </c>
      <c r="BE791" s="189">
        <f>IF(N791="základní",J791,0)</f>
        <v>0</v>
      </c>
      <c r="BF791" s="189">
        <f>IF(N791="snížená",J791,0)</f>
        <v>0</v>
      </c>
      <c r="BG791" s="189">
        <f>IF(N791="zákl. přenesená",J791,0)</f>
        <v>0</v>
      </c>
      <c r="BH791" s="189">
        <f>IF(N791="sníž. přenesená",J791,0)</f>
        <v>0</v>
      </c>
      <c r="BI791" s="189">
        <f>IF(N791="nulová",J791,0)</f>
        <v>0</v>
      </c>
      <c r="BJ791" s="18" t="s">
        <v>87</v>
      </c>
      <c r="BK791" s="189">
        <f>ROUND(I791*H791,2)</f>
        <v>0</v>
      </c>
      <c r="BL791" s="18" t="s">
        <v>297</v>
      </c>
      <c r="BM791" s="188" t="s">
        <v>966</v>
      </c>
    </row>
    <row r="792" spans="1:65" s="13" customFormat="1">
      <c r="B792" s="190"/>
      <c r="D792" s="191" t="s">
        <v>184</v>
      </c>
      <c r="E792" s="192" t="s">
        <v>1</v>
      </c>
      <c r="F792" s="193" t="s">
        <v>967</v>
      </c>
      <c r="H792" s="194">
        <v>29.568000000000001</v>
      </c>
      <c r="I792" s="195"/>
      <c r="L792" s="190"/>
      <c r="M792" s="196"/>
      <c r="N792" s="197"/>
      <c r="O792" s="197"/>
      <c r="P792" s="197"/>
      <c r="Q792" s="197"/>
      <c r="R792" s="197"/>
      <c r="S792" s="197"/>
      <c r="T792" s="198"/>
      <c r="AT792" s="192" t="s">
        <v>184</v>
      </c>
      <c r="AU792" s="192" t="s">
        <v>89</v>
      </c>
      <c r="AV792" s="13" t="s">
        <v>89</v>
      </c>
      <c r="AW792" s="13" t="s">
        <v>35</v>
      </c>
      <c r="AX792" s="13" t="s">
        <v>79</v>
      </c>
      <c r="AY792" s="192" t="s">
        <v>177</v>
      </c>
    </row>
    <row r="793" spans="1:65" s="14" customFormat="1">
      <c r="B793" s="199"/>
      <c r="D793" s="191" t="s">
        <v>184</v>
      </c>
      <c r="E793" s="200" t="s">
        <v>1</v>
      </c>
      <c r="F793" s="201" t="s">
        <v>186</v>
      </c>
      <c r="H793" s="202">
        <v>29.568000000000001</v>
      </c>
      <c r="I793" s="203"/>
      <c r="L793" s="199"/>
      <c r="M793" s="204"/>
      <c r="N793" s="205"/>
      <c r="O793" s="205"/>
      <c r="P793" s="205"/>
      <c r="Q793" s="205"/>
      <c r="R793" s="205"/>
      <c r="S793" s="205"/>
      <c r="T793" s="206"/>
      <c r="AT793" s="200" t="s">
        <v>184</v>
      </c>
      <c r="AU793" s="200" t="s">
        <v>89</v>
      </c>
      <c r="AV793" s="14" t="s">
        <v>183</v>
      </c>
      <c r="AW793" s="14" t="s">
        <v>35</v>
      </c>
      <c r="AX793" s="14" t="s">
        <v>87</v>
      </c>
      <c r="AY793" s="200" t="s">
        <v>177</v>
      </c>
    </row>
    <row r="794" spans="1:65" s="2" customFormat="1" ht="16.5" customHeight="1">
      <c r="A794" s="33"/>
      <c r="B794" s="141"/>
      <c r="C794" s="176" t="s">
        <v>968</v>
      </c>
      <c r="D794" s="176" t="s">
        <v>179</v>
      </c>
      <c r="E794" s="177" t="s">
        <v>969</v>
      </c>
      <c r="F794" s="178" t="s">
        <v>970</v>
      </c>
      <c r="G794" s="179" t="s">
        <v>798</v>
      </c>
      <c r="H794" s="233"/>
      <c r="I794" s="181"/>
      <c r="J794" s="182">
        <f>ROUND(I794*H794,2)</f>
        <v>0</v>
      </c>
      <c r="K794" s="183"/>
      <c r="L794" s="34"/>
      <c r="M794" s="184" t="s">
        <v>1</v>
      </c>
      <c r="N794" s="185" t="s">
        <v>44</v>
      </c>
      <c r="O794" s="59"/>
      <c r="P794" s="186">
        <f>O794*H794</f>
        <v>0</v>
      </c>
      <c r="Q794" s="186">
        <v>0</v>
      </c>
      <c r="R794" s="186">
        <f>Q794*H794</f>
        <v>0</v>
      </c>
      <c r="S794" s="186">
        <v>0</v>
      </c>
      <c r="T794" s="187">
        <f>S794*H794</f>
        <v>0</v>
      </c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R794" s="188" t="s">
        <v>297</v>
      </c>
      <c r="AT794" s="188" t="s">
        <v>179</v>
      </c>
      <c r="AU794" s="188" t="s">
        <v>89</v>
      </c>
      <c r="AY794" s="18" t="s">
        <v>177</v>
      </c>
      <c r="BE794" s="189">
        <f>IF(N794="základní",J794,0)</f>
        <v>0</v>
      </c>
      <c r="BF794" s="189">
        <f>IF(N794="snížená",J794,0)</f>
        <v>0</v>
      </c>
      <c r="BG794" s="189">
        <f>IF(N794="zákl. přenesená",J794,0)</f>
        <v>0</v>
      </c>
      <c r="BH794" s="189">
        <f>IF(N794="sníž. přenesená",J794,0)</f>
        <v>0</v>
      </c>
      <c r="BI794" s="189">
        <f>IF(N794="nulová",J794,0)</f>
        <v>0</v>
      </c>
      <c r="BJ794" s="18" t="s">
        <v>87</v>
      </c>
      <c r="BK794" s="189">
        <f>ROUND(I794*H794,2)</f>
        <v>0</v>
      </c>
      <c r="BL794" s="18" t="s">
        <v>297</v>
      </c>
      <c r="BM794" s="188" t="s">
        <v>971</v>
      </c>
    </row>
    <row r="795" spans="1:65" s="12" customFormat="1" ht="22.95" customHeight="1">
      <c r="B795" s="163"/>
      <c r="D795" s="164" t="s">
        <v>78</v>
      </c>
      <c r="E795" s="174" t="s">
        <v>972</v>
      </c>
      <c r="F795" s="174" t="s">
        <v>973</v>
      </c>
      <c r="I795" s="166"/>
      <c r="J795" s="175">
        <f>BK795</f>
        <v>0</v>
      </c>
      <c r="L795" s="163"/>
      <c r="M795" s="168"/>
      <c r="N795" s="169"/>
      <c r="O795" s="169"/>
      <c r="P795" s="170">
        <f>SUM(P796:P808)</f>
        <v>0</v>
      </c>
      <c r="Q795" s="169"/>
      <c r="R795" s="170">
        <f>SUM(R796:R808)</f>
        <v>3.4869850000000001E-2</v>
      </c>
      <c r="S795" s="169"/>
      <c r="T795" s="171">
        <f>SUM(T796:T808)</f>
        <v>1.6146899999999999E-2</v>
      </c>
      <c r="AR795" s="164" t="s">
        <v>89</v>
      </c>
      <c r="AT795" s="172" t="s">
        <v>78</v>
      </c>
      <c r="AU795" s="172" t="s">
        <v>87</v>
      </c>
      <c r="AY795" s="164" t="s">
        <v>177</v>
      </c>
      <c r="BK795" s="173">
        <f>SUM(BK796:BK808)</f>
        <v>0</v>
      </c>
    </row>
    <row r="796" spans="1:65" s="2" customFormat="1" ht="16.5" customHeight="1">
      <c r="A796" s="33"/>
      <c r="B796" s="141"/>
      <c r="C796" s="176" t="s">
        <v>974</v>
      </c>
      <c r="D796" s="176" t="s">
        <v>179</v>
      </c>
      <c r="E796" s="177" t="s">
        <v>975</v>
      </c>
      <c r="F796" s="178" t="s">
        <v>976</v>
      </c>
      <c r="G796" s="179" t="s">
        <v>282</v>
      </c>
      <c r="H796" s="180">
        <v>8.1549999999999994</v>
      </c>
      <c r="I796" s="181"/>
      <c r="J796" s="182">
        <f>ROUND(I796*H796,2)</f>
        <v>0</v>
      </c>
      <c r="K796" s="183"/>
      <c r="L796" s="34"/>
      <c r="M796" s="184" t="s">
        <v>1</v>
      </c>
      <c r="N796" s="185" t="s">
        <v>44</v>
      </c>
      <c r="O796" s="59"/>
      <c r="P796" s="186">
        <f>O796*H796</f>
        <v>0</v>
      </c>
      <c r="Q796" s="186">
        <v>0</v>
      </c>
      <c r="R796" s="186">
        <f>Q796*H796</f>
        <v>0</v>
      </c>
      <c r="S796" s="186">
        <v>1.98E-3</v>
      </c>
      <c r="T796" s="187">
        <f>S796*H796</f>
        <v>1.6146899999999999E-2</v>
      </c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R796" s="188" t="s">
        <v>297</v>
      </c>
      <c r="AT796" s="188" t="s">
        <v>179</v>
      </c>
      <c r="AU796" s="188" t="s">
        <v>89</v>
      </c>
      <c r="AY796" s="18" t="s">
        <v>177</v>
      </c>
      <c r="BE796" s="189">
        <f>IF(N796="základní",J796,0)</f>
        <v>0</v>
      </c>
      <c r="BF796" s="189">
        <f>IF(N796="snížená",J796,0)</f>
        <v>0</v>
      </c>
      <c r="BG796" s="189">
        <f>IF(N796="zákl. přenesená",J796,0)</f>
        <v>0</v>
      </c>
      <c r="BH796" s="189">
        <f>IF(N796="sníž. přenesená",J796,0)</f>
        <v>0</v>
      </c>
      <c r="BI796" s="189">
        <f>IF(N796="nulová",J796,0)</f>
        <v>0</v>
      </c>
      <c r="BJ796" s="18" t="s">
        <v>87</v>
      </c>
      <c r="BK796" s="189">
        <f>ROUND(I796*H796,2)</f>
        <v>0</v>
      </c>
      <c r="BL796" s="18" t="s">
        <v>297</v>
      </c>
      <c r="BM796" s="188" t="s">
        <v>977</v>
      </c>
    </row>
    <row r="797" spans="1:65" s="15" customFormat="1">
      <c r="B797" s="207"/>
      <c r="D797" s="191" t="s">
        <v>184</v>
      </c>
      <c r="E797" s="208" t="s">
        <v>1</v>
      </c>
      <c r="F797" s="209" t="s">
        <v>978</v>
      </c>
      <c r="H797" s="208" t="s">
        <v>1</v>
      </c>
      <c r="I797" s="210"/>
      <c r="L797" s="207"/>
      <c r="M797" s="211"/>
      <c r="N797" s="212"/>
      <c r="O797" s="212"/>
      <c r="P797" s="212"/>
      <c r="Q797" s="212"/>
      <c r="R797" s="212"/>
      <c r="S797" s="212"/>
      <c r="T797" s="213"/>
      <c r="AT797" s="208" t="s">
        <v>184</v>
      </c>
      <c r="AU797" s="208" t="s">
        <v>89</v>
      </c>
      <c r="AV797" s="15" t="s">
        <v>87</v>
      </c>
      <c r="AW797" s="15" t="s">
        <v>35</v>
      </c>
      <c r="AX797" s="15" t="s">
        <v>79</v>
      </c>
      <c r="AY797" s="208" t="s">
        <v>177</v>
      </c>
    </row>
    <row r="798" spans="1:65" s="13" customFormat="1">
      <c r="B798" s="190"/>
      <c r="D798" s="191" t="s">
        <v>184</v>
      </c>
      <c r="E798" s="192" t="s">
        <v>1</v>
      </c>
      <c r="F798" s="193" t="s">
        <v>979</v>
      </c>
      <c r="H798" s="194">
        <v>1</v>
      </c>
      <c r="I798" s="195"/>
      <c r="L798" s="190"/>
      <c r="M798" s="196"/>
      <c r="N798" s="197"/>
      <c r="O798" s="197"/>
      <c r="P798" s="197"/>
      <c r="Q798" s="197"/>
      <c r="R798" s="197"/>
      <c r="S798" s="197"/>
      <c r="T798" s="198"/>
      <c r="AT798" s="192" t="s">
        <v>184</v>
      </c>
      <c r="AU798" s="192" t="s">
        <v>89</v>
      </c>
      <c r="AV798" s="13" t="s">
        <v>89</v>
      </c>
      <c r="AW798" s="13" t="s">
        <v>35</v>
      </c>
      <c r="AX798" s="13" t="s">
        <v>79</v>
      </c>
      <c r="AY798" s="192" t="s">
        <v>177</v>
      </c>
    </row>
    <row r="799" spans="1:65" s="13" customFormat="1">
      <c r="B799" s="190"/>
      <c r="D799" s="191" t="s">
        <v>184</v>
      </c>
      <c r="E799" s="192" t="s">
        <v>1</v>
      </c>
      <c r="F799" s="193" t="s">
        <v>980</v>
      </c>
      <c r="H799" s="194">
        <v>7.1550000000000002</v>
      </c>
      <c r="I799" s="195"/>
      <c r="L799" s="190"/>
      <c r="M799" s="196"/>
      <c r="N799" s="197"/>
      <c r="O799" s="197"/>
      <c r="P799" s="197"/>
      <c r="Q799" s="197"/>
      <c r="R799" s="197"/>
      <c r="S799" s="197"/>
      <c r="T799" s="198"/>
      <c r="AT799" s="192" t="s">
        <v>184</v>
      </c>
      <c r="AU799" s="192" t="s">
        <v>89</v>
      </c>
      <c r="AV799" s="13" t="s">
        <v>89</v>
      </c>
      <c r="AW799" s="13" t="s">
        <v>35</v>
      </c>
      <c r="AX799" s="13" t="s">
        <v>79</v>
      </c>
      <c r="AY799" s="192" t="s">
        <v>177</v>
      </c>
    </row>
    <row r="800" spans="1:65" s="14" customFormat="1">
      <c r="B800" s="199"/>
      <c r="D800" s="191" t="s">
        <v>184</v>
      </c>
      <c r="E800" s="200" t="s">
        <v>1</v>
      </c>
      <c r="F800" s="201" t="s">
        <v>186</v>
      </c>
      <c r="H800" s="202">
        <v>8.1549999999999994</v>
      </c>
      <c r="I800" s="203"/>
      <c r="L800" s="199"/>
      <c r="M800" s="204"/>
      <c r="N800" s="205"/>
      <c r="O800" s="205"/>
      <c r="P800" s="205"/>
      <c r="Q800" s="205"/>
      <c r="R800" s="205"/>
      <c r="S800" s="205"/>
      <c r="T800" s="206"/>
      <c r="AT800" s="200" t="s">
        <v>184</v>
      </c>
      <c r="AU800" s="200" t="s">
        <v>89</v>
      </c>
      <c r="AV800" s="14" t="s">
        <v>183</v>
      </c>
      <c r="AW800" s="14" t="s">
        <v>35</v>
      </c>
      <c r="AX800" s="14" t="s">
        <v>87</v>
      </c>
      <c r="AY800" s="200" t="s">
        <v>177</v>
      </c>
    </row>
    <row r="801" spans="1:65" s="2" customFormat="1" ht="16.5" customHeight="1">
      <c r="A801" s="33"/>
      <c r="B801" s="141"/>
      <c r="C801" s="176" t="s">
        <v>981</v>
      </c>
      <c r="D801" s="176" t="s">
        <v>179</v>
      </c>
      <c r="E801" s="177" t="s">
        <v>982</v>
      </c>
      <c r="F801" s="178" t="s">
        <v>983</v>
      </c>
      <c r="G801" s="179" t="s">
        <v>282</v>
      </c>
      <c r="H801" s="180">
        <v>8.1549999999999994</v>
      </c>
      <c r="I801" s="181"/>
      <c r="J801" s="182">
        <f t="shared" ref="J801:J808" si="5">ROUND(I801*H801,2)</f>
        <v>0</v>
      </c>
      <c r="K801" s="183"/>
      <c r="L801" s="34"/>
      <c r="M801" s="184" t="s">
        <v>1</v>
      </c>
      <c r="N801" s="185" t="s">
        <v>44</v>
      </c>
      <c r="O801" s="59"/>
      <c r="P801" s="186">
        <f t="shared" ref="P801:P808" si="6">O801*H801</f>
        <v>0</v>
      </c>
      <c r="Q801" s="186">
        <v>1.8699999999999999E-3</v>
      </c>
      <c r="R801" s="186">
        <f t="shared" ref="R801:R808" si="7">Q801*H801</f>
        <v>1.5249849999999999E-2</v>
      </c>
      <c r="S801" s="186">
        <v>0</v>
      </c>
      <c r="T801" s="187">
        <f t="shared" ref="T801:T808" si="8">S801*H801</f>
        <v>0</v>
      </c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R801" s="188" t="s">
        <v>297</v>
      </c>
      <c r="AT801" s="188" t="s">
        <v>179</v>
      </c>
      <c r="AU801" s="188" t="s">
        <v>89</v>
      </c>
      <c r="AY801" s="18" t="s">
        <v>177</v>
      </c>
      <c r="BE801" s="189">
        <f t="shared" ref="BE801:BE808" si="9">IF(N801="základní",J801,0)</f>
        <v>0</v>
      </c>
      <c r="BF801" s="189">
        <f t="shared" ref="BF801:BF808" si="10">IF(N801="snížená",J801,0)</f>
        <v>0</v>
      </c>
      <c r="BG801" s="189">
        <f t="shared" ref="BG801:BG808" si="11">IF(N801="zákl. přenesená",J801,0)</f>
        <v>0</v>
      </c>
      <c r="BH801" s="189">
        <f t="shared" ref="BH801:BH808" si="12">IF(N801="sníž. přenesená",J801,0)</f>
        <v>0</v>
      </c>
      <c r="BI801" s="189">
        <f t="shared" ref="BI801:BI808" si="13">IF(N801="nulová",J801,0)</f>
        <v>0</v>
      </c>
      <c r="BJ801" s="18" t="s">
        <v>87</v>
      </c>
      <c r="BK801" s="189">
        <f t="shared" ref="BK801:BK808" si="14">ROUND(I801*H801,2)</f>
        <v>0</v>
      </c>
      <c r="BL801" s="18" t="s">
        <v>297</v>
      </c>
      <c r="BM801" s="188" t="s">
        <v>984</v>
      </c>
    </row>
    <row r="802" spans="1:65" s="2" customFormat="1" ht="16.5" customHeight="1">
      <c r="A802" s="33"/>
      <c r="B802" s="141"/>
      <c r="C802" s="176" t="s">
        <v>663</v>
      </c>
      <c r="D802" s="176" t="s">
        <v>179</v>
      </c>
      <c r="E802" s="177" t="s">
        <v>985</v>
      </c>
      <c r="F802" s="178" t="s">
        <v>986</v>
      </c>
      <c r="G802" s="179" t="s">
        <v>273</v>
      </c>
      <c r="H802" s="180">
        <v>3</v>
      </c>
      <c r="I802" s="181"/>
      <c r="J802" s="182">
        <f t="shared" si="5"/>
        <v>0</v>
      </c>
      <c r="K802" s="183"/>
      <c r="L802" s="34"/>
      <c r="M802" s="184" t="s">
        <v>1</v>
      </c>
      <c r="N802" s="185" t="s">
        <v>44</v>
      </c>
      <c r="O802" s="59"/>
      <c r="P802" s="186">
        <f t="shared" si="6"/>
        <v>0</v>
      </c>
      <c r="Q802" s="186">
        <v>2.1199999999999999E-3</v>
      </c>
      <c r="R802" s="186">
        <f t="shared" si="7"/>
        <v>6.3599999999999993E-3</v>
      </c>
      <c r="S802" s="186">
        <v>0</v>
      </c>
      <c r="T802" s="187">
        <f t="shared" si="8"/>
        <v>0</v>
      </c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R802" s="188" t="s">
        <v>297</v>
      </c>
      <c r="AT802" s="188" t="s">
        <v>179</v>
      </c>
      <c r="AU802" s="188" t="s">
        <v>89</v>
      </c>
      <c r="AY802" s="18" t="s">
        <v>177</v>
      </c>
      <c r="BE802" s="189">
        <f t="shared" si="9"/>
        <v>0</v>
      </c>
      <c r="BF802" s="189">
        <f t="shared" si="10"/>
        <v>0</v>
      </c>
      <c r="BG802" s="189">
        <f t="shared" si="11"/>
        <v>0</v>
      </c>
      <c r="BH802" s="189">
        <f t="shared" si="12"/>
        <v>0</v>
      </c>
      <c r="BI802" s="189">
        <f t="shared" si="13"/>
        <v>0</v>
      </c>
      <c r="BJ802" s="18" t="s">
        <v>87</v>
      </c>
      <c r="BK802" s="189">
        <f t="shared" si="14"/>
        <v>0</v>
      </c>
      <c r="BL802" s="18" t="s">
        <v>297</v>
      </c>
      <c r="BM802" s="188" t="s">
        <v>987</v>
      </c>
    </row>
    <row r="803" spans="1:65" s="2" customFormat="1" ht="24" customHeight="1">
      <c r="A803" s="33"/>
      <c r="B803" s="141"/>
      <c r="C803" s="214" t="s">
        <v>988</v>
      </c>
      <c r="D803" s="214" t="s">
        <v>303</v>
      </c>
      <c r="E803" s="215" t="s">
        <v>989</v>
      </c>
      <c r="F803" s="216" t="s">
        <v>990</v>
      </c>
      <c r="G803" s="217" t="s">
        <v>273</v>
      </c>
      <c r="H803" s="218">
        <v>3</v>
      </c>
      <c r="I803" s="219"/>
      <c r="J803" s="220">
        <f t="shared" si="5"/>
        <v>0</v>
      </c>
      <c r="K803" s="221"/>
      <c r="L803" s="222"/>
      <c r="M803" s="223" t="s">
        <v>1</v>
      </c>
      <c r="N803" s="224" t="s">
        <v>44</v>
      </c>
      <c r="O803" s="59"/>
      <c r="P803" s="186">
        <f t="shared" si="6"/>
        <v>0</v>
      </c>
      <c r="Q803" s="186">
        <v>3.3400000000000001E-3</v>
      </c>
      <c r="R803" s="186">
        <f t="shared" si="7"/>
        <v>1.0020000000000001E-2</v>
      </c>
      <c r="S803" s="186">
        <v>0</v>
      </c>
      <c r="T803" s="187">
        <f t="shared" si="8"/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88" t="s">
        <v>340</v>
      </c>
      <c r="AT803" s="188" t="s">
        <v>303</v>
      </c>
      <c r="AU803" s="188" t="s">
        <v>89</v>
      </c>
      <c r="AY803" s="18" t="s">
        <v>177</v>
      </c>
      <c r="BE803" s="189">
        <f t="shared" si="9"/>
        <v>0</v>
      </c>
      <c r="BF803" s="189">
        <f t="shared" si="10"/>
        <v>0</v>
      </c>
      <c r="BG803" s="189">
        <f t="shared" si="11"/>
        <v>0</v>
      </c>
      <c r="BH803" s="189">
        <f t="shared" si="12"/>
        <v>0</v>
      </c>
      <c r="BI803" s="189">
        <f t="shared" si="13"/>
        <v>0</v>
      </c>
      <c r="BJ803" s="18" t="s">
        <v>87</v>
      </c>
      <c r="BK803" s="189">
        <f t="shared" si="14"/>
        <v>0</v>
      </c>
      <c r="BL803" s="18" t="s">
        <v>297</v>
      </c>
      <c r="BM803" s="188" t="s">
        <v>991</v>
      </c>
    </row>
    <row r="804" spans="1:65" s="2" customFormat="1" ht="16.5" customHeight="1">
      <c r="A804" s="33"/>
      <c r="B804" s="141"/>
      <c r="C804" s="176" t="s">
        <v>992</v>
      </c>
      <c r="D804" s="176" t="s">
        <v>179</v>
      </c>
      <c r="E804" s="177" t="s">
        <v>993</v>
      </c>
      <c r="F804" s="178" t="s">
        <v>994</v>
      </c>
      <c r="G804" s="179" t="s">
        <v>273</v>
      </c>
      <c r="H804" s="180">
        <v>1</v>
      </c>
      <c r="I804" s="181"/>
      <c r="J804" s="182">
        <f t="shared" si="5"/>
        <v>0</v>
      </c>
      <c r="K804" s="183"/>
      <c r="L804" s="34"/>
      <c r="M804" s="184" t="s">
        <v>1</v>
      </c>
      <c r="N804" s="185" t="s">
        <v>44</v>
      </c>
      <c r="O804" s="59"/>
      <c r="P804" s="186">
        <f t="shared" si="6"/>
        <v>0</v>
      </c>
      <c r="Q804" s="186">
        <v>1.5E-3</v>
      </c>
      <c r="R804" s="186">
        <f t="shared" si="7"/>
        <v>1.5E-3</v>
      </c>
      <c r="S804" s="186">
        <v>0</v>
      </c>
      <c r="T804" s="187">
        <f t="shared" si="8"/>
        <v>0</v>
      </c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R804" s="188" t="s">
        <v>297</v>
      </c>
      <c r="AT804" s="188" t="s">
        <v>179</v>
      </c>
      <c r="AU804" s="188" t="s">
        <v>89</v>
      </c>
      <c r="AY804" s="18" t="s">
        <v>177</v>
      </c>
      <c r="BE804" s="189">
        <f t="shared" si="9"/>
        <v>0</v>
      </c>
      <c r="BF804" s="189">
        <f t="shared" si="10"/>
        <v>0</v>
      </c>
      <c r="BG804" s="189">
        <f t="shared" si="11"/>
        <v>0</v>
      </c>
      <c r="BH804" s="189">
        <f t="shared" si="12"/>
        <v>0</v>
      </c>
      <c r="BI804" s="189">
        <f t="shared" si="13"/>
        <v>0</v>
      </c>
      <c r="BJ804" s="18" t="s">
        <v>87</v>
      </c>
      <c r="BK804" s="189">
        <f t="shared" si="14"/>
        <v>0</v>
      </c>
      <c r="BL804" s="18" t="s">
        <v>297</v>
      </c>
      <c r="BM804" s="188" t="s">
        <v>995</v>
      </c>
    </row>
    <row r="805" spans="1:65" s="2" customFormat="1" ht="16.5" customHeight="1">
      <c r="A805" s="33"/>
      <c r="B805" s="141"/>
      <c r="C805" s="176" t="s">
        <v>672</v>
      </c>
      <c r="D805" s="176" t="s">
        <v>179</v>
      </c>
      <c r="E805" s="177" t="s">
        <v>996</v>
      </c>
      <c r="F805" s="178" t="s">
        <v>997</v>
      </c>
      <c r="G805" s="179" t="s">
        <v>273</v>
      </c>
      <c r="H805" s="180">
        <v>6</v>
      </c>
      <c r="I805" s="181"/>
      <c r="J805" s="182">
        <f t="shared" si="5"/>
        <v>0</v>
      </c>
      <c r="K805" s="183"/>
      <c r="L805" s="34"/>
      <c r="M805" s="184" t="s">
        <v>1</v>
      </c>
      <c r="N805" s="185" t="s">
        <v>44</v>
      </c>
      <c r="O805" s="59"/>
      <c r="P805" s="186">
        <f t="shared" si="6"/>
        <v>0</v>
      </c>
      <c r="Q805" s="186">
        <v>2.9E-4</v>
      </c>
      <c r="R805" s="186">
        <f t="shared" si="7"/>
        <v>1.74E-3</v>
      </c>
      <c r="S805" s="186">
        <v>0</v>
      </c>
      <c r="T805" s="187">
        <f t="shared" si="8"/>
        <v>0</v>
      </c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R805" s="188" t="s">
        <v>297</v>
      </c>
      <c r="AT805" s="188" t="s">
        <v>179</v>
      </c>
      <c r="AU805" s="188" t="s">
        <v>89</v>
      </c>
      <c r="AY805" s="18" t="s">
        <v>177</v>
      </c>
      <c r="BE805" s="189">
        <f t="shared" si="9"/>
        <v>0</v>
      </c>
      <c r="BF805" s="189">
        <f t="shared" si="10"/>
        <v>0</v>
      </c>
      <c r="BG805" s="189">
        <f t="shared" si="11"/>
        <v>0</v>
      </c>
      <c r="BH805" s="189">
        <f t="shared" si="12"/>
        <v>0</v>
      </c>
      <c r="BI805" s="189">
        <f t="shared" si="13"/>
        <v>0</v>
      </c>
      <c r="BJ805" s="18" t="s">
        <v>87</v>
      </c>
      <c r="BK805" s="189">
        <f t="shared" si="14"/>
        <v>0</v>
      </c>
      <c r="BL805" s="18" t="s">
        <v>297</v>
      </c>
      <c r="BM805" s="188" t="s">
        <v>998</v>
      </c>
    </row>
    <row r="806" spans="1:65" s="2" customFormat="1" ht="16.5" customHeight="1">
      <c r="A806" s="33"/>
      <c r="B806" s="141"/>
      <c r="C806" s="176" t="s">
        <v>999</v>
      </c>
      <c r="D806" s="176" t="s">
        <v>179</v>
      </c>
      <c r="E806" s="177" t="s">
        <v>1000</v>
      </c>
      <c r="F806" s="178" t="s">
        <v>1001</v>
      </c>
      <c r="G806" s="179" t="s">
        <v>519</v>
      </c>
      <c r="H806" s="180">
        <v>1</v>
      </c>
      <c r="I806" s="181"/>
      <c r="J806" s="182">
        <f t="shared" si="5"/>
        <v>0</v>
      </c>
      <c r="K806" s="183"/>
      <c r="L806" s="34"/>
      <c r="M806" s="184" t="s">
        <v>1</v>
      </c>
      <c r="N806" s="185" t="s">
        <v>44</v>
      </c>
      <c r="O806" s="59"/>
      <c r="P806" s="186">
        <f t="shared" si="6"/>
        <v>0</v>
      </c>
      <c r="Q806" s="186">
        <v>0</v>
      </c>
      <c r="R806" s="186">
        <f t="shared" si="7"/>
        <v>0</v>
      </c>
      <c r="S806" s="186">
        <v>0</v>
      </c>
      <c r="T806" s="187">
        <f t="shared" si="8"/>
        <v>0</v>
      </c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R806" s="188" t="s">
        <v>297</v>
      </c>
      <c r="AT806" s="188" t="s">
        <v>179</v>
      </c>
      <c r="AU806" s="188" t="s">
        <v>89</v>
      </c>
      <c r="AY806" s="18" t="s">
        <v>177</v>
      </c>
      <c r="BE806" s="189">
        <f t="shared" si="9"/>
        <v>0</v>
      </c>
      <c r="BF806" s="189">
        <f t="shared" si="10"/>
        <v>0</v>
      </c>
      <c r="BG806" s="189">
        <f t="shared" si="11"/>
        <v>0</v>
      </c>
      <c r="BH806" s="189">
        <f t="shared" si="12"/>
        <v>0</v>
      </c>
      <c r="BI806" s="189">
        <f t="shared" si="13"/>
        <v>0</v>
      </c>
      <c r="BJ806" s="18" t="s">
        <v>87</v>
      </c>
      <c r="BK806" s="189">
        <f t="shared" si="14"/>
        <v>0</v>
      </c>
      <c r="BL806" s="18" t="s">
        <v>297</v>
      </c>
      <c r="BM806" s="188" t="s">
        <v>1002</v>
      </c>
    </row>
    <row r="807" spans="1:65" s="2" customFormat="1" ht="16.5" customHeight="1">
      <c r="A807" s="33"/>
      <c r="B807" s="141"/>
      <c r="C807" s="176" t="s">
        <v>678</v>
      </c>
      <c r="D807" s="176" t="s">
        <v>179</v>
      </c>
      <c r="E807" s="177" t="s">
        <v>1003</v>
      </c>
      <c r="F807" s="178" t="s">
        <v>1004</v>
      </c>
      <c r="G807" s="179" t="s">
        <v>519</v>
      </c>
      <c r="H807" s="180">
        <v>6</v>
      </c>
      <c r="I807" s="181"/>
      <c r="J807" s="182">
        <f t="shared" si="5"/>
        <v>0</v>
      </c>
      <c r="K807" s="183"/>
      <c r="L807" s="34"/>
      <c r="M807" s="184" t="s">
        <v>1</v>
      </c>
      <c r="N807" s="185" t="s">
        <v>44</v>
      </c>
      <c r="O807" s="59"/>
      <c r="P807" s="186">
        <f t="shared" si="6"/>
        <v>0</v>
      </c>
      <c r="Q807" s="186">
        <v>0</v>
      </c>
      <c r="R807" s="186">
        <f t="shared" si="7"/>
        <v>0</v>
      </c>
      <c r="S807" s="186">
        <v>0</v>
      </c>
      <c r="T807" s="187">
        <f t="shared" si="8"/>
        <v>0</v>
      </c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R807" s="188" t="s">
        <v>297</v>
      </c>
      <c r="AT807" s="188" t="s">
        <v>179</v>
      </c>
      <c r="AU807" s="188" t="s">
        <v>89</v>
      </c>
      <c r="AY807" s="18" t="s">
        <v>177</v>
      </c>
      <c r="BE807" s="189">
        <f t="shared" si="9"/>
        <v>0</v>
      </c>
      <c r="BF807" s="189">
        <f t="shared" si="10"/>
        <v>0</v>
      </c>
      <c r="BG807" s="189">
        <f t="shared" si="11"/>
        <v>0</v>
      </c>
      <c r="BH807" s="189">
        <f t="shared" si="12"/>
        <v>0</v>
      </c>
      <c r="BI807" s="189">
        <f t="shared" si="13"/>
        <v>0</v>
      </c>
      <c r="BJ807" s="18" t="s">
        <v>87</v>
      </c>
      <c r="BK807" s="189">
        <f t="shared" si="14"/>
        <v>0</v>
      </c>
      <c r="BL807" s="18" t="s">
        <v>297</v>
      </c>
      <c r="BM807" s="188" t="s">
        <v>1005</v>
      </c>
    </row>
    <row r="808" spans="1:65" s="2" customFormat="1" ht="16.5" customHeight="1">
      <c r="A808" s="33"/>
      <c r="B808" s="141"/>
      <c r="C808" s="176" t="s">
        <v>1006</v>
      </c>
      <c r="D808" s="176" t="s">
        <v>179</v>
      </c>
      <c r="E808" s="177" t="s">
        <v>1007</v>
      </c>
      <c r="F808" s="178" t="s">
        <v>1008</v>
      </c>
      <c r="G808" s="179" t="s">
        <v>798</v>
      </c>
      <c r="H808" s="233"/>
      <c r="I808" s="181"/>
      <c r="J808" s="182">
        <f t="shared" si="5"/>
        <v>0</v>
      </c>
      <c r="K808" s="183"/>
      <c r="L808" s="34"/>
      <c r="M808" s="184" t="s">
        <v>1</v>
      </c>
      <c r="N808" s="185" t="s">
        <v>44</v>
      </c>
      <c r="O808" s="59"/>
      <c r="P808" s="186">
        <f t="shared" si="6"/>
        <v>0</v>
      </c>
      <c r="Q808" s="186">
        <v>0</v>
      </c>
      <c r="R808" s="186">
        <f t="shared" si="7"/>
        <v>0</v>
      </c>
      <c r="S808" s="186">
        <v>0</v>
      </c>
      <c r="T808" s="187">
        <f t="shared" si="8"/>
        <v>0</v>
      </c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R808" s="188" t="s">
        <v>297</v>
      </c>
      <c r="AT808" s="188" t="s">
        <v>179</v>
      </c>
      <c r="AU808" s="188" t="s">
        <v>89</v>
      </c>
      <c r="AY808" s="18" t="s">
        <v>177</v>
      </c>
      <c r="BE808" s="189">
        <f t="shared" si="9"/>
        <v>0</v>
      </c>
      <c r="BF808" s="189">
        <f t="shared" si="10"/>
        <v>0</v>
      </c>
      <c r="BG808" s="189">
        <f t="shared" si="11"/>
        <v>0</v>
      </c>
      <c r="BH808" s="189">
        <f t="shared" si="12"/>
        <v>0</v>
      </c>
      <c r="BI808" s="189">
        <f t="shared" si="13"/>
        <v>0</v>
      </c>
      <c r="BJ808" s="18" t="s">
        <v>87</v>
      </c>
      <c r="BK808" s="189">
        <f t="shared" si="14"/>
        <v>0</v>
      </c>
      <c r="BL808" s="18" t="s">
        <v>297</v>
      </c>
      <c r="BM808" s="188" t="s">
        <v>1009</v>
      </c>
    </row>
    <row r="809" spans="1:65" s="12" customFormat="1" ht="22.95" customHeight="1">
      <c r="B809" s="163"/>
      <c r="D809" s="164" t="s">
        <v>78</v>
      </c>
      <c r="E809" s="174" t="s">
        <v>1010</v>
      </c>
      <c r="F809" s="174" t="s">
        <v>91</v>
      </c>
      <c r="I809" s="166"/>
      <c r="J809" s="175">
        <f>BK809</f>
        <v>0</v>
      </c>
      <c r="L809" s="163"/>
      <c r="M809" s="168"/>
      <c r="N809" s="169"/>
      <c r="O809" s="169"/>
      <c r="P809" s="170">
        <f>SUM(P810:P818)</f>
        <v>0</v>
      </c>
      <c r="Q809" s="169"/>
      <c r="R809" s="170">
        <f>SUM(R810:R818)</f>
        <v>0</v>
      </c>
      <c r="S809" s="169"/>
      <c r="T809" s="171">
        <f>SUM(T810:T818)</f>
        <v>0</v>
      </c>
      <c r="AR809" s="164" t="s">
        <v>87</v>
      </c>
      <c r="AT809" s="172" t="s">
        <v>78</v>
      </c>
      <c r="AU809" s="172" t="s">
        <v>87</v>
      </c>
      <c r="AY809" s="164" t="s">
        <v>177</v>
      </c>
      <c r="BK809" s="173">
        <f>SUM(BK810:BK818)</f>
        <v>0</v>
      </c>
    </row>
    <row r="810" spans="1:65" s="2" customFormat="1" ht="16.5" customHeight="1">
      <c r="A810" s="33"/>
      <c r="B810" s="141"/>
      <c r="C810" s="176" t="s">
        <v>684</v>
      </c>
      <c r="D810" s="176" t="s">
        <v>179</v>
      </c>
      <c r="E810" s="177" t="s">
        <v>1011</v>
      </c>
      <c r="F810" s="178" t="s">
        <v>1012</v>
      </c>
      <c r="G810" s="179" t="s">
        <v>273</v>
      </c>
      <c r="H810" s="180">
        <v>3</v>
      </c>
      <c r="I810" s="181"/>
      <c r="J810" s="182">
        <f>ROUND(I810*H810,2)</f>
        <v>0</v>
      </c>
      <c r="K810" s="183"/>
      <c r="L810" s="34"/>
      <c r="M810" s="184" t="s">
        <v>1</v>
      </c>
      <c r="N810" s="185" t="s">
        <v>44</v>
      </c>
      <c r="O810" s="59"/>
      <c r="P810" s="186">
        <f>O810*H810</f>
        <v>0</v>
      </c>
      <c r="Q810" s="186">
        <v>0</v>
      </c>
      <c r="R810" s="186">
        <f>Q810*H810</f>
        <v>0</v>
      </c>
      <c r="S810" s="186">
        <v>0</v>
      </c>
      <c r="T810" s="187">
        <f>S810*H810</f>
        <v>0</v>
      </c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R810" s="188" t="s">
        <v>183</v>
      </c>
      <c r="AT810" s="188" t="s">
        <v>179</v>
      </c>
      <c r="AU810" s="188" t="s">
        <v>89</v>
      </c>
      <c r="AY810" s="18" t="s">
        <v>177</v>
      </c>
      <c r="BE810" s="189">
        <f>IF(N810="základní",J810,0)</f>
        <v>0</v>
      </c>
      <c r="BF810" s="189">
        <f>IF(N810="snížená",J810,0)</f>
        <v>0</v>
      </c>
      <c r="BG810" s="189">
        <f>IF(N810="zákl. přenesená",J810,0)</f>
        <v>0</v>
      </c>
      <c r="BH810" s="189">
        <f>IF(N810="sníž. přenesená",J810,0)</f>
        <v>0</v>
      </c>
      <c r="BI810" s="189">
        <f>IF(N810="nulová",J810,0)</f>
        <v>0</v>
      </c>
      <c r="BJ810" s="18" t="s">
        <v>87</v>
      </c>
      <c r="BK810" s="189">
        <f>ROUND(I810*H810,2)</f>
        <v>0</v>
      </c>
      <c r="BL810" s="18" t="s">
        <v>183</v>
      </c>
      <c r="BM810" s="188" t="s">
        <v>1013</v>
      </c>
    </row>
    <row r="811" spans="1:65" s="15" customFormat="1">
      <c r="B811" s="207"/>
      <c r="D811" s="191" t="s">
        <v>184</v>
      </c>
      <c r="E811" s="208" t="s">
        <v>1</v>
      </c>
      <c r="F811" s="209" t="s">
        <v>1014</v>
      </c>
      <c r="H811" s="208" t="s">
        <v>1</v>
      </c>
      <c r="I811" s="210"/>
      <c r="L811" s="207"/>
      <c r="M811" s="211"/>
      <c r="N811" s="212"/>
      <c r="O811" s="212"/>
      <c r="P811" s="212"/>
      <c r="Q811" s="212"/>
      <c r="R811" s="212"/>
      <c r="S811" s="212"/>
      <c r="T811" s="213"/>
      <c r="AT811" s="208" t="s">
        <v>184</v>
      </c>
      <c r="AU811" s="208" t="s">
        <v>89</v>
      </c>
      <c r="AV811" s="15" t="s">
        <v>87</v>
      </c>
      <c r="AW811" s="15" t="s">
        <v>35</v>
      </c>
      <c r="AX811" s="15" t="s">
        <v>79</v>
      </c>
      <c r="AY811" s="208" t="s">
        <v>177</v>
      </c>
    </row>
    <row r="812" spans="1:65" s="13" customFormat="1">
      <c r="B812" s="190"/>
      <c r="D812" s="191" t="s">
        <v>184</v>
      </c>
      <c r="E812" s="192" t="s">
        <v>1</v>
      </c>
      <c r="F812" s="193" t="s">
        <v>1015</v>
      </c>
      <c r="H812" s="194">
        <v>2</v>
      </c>
      <c r="I812" s="195"/>
      <c r="L812" s="190"/>
      <c r="M812" s="196"/>
      <c r="N812" s="197"/>
      <c r="O812" s="197"/>
      <c r="P812" s="197"/>
      <c r="Q812" s="197"/>
      <c r="R812" s="197"/>
      <c r="S812" s="197"/>
      <c r="T812" s="198"/>
      <c r="AT812" s="192" t="s">
        <v>184</v>
      </c>
      <c r="AU812" s="192" t="s">
        <v>89</v>
      </c>
      <c r="AV812" s="13" t="s">
        <v>89</v>
      </c>
      <c r="AW812" s="13" t="s">
        <v>35</v>
      </c>
      <c r="AX812" s="13" t="s">
        <v>79</v>
      </c>
      <c r="AY812" s="192" t="s">
        <v>177</v>
      </c>
    </row>
    <row r="813" spans="1:65" s="13" customFormat="1">
      <c r="B813" s="190"/>
      <c r="D813" s="191" t="s">
        <v>184</v>
      </c>
      <c r="E813" s="192" t="s">
        <v>1</v>
      </c>
      <c r="F813" s="193" t="s">
        <v>1016</v>
      </c>
      <c r="H813" s="194">
        <v>1</v>
      </c>
      <c r="I813" s="195"/>
      <c r="L813" s="190"/>
      <c r="M813" s="196"/>
      <c r="N813" s="197"/>
      <c r="O813" s="197"/>
      <c r="P813" s="197"/>
      <c r="Q813" s="197"/>
      <c r="R813" s="197"/>
      <c r="S813" s="197"/>
      <c r="T813" s="198"/>
      <c r="AT813" s="192" t="s">
        <v>184</v>
      </c>
      <c r="AU813" s="192" t="s">
        <v>89</v>
      </c>
      <c r="AV813" s="13" t="s">
        <v>89</v>
      </c>
      <c r="AW813" s="13" t="s">
        <v>35</v>
      </c>
      <c r="AX813" s="13" t="s">
        <v>79</v>
      </c>
      <c r="AY813" s="192" t="s">
        <v>177</v>
      </c>
    </row>
    <row r="814" spans="1:65" s="14" customFormat="1">
      <c r="B814" s="199"/>
      <c r="D814" s="191" t="s">
        <v>184</v>
      </c>
      <c r="E814" s="200" t="s">
        <v>1</v>
      </c>
      <c r="F814" s="201" t="s">
        <v>186</v>
      </c>
      <c r="H814" s="202">
        <v>3</v>
      </c>
      <c r="I814" s="203"/>
      <c r="L814" s="199"/>
      <c r="M814" s="204"/>
      <c r="N814" s="205"/>
      <c r="O814" s="205"/>
      <c r="P814" s="205"/>
      <c r="Q814" s="205"/>
      <c r="R814" s="205"/>
      <c r="S814" s="205"/>
      <c r="T814" s="206"/>
      <c r="AT814" s="200" t="s">
        <v>184</v>
      </c>
      <c r="AU814" s="200" t="s">
        <v>89</v>
      </c>
      <c r="AV814" s="14" t="s">
        <v>183</v>
      </c>
      <c r="AW814" s="14" t="s">
        <v>35</v>
      </c>
      <c r="AX814" s="14" t="s">
        <v>87</v>
      </c>
      <c r="AY814" s="200" t="s">
        <v>177</v>
      </c>
    </row>
    <row r="815" spans="1:65" s="2" customFormat="1" ht="16.5" customHeight="1">
      <c r="A815" s="33"/>
      <c r="B815" s="141"/>
      <c r="C815" s="176" t="s">
        <v>1017</v>
      </c>
      <c r="D815" s="176" t="s">
        <v>179</v>
      </c>
      <c r="E815" s="177" t="s">
        <v>1018</v>
      </c>
      <c r="F815" s="178" t="s">
        <v>1019</v>
      </c>
      <c r="G815" s="179" t="s">
        <v>519</v>
      </c>
      <c r="H815" s="180">
        <v>3</v>
      </c>
      <c r="I815" s="181"/>
      <c r="J815" s="182">
        <f>ROUND(I815*H815,2)</f>
        <v>0</v>
      </c>
      <c r="K815" s="183"/>
      <c r="L815" s="34"/>
      <c r="M815" s="184" t="s">
        <v>1</v>
      </c>
      <c r="N815" s="185" t="s">
        <v>44</v>
      </c>
      <c r="O815" s="59"/>
      <c r="P815" s="186">
        <f>O815*H815</f>
        <v>0</v>
      </c>
      <c r="Q815" s="186">
        <v>0</v>
      </c>
      <c r="R815" s="186">
        <f>Q815*H815</f>
        <v>0</v>
      </c>
      <c r="S815" s="186">
        <v>0</v>
      </c>
      <c r="T815" s="187">
        <f>S815*H815</f>
        <v>0</v>
      </c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R815" s="188" t="s">
        <v>183</v>
      </c>
      <c r="AT815" s="188" t="s">
        <v>179</v>
      </c>
      <c r="AU815" s="188" t="s">
        <v>89</v>
      </c>
      <c r="AY815" s="18" t="s">
        <v>177</v>
      </c>
      <c r="BE815" s="189">
        <f>IF(N815="základní",J815,0)</f>
        <v>0</v>
      </c>
      <c r="BF815" s="189">
        <f>IF(N815="snížená",J815,0)</f>
        <v>0</v>
      </c>
      <c r="BG815" s="189">
        <f>IF(N815="zákl. přenesená",J815,0)</f>
        <v>0</v>
      </c>
      <c r="BH815" s="189">
        <f>IF(N815="sníž. přenesená",J815,0)</f>
        <v>0</v>
      </c>
      <c r="BI815" s="189">
        <f>IF(N815="nulová",J815,0)</f>
        <v>0</v>
      </c>
      <c r="BJ815" s="18" t="s">
        <v>87</v>
      </c>
      <c r="BK815" s="189">
        <f>ROUND(I815*H815,2)</f>
        <v>0</v>
      </c>
      <c r="BL815" s="18" t="s">
        <v>183</v>
      </c>
      <c r="BM815" s="188" t="s">
        <v>1020</v>
      </c>
    </row>
    <row r="816" spans="1:65" s="2" customFormat="1" ht="16.5" customHeight="1">
      <c r="A816" s="33"/>
      <c r="B816" s="141"/>
      <c r="C816" s="214" t="s">
        <v>1021</v>
      </c>
      <c r="D816" s="214" t="s">
        <v>303</v>
      </c>
      <c r="E816" s="215" t="s">
        <v>1022</v>
      </c>
      <c r="F816" s="216" t="s">
        <v>1023</v>
      </c>
      <c r="G816" s="217" t="s">
        <v>273</v>
      </c>
      <c r="H816" s="218">
        <v>1</v>
      </c>
      <c r="I816" s="219"/>
      <c r="J816" s="220">
        <f>ROUND(I816*H816,2)</f>
        <v>0</v>
      </c>
      <c r="K816" s="221"/>
      <c r="L816" s="222"/>
      <c r="M816" s="223" t="s">
        <v>1</v>
      </c>
      <c r="N816" s="224" t="s">
        <v>44</v>
      </c>
      <c r="O816" s="59"/>
      <c r="P816" s="186">
        <f>O816*H816</f>
        <v>0</v>
      </c>
      <c r="Q816" s="186">
        <v>0</v>
      </c>
      <c r="R816" s="186">
        <f>Q816*H816</f>
        <v>0</v>
      </c>
      <c r="S816" s="186">
        <v>0</v>
      </c>
      <c r="T816" s="187">
        <f>S816*H816</f>
        <v>0</v>
      </c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R816" s="188" t="s">
        <v>262</v>
      </c>
      <c r="AT816" s="188" t="s">
        <v>303</v>
      </c>
      <c r="AU816" s="188" t="s">
        <v>89</v>
      </c>
      <c r="AY816" s="18" t="s">
        <v>177</v>
      </c>
      <c r="BE816" s="189">
        <f>IF(N816="základní",J816,0)</f>
        <v>0</v>
      </c>
      <c r="BF816" s="189">
        <f>IF(N816="snížená",J816,0)</f>
        <v>0</v>
      </c>
      <c r="BG816" s="189">
        <f>IF(N816="zákl. přenesená",J816,0)</f>
        <v>0</v>
      </c>
      <c r="BH816" s="189">
        <f>IF(N816="sníž. přenesená",J816,0)</f>
        <v>0</v>
      </c>
      <c r="BI816" s="189">
        <f>IF(N816="nulová",J816,0)</f>
        <v>0</v>
      </c>
      <c r="BJ816" s="18" t="s">
        <v>87</v>
      </c>
      <c r="BK816" s="189">
        <f>ROUND(I816*H816,2)</f>
        <v>0</v>
      </c>
      <c r="BL816" s="18" t="s">
        <v>183</v>
      </c>
      <c r="BM816" s="188" t="s">
        <v>1024</v>
      </c>
    </row>
    <row r="817" spans="1:65" s="2" customFormat="1" ht="16.5" customHeight="1">
      <c r="A817" s="33"/>
      <c r="B817" s="141"/>
      <c r="C817" s="214" t="s">
        <v>1025</v>
      </c>
      <c r="D817" s="214" t="s">
        <v>303</v>
      </c>
      <c r="E817" s="215" t="s">
        <v>1026</v>
      </c>
      <c r="F817" s="216" t="s">
        <v>1023</v>
      </c>
      <c r="G817" s="217" t="s">
        <v>273</v>
      </c>
      <c r="H817" s="218">
        <v>2</v>
      </c>
      <c r="I817" s="219"/>
      <c r="J817" s="220">
        <f>ROUND(I817*H817,2)</f>
        <v>0</v>
      </c>
      <c r="K817" s="221"/>
      <c r="L817" s="222"/>
      <c r="M817" s="223" t="s">
        <v>1</v>
      </c>
      <c r="N817" s="224" t="s">
        <v>44</v>
      </c>
      <c r="O817" s="59"/>
      <c r="P817" s="186">
        <f>O817*H817</f>
        <v>0</v>
      </c>
      <c r="Q817" s="186">
        <v>0</v>
      </c>
      <c r="R817" s="186">
        <f>Q817*H817</f>
        <v>0</v>
      </c>
      <c r="S817" s="186">
        <v>0</v>
      </c>
      <c r="T817" s="187">
        <f>S817*H817</f>
        <v>0</v>
      </c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R817" s="188" t="s">
        <v>262</v>
      </c>
      <c r="AT817" s="188" t="s">
        <v>303</v>
      </c>
      <c r="AU817" s="188" t="s">
        <v>89</v>
      </c>
      <c r="AY817" s="18" t="s">
        <v>177</v>
      </c>
      <c r="BE817" s="189">
        <f>IF(N817="základní",J817,0)</f>
        <v>0</v>
      </c>
      <c r="BF817" s="189">
        <f>IF(N817="snížená",J817,0)</f>
        <v>0</v>
      </c>
      <c r="BG817" s="189">
        <f>IF(N817="zákl. přenesená",J817,0)</f>
        <v>0</v>
      </c>
      <c r="BH817" s="189">
        <f>IF(N817="sníž. přenesená",J817,0)</f>
        <v>0</v>
      </c>
      <c r="BI817" s="189">
        <f>IF(N817="nulová",J817,0)</f>
        <v>0</v>
      </c>
      <c r="BJ817" s="18" t="s">
        <v>87</v>
      </c>
      <c r="BK817" s="189">
        <f>ROUND(I817*H817,2)</f>
        <v>0</v>
      </c>
      <c r="BL817" s="18" t="s">
        <v>183</v>
      </c>
      <c r="BM817" s="188" t="s">
        <v>1027</v>
      </c>
    </row>
    <row r="818" spans="1:65" s="2" customFormat="1" ht="16.5" customHeight="1">
      <c r="A818" s="33"/>
      <c r="B818" s="141"/>
      <c r="C818" s="176" t="s">
        <v>1028</v>
      </c>
      <c r="D818" s="176" t="s">
        <v>179</v>
      </c>
      <c r="E818" s="177" t="s">
        <v>1029</v>
      </c>
      <c r="F818" s="178" t="s">
        <v>1030</v>
      </c>
      <c r="G818" s="179" t="s">
        <v>798</v>
      </c>
      <c r="H818" s="233"/>
      <c r="I818" s="181"/>
      <c r="J818" s="182">
        <f>ROUND(I818*H818,2)</f>
        <v>0</v>
      </c>
      <c r="K818" s="183"/>
      <c r="L818" s="34"/>
      <c r="M818" s="184" t="s">
        <v>1</v>
      </c>
      <c r="N818" s="185" t="s">
        <v>44</v>
      </c>
      <c r="O818" s="59"/>
      <c r="P818" s="186">
        <f>O818*H818</f>
        <v>0</v>
      </c>
      <c r="Q818" s="186">
        <v>0</v>
      </c>
      <c r="R818" s="186">
        <f>Q818*H818</f>
        <v>0</v>
      </c>
      <c r="S818" s="186">
        <v>0</v>
      </c>
      <c r="T818" s="187">
        <f>S818*H818</f>
        <v>0</v>
      </c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R818" s="188" t="s">
        <v>183</v>
      </c>
      <c r="AT818" s="188" t="s">
        <v>179</v>
      </c>
      <c r="AU818" s="188" t="s">
        <v>89</v>
      </c>
      <c r="AY818" s="18" t="s">
        <v>177</v>
      </c>
      <c r="BE818" s="189">
        <f>IF(N818="základní",J818,0)</f>
        <v>0</v>
      </c>
      <c r="BF818" s="189">
        <f>IF(N818="snížená",J818,0)</f>
        <v>0</v>
      </c>
      <c r="BG818" s="189">
        <f>IF(N818="zákl. přenesená",J818,0)</f>
        <v>0</v>
      </c>
      <c r="BH818" s="189">
        <f>IF(N818="sníž. přenesená",J818,0)</f>
        <v>0</v>
      </c>
      <c r="BI818" s="189">
        <f>IF(N818="nulová",J818,0)</f>
        <v>0</v>
      </c>
      <c r="BJ818" s="18" t="s">
        <v>87</v>
      </c>
      <c r="BK818" s="189">
        <f>ROUND(I818*H818,2)</f>
        <v>0</v>
      </c>
      <c r="BL818" s="18" t="s">
        <v>183</v>
      </c>
      <c r="BM818" s="188" t="s">
        <v>1031</v>
      </c>
    </row>
    <row r="819" spans="1:65" s="12" customFormat="1" ht="22.95" customHeight="1">
      <c r="B819" s="163"/>
      <c r="D819" s="164" t="s">
        <v>78</v>
      </c>
      <c r="E819" s="174" t="s">
        <v>1032</v>
      </c>
      <c r="F819" s="174" t="s">
        <v>1033</v>
      </c>
      <c r="I819" s="166"/>
      <c r="J819" s="175">
        <f>BK819</f>
        <v>0</v>
      </c>
      <c r="L819" s="163"/>
      <c r="M819" s="168"/>
      <c r="N819" s="169"/>
      <c r="O819" s="169"/>
      <c r="P819" s="170">
        <f>SUM(P820:P862)</f>
        <v>0</v>
      </c>
      <c r="Q819" s="169"/>
      <c r="R819" s="170">
        <f>SUM(R820:R862)</f>
        <v>9.8633999999999986E-2</v>
      </c>
      <c r="S819" s="169"/>
      <c r="T819" s="171">
        <f>SUM(T820:T862)</f>
        <v>0</v>
      </c>
      <c r="AR819" s="164" t="s">
        <v>89</v>
      </c>
      <c r="AT819" s="172" t="s">
        <v>78</v>
      </c>
      <c r="AU819" s="172" t="s">
        <v>87</v>
      </c>
      <c r="AY819" s="164" t="s">
        <v>177</v>
      </c>
      <c r="BK819" s="173">
        <f>SUM(BK820:BK862)</f>
        <v>0</v>
      </c>
    </row>
    <row r="820" spans="1:65" s="2" customFormat="1" ht="16.5" customHeight="1">
      <c r="A820" s="33"/>
      <c r="B820" s="141"/>
      <c r="C820" s="176" t="s">
        <v>1034</v>
      </c>
      <c r="D820" s="176" t="s">
        <v>179</v>
      </c>
      <c r="E820" s="177" t="s">
        <v>1035</v>
      </c>
      <c r="F820" s="178" t="s">
        <v>1036</v>
      </c>
      <c r="G820" s="179" t="s">
        <v>273</v>
      </c>
      <c r="H820" s="180">
        <v>29</v>
      </c>
      <c r="I820" s="181"/>
      <c r="J820" s="182">
        <f>ROUND(I820*H820,2)</f>
        <v>0</v>
      </c>
      <c r="K820" s="183"/>
      <c r="L820" s="34"/>
      <c r="M820" s="184" t="s">
        <v>1</v>
      </c>
      <c r="N820" s="185" t="s">
        <v>44</v>
      </c>
      <c r="O820" s="59"/>
      <c r="P820" s="186">
        <f>O820*H820</f>
        <v>0</v>
      </c>
      <c r="Q820" s="186">
        <v>0</v>
      </c>
      <c r="R820" s="186">
        <f>Q820*H820</f>
        <v>0</v>
      </c>
      <c r="S820" s="186">
        <v>0</v>
      </c>
      <c r="T820" s="187">
        <f>S820*H820</f>
        <v>0</v>
      </c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R820" s="188" t="s">
        <v>297</v>
      </c>
      <c r="AT820" s="188" t="s">
        <v>179</v>
      </c>
      <c r="AU820" s="188" t="s">
        <v>89</v>
      </c>
      <c r="AY820" s="18" t="s">
        <v>177</v>
      </c>
      <c r="BE820" s="189">
        <f>IF(N820="základní",J820,0)</f>
        <v>0</v>
      </c>
      <c r="BF820" s="189">
        <f>IF(N820="snížená",J820,0)</f>
        <v>0</v>
      </c>
      <c r="BG820" s="189">
        <f>IF(N820="zákl. přenesená",J820,0)</f>
        <v>0</v>
      </c>
      <c r="BH820" s="189">
        <f>IF(N820="sníž. přenesená",J820,0)</f>
        <v>0</v>
      </c>
      <c r="BI820" s="189">
        <f>IF(N820="nulová",J820,0)</f>
        <v>0</v>
      </c>
      <c r="BJ820" s="18" t="s">
        <v>87</v>
      </c>
      <c r="BK820" s="189">
        <f>ROUND(I820*H820,2)</f>
        <v>0</v>
      </c>
      <c r="BL820" s="18" t="s">
        <v>297</v>
      </c>
      <c r="BM820" s="188" t="s">
        <v>1037</v>
      </c>
    </row>
    <row r="821" spans="1:65" s="13" customFormat="1">
      <c r="B821" s="190"/>
      <c r="D821" s="191" t="s">
        <v>184</v>
      </c>
      <c r="E821" s="192" t="s">
        <v>1</v>
      </c>
      <c r="F821" s="193" t="s">
        <v>1038</v>
      </c>
      <c r="H821" s="194">
        <v>29</v>
      </c>
      <c r="I821" s="195"/>
      <c r="L821" s="190"/>
      <c r="M821" s="196"/>
      <c r="N821" s="197"/>
      <c r="O821" s="197"/>
      <c r="P821" s="197"/>
      <c r="Q821" s="197"/>
      <c r="R821" s="197"/>
      <c r="S821" s="197"/>
      <c r="T821" s="198"/>
      <c r="AT821" s="192" t="s">
        <v>184</v>
      </c>
      <c r="AU821" s="192" t="s">
        <v>89</v>
      </c>
      <c r="AV821" s="13" t="s">
        <v>89</v>
      </c>
      <c r="AW821" s="13" t="s">
        <v>35</v>
      </c>
      <c r="AX821" s="13" t="s">
        <v>87</v>
      </c>
      <c r="AY821" s="192" t="s">
        <v>177</v>
      </c>
    </row>
    <row r="822" spans="1:65" s="2" customFormat="1" ht="24" customHeight="1">
      <c r="A822" s="33"/>
      <c r="B822" s="141"/>
      <c r="C822" s="214" t="s">
        <v>1039</v>
      </c>
      <c r="D822" s="214" t="s">
        <v>303</v>
      </c>
      <c r="E822" s="215" t="s">
        <v>1040</v>
      </c>
      <c r="F822" s="216" t="s">
        <v>1041</v>
      </c>
      <c r="G822" s="217" t="s">
        <v>273</v>
      </c>
      <c r="H822" s="218">
        <v>18</v>
      </c>
      <c r="I822" s="219"/>
      <c r="J822" s="220">
        <f t="shared" ref="J822:J828" si="15">ROUND(I822*H822,2)</f>
        <v>0</v>
      </c>
      <c r="K822" s="221"/>
      <c r="L822" s="222"/>
      <c r="M822" s="223" t="s">
        <v>1</v>
      </c>
      <c r="N822" s="224" t="s">
        <v>44</v>
      </c>
      <c r="O822" s="59"/>
      <c r="P822" s="186">
        <f t="shared" ref="P822:P828" si="16">O822*H822</f>
        <v>0</v>
      </c>
      <c r="Q822" s="186">
        <v>9.0000000000000006E-5</v>
      </c>
      <c r="R822" s="186">
        <f t="shared" ref="R822:R828" si="17">Q822*H822</f>
        <v>1.6200000000000001E-3</v>
      </c>
      <c r="S822" s="186">
        <v>0</v>
      </c>
      <c r="T822" s="187">
        <f t="shared" ref="T822:T828" si="18">S822*H822</f>
        <v>0</v>
      </c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R822" s="188" t="s">
        <v>340</v>
      </c>
      <c r="AT822" s="188" t="s">
        <v>303</v>
      </c>
      <c r="AU822" s="188" t="s">
        <v>89</v>
      </c>
      <c r="AY822" s="18" t="s">
        <v>177</v>
      </c>
      <c r="BE822" s="189">
        <f t="shared" ref="BE822:BE828" si="19">IF(N822="základní",J822,0)</f>
        <v>0</v>
      </c>
      <c r="BF822" s="189">
        <f t="shared" ref="BF822:BF828" si="20">IF(N822="snížená",J822,0)</f>
        <v>0</v>
      </c>
      <c r="BG822" s="189">
        <f t="shared" ref="BG822:BG828" si="21">IF(N822="zákl. přenesená",J822,0)</f>
        <v>0</v>
      </c>
      <c r="BH822" s="189">
        <f t="shared" ref="BH822:BH828" si="22">IF(N822="sníž. přenesená",J822,0)</f>
        <v>0</v>
      </c>
      <c r="BI822" s="189">
        <f t="shared" ref="BI822:BI828" si="23">IF(N822="nulová",J822,0)</f>
        <v>0</v>
      </c>
      <c r="BJ822" s="18" t="s">
        <v>87</v>
      </c>
      <c r="BK822" s="189">
        <f t="shared" ref="BK822:BK828" si="24">ROUND(I822*H822,2)</f>
        <v>0</v>
      </c>
      <c r="BL822" s="18" t="s">
        <v>297</v>
      </c>
      <c r="BM822" s="188" t="s">
        <v>1042</v>
      </c>
    </row>
    <row r="823" spans="1:65" s="2" customFormat="1" ht="16.5" customHeight="1">
      <c r="A823" s="33"/>
      <c r="B823" s="141"/>
      <c r="C823" s="214" t="s">
        <v>1043</v>
      </c>
      <c r="D823" s="214" t="s">
        <v>303</v>
      </c>
      <c r="E823" s="215" t="s">
        <v>1044</v>
      </c>
      <c r="F823" s="216" t="s">
        <v>1045</v>
      </c>
      <c r="G823" s="217" t="s">
        <v>273</v>
      </c>
      <c r="H823" s="218">
        <v>10</v>
      </c>
      <c r="I823" s="219"/>
      <c r="J823" s="220">
        <f t="shared" si="15"/>
        <v>0</v>
      </c>
      <c r="K823" s="221"/>
      <c r="L823" s="222"/>
      <c r="M823" s="223" t="s">
        <v>1</v>
      </c>
      <c r="N823" s="224" t="s">
        <v>44</v>
      </c>
      <c r="O823" s="59"/>
      <c r="P823" s="186">
        <f t="shared" si="16"/>
        <v>0</v>
      </c>
      <c r="Q823" s="186">
        <v>5.0000000000000002E-5</v>
      </c>
      <c r="R823" s="186">
        <f t="shared" si="17"/>
        <v>5.0000000000000001E-4</v>
      </c>
      <c r="S823" s="186">
        <v>0</v>
      </c>
      <c r="T823" s="187">
        <f t="shared" si="18"/>
        <v>0</v>
      </c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R823" s="188" t="s">
        <v>340</v>
      </c>
      <c r="AT823" s="188" t="s">
        <v>303</v>
      </c>
      <c r="AU823" s="188" t="s">
        <v>89</v>
      </c>
      <c r="AY823" s="18" t="s">
        <v>177</v>
      </c>
      <c r="BE823" s="189">
        <f t="shared" si="19"/>
        <v>0</v>
      </c>
      <c r="BF823" s="189">
        <f t="shared" si="20"/>
        <v>0</v>
      </c>
      <c r="BG823" s="189">
        <f t="shared" si="21"/>
        <v>0</v>
      </c>
      <c r="BH823" s="189">
        <f t="shared" si="22"/>
        <v>0</v>
      </c>
      <c r="BI823" s="189">
        <f t="shared" si="23"/>
        <v>0</v>
      </c>
      <c r="BJ823" s="18" t="s">
        <v>87</v>
      </c>
      <c r="BK823" s="189">
        <f t="shared" si="24"/>
        <v>0</v>
      </c>
      <c r="BL823" s="18" t="s">
        <v>297</v>
      </c>
      <c r="BM823" s="188" t="s">
        <v>1046</v>
      </c>
    </row>
    <row r="824" spans="1:65" s="2" customFormat="1" ht="16.5" customHeight="1">
      <c r="A824" s="33"/>
      <c r="B824" s="141"/>
      <c r="C824" s="214" t="s">
        <v>1047</v>
      </c>
      <c r="D824" s="214" t="s">
        <v>303</v>
      </c>
      <c r="E824" s="215" t="s">
        <v>1048</v>
      </c>
      <c r="F824" s="216" t="s">
        <v>1049</v>
      </c>
      <c r="G824" s="217" t="s">
        <v>273</v>
      </c>
      <c r="H824" s="218">
        <v>1</v>
      </c>
      <c r="I824" s="219"/>
      <c r="J824" s="220">
        <f t="shared" si="15"/>
        <v>0</v>
      </c>
      <c r="K824" s="221"/>
      <c r="L824" s="222"/>
      <c r="M824" s="223" t="s">
        <v>1</v>
      </c>
      <c r="N824" s="224" t="s">
        <v>44</v>
      </c>
      <c r="O824" s="59"/>
      <c r="P824" s="186">
        <f t="shared" si="16"/>
        <v>0</v>
      </c>
      <c r="Q824" s="186">
        <v>0</v>
      </c>
      <c r="R824" s="186">
        <f t="shared" si="17"/>
        <v>0</v>
      </c>
      <c r="S824" s="186">
        <v>0</v>
      </c>
      <c r="T824" s="187">
        <f t="shared" si="18"/>
        <v>0</v>
      </c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R824" s="188" t="s">
        <v>340</v>
      </c>
      <c r="AT824" s="188" t="s">
        <v>303</v>
      </c>
      <c r="AU824" s="188" t="s">
        <v>89</v>
      </c>
      <c r="AY824" s="18" t="s">
        <v>177</v>
      </c>
      <c r="BE824" s="189">
        <f t="shared" si="19"/>
        <v>0</v>
      </c>
      <c r="BF824" s="189">
        <f t="shared" si="20"/>
        <v>0</v>
      </c>
      <c r="BG824" s="189">
        <f t="shared" si="21"/>
        <v>0</v>
      </c>
      <c r="BH824" s="189">
        <f t="shared" si="22"/>
        <v>0</v>
      </c>
      <c r="BI824" s="189">
        <f t="shared" si="23"/>
        <v>0</v>
      </c>
      <c r="BJ824" s="18" t="s">
        <v>87</v>
      </c>
      <c r="BK824" s="189">
        <f t="shared" si="24"/>
        <v>0</v>
      </c>
      <c r="BL824" s="18" t="s">
        <v>297</v>
      </c>
      <c r="BM824" s="188" t="s">
        <v>1050</v>
      </c>
    </row>
    <row r="825" spans="1:65" s="2" customFormat="1" ht="16.5" customHeight="1">
      <c r="A825" s="33"/>
      <c r="B825" s="141"/>
      <c r="C825" s="176" t="s">
        <v>1051</v>
      </c>
      <c r="D825" s="176" t="s">
        <v>179</v>
      </c>
      <c r="E825" s="177" t="s">
        <v>1052</v>
      </c>
      <c r="F825" s="178" t="s">
        <v>1053</v>
      </c>
      <c r="G825" s="179" t="s">
        <v>273</v>
      </c>
      <c r="H825" s="180">
        <v>16</v>
      </c>
      <c r="I825" s="181"/>
      <c r="J825" s="182">
        <f t="shared" si="15"/>
        <v>0</v>
      </c>
      <c r="K825" s="183"/>
      <c r="L825" s="34"/>
      <c r="M825" s="184" t="s">
        <v>1</v>
      </c>
      <c r="N825" s="185" t="s">
        <v>44</v>
      </c>
      <c r="O825" s="59"/>
      <c r="P825" s="186">
        <f t="shared" si="16"/>
        <v>0</v>
      </c>
      <c r="Q825" s="186">
        <v>0</v>
      </c>
      <c r="R825" s="186">
        <f t="shared" si="17"/>
        <v>0</v>
      </c>
      <c r="S825" s="186">
        <v>0</v>
      </c>
      <c r="T825" s="187">
        <f t="shared" si="18"/>
        <v>0</v>
      </c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R825" s="188" t="s">
        <v>297</v>
      </c>
      <c r="AT825" s="188" t="s">
        <v>179</v>
      </c>
      <c r="AU825" s="188" t="s">
        <v>89</v>
      </c>
      <c r="AY825" s="18" t="s">
        <v>177</v>
      </c>
      <c r="BE825" s="189">
        <f t="shared" si="19"/>
        <v>0</v>
      </c>
      <c r="BF825" s="189">
        <f t="shared" si="20"/>
        <v>0</v>
      </c>
      <c r="BG825" s="189">
        <f t="shared" si="21"/>
        <v>0</v>
      </c>
      <c r="BH825" s="189">
        <f t="shared" si="22"/>
        <v>0</v>
      </c>
      <c r="BI825" s="189">
        <f t="shared" si="23"/>
        <v>0</v>
      </c>
      <c r="BJ825" s="18" t="s">
        <v>87</v>
      </c>
      <c r="BK825" s="189">
        <f t="shared" si="24"/>
        <v>0</v>
      </c>
      <c r="BL825" s="18" t="s">
        <v>297</v>
      </c>
      <c r="BM825" s="188" t="s">
        <v>1054</v>
      </c>
    </row>
    <row r="826" spans="1:65" s="2" customFormat="1" ht="16.5" customHeight="1">
      <c r="A826" s="33"/>
      <c r="B826" s="141"/>
      <c r="C826" s="214" t="s">
        <v>1055</v>
      </c>
      <c r="D826" s="214" t="s">
        <v>303</v>
      </c>
      <c r="E826" s="215" t="s">
        <v>1056</v>
      </c>
      <c r="F826" s="216" t="s">
        <v>1057</v>
      </c>
      <c r="G826" s="217" t="s">
        <v>273</v>
      </c>
      <c r="H826" s="218">
        <v>16</v>
      </c>
      <c r="I826" s="219"/>
      <c r="J826" s="220">
        <f t="shared" si="15"/>
        <v>0</v>
      </c>
      <c r="K826" s="221"/>
      <c r="L826" s="222"/>
      <c r="M826" s="223" t="s">
        <v>1</v>
      </c>
      <c r="N826" s="224" t="s">
        <v>44</v>
      </c>
      <c r="O826" s="59"/>
      <c r="P826" s="186">
        <f t="shared" si="16"/>
        <v>0</v>
      </c>
      <c r="Q826" s="186">
        <v>3.0000000000000001E-5</v>
      </c>
      <c r="R826" s="186">
        <f t="shared" si="17"/>
        <v>4.8000000000000001E-4</v>
      </c>
      <c r="S826" s="186">
        <v>0</v>
      </c>
      <c r="T826" s="187">
        <f t="shared" si="18"/>
        <v>0</v>
      </c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R826" s="188" t="s">
        <v>340</v>
      </c>
      <c r="AT826" s="188" t="s">
        <v>303</v>
      </c>
      <c r="AU826" s="188" t="s">
        <v>89</v>
      </c>
      <c r="AY826" s="18" t="s">
        <v>177</v>
      </c>
      <c r="BE826" s="189">
        <f t="shared" si="19"/>
        <v>0</v>
      </c>
      <c r="BF826" s="189">
        <f t="shared" si="20"/>
        <v>0</v>
      </c>
      <c r="BG826" s="189">
        <f t="shared" si="21"/>
        <v>0</v>
      </c>
      <c r="BH826" s="189">
        <f t="shared" si="22"/>
        <v>0</v>
      </c>
      <c r="BI826" s="189">
        <f t="shared" si="23"/>
        <v>0</v>
      </c>
      <c r="BJ826" s="18" t="s">
        <v>87</v>
      </c>
      <c r="BK826" s="189">
        <f t="shared" si="24"/>
        <v>0</v>
      </c>
      <c r="BL826" s="18" t="s">
        <v>297</v>
      </c>
      <c r="BM826" s="188" t="s">
        <v>1058</v>
      </c>
    </row>
    <row r="827" spans="1:65" s="2" customFormat="1" ht="16.5" customHeight="1">
      <c r="A827" s="33"/>
      <c r="B827" s="141"/>
      <c r="C827" s="176" t="s">
        <v>1059</v>
      </c>
      <c r="D827" s="176" t="s">
        <v>179</v>
      </c>
      <c r="E827" s="177" t="s">
        <v>1060</v>
      </c>
      <c r="F827" s="178" t="s">
        <v>1061</v>
      </c>
      <c r="G827" s="179" t="s">
        <v>282</v>
      </c>
      <c r="H827" s="180">
        <v>140</v>
      </c>
      <c r="I827" s="181"/>
      <c r="J827" s="182">
        <f t="shared" si="15"/>
        <v>0</v>
      </c>
      <c r="K827" s="183"/>
      <c r="L827" s="34"/>
      <c r="M827" s="184" t="s">
        <v>1</v>
      </c>
      <c r="N827" s="185" t="s">
        <v>44</v>
      </c>
      <c r="O827" s="59"/>
      <c r="P827" s="186">
        <f t="shared" si="16"/>
        <v>0</v>
      </c>
      <c r="Q827" s="186">
        <v>0</v>
      </c>
      <c r="R827" s="186">
        <f t="shared" si="17"/>
        <v>0</v>
      </c>
      <c r="S827" s="186">
        <v>0</v>
      </c>
      <c r="T827" s="187">
        <f t="shared" si="18"/>
        <v>0</v>
      </c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R827" s="188" t="s">
        <v>297</v>
      </c>
      <c r="AT827" s="188" t="s">
        <v>179</v>
      </c>
      <c r="AU827" s="188" t="s">
        <v>89</v>
      </c>
      <c r="AY827" s="18" t="s">
        <v>177</v>
      </c>
      <c r="BE827" s="189">
        <f t="shared" si="19"/>
        <v>0</v>
      </c>
      <c r="BF827" s="189">
        <f t="shared" si="20"/>
        <v>0</v>
      </c>
      <c r="BG827" s="189">
        <f t="shared" si="21"/>
        <v>0</v>
      </c>
      <c r="BH827" s="189">
        <f t="shared" si="22"/>
        <v>0</v>
      </c>
      <c r="BI827" s="189">
        <f t="shared" si="23"/>
        <v>0</v>
      </c>
      <c r="BJ827" s="18" t="s">
        <v>87</v>
      </c>
      <c r="BK827" s="189">
        <f t="shared" si="24"/>
        <v>0</v>
      </c>
      <c r="BL827" s="18" t="s">
        <v>297</v>
      </c>
      <c r="BM827" s="188" t="s">
        <v>1062</v>
      </c>
    </row>
    <row r="828" spans="1:65" s="2" customFormat="1" ht="16.5" customHeight="1">
      <c r="A828" s="33"/>
      <c r="B828" s="141"/>
      <c r="C828" s="214" t="s">
        <v>1063</v>
      </c>
      <c r="D828" s="214" t="s">
        <v>303</v>
      </c>
      <c r="E828" s="215" t="s">
        <v>1064</v>
      </c>
      <c r="F828" s="216" t="s">
        <v>1065</v>
      </c>
      <c r="G828" s="217" t="s">
        <v>282</v>
      </c>
      <c r="H828" s="218">
        <v>168</v>
      </c>
      <c r="I828" s="219"/>
      <c r="J828" s="220">
        <f t="shared" si="15"/>
        <v>0</v>
      </c>
      <c r="K828" s="221"/>
      <c r="L828" s="222"/>
      <c r="M828" s="223" t="s">
        <v>1</v>
      </c>
      <c r="N828" s="224" t="s">
        <v>44</v>
      </c>
      <c r="O828" s="59"/>
      <c r="P828" s="186">
        <f t="shared" si="16"/>
        <v>0</v>
      </c>
      <c r="Q828" s="186">
        <v>5.0000000000000002E-5</v>
      </c>
      <c r="R828" s="186">
        <f t="shared" si="17"/>
        <v>8.4000000000000012E-3</v>
      </c>
      <c r="S828" s="186">
        <v>0</v>
      </c>
      <c r="T828" s="187">
        <f t="shared" si="18"/>
        <v>0</v>
      </c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R828" s="188" t="s">
        <v>340</v>
      </c>
      <c r="AT828" s="188" t="s">
        <v>303</v>
      </c>
      <c r="AU828" s="188" t="s">
        <v>89</v>
      </c>
      <c r="AY828" s="18" t="s">
        <v>177</v>
      </c>
      <c r="BE828" s="189">
        <f t="shared" si="19"/>
        <v>0</v>
      </c>
      <c r="BF828" s="189">
        <f t="shared" si="20"/>
        <v>0</v>
      </c>
      <c r="BG828" s="189">
        <f t="shared" si="21"/>
        <v>0</v>
      </c>
      <c r="BH828" s="189">
        <f t="shared" si="22"/>
        <v>0</v>
      </c>
      <c r="BI828" s="189">
        <f t="shared" si="23"/>
        <v>0</v>
      </c>
      <c r="BJ828" s="18" t="s">
        <v>87</v>
      </c>
      <c r="BK828" s="189">
        <f t="shared" si="24"/>
        <v>0</v>
      </c>
      <c r="BL828" s="18" t="s">
        <v>297</v>
      </c>
      <c r="BM828" s="188" t="s">
        <v>1066</v>
      </c>
    </row>
    <row r="829" spans="1:65" s="13" customFormat="1">
      <c r="B829" s="190"/>
      <c r="D829" s="191" t="s">
        <v>184</v>
      </c>
      <c r="F829" s="193" t="s">
        <v>1067</v>
      </c>
      <c r="H829" s="194">
        <v>168</v>
      </c>
      <c r="I829" s="195"/>
      <c r="L829" s="190"/>
      <c r="M829" s="196"/>
      <c r="N829" s="197"/>
      <c r="O829" s="197"/>
      <c r="P829" s="197"/>
      <c r="Q829" s="197"/>
      <c r="R829" s="197"/>
      <c r="S829" s="197"/>
      <c r="T829" s="198"/>
      <c r="AT829" s="192" t="s">
        <v>184</v>
      </c>
      <c r="AU829" s="192" t="s">
        <v>89</v>
      </c>
      <c r="AV829" s="13" t="s">
        <v>89</v>
      </c>
      <c r="AW829" s="13" t="s">
        <v>3</v>
      </c>
      <c r="AX829" s="13" t="s">
        <v>87</v>
      </c>
      <c r="AY829" s="192" t="s">
        <v>177</v>
      </c>
    </row>
    <row r="830" spans="1:65" s="2" customFormat="1" ht="16.5" customHeight="1">
      <c r="A830" s="33"/>
      <c r="B830" s="141"/>
      <c r="C830" s="176" t="s">
        <v>1068</v>
      </c>
      <c r="D830" s="176" t="s">
        <v>179</v>
      </c>
      <c r="E830" s="177" t="s">
        <v>1069</v>
      </c>
      <c r="F830" s="178" t="s">
        <v>1070</v>
      </c>
      <c r="G830" s="179" t="s">
        <v>282</v>
      </c>
      <c r="H830" s="180">
        <v>336</v>
      </c>
      <c r="I830" s="181"/>
      <c r="J830" s="182">
        <f>ROUND(I830*H830,2)</f>
        <v>0</v>
      </c>
      <c r="K830" s="183"/>
      <c r="L830" s="34"/>
      <c r="M830" s="184" t="s">
        <v>1</v>
      </c>
      <c r="N830" s="185" t="s">
        <v>44</v>
      </c>
      <c r="O830" s="59"/>
      <c r="P830" s="186">
        <f>O830*H830</f>
        <v>0</v>
      </c>
      <c r="Q830" s="186">
        <v>0</v>
      </c>
      <c r="R830" s="186">
        <f>Q830*H830</f>
        <v>0</v>
      </c>
      <c r="S830" s="186">
        <v>0</v>
      </c>
      <c r="T830" s="187">
        <f>S830*H830</f>
        <v>0</v>
      </c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R830" s="188" t="s">
        <v>297</v>
      </c>
      <c r="AT830" s="188" t="s">
        <v>179</v>
      </c>
      <c r="AU830" s="188" t="s">
        <v>89</v>
      </c>
      <c r="AY830" s="18" t="s">
        <v>177</v>
      </c>
      <c r="BE830" s="189">
        <f>IF(N830="základní",J830,0)</f>
        <v>0</v>
      </c>
      <c r="BF830" s="189">
        <f>IF(N830="snížená",J830,0)</f>
        <v>0</v>
      </c>
      <c r="BG830" s="189">
        <f>IF(N830="zákl. přenesená",J830,0)</f>
        <v>0</v>
      </c>
      <c r="BH830" s="189">
        <f>IF(N830="sníž. přenesená",J830,0)</f>
        <v>0</v>
      </c>
      <c r="BI830" s="189">
        <f>IF(N830="nulová",J830,0)</f>
        <v>0</v>
      </c>
      <c r="BJ830" s="18" t="s">
        <v>87</v>
      </c>
      <c r="BK830" s="189">
        <f>ROUND(I830*H830,2)</f>
        <v>0</v>
      </c>
      <c r="BL830" s="18" t="s">
        <v>297</v>
      </c>
      <c r="BM830" s="188" t="s">
        <v>1071</v>
      </c>
    </row>
    <row r="831" spans="1:65" s="2" customFormat="1" ht="16.5" customHeight="1">
      <c r="A831" s="33"/>
      <c r="B831" s="141"/>
      <c r="C831" s="214" t="s">
        <v>1072</v>
      </c>
      <c r="D831" s="214" t="s">
        <v>303</v>
      </c>
      <c r="E831" s="215" t="s">
        <v>1073</v>
      </c>
      <c r="F831" s="216" t="s">
        <v>1074</v>
      </c>
      <c r="G831" s="217" t="s">
        <v>282</v>
      </c>
      <c r="H831" s="218">
        <v>403.2</v>
      </c>
      <c r="I831" s="219"/>
      <c r="J831" s="220">
        <f>ROUND(I831*H831,2)</f>
        <v>0</v>
      </c>
      <c r="K831" s="221"/>
      <c r="L831" s="222"/>
      <c r="M831" s="223" t="s">
        <v>1</v>
      </c>
      <c r="N831" s="224" t="s">
        <v>44</v>
      </c>
      <c r="O831" s="59"/>
      <c r="P831" s="186">
        <f>O831*H831</f>
        <v>0</v>
      </c>
      <c r="Q831" s="186">
        <v>1.2E-4</v>
      </c>
      <c r="R831" s="186">
        <f>Q831*H831</f>
        <v>4.8383999999999996E-2</v>
      </c>
      <c r="S831" s="186">
        <v>0</v>
      </c>
      <c r="T831" s="187">
        <f>S831*H831</f>
        <v>0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88" t="s">
        <v>340</v>
      </c>
      <c r="AT831" s="188" t="s">
        <v>303</v>
      </c>
      <c r="AU831" s="188" t="s">
        <v>89</v>
      </c>
      <c r="AY831" s="18" t="s">
        <v>177</v>
      </c>
      <c r="BE831" s="189">
        <f>IF(N831="základní",J831,0)</f>
        <v>0</v>
      </c>
      <c r="BF831" s="189">
        <f>IF(N831="snížená",J831,0)</f>
        <v>0</v>
      </c>
      <c r="BG831" s="189">
        <f>IF(N831="zákl. přenesená",J831,0)</f>
        <v>0</v>
      </c>
      <c r="BH831" s="189">
        <f>IF(N831="sníž. přenesená",J831,0)</f>
        <v>0</v>
      </c>
      <c r="BI831" s="189">
        <f>IF(N831="nulová",J831,0)</f>
        <v>0</v>
      </c>
      <c r="BJ831" s="18" t="s">
        <v>87</v>
      </c>
      <c r="BK831" s="189">
        <f>ROUND(I831*H831,2)</f>
        <v>0</v>
      </c>
      <c r="BL831" s="18" t="s">
        <v>297</v>
      </c>
      <c r="BM831" s="188" t="s">
        <v>1075</v>
      </c>
    </row>
    <row r="832" spans="1:65" s="13" customFormat="1">
      <c r="B832" s="190"/>
      <c r="D832" s="191" t="s">
        <v>184</v>
      </c>
      <c r="F832" s="193" t="s">
        <v>1076</v>
      </c>
      <c r="H832" s="194">
        <v>403.2</v>
      </c>
      <c r="I832" s="195"/>
      <c r="L832" s="190"/>
      <c r="M832" s="196"/>
      <c r="N832" s="197"/>
      <c r="O832" s="197"/>
      <c r="P832" s="197"/>
      <c r="Q832" s="197"/>
      <c r="R832" s="197"/>
      <c r="S832" s="197"/>
      <c r="T832" s="198"/>
      <c r="AT832" s="192" t="s">
        <v>184</v>
      </c>
      <c r="AU832" s="192" t="s">
        <v>89</v>
      </c>
      <c r="AV832" s="13" t="s">
        <v>89</v>
      </c>
      <c r="AW832" s="13" t="s">
        <v>3</v>
      </c>
      <c r="AX832" s="13" t="s">
        <v>87</v>
      </c>
      <c r="AY832" s="192" t="s">
        <v>177</v>
      </c>
    </row>
    <row r="833" spans="1:65" s="2" customFormat="1" ht="16.5" customHeight="1">
      <c r="A833" s="33"/>
      <c r="B833" s="141"/>
      <c r="C833" s="176" t="s">
        <v>1077</v>
      </c>
      <c r="D833" s="176" t="s">
        <v>179</v>
      </c>
      <c r="E833" s="177" t="s">
        <v>1078</v>
      </c>
      <c r="F833" s="178" t="s">
        <v>1079</v>
      </c>
      <c r="G833" s="179" t="s">
        <v>282</v>
      </c>
      <c r="H833" s="180">
        <v>10</v>
      </c>
      <c r="I833" s="181"/>
      <c r="J833" s="182">
        <f>ROUND(I833*H833,2)</f>
        <v>0</v>
      </c>
      <c r="K833" s="183"/>
      <c r="L833" s="34"/>
      <c r="M833" s="184" t="s">
        <v>1</v>
      </c>
      <c r="N833" s="185" t="s">
        <v>44</v>
      </c>
      <c r="O833" s="59"/>
      <c r="P833" s="186">
        <f>O833*H833</f>
        <v>0</v>
      </c>
      <c r="Q833" s="186">
        <v>0</v>
      </c>
      <c r="R833" s="186">
        <f>Q833*H833</f>
        <v>0</v>
      </c>
      <c r="S833" s="186">
        <v>0</v>
      </c>
      <c r="T833" s="187">
        <f>S833*H833</f>
        <v>0</v>
      </c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R833" s="188" t="s">
        <v>297</v>
      </c>
      <c r="AT833" s="188" t="s">
        <v>179</v>
      </c>
      <c r="AU833" s="188" t="s">
        <v>89</v>
      </c>
      <c r="AY833" s="18" t="s">
        <v>177</v>
      </c>
      <c r="BE833" s="189">
        <f>IF(N833="základní",J833,0)</f>
        <v>0</v>
      </c>
      <c r="BF833" s="189">
        <f>IF(N833="snížená",J833,0)</f>
        <v>0</v>
      </c>
      <c r="BG833" s="189">
        <f>IF(N833="zákl. přenesená",J833,0)</f>
        <v>0</v>
      </c>
      <c r="BH833" s="189">
        <f>IF(N833="sníž. přenesená",J833,0)</f>
        <v>0</v>
      </c>
      <c r="BI833" s="189">
        <f>IF(N833="nulová",J833,0)</f>
        <v>0</v>
      </c>
      <c r="BJ833" s="18" t="s">
        <v>87</v>
      </c>
      <c r="BK833" s="189">
        <f>ROUND(I833*H833,2)</f>
        <v>0</v>
      </c>
      <c r="BL833" s="18" t="s">
        <v>297</v>
      </c>
      <c r="BM833" s="188" t="s">
        <v>1080</v>
      </c>
    </row>
    <row r="834" spans="1:65" s="2" customFormat="1" ht="16.5" customHeight="1">
      <c r="A834" s="33"/>
      <c r="B834" s="141"/>
      <c r="C834" s="214" t="s">
        <v>1081</v>
      </c>
      <c r="D834" s="214" t="s">
        <v>303</v>
      </c>
      <c r="E834" s="215" t="s">
        <v>1082</v>
      </c>
      <c r="F834" s="216" t="s">
        <v>1083</v>
      </c>
      <c r="G834" s="217" t="s">
        <v>282</v>
      </c>
      <c r="H834" s="218">
        <v>12</v>
      </c>
      <c r="I834" s="219"/>
      <c r="J834" s="220">
        <f>ROUND(I834*H834,2)</f>
        <v>0</v>
      </c>
      <c r="K834" s="221"/>
      <c r="L834" s="222"/>
      <c r="M834" s="223" t="s">
        <v>1</v>
      </c>
      <c r="N834" s="224" t="s">
        <v>44</v>
      </c>
      <c r="O834" s="59"/>
      <c r="P834" s="186">
        <f>O834*H834</f>
        <v>0</v>
      </c>
      <c r="Q834" s="186">
        <v>5.2999999999999998E-4</v>
      </c>
      <c r="R834" s="186">
        <f>Q834*H834</f>
        <v>6.3599999999999993E-3</v>
      </c>
      <c r="S834" s="186">
        <v>0</v>
      </c>
      <c r="T834" s="187">
        <f>S834*H834</f>
        <v>0</v>
      </c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R834" s="188" t="s">
        <v>340</v>
      </c>
      <c r="AT834" s="188" t="s">
        <v>303</v>
      </c>
      <c r="AU834" s="188" t="s">
        <v>89</v>
      </c>
      <c r="AY834" s="18" t="s">
        <v>177</v>
      </c>
      <c r="BE834" s="189">
        <f>IF(N834="základní",J834,0)</f>
        <v>0</v>
      </c>
      <c r="BF834" s="189">
        <f>IF(N834="snížená",J834,0)</f>
        <v>0</v>
      </c>
      <c r="BG834" s="189">
        <f>IF(N834="zákl. přenesená",J834,0)</f>
        <v>0</v>
      </c>
      <c r="BH834" s="189">
        <f>IF(N834="sníž. přenesená",J834,0)</f>
        <v>0</v>
      </c>
      <c r="BI834" s="189">
        <f>IF(N834="nulová",J834,0)</f>
        <v>0</v>
      </c>
      <c r="BJ834" s="18" t="s">
        <v>87</v>
      </c>
      <c r="BK834" s="189">
        <f>ROUND(I834*H834,2)</f>
        <v>0</v>
      </c>
      <c r="BL834" s="18" t="s">
        <v>297</v>
      </c>
      <c r="BM834" s="188" t="s">
        <v>1084</v>
      </c>
    </row>
    <row r="835" spans="1:65" s="13" customFormat="1">
      <c r="B835" s="190"/>
      <c r="D835" s="191" t="s">
        <v>184</v>
      </c>
      <c r="F835" s="193" t="s">
        <v>1085</v>
      </c>
      <c r="H835" s="194">
        <v>12</v>
      </c>
      <c r="I835" s="195"/>
      <c r="L835" s="190"/>
      <c r="M835" s="196"/>
      <c r="N835" s="197"/>
      <c r="O835" s="197"/>
      <c r="P835" s="197"/>
      <c r="Q835" s="197"/>
      <c r="R835" s="197"/>
      <c r="S835" s="197"/>
      <c r="T835" s="198"/>
      <c r="AT835" s="192" t="s">
        <v>184</v>
      </c>
      <c r="AU835" s="192" t="s">
        <v>89</v>
      </c>
      <c r="AV835" s="13" t="s">
        <v>89</v>
      </c>
      <c r="AW835" s="13" t="s">
        <v>3</v>
      </c>
      <c r="AX835" s="13" t="s">
        <v>87</v>
      </c>
      <c r="AY835" s="192" t="s">
        <v>177</v>
      </c>
    </row>
    <row r="836" spans="1:65" s="2" customFormat="1" ht="16.5" customHeight="1">
      <c r="A836" s="33"/>
      <c r="B836" s="141"/>
      <c r="C836" s="176" t="s">
        <v>1086</v>
      </c>
      <c r="D836" s="176" t="s">
        <v>179</v>
      </c>
      <c r="E836" s="177" t="s">
        <v>1087</v>
      </c>
      <c r="F836" s="178" t="s">
        <v>1088</v>
      </c>
      <c r="G836" s="179" t="s">
        <v>282</v>
      </c>
      <c r="H836" s="180">
        <v>60</v>
      </c>
      <c r="I836" s="181"/>
      <c r="J836" s="182">
        <f>ROUND(I836*H836,2)</f>
        <v>0</v>
      </c>
      <c r="K836" s="183"/>
      <c r="L836" s="34"/>
      <c r="M836" s="184" t="s">
        <v>1</v>
      </c>
      <c r="N836" s="185" t="s">
        <v>44</v>
      </c>
      <c r="O836" s="59"/>
      <c r="P836" s="186">
        <f>O836*H836</f>
        <v>0</v>
      </c>
      <c r="Q836" s="186">
        <v>0</v>
      </c>
      <c r="R836" s="186">
        <f>Q836*H836</f>
        <v>0</v>
      </c>
      <c r="S836" s="186">
        <v>0</v>
      </c>
      <c r="T836" s="187">
        <f>S836*H836</f>
        <v>0</v>
      </c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R836" s="188" t="s">
        <v>297</v>
      </c>
      <c r="AT836" s="188" t="s">
        <v>179</v>
      </c>
      <c r="AU836" s="188" t="s">
        <v>89</v>
      </c>
      <c r="AY836" s="18" t="s">
        <v>177</v>
      </c>
      <c r="BE836" s="189">
        <f>IF(N836="základní",J836,0)</f>
        <v>0</v>
      </c>
      <c r="BF836" s="189">
        <f>IF(N836="snížená",J836,0)</f>
        <v>0</v>
      </c>
      <c r="BG836" s="189">
        <f>IF(N836="zákl. přenesená",J836,0)</f>
        <v>0</v>
      </c>
      <c r="BH836" s="189">
        <f>IF(N836="sníž. přenesená",J836,0)</f>
        <v>0</v>
      </c>
      <c r="BI836" s="189">
        <f>IF(N836="nulová",J836,0)</f>
        <v>0</v>
      </c>
      <c r="BJ836" s="18" t="s">
        <v>87</v>
      </c>
      <c r="BK836" s="189">
        <f>ROUND(I836*H836,2)</f>
        <v>0</v>
      </c>
      <c r="BL836" s="18" t="s">
        <v>297</v>
      </c>
      <c r="BM836" s="188" t="s">
        <v>1089</v>
      </c>
    </row>
    <row r="837" spans="1:65" s="2" customFormat="1" ht="16.5" customHeight="1">
      <c r="A837" s="33"/>
      <c r="B837" s="141"/>
      <c r="C837" s="214" t="s">
        <v>1090</v>
      </c>
      <c r="D837" s="214" t="s">
        <v>303</v>
      </c>
      <c r="E837" s="215" t="s">
        <v>1091</v>
      </c>
      <c r="F837" s="216" t="s">
        <v>1092</v>
      </c>
      <c r="G837" s="217" t="s">
        <v>282</v>
      </c>
      <c r="H837" s="218">
        <v>72</v>
      </c>
      <c r="I837" s="219"/>
      <c r="J837" s="220">
        <f>ROUND(I837*H837,2)</f>
        <v>0</v>
      </c>
      <c r="K837" s="221"/>
      <c r="L837" s="222"/>
      <c r="M837" s="223" t="s">
        <v>1</v>
      </c>
      <c r="N837" s="224" t="s">
        <v>44</v>
      </c>
      <c r="O837" s="59"/>
      <c r="P837" s="186">
        <f>O837*H837</f>
        <v>0</v>
      </c>
      <c r="Q837" s="186">
        <v>1E-4</v>
      </c>
      <c r="R837" s="186">
        <f>Q837*H837</f>
        <v>7.2000000000000007E-3</v>
      </c>
      <c r="S837" s="186">
        <v>0</v>
      </c>
      <c r="T837" s="187">
        <f>S837*H837</f>
        <v>0</v>
      </c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R837" s="188" t="s">
        <v>340</v>
      </c>
      <c r="AT837" s="188" t="s">
        <v>303</v>
      </c>
      <c r="AU837" s="188" t="s">
        <v>89</v>
      </c>
      <c r="AY837" s="18" t="s">
        <v>177</v>
      </c>
      <c r="BE837" s="189">
        <f>IF(N837="základní",J837,0)</f>
        <v>0</v>
      </c>
      <c r="BF837" s="189">
        <f>IF(N837="snížená",J837,0)</f>
        <v>0</v>
      </c>
      <c r="BG837" s="189">
        <f>IF(N837="zákl. přenesená",J837,0)</f>
        <v>0</v>
      </c>
      <c r="BH837" s="189">
        <f>IF(N837="sníž. přenesená",J837,0)</f>
        <v>0</v>
      </c>
      <c r="BI837" s="189">
        <f>IF(N837="nulová",J837,0)</f>
        <v>0</v>
      </c>
      <c r="BJ837" s="18" t="s">
        <v>87</v>
      </c>
      <c r="BK837" s="189">
        <f>ROUND(I837*H837,2)</f>
        <v>0</v>
      </c>
      <c r="BL837" s="18" t="s">
        <v>297</v>
      </c>
      <c r="BM837" s="188" t="s">
        <v>1093</v>
      </c>
    </row>
    <row r="838" spans="1:65" s="13" customFormat="1">
      <c r="B838" s="190"/>
      <c r="D838" s="191" t="s">
        <v>184</v>
      </c>
      <c r="F838" s="193" t="s">
        <v>1094</v>
      </c>
      <c r="H838" s="194">
        <v>72</v>
      </c>
      <c r="I838" s="195"/>
      <c r="L838" s="190"/>
      <c r="M838" s="196"/>
      <c r="N838" s="197"/>
      <c r="O838" s="197"/>
      <c r="P838" s="197"/>
      <c r="Q838" s="197"/>
      <c r="R838" s="197"/>
      <c r="S838" s="197"/>
      <c r="T838" s="198"/>
      <c r="AT838" s="192" t="s">
        <v>184</v>
      </c>
      <c r="AU838" s="192" t="s">
        <v>89</v>
      </c>
      <c r="AV838" s="13" t="s">
        <v>89</v>
      </c>
      <c r="AW838" s="13" t="s">
        <v>3</v>
      </c>
      <c r="AX838" s="13" t="s">
        <v>87</v>
      </c>
      <c r="AY838" s="192" t="s">
        <v>177</v>
      </c>
    </row>
    <row r="839" spans="1:65" s="2" customFormat="1" ht="16.5" customHeight="1">
      <c r="A839" s="33"/>
      <c r="B839" s="141"/>
      <c r="C839" s="176" t="s">
        <v>1095</v>
      </c>
      <c r="D839" s="176" t="s">
        <v>179</v>
      </c>
      <c r="E839" s="177" t="s">
        <v>1096</v>
      </c>
      <c r="F839" s="178" t="s">
        <v>1097</v>
      </c>
      <c r="G839" s="179" t="s">
        <v>282</v>
      </c>
      <c r="H839" s="180">
        <v>100</v>
      </c>
      <c r="I839" s="181"/>
      <c r="J839" s="182">
        <f>ROUND(I839*H839,2)</f>
        <v>0</v>
      </c>
      <c r="K839" s="183"/>
      <c r="L839" s="34"/>
      <c r="M839" s="184" t="s">
        <v>1</v>
      </c>
      <c r="N839" s="185" t="s">
        <v>44</v>
      </c>
      <c r="O839" s="59"/>
      <c r="P839" s="186">
        <f>O839*H839</f>
        <v>0</v>
      </c>
      <c r="Q839" s="186">
        <v>0</v>
      </c>
      <c r="R839" s="186">
        <f>Q839*H839</f>
        <v>0</v>
      </c>
      <c r="S839" s="186">
        <v>0</v>
      </c>
      <c r="T839" s="187">
        <f>S839*H839</f>
        <v>0</v>
      </c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R839" s="188" t="s">
        <v>297</v>
      </c>
      <c r="AT839" s="188" t="s">
        <v>179</v>
      </c>
      <c r="AU839" s="188" t="s">
        <v>89</v>
      </c>
      <c r="AY839" s="18" t="s">
        <v>177</v>
      </c>
      <c r="BE839" s="189">
        <f>IF(N839="základní",J839,0)</f>
        <v>0</v>
      </c>
      <c r="BF839" s="189">
        <f>IF(N839="snížená",J839,0)</f>
        <v>0</v>
      </c>
      <c r="BG839" s="189">
        <f>IF(N839="zákl. přenesená",J839,0)</f>
        <v>0</v>
      </c>
      <c r="BH839" s="189">
        <f>IF(N839="sníž. přenesená",J839,0)</f>
        <v>0</v>
      </c>
      <c r="BI839" s="189">
        <f>IF(N839="nulová",J839,0)</f>
        <v>0</v>
      </c>
      <c r="BJ839" s="18" t="s">
        <v>87</v>
      </c>
      <c r="BK839" s="189">
        <f>ROUND(I839*H839,2)</f>
        <v>0</v>
      </c>
      <c r="BL839" s="18" t="s">
        <v>297</v>
      </c>
      <c r="BM839" s="188" t="s">
        <v>1098</v>
      </c>
    </row>
    <row r="840" spans="1:65" s="2" customFormat="1" ht="16.5" customHeight="1">
      <c r="A840" s="33"/>
      <c r="B840" s="141"/>
      <c r="C840" s="214" t="s">
        <v>1099</v>
      </c>
      <c r="D840" s="214" t="s">
        <v>303</v>
      </c>
      <c r="E840" s="215" t="s">
        <v>1100</v>
      </c>
      <c r="F840" s="216" t="s">
        <v>1101</v>
      </c>
      <c r="G840" s="217" t="s">
        <v>282</v>
      </c>
      <c r="H840" s="218">
        <v>120</v>
      </c>
      <c r="I840" s="219"/>
      <c r="J840" s="220">
        <f>ROUND(I840*H840,2)</f>
        <v>0</v>
      </c>
      <c r="K840" s="221"/>
      <c r="L840" s="222"/>
      <c r="M840" s="223" t="s">
        <v>1</v>
      </c>
      <c r="N840" s="224" t="s">
        <v>44</v>
      </c>
      <c r="O840" s="59"/>
      <c r="P840" s="186">
        <f>O840*H840</f>
        <v>0</v>
      </c>
      <c r="Q840" s="186">
        <v>1.3999999999999999E-4</v>
      </c>
      <c r="R840" s="186">
        <f>Q840*H840</f>
        <v>1.6799999999999999E-2</v>
      </c>
      <c r="S840" s="186">
        <v>0</v>
      </c>
      <c r="T840" s="187">
        <f>S840*H840</f>
        <v>0</v>
      </c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R840" s="188" t="s">
        <v>340</v>
      </c>
      <c r="AT840" s="188" t="s">
        <v>303</v>
      </c>
      <c r="AU840" s="188" t="s">
        <v>89</v>
      </c>
      <c r="AY840" s="18" t="s">
        <v>177</v>
      </c>
      <c r="BE840" s="189">
        <f>IF(N840="základní",J840,0)</f>
        <v>0</v>
      </c>
      <c r="BF840" s="189">
        <f>IF(N840="snížená",J840,0)</f>
        <v>0</v>
      </c>
      <c r="BG840" s="189">
        <f>IF(N840="zákl. přenesená",J840,0)</f>
        <v>0</v>
      </c>
      <c r="BH840" s="189">
        <f>IF(N840="sníž. přenesená",J840,0)</f>
        <v>0</v>
      </c>
      <c r="BI840" s="189">
        <f>IF(N840="nulová",J840,0)</f>
        <v>0</v>
      </c>
      <c r="BJ840" s="18" t="s">
        <v>87</v>
      </c>
      <c r="BK840" s="189">
        <f>ROUND(I840*H840,2)</f>
        <v>0</v>
      </c>
      <c r="BL840" s="18" t="s">
        <v>297</v>
      </c>
      <c r="BM840" s="188" t="s">
        <v>1102</v>
      </c>
    </row>
    <row r="841" spans="1:65" s="13" customFormat="1">
      <c r="B841" s="190"/>
      <c r="D841" s="191" t="s">
        <v>184</v>
      </c>
      <c r="F841" s="193" t="s">
        <v>1103</v>
      </c>
      <c r="H841" s="194">
        <v>120</v>
      </c>
      <c r="I841" s="195"/>
      <c r="L841" s="190"/>
      <c r="M841" s="196"/>
      <c r="N841" s="197"/>
      <c r="O841" s="197"/>
      <c r="P841" s="197"/>
      <c r="Q841" s="197"/>
      <c r="R841" s="197"/>
      <c r="S841" s="197"/>
      <c r="T841" s="198"/>
      <c r="AT841" s="192" t="s">
        <v>184</v>
      </c>
      <c r="AU841" s="192" t="s">
        <v>89</v>
      </c>
      <c r="AV841" s="13" t="s">
        <v>89</v>
      </c>
      <c r="AW841" s="13" t="s">
        <v>3</v>
      </c>
      <c r="AX841" s="13" t="s">
        <v>87</v>
      </c>
      <c r="AY841" s="192" t="s">
        <v>177</v>
      </c>
    </row>
    <row r="842" spans="1:65" s="2" customFormat="1" ht="16.5" customHeight="1">
      <c r="A842" s="33"/>
      <c r="B842" s="141"/>
      <c r="C842" s="176" t="s">
        <v>1005</v>
      </c>
      <c r="D842" s="176" t="s">
        <v>179</v>
      </c>
      <c r="E842" s="177" t="s">
        <v>1104</v>
      </c>
      <c r="F842" s="178" t="s">
        <v>1105</v>
      </c>
      <c r="G842" s="179" t="s">
        <v>273</v>
      </c>
      <c r="H842" s="180">
        <v>1</v>
      </c>
      <c r="I842" s="181"/>
      <c r="J842" s="182">
        <f>ROUND(I842*H842,2)</f>
        <v>0</v>
      </c>
      <c r="K842" s="183"/>
      <c r="L842" s="34"/>
      <c r="M842" s="184" t="s">
        <v>1</v>
      </c>
      <c r="N842" s="185" t="s">
        <v>44</v>
      </c>
      <c r="O842" s="59"/>
      <c r="P842" s="186">
        <f>O842*H842</f>
        <v>0</v>
      </c>
      <c r="Q842" s="186">
        <v>0</v>
      </c>
      <c r="R842" s="186">
        <f>Q842*H842</f>
        <v>0</v>
      </c>
      <c r="S842" s="186">
        <v>0</v>
      </c>
      <c r="T842" s="187">
        <f>S842*H842</f>
        <v>0</v>
      </c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R842" s="188" t="s">
        <v>297</v>
      </c>
      <c r="AT842" s="188" t="s">
        <v>179</v>
      </c>
      <c r="AU842" s="188" t="s">
        <v>89</v>
      </c>
      <c r="AY842" s="18" t="s">
        <v>177</v>
      </c>
      <c r="BE842" s="189">
        <f>IF(N842="základní",J842,0)</f>
        <v>0</v>
      </c>
      <c r="BF842" s="189">
        <f>IF(N842="snížená",J842,0)</f>
        <v>0</v>
      </c>
      <c r="BG842" s="189">
        <f>IF(N842="zákl. přenesená",J842,0)</f>
        <v>0</v>
      </c>
      <c r="BH842" s="189">
        <f>IF(N842="sníž. přenesená",J842,0)</f>
        <v>0</v>
      </c>
      <c r="BI842" s="189">
        <f>IF(N842="nulová",J842,0)</f>
        <v>0</v>
      </c>
      <c r="BJ842" s="18" t="s">
        <v>87</v>
      </c>
      <c r="BK842" s="189">
        <f>ROUND(I842*H842,2)</f>
        <v>0</v>
      </c>
      <c r="BL842" s="18" t="s">
        <v>297</v>
      </c>
      <c r="BM842" s="188" t="s">
        <v>1106</v>
      </c>
    </row>
    <row r="843" spans="1:65" s="2" customFormat="1" ht="16.5" customHeight="1">
      <c r="A843" s="33"/>
      <c r="B843" s="141"/>
      <c r="C843" s="214" t="s">
        <v>1107</v>
      </c>
      <c r="D843" s="214" t="s">
        <v>303</v>
      </c>
      <c r="E843" s="215" t="s">
        <v>1108</v>
      </c>
      <c r="F843" s="216" t="s">
        <v>1109</v>
      </c>
      <c r="G843" s="217" t="s">
        <v>273</v>
      </c>
      <c r="H843" s="218">
        <v>1</v>
      </c>
      <c r="I843" s="219"/>
      <c r="J843" s="220">
        <f>ROUND(I843*H843,2)</f>
        <v>0</v>
      </c>
      <c r="K843" s="221"/>
      <c r="L843" s="222"/>
      <c r="M843" s="223" t="s">
        <v>1</v>
      </c>
      <c r="N843" s="224" t="s">
        <v>44</v>
      </c>
      <c r="O843" s="59"/>
      <c r="P843" s="186">
        <f>O843*H843</f>
        <v>0</v>
      </c>
      <c r="Q843" s="186">
        <v>1.9599999999999999E-3</v>
      </c>
      <c r="R843" s="186">
        <f>Q843*H843</f>
        <v>1.9599999999999999E-3</v>
      </c>
      <c r="S843" s="186">
        <v>0</v>
      </c>
      <c r="T843" s="187">
        <f>S843*H843</f>
        <v>0</v>
      </c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R843" s="188" t="s">
        <v>340</v>
      </c>
      <c r="AT843" s="188" t="s">
        <v>303</v>
      </c>
      <c r="AU843" s="188" t="s">
        <v>89</v>
      </c>
      <c r="AY843" s="18" t="s">
        <v>177</v>
      </c>
      <c r="BE843" s="189">
        <f>IF(N843="základní",J843,0)</f>
        <v>0</v>
      </c>
      <c r="BF843" s="189">
        <f>IF(N843="snížená",J843,0)</f>
        <v>0</v>
      </c>
      <c r="BG843" s="189">
        <f>IF(N843="zákl. přenesená",J843,0)</f>
        <v>0</v>
      </c>
      <c r="BH843" s="189">
        <f>IF(N843="sníž. přenesená",J843,0)</f>
        <v>0</v>
      </c>
      <c r="BI843" s="189">
        <f>IF(N843="nulová",J843,0)</f>
        <v>0</v>
      </c>
      <c r="BJ843" s="18" t="s">
        <v>87</v>
      </c>
      <c r="BK843" s="189">
        <f>ROUND(I843*H843,2)</f>
        <v>0</v>
      </c>
      <c r="BL843" s="18" t="s">
        <v>297</v>
      </c>
      <c r="BM843" s="188" t="s">
        <v>1110</v>
      </c>
    </row>
    <row r="844" spans="1:65" s="2" customFormat="1" ht="16.5" customHeight="1">
      <c r="A844" s="33"/>
      <c r="B844" s="141"/>
      <c r="C844" s="176" t="s">
        <v>1027</v>
      </c>
      <c r="D844" s="176" t="s">
        <v>179</v>
      </c>
      <c r="E844" s="177" t="s">
        <v>1111</v>
      </c>
      <c r="F844" s="178" t="s">
        <v>1112</v>
      </c>
      <c r="G844" s="179" t="s">
        <v>273</v>
      </c>
      <c r="H844" s="180">
        <v>16</v>
      </c>
      <c r="I844" s="181"/>
      <c r="J844" s="182">
        <f>ROUND(I844*H844,2)</f>
        <v>0</v>
      </c>
      <c r="K844" s="183"/>
      <c r="L844" s="34"/>
      <c r="M844" s="184" t="s">
        <v>1</v>
      </c>
      <c r="N844" s="185" t="s">
        <v>44</v>
      </c>
      <c r="O844" s="59"/>
      <c r="P844" s="186">
        <f>O844*H844</f>
        <v>0</v>
      </c>
      <c r="Q844" s="186">
        <v>0</v>
      </c>
      <c r="R844" s="186">
        <f>Q844*H844</f>
        <v>0</v>
      </c>
      <c r="S844" s="186">
        <v>0</v>
      </c>
      <c r="T844" s="187">
        <f>S844*H844</f>
        <v>0</v>
      </c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R844" s="188" t="s">
        <v>297</v>
      </c>
      <c r="AT844" s="188" t="s">
        <v>179</v>
      </c>
      <c r="AU844" s="188" t="s">
        <v>89</v>
      </c>
      <c r="AY844" s="18" t="s">
        <v>177</v>
      </c>
      <c r="BE844" s="189">
        <f>IF(N844="základní",J844,0)</f>
        <v>0</v>
      </c>
      <c r="BF844" s="189">
        <f>IF(N844="snížená",J844,0)</f>
        <v>0</v>
      </c>
      <c r="BG844" s="189">
        <f>IF(N844="zákl. přenesená",J844,0)</f>
        <v>0</v>
      </c>
      <c r="BH844" s="189">
        <f>IF(N844="sníž. přenesená",J844,0)</f>
        <v>0</v>
      </c>
      <c r="BI844" s="189">
        <f>IF(N844="nulová",J844,0)</f>
        <v>0</v>
      </c>
      <c r="BJ844" s="18" t="s">
        <v>87</v>
      </c>
      <c r="BK844" s="189">
        <f>ROUND(I844*H844,2)</f>
        <v>0</v>
      </c>
      <c r="BL844" s="18" t="s">
        <v>297</v>
      </c>
      <c r="BM844" s="188" t="s">
        <v>1113</v>
      </c>
    </row>
    <row r="845" spans="1:65" s="2" customFormat="1" ht="16.5" customHeight="1">
      <c r="A845" s="33"/>
      <c r="B845" s="141"/>
      <c r="C845" s="214" t="s">
        <v>1114</v>
      </c>
      <c r="D845" s="214" t="s">
        <v>303</v>
      </c>
      <c r="E845" s="215" t="s">
        <v>1115</v>
      </c>
      <c r="F845" s="216" t="s">
        <v>1116</v>
      </c>
      <c r="G845" s="217" t="s">
        <v>273</v>
      </c>
      <c r="H845" s="218">
        <v>16</v>
      </c>
      <c r="I845" s="219"/>
      <c r="J845" s="220">
        <f>ROUND(I845*H845,2)</f>
        <v>0</v>
      </c>
      <c r="K845" s="221"/>
      <c r="L845" s="222"/>
      <c r="M845" s="223" t="s">
        <v>1</v>
      </c>
      <c r="N845" s="224" t="s">
        <v>44</v>
      </c>
      <c r="O845" s="59"/>
      <c r="P845" s="186">
        <f>O845*H845</f>
        <v>0</v>
      </c>
      <c r="Q845" s="186">
        <v>6.9999999999999994E-5</v>
      </c>
      <c r="R845" s="186">
        <f>Q845*H845</f>
        <v>1.1199999999999999E-3</v>
      </c>
      <c r="S845" s="186">
        <v>0</v>
      </c>
      <c r="T845" s="187">
        <f>S845*H845</f>
        <v>0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88" t="s">
        <v>340</v>
      </c>
      <c r="AT845" s="188" t="s">
        <v>303</v>
      </c>
      <c r="AU845" s="188" t="s">
        <v>89</v>
      </c>
      <c r="AY845" s="18" t="s">
        <v>177</v>
      </c>
      <c r="BE845" s="189">
        <f>IF(N845="základní",J845,0)</f>
        <v>0</v>
      </c>
      <c r="BF845" s="189">
        <f>IF(N845="snížená",J845,0)</f>
        <v>0</v>
      </c>
      <c r="BG845" s="189">
        <f>IF(N845="zákl. přenesená",J845,0)</f>
        <v>0</v>
      </c>
      <c r="BH845" s="189">
        <f>IF(N845="sníž. přenesená",J845,0)</f>
        <v>0</v>
      </c>
      <c r="BI845" s="189">
        <f>IF(N845="nulová",J845,0)</f>
        <v>0</v>
      </c>
      <c r="BJ845" s="18" t="s">
        <v>87</v>
      </c>
      <c r="BK845" s="189">
        <f>ROUND(I845*H845,2)</f>
        <v>0</v>
      </c>
      <c r="BL845" s="18" t="s">
        <v>297</v>
      </c>
      <c r="BM845" s="188" t="s">
        <v>1117</v>
      </c>
    </row>
    <row r="846" spans="1:65" s="2" customFormat="1" ht="16.5" customHeight="1">
      <c r="A846" s="33"/>
      <c r="B846" s="141"/>
      <c r="C846" s="176" t="s">
        <v>1002</v>
      </c>
      <c r="D846" s="176" t="s">
        <v>179</v>
      </c>
      <c r="E846" s="177" t="s">
        <v>1118</v>
      </c>
      <c r="F846" s="178" t="s">
        <v>1119</v>
      </c>
      <c r="G846" s="179" t="s">
        <v>273</v>
      </c>
      <c r="H846" s="180">
        <v>15</v>
      </c>
      <c r="I846" s="181"/>
      <c r="J846" s="182">
        <f>ROUND(I846*H846,2)</f>
        <v>0</v>
      </c>
      <c r="K846" s="183"/>
      <c r="L846" s="34"/>
      <c r="M846" s="184" t="s">
        <v>1</v>
      </c>
      <c r="N846" s="185" t="s">
        <v>44</v>
      </c>
      <c r="O846" s="59"/>
      <c r="P846" s="186">
        <f>O846*H846</f>
        <v>0</v>
      </c>
      <c r="Q846" s="186">
        <v>0</v>
      </c>
      <c r="R846" s="186">
        <f>Q846*H846</f>
        <v>0</v>
      </c>
      <c r="S846" s="186">
        <v>0</v>
      </c>
      <c r="T846" s="187">
        <f>S846*H846</f>
        <v>0</v>
      </c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R846" s="188" t="s">
        <v>297</v>
      </c>
      <c r="AT846" s="188" t="s">
        <v>179</v>
      </c>
      <c r="AU846" s="188" t="s">
        <v>89</v>
      </c>
      <c r="AY846" s="18" t="s">
        <v>177</v>
      </c>
      <c r="BE846" s="189">
        <f>IF(N846="základní",J846,0)</f>
        <v>0</v>
      </c>
      <c r="BF846" s="189">
        <f>IF(N846="snížená",J846,0)</f>
        <v>0</v>
      </c>
      <c r="BG846" s="189">
        <f>IF(N846="zákl. přenesená",J846,0)</f>
        <v>0</v>
      </c>
      <c r="BH846" s="189">
        <f>IF(N846="sníž. přenesená",J846,0)</f>
        <v>0</v>
      </c>
      <c r="BI846" s="189">
        <f>IF(N846="nulová",J846,0)</f>
        <v>0</v>
      </c>
      <c r="BJ846" s="18" t="s">
        <v>87</v>
      </c>
      <c r="BK846" s="189">
        <f>ROUND(I846*H846,2)</f>
        <v>0</v>
      </c>
      <c r="BL846" s="18" t="s">
        <v>297</v>
      </c>
      <c r="BM846" s="188" t="s">
        <v>1120</v>
      </c>
    </row>
    <row r="847" spans="1:65" s="15" customFormat="1">
      <c r="B847" s="207"/>
      <c r="D847" s="191" t="s">
        <v>184</v>
      </c>
      <c r="E847" s="208" t="s">
        <v>1</v>
      </c>
      <c r="F847" s="209" t="s">
        <v>1121</v>
      </c>
      <c r="H847" s="208" t="s">
        <v>1</v>
      </c>
      <c r="I847" s="210"/>
      <c r="L847" s="207"/>
      <c r="M847" s="211"/>
      <c r="N847" s="212"/>
      <c r="O847" s="212"/>
      <c r="P847" s="212"/>
      <c r="Q847" s="212"/>
      <c r="R847" s="212"/>
      <c r="S847" s="212"/>
      <c r="T847" s="213"/>
      <c r="AT847" s="208" t="s">
        <v>184</v>
      </c>
      <c r="AU847" s="208" t="s">
        <v>89</v>
      </c>
      <c r="AV847" s="15" t="s">
        <v>87</v>
      </c>
      <c r="AW847" s="15" t="s">
        <v>35</v>
      </c>
      <c r="AX847" s="15" t="s">
        <v>79</v>
      </c>
      <c r="AY847" s="208" t="s">
        <v>177</v>
      </c>
    </row>
    <row r="848" spans="1:65" s="13" customFormat="1">
      <c r="B848" s="190"/>
      <c r="D848" s="191" t="s">
        <v>184</v>
      </c>
      <c r="E848" s="192" t="s">
        <v>1</v>
      </c>
      <c r="F848" s="193" t="s">
        <v>194</v>
      </c>
      <c r="H848" s="194">
        <v>3</v>
      </c>
      <c r="I848" s="195"/>
      <c r="L848" s="190"/>
      <c r="M848" s="196"/>
      <c r="N848" s="197"/>
      <c r="O848" s="197"/>
      <c r="P848" s="197"/>
      <c r="Q848" s="197"/>
      <c r="R848" s="197"/>
      <c r="S848" s="197"/>
      <c r="T848" s="198"/>
      <c r="AT848" s="192" t="s">
        <v>184</v>
      </c>
      <c r="AU848" s="192" t="s">
        <v>89</v>
      </c>
      <c r="AV848" s="13" t="s">
        <v>89</v>
      </c>
      <c r="AW848" s="13" t="s">
        <v>35</v>
      </c>
      <c r="AX848" s="13" t="s">
        <v>79</v>
      </c>
      <c r="AY848" s="192" t="s">
        <v>177</v>
      </c>
    </row>
    <row r="849" spans="1:65" s="15" customFormat="1">
      <c r="B849" s="207"/>
      <c r="D849" s="191" t="s">
        <v>184</v>
      </c>
      <c r="E849" s="208" t="s">
        <v>1</v>
      </c>
      <c r="F849" s="209" t="s">
        <v>1122</v>
      </c>
      <c r="H849" s="208" t="s">
        <v>1</v>
      </c>
      <c r="I849" s="210"/>
      <c r="L849" s="207"/>
      <c r="M849" s="211"/>
      <c r="N849" s="212"/>
      <c r="O849" s="212"/>
      <c r="P849" s="212"/>
      <c r="Q849" s="212"/>
      <c r="R849" s="212"/>
      <c r="S849" s="212"/>
      <c r="T849" s="213"/>
      <c r="AT849" s="208" t="s">
        <v>184</v>
      </c>
      <c r="AU849" s="208" t="s">
        <v>89</v>
      </c>
      <c r="AV849" s="15" t="s">
        <v>87</v>
      </c>
      <c r="AW849" s="15" t="s">
        <v>35</v>
      </c>
      <c r="AX849" s="15" t="s">
        <v>79</v>
      </c>
      <c r="AY849" s="208" t="s">
        <v>177</v>
      </c>
    </row>
    <row r="850" spans="1:65" s="13" customFormat="1">
      <c r="B850" s="190"/>
      <c r="D850" s="191" t="s">
        <v>184</v>
      </c>
      <c r="E850" s="192" t="s">
        <v>1</v>
      </c>
      <c r="F850" s="193" t="s">
        <v>283</v>
      </c>
      <c r="H850" s="194">
        <v>12</v>
      </c>
      <c r="I850" s="195"/>
      <c r="L850" s="190"/>
      <c r="M850" s="196"/>
      <c r="N850" s="197"/>
      <c r="O850" s="197"/>
      <c r="P850" s="197"/>
      <c r="Q850" s="197"/>
      <c r="R850" s="197"/>
      <c r="S850" s="197"/>
      <c r="T850" s="198"/>
      <c r="AT850" s="192" t="s">
        <v>184</v>
      </c>
      <c r="AU850" s="192" t="s">
        <v>89</v>
      </c>
      <c r="AV850" s="13" t="s">
        <v>89</v>
      </c>
      <c r="AW850" s="13" t="s">
        <v>35</v>
      </c>
      <c r="AX850" s="13" t="s">
        <v>79</v>
      </c>
      <c r="AY850" s="192" t="s">
        <v>177</v>
      </c>
    </row>
    <row r="851" spans="1:65" s="14" customFormat="1">
      <c r="B851" s="199"/>
      <c r="D851" s="191" t="s">
        <v>184</v>
      </c>
      <c r="E851" s="200" t="s">
        <v>1</v>
      </c>
      <c r="F851" s="201" t="s">
        <v>186</v>
      </c>
      <c r="H851" s="202">
        <v>15</v>
      </c>
      <c r="I851" s="203"/>
      <c r="L851" s="199"/>
      <c r="M851" s="204"/>
      <c r="N851" s="205"/>
      <c r="O851" s="205"/>
      <c r="P851" s="205"/>
      <c r="Q851" s="205"/>
      <c r="R851" s="205"/>
      <c r="S851" s="205"/>
      <c r="T851" s="206"/>
      <c r="AT851" s="200" t="s">
        <v>184</v>
      </c>
      <c r="AU851" s="200" t="s">
        <v>89</v>
      </c>
      <c r="AV851" s="14" t="s">
        <v>183</v>
      </c>
      <c r="AW851" s="14" t="s">
        <v>35</v>
      </c>
      <c r="AX851" s="14" t="s">
        <v>87</v>
      </c>
      <c r="AY851" s="200" t="s">
        <v>177</v>
      </c>
    </row>
    <row r="852" spans="1:65" s="2" customFormat="1" ht="16.5" customHeight="1">
      <c r="A852" s="33"/>
      <c r="B852" s="141"/>
      <c r="C852" s="214" t="s">
        <v>1123</v>
      </c>
      <c r="D852" s="214" t="s">
        <v>303</v>
      </c>
      <c r="E852" s="215" t="s">
        <v>1124</v>
      </c>
      <c r="F852" s="216" t="s">
        <v>1125</v>
      </c>
      <c r="G852" s="217" t="s">
        <v>273</v>
      </c>
      <c r="H852" s="218">
        <v>3</v>
      </c>
      <c r="I852" s="219"/>
      <c r="J852" s="220">
        <f t="shared" ref="J852:J862" si="25">ROUND(I852*H852,2)</f>
        <v>0</v>
      </c>
      <c r="K852" s="221"/>
      <c r="L852" s="222"/>
      <c r="M852" s="223" t="s">
        <v>1</v>
      </c>
      <c r="N852" s="224" t="s">
        <v>44</v>
      </c>
      <c r="O852" s="59"/>
      <c r="P852" s="186">
        <f t="shared" ref="P852:P862" si="26">O852*H852</f>
        <v>0</v>
      </c>
      <c r="Q852" s="186">
        <v>4.0000000000000002E-4</v>
      </c>
      <c r="R852" s="186">
        <f t="shared" ref="R852:R862" si="27">Q852*H852</f>
        <v>1.2000000000000001E-3</v>
      </c>
      <c r="S852" s="186">
        <v>0</v>
      </c>
      <c r="T852" s="187">
        <f t="shared" ref="T852:T862" si="28">S852*H852</f>
        <v>0</v>
      </c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R852" s="188" t="s">
        <v>340</v>
      </c>
      <c r="AT852" s="188" t="s">
        <v>303</v>
      </c>
      <c r="AU852" s="188" t="s">
        <v>89</v>
      </c>
      <c r="AY852" s="18" t="s">
        <v>177</v>
      </c>
      <c r="BE852" s="189">
        <f t="shared" ref="BE852:BE862" si="29">IF(N852="základní",J852,0)</f>
        <v>0</v>
      </c>
      <c r="BF852" s="189">
        <f t="shared" ref="BF852:BF862" si="30">IF(N852="snížená",J852,0)</f>
        <v>0</v>
      </c>
      <c r="BG852" s="189">
        <f t="shared" ref="BG852:BG862" si="31">IF(N852="zákl. přenesená",J852,0)</f>
        <v>0</v>
      </c>
      <c r="BH852" s="189">
        <f t="shared" ref="BH852:BH862" si="32">IF(N852="sníž. přenesená",J852,0)</f>
        <v>0</v>
      </c>
      <c r="BI852" s="189">
        <f t="shared" ref="BI852:BI862" si="33">IF(N852="nulová",J852,0)</f>
        <v>0</v>
      </c>
      <c r="BJ852" s="18" t="s">
        <v>87</v>
      </c>
      <c r="BK852" s="189">
        <f t="shared" ref="BK852:BK862" si="34">ROUND(I852*H852,2)</f>
        <v>0</v>
      </c>
      <c r="BL852" s="18" t="s">
        <v>297</v>
      </c>
      <c r="BM852" s="188" t="s">
        <v>1126</v>
      </c>
    </row>
    <row r="853" spans="1:65" s="2" customFormat="1" ht="16.5" customHeight="1">
      <c r="A853" s="33"/>
      <c r="B853" s="141"/>
      <c r="C853" s="214" t="s">
        <v>1127</v>
      </c>
      <c r="D853" s="214" t="s">
        <v>303</v>
      </c>
      <c r="E853" s="215" t="s">
        <v>1128</v>
      </c>
      <c r="F853" s="216" t="s">
        <v>1129</v>
      </c>
      <c r="G853" s="217" t="s">
        <v>273</v>
      </c>
      <c r="H853" s="218">
        <v>1</v>
      </c>
      <c r="I853" s="219"/>
      <c r="J853" s="220">
        <f t="shared" si="25"/>
        <v>0</v>
      </c>
      <c r="K853" s="221"/>
      <c r="L853" s="222"/>
      <c r="M853" s="223" t="s">
        <v>1</v>
      </c>
      <c r="N853" s="224" t="s">
        <v>44</v>
      </c>
      <c r="O853" s="59"/>
      <c r="P853" s="186">
        <f t="shared" si="26"/>
        <v>0</v>
      </c>
      <c r="Q853" s="186">
        <v>1.6000000000000001E-4</v>
      </c>
      <c r="R853" s="186">
        <f t="shared" si="27"/>
        <v>1.6000000000000001E-4</v>
      </c>
      <c r="S853" s="186">
        <v>0</v>
      </c>
      <c r="T853" s="187">
        <f t="shared" si="28"/>
        <v>0</v>
      </c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R853" s="188" t="s">
        <v>340</v>
      </c>
      <c r="AT853" s="188" t="s">
        <v>303</v>
      </c>
      <c r="AU853" s="188" t="s">
        <v>89</v>
      </c>
      <c r="AY853" s="18" t="s">
        <v>177</v>
      </c>
      <c r="BE853" s="189">
        <f t="shared" si="29"/>
        <v>0</v>
      </c>
      <c r="BF853" s="189">
        <f t="shared" si="30"/>
        <v>0</v>
      </c>
      <c r="BG853" s="189">
        <f t="shared" si="31"/>
        <v>0</v>
      </c>
      <c r="BH853" s="189">
        <f t="shared" si="32"/>
        <v>0</v>
      </c>
      <c r="BI853" s="189">
        <f t="shared" si="33"/>
        <v>0</v>
      </c>
      <c r="BJ853" s="18" t="s">
        <v>87</v>
      </c>
      <c r="BK853" s="189">
        <f t="shared" si="34"/>
        <v>0</v>
      </c>
      <c r="BL853" s="18" t="s">
        <v>297</v>
      </c>
      <c r="BM853" s="188" t="s">
        <v>1130</v>
      </c>
    </row>
    <row r="854" spans="1:65" s="2" customFormat="1" ht="16.5" customHeight="1">
      <c r="A854" s="33"/>
      <c r="B854" s="141"/>
      <c r="C854" s="214" t="s">
        <v>1024</v>
      </c>
      <c r="D854" s="214" t="s">
        <v>303</v>
      </c>
      <c r="E854" s="215" t="s">
        <v>1131</v>
      </c>
      <c r="F854" s="216" t="s">
        <v>1132</v>
      </c>
      <c r="G854" s="217" t="s">
        <v>273</v>
      </c>
      <c r="H854" s="218">
        <v>6</v>
      </c>
      <c r="I854" s="219"/>
      <c r="J854" s="220">
        <f t="shared" si="25"/>
        <v>0</v>
      </c>
      <c r="K854" s="221"/>
      <c r="L854" s="222"/>
      <c r="M854" s="223" t="s">
        <v>1</v>
      </c>
      <c r="N854" s="224" t="s">
        <v>44</v>
      </c>
      <c r="O854" s="59"/>
      <c r="P854" s="186">
        <f t="shared" si="26"/>
        <v>0</v>
      </c>
      <c r="Q854" s="186">
        <v>4.0000000000000002E-4</v>
      </c>
      <c r="R854" s="186">
        <f t="shared" si="27"/>
        <v>2.4000000000000002E-3</v>
      </c>
      <c r="S854" s="186">
        <v>0</v>
      </c>
      <c r="T854" s="187">
        <f t="shared" si="28"/>
        <v>0</v>
      </c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R854" s="188" t="s">
        <v>340</v>
      </c>
      <c r="AT854" s="188" t="s">
        <v>303</v>
      </c>
      <c r="AU854" s="188" t="s">
        <v>89</v>
      </c>
      <c r="AY854" s="18" t="s">
        <v>177</v>
      </c>
      <c r="BE854" s="189">
        <f t="shared" si="29"/>
        <v>0</v>
      </c>
      <c r="BF854" s="189">
        <f t="shared" si="30"/>
        <v>0</v>
      </c>
      <c r="BG854" s="189">
        <f t="shared" si="31"/>
        <v>0</v>
      </c>
      <c r="BH854" s="189">
        <f t="shared" si="32"/>
        <v>0</v>
      </c>
      <c r="BI854" s="189">
        <f t="shared" si="33"/>
        <v>0</v>
      </c>
      <c r="BJ854" s="18" t="s">
        <v>87</v>
      </c>
      <c r="BK854" s="189">
        <f t="shared" si="34"/>
        <v>0</v>
      </c>
      <c r="BL854" s="18" t="s">
        <v>297</v>
      </c>
      <c r="BM854" s="188" t="s">
        <v>1133</v>
      </c>
    </row>
    <row r="855" spans="1:65" s="2" customFormat="1" ht="16.5" customHeight="1">
      <c r="A855" s="33"/>
      <c r="B855" s="141"/>
      <c r="C855" s="214" t="s">
        <v>1134</v>
      </c>
      <c r="D855" s="214" t="s">
        <v>303</v>
      </c>
      <c r="E855" s="215" t="s">
        <v>1135</v>
      </c>
      <c r="F855" s="216" t="s">
        <v>1136</v>
      </c>
      <c r="G855" s="217" t="s">
        <v>273</v>
      </c>
      <c r="H855" s="218">
        <v>5</v>
      </c>
      <c r="I855" s="219"/>
      <c r="J855" s="220">
        <f t="shared" si="25"/>
        <v>0</v>
      </c>
      <c r="K855" s="221"/>
      <c r="L855" s="222"/>
      <c r="M855" s="223" t="s">
        <v>1</v>
      </c>
      <c r="N855" s="224" t="s">
        <v>44</v>
      </c>
      <c r="O855" s="59"/>
      <c r="P855" s="186">
        <f t="shared" si="26"/>
        <v>0</v>
      </c>
      <c r="Q855" s="186">
        <v>4.0000000000000002E-4</v>
      </c>
      <c r="R855" s="186">
        <f t="shared" si="27"/>
        <v>2E-3</v>
      </c>
      <c r="S855" s="186">
        <v>0</v>
      </c>
      <c r="T855" s="187">
        <f t="shared" si="28"/>
        <v>0</v>
      </c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R855" s="188" t="s">
        <v>340</v>
      </c>
      <c r="AT855" s="188" t="s">
        <v>303</v>
      </c>
      <c r="AU855" s="188" t="s">
        <v>89</v>
      </c>
      <c r="AY855" s="18" t="s">
        <v>177</v>
      </c>
      <c r="BE855" s="189">
        <f t="shared" si="29"/>
        <v>0</v>
      </c>
      <c r="BF855" s="189">
        <f t="shared" si="30"/>
        <v>0</v>
      </c>
      <c r="BG855" s="189">
        <f t="shared" si="31"/>
        <v>0</v>
      </c>
      <c r="BH855" s="189">
        <f t="shared" si="32"/>
        <v>0</v>
      </c>
      <c r="BI855" s="189">
        <f t="shared" si="33"/>
        <v>0</v>
      </c>
      <c r="BJ855" s="18" t="s">
        <v>87</v>
      </c>
      <c r="BK855" s="189">
        <f t="shared" si="34"/>
        <v>0</v>
      </c>
      <c r="BL855" s="18" t="s">
        <v>297</v>
      </c>
      <c r="BM855" s="188" t="s">
        <v>1137</v>
      </c>
    </row>
    <row r="856" spans="1:65" s="2" customFormat="1" ht="16.5" customHeight="1">
      <c r="A856" s="33"/>
      <c r="B856" s="141"/>
      <c r="C856" s="176" t="s">
        <v>1013</v>
      </c>
      <c r="D856" s="176" t="s">
        <v>179</v>
      </c>
      <c r="E856" s="177" t="s">
        <v>1138</v>
      </c>
      <c r="F856" s="178" t="s">
        <v>1139</v>
      </c>
      <c r="G856" s="179" t="s">
        <v>273</v>
      </c>
      <c r="H856" s="180">
        <v>1</v>
      </c>
      <c r="I856" s="181"/>
      <c r="J856" s="182">
        <f t="shared" si="25"/>
        <v>0</v>
      </c>
      <c r="K856" s="183"/>
      <c r="L856" s="34"/>
      <c r="M856" s="184" t="s">
        <v>1</v>
      </c>
      <c r="N856" s="185" t="s">
        <v>44</v>
      </c>
      <c r="O856" s="59"/>
      <c r="P856" s="186">
        <f t="shared" si="26"/>
        <v>0</v>
      </c>
      <c r="Q856" s="186">
        <v>0</v>
      </c>
      <c r="R856" s="186">
        <f t="shared" si="27"/>
        <v>0</v>
      </c>
      <c r="S856" s="186">
        <v>0</v>
      </c>
      <c r="T856" s="187">
        <f t="shared" si="28"/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88" t="s">
        <v>297</v>
      </c>
      <c r="AT856" s="188" t="s">
        <v>179</v>
      </c>
      <c r="AU856" s="188" t="s">
        <v>89</v>
      </c>
      <c r="AY856" s="18" t="s">
        <v>177</v>
      </c>
      <c r="BE856" s="189">
        <f t="shared" si="29"/>
        <v>0</v>
      </c>
      <c r="BF856" s="189">
        <f t="shared" si="30"/>
        <v>0</v>
      </c>
      <c r="BG856" s="189">
        <f t="shared" si="31"/>
        <v>0</v>
      </c>
      <c r="BH856" s="189">
        <f t="shared" si="32"/>
        <v>0</v>
      </c>
      <c r="BI856" s="189">
        <f t="shared" si="33"/>
        <v>0</v>
      </c>
      <c r="BJ856" s="18" t="s">
        <v>87</v>
      </c>
      <c r="BK856" s="189">
        <f t="shared" si="34"/>
        <v>0</v>
      </c>
      <c r="BL856" s="18" t="s">
        <v>297</v>
      </c>
      <c r="BM856" s="188" t="s">
        <v>1140</v>
      </c>
    </row>
    <row r="857" spans="1:65" s="2" customFormat="1" ht="16.5" customHeight="1">
      <c r="A857" s="33"/>
      <c r="B857" s="141"/>
      <c r="C857" s="214" t="s">
        <v>1141</v>
      </c>
      <c r="D857" s="214" t="s">
        <v>303</v>
      </c>
      <c r="E857" s="215" t="s">
        <v>1142</v>
      </c>
      <c r="F857" s="216" t="s">
        <v>1143</v>
      </c>
      <c r="G857" s="217" t="s">
        <v>273</v>
      </c>
      <c r="H857" s="218">
        <v>1</v>
      </c>
      <c r="I857" s="219"/>
      <c r="J857" s="220">
        <f t="shared" si="25"/>
        <v>0</v>
      </c>
      <c r="K857" s="221"/>
      <c r="L857" s="222"/>
      <c r="M857" s="223" t="s">
        <v>1</v>
      </c>
      <c r="N857" s="224" t="s">
        <v>44</v>
      </c>
      <c r="O857" s="59"/>
      <c r="P857" s="186">
        <f t="shared" si="26"/>
        <v>0</v>
      </c>
      <c r="Q857" s="186">
        <v>5.0000000000000002E-5</v>
      </c>
      <c r="R857" s="186">
        <f t="shared" si="27"/>
        <v>5.0000000000000002E-5</v>
      </c>
      <c r="S857" s="186">
        <v>0</v>
      </c>
      <c r="T857" s="187">
        <f t="shared" si="28"/>
        <v>0</v>
      </c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R857" s="188" t="s">
        <v>340</v>
      </c>
      <c r="AT857" s="188" t="s">
        <v>303</v>
      </c>
      <c r="AU857" s="188" t="s">
        <v>89</v>
      </c>
      <c r="AY857" s="18" t="s">
        <v>177</v>
      </c>
      <c r="BE857" s="189">
        <f t="shared" si="29"/>
        <v>0</v>
      </c>
      <c r="BF857" s="189">
        <f t="shared" si="30"/>
        <v>0</v>
      </c>
      <c r="BG857" s="189">
        <f t="shared" si="31"/>
        <v>0</v>
      </c>
      <c r="BH857" s="189">
        <f t="shared" si="32"/>
        <v>0</v>
      </c>
      <c r="BI857" s="189">
        <f t="shared" si="33"/>
        <v>0</v>
      </c>
      <c r="BJ857" s="18" t="s">
        <v>87</v>
      </c>
      <c r="BK857" s="189">
        <f t="shared" si="34"/>
        <v>0</v>
      </c>
      <c r="BL857" s="18" t="s">
        <v>297</v>
      </c>
      <c r="BM857" s="188" t="s">
        <v>1144</v>
      </c>
    </row>
    <row r="858" spans="1:65" s="2" customFormat="1" ht="16.5" customHeight="1">
      <c r="A858" s="33"/>
      <c r="B858" s="141"/>
      <c r="C858" s="176" t="s">
        <v>1020</v>
      </c>
      <c r="D858" s="176" t="s">
        <v>179</v>
      </c>
      <c r="E858" s="177" t="s">
        <v>1145</v>
      </c>
      <c r="F858" s="178" t="s">
        <v>1146</v>
      </c>
      <c r="G858" s="179" t="s">
        <v>273</v>
      </c>
      <c r="H858" s="180">
        <v>1</v>
      </c>
      <c r="I858" s="181"/>
      <c r="J858" s="182">
        <f t="shared" si="25"/>
        <v>0</v>
      </c>
      <c r="K858" s="183"/>
      <c r="L858" s="34"/>
      <c r="M858" s="184" t="s">
        <v>1</v>
      </c>
      <c r="N858" s="185" t="s">
        <v>44</v>
      </c>
      <c r="O858" s="59"/>
      <c r="P858" s="186">
        <f t="shared" si="26"/>
        <v>0</v>
      </c>
      <c r="Q858" s="186">
        <v>0</v>
      </c>
      <c r="R858" s="186">
        <f t="shared" si="27"/>
        <v>0</v>
      </c>
      <c r="S858" s="186">
        <v>0</v>
      </c>
      <c r="T858" s="187">
        <f t="shared" si="28"/>
        <v>0</v>
      </c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R858" s="188" t="s">
        <v>297</v>
      </c>
      <c r="AT858" s="188" t="s">
        <v>179</v>
      </c>
      <c r="AU858" s="188" t="s">
        <v>89</v>
      </c>
      <c r="AY858" s="18" t="s">
        <v>177</v>
      </c>
      <c r="BE858" s="189">
        <f t="shared" si="29"/>
        <v>0</v>
      </c>
      <c r="BF858" s="189">
        <f t="shared" si="30"/>
        <v>0</v>
      </c>
      <c r="BG858" s="189">
        <f t="shared" si="31"/>
        <v>0</v>
      </c>
      <c r="BH858" s="189">
        <f t="shared" si="32"/>
        <v>0</v>
      </c>
      <c r="BI858" s="189">
        <f t="shared" si="33"/>
        <v>0</v>
      </c>
      <c r="BJ858" s="18" t="s">
        <v>87</v>
      </c>
      <c r="BK858" s="189">
        <f t="shared" si="34"/>
        <v>0</v>
      </c>
      <c r="BL858" s="18" t="s">
        <v>297</v>
      </c>
      <c r="BM858" s="188" t="s">
        <v>1147</v>
      </c>
    </row>
    <row r="859" spans="1:65" s="2" customFormat="1" ht="16.5" customHeight="1">
      <c r="A859" s="33"/>
      <c r="B859" s="141"/>
      <c r="C859" s="214" t="s">
        <v>1148</v>
      </c>
      <c r="D859" s="214" t="s">
        <v>303</v>
      </c>
      <c r="E859" s="215" t="s">
        <v>1149</v>
      </c>
      <c r="F859" s="216" t="s">
        <v>1150</v>
      </c>
      <c r="G859" s="217" t="s">
        <v>273</v>
      </c>
      <c r="H859" s="218">
        <v>1</v>
      </c>
      <c r="I859" s="219"/>
      <c r="J859" s="220">
        <f t="shared" si="25"/>
        <v>0</v>
      </c>
      <c r="K859" s="221"/>
      <c r="L859" s="222"/>
      <c r="M859" s="223" t="s">
        <v>1</v>
      </c>
      <c r="N859" s="224" t="s">
        <v>44</v>
      </c>
      <c r="O859" s="59"/>
      <c r="P859" s="186">
        <f t="shared" si="26"/>
        <v>0</v>
      </c>
      <c r="Q859" s="186">
        <v>0</v>
      </c>
      <c r="R859" s="186">
        <f t="shared" si="27"/>
        <v>0</v>
      </c>
      <c r="S859" s="186">
        <v>0</v>
      </c>
      <c r="T859" s="187">
        <f t="shared" si="28"/>
        <v>0</v>
      </c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R859" s="188" t="s">
        <v>340</v>
      </c>
      <c r="AT859" s="188" t="s">
        <v>303</v>
      </c>
      <c r="AU859" s="188" t="s">
        <v>89</v>
      </c>
      <c r="AY859" s="18" t="s">
        <v>177</v>
      </c>
      <c r="BE859" s="189">
        <f t="shared" si="29"/>
        <v>0</v>
      </c>
      <c r="BF859" s="189">
        <f t="shared" si="30"/>
        <v>0</v>
      </c>
      <c r="BG859" s="189">
        <f t="shared" si="31"/>
        <v>0</v>
      </c>
      <c r="BH859" s="189">
        <f t="shared" si="32"/>
        <v>0</v>
      </c>
      <c r="BI859" s="189">
        <f t="shared" si="33"/>
        <v>0</v>
      </c>
      <c r="BJ859" s="18" t="s">
        <v>87</v>
      </c>
      <c r="BK859" s="189">
        <f t="shared" si="34"/>
        <v>0</v>
      </c>
      <c r="BL859" s="18" t="s">
        <v>297</v>
      </c>
      <c r="BM859" s="188" t="s">
        <v>1151</v>
      </c>
    </row>
    <row r="860" spans="1:65" s="2" customFormat="1" ht="16.5" customHeight="1">
      <c r="A860" s="33"/>
      <c r="B860" s="141"/>
      <c r="C860" s="176" t="s">
        <v>1152</v>
      </c>
      <c r="D860" s="176" t="s">
        <v>179</v>
      </c>
      <c r="E860" s="177" t="s">
        <v>1153</v>
      </c>
      <c r="F860" s="178" t="s">
        <v>1154</v>
      </c>
      <c r="G860" s="179" t="s">
        <v>273</v>
      </c>
      <c r="H860" s="180">
        <v>1</v>
      </c>
      <c r="I860" s="181"/>
      <c r="J860" s="182">
        <f t="shared" si="25"/>
        <v>0</v>
      </c>
      <c r="K860" s="183"/>
      <c r="L860" s="34"/>
      <c r="M860" s="184" t="s">
        <v>1</v>
      </c>
      <c r="N860" s="185" t="s">
        <v>44</v>
      </c>
      <c r="O860" s="59"/>
      <c r="P860" s="186">
        <f t="shared" si="26"/>
        <v>0</v>
      </c>
      <c r="Q860" s="186">
        <v>0</v>
      </c>
      <c r="R860" s="186">
        <f t="shared" si="27"/>
        <v>0</v>
      </c>
      <c r="S860" s="186">
        <v>0</v>
      </c>
      <c r="T860" s="187">
        <f t="shared" si="28"/>
        <v>0</v>
      </c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R860" s="188" t="s">
        <v>297</v>
      </c>
      <c r="AT860" s="188" t="s">
        <v>179</v>
      </c>
      <c r="AU860" s="188" t="s">
        <v>89</v>
      </c>
      <c r="AY860" s="18" t="s">
        <v>177</v>
      </c>
      <c r="BE860" s="189">
        <f t="shared" si="29"/>
        <v>0</v>
      </c>
      <c r="BF860" s="189">
        <f t="shared" si="30"/>
        <v>0</v>
      </c>
      <c r="BG860" s="189">
        <f t="shared" si="31"/>
        <v>0</v>
      </c>
      <c r="BH860" s="189">
        <f t="shared" si="32"/>
        <v>0</v>
      </c>
      <c r="BI860" s="189">
        <f t="shared" si="33"/>
        <v>0</v>
      </c>
      <c r="BJ860" s="18" t="s">
        <v>87</v>
      </c>
      <c r="BK860" s="189">
        <f t="shared" si="34"/>
        <v>0</v>
      </c>
      <c r="BL860" s="18" t="s">
        <v>297</v>
      </c>
      <c r="BM860" s="188" t="s">
        <v>1155</v>
      </c>
    </row>
    <row r="861" spans="1:65" s="2" customFormat="1" ht="16.5" customHeight="1">
      <c r="A861" s="33"/>
      <c r="B861" s="141"/>
      <c r="C861" s="176" t="s">
        <v>1156</v>
      </c>
      <c r="D861" s="176" t="s">
        <v>179</v>
      </c>
      <c r="E861" s="177" t="s">
        <v>1157</v>
      </c>
      <c r="F861" s="178" t="s">
        <v>1158</v>
      </c>
      <c r="G861" s="179" t="s">
        <v>798</v>
      </c>
      <c r="H861" s="233"/>
      <c r="I861" s="181"/>
      <c r="J861" s="182">
        <f t="shared" si="25"/>
        <v>0</v>
      </c>
      <c r="K861" s="183"/>
      <c r="L861" s="34"/>
      <c r="M861" s="184" t="s">
        <v>1</v>
      </c>
      <c r="N861" s="185" t="s">
        <v>44</v>
      </c>
      <c r="O861" s="59"/>
      <c r="P861" s="186">
        <f t="shared" si="26"/>
        <v>0</v>
      </c>
      <c r="Q861" s="186">
        <v>0</v>
      </c>
      <c r="R861" s="186">
        <f t="shared" si="27"/>
        <v>0</v>
      </c>
      <c r="S861" s="186">
        <v>0</v>
      </c>
      <c r="T861" s="187">
        <f t="shared" si="28"/>
        <v>0</v>
      </c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R861" s="188" t="s">
        <v>297</v>
      </c>
      <c r="AT861" s="188" t="s">
        <v>179</v>
      </c>
      <c r="AU861" s="188" t="s">
        <v>89</v>
      </c>
      <c r="AY861" s="18" t="s">
        <v>177</v>
      </c>
      <c r="BE861" s="189">
        <f t="shared" si="29"/>
        <v>0</v>
      </c>
      <c r="BF861" s="189">
        <f t="shared" si="30"/>
        <v>0</v>
      </c>
      <c r="BG861" s="189">
        <f t="shared" si="31"/>
        <v>0</v>
      </c>
      <c r="BH861" s="189">
        <f t="shared" si="32"/>
        <v>0</v>
      </c>
      <c r="BI861" s="189">
        <f t="shared" si="33"/>
        <v>0</v>
      </c>
      <c r="BJ861" s="18" t="s">
        <v>87</v>
      </c>
      <c r="BK861" s="189">
        <f t="shared" si="34"/>
        <v>0</v>
      </c>
      <c r="BL861" s="18" t="s">
        <v>297</v>
      </c>
      <c r="BM861" s="188" t="s">
        <v>1159</v>
      </c>
    </row>
    <row r="862" spans="1:65" s="2" customFormat="1" ht="16.5" customHeight="1">
      <c r="A862" s="33"/>
      <c r="B862" s="141"/>
      <c r="C862" s="176" t="s">
        <v>1160</v>
      </c>
      <c r="D862" s="176" t="s">
        <v>179</v>
      </c>
      <c r="E862" s="177" t="s">
        <v>1161</v>
      </c>
      <c r="F862" s="178" t="s">
        <v>1162</v>
      </c>
      <c r="G862" s="179" t="s">
        <v>798</v>
      </c>
      <c r="H862" s="233"/>
      <c r="I862" s="181"/>
      <c r="J862" s="182">
        <f t="shared" si="25"/>
        <v>0</v>
      </c>
      <c r="K862" s="183"/>
      <c r="L862" s="34"/>
      <c r="M862" s="184" t="s">
        <v>1</v>
      </c>
      <c r="N862" s="185" t="s">
        <v>44</v>
      </c>
      <c r="O862" s="59"/>
      <c r="P862" s="186">
        <f t="shared" si="26"/>
        <v>0</v>
      </c>
      <c r="Q862" s="186">
        <v>0</v>
      </c>
      <c r="R862" s="186">
        <f t="shared" si="27"/>
        <v>0</v>
      </c>
      <c r="S862" s="186">
        <v>0</v>
      </c>
      <c r="T862" s="187">
        <f t="shared" si="28"/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88" t="s">
        <v>297</v>
      </c>
      <c r="AT862" s="188" t="s">
        <v>179</v>
      </c>
      <c r="AU862" s="188" t="s">
        <v>89</v>
      </c>
      <c r="AY862" s="18" t="s">
        <v>177</v>
      </c>
      <c r="BE862" s="189">
        <f t="shared" si="29"/>
        <v>0</v>
      </c>
      <c r="BF862" s="189">
        <f t="shared" si="30"/>
        <v>0</v>
      </c>
      <c r="BG862" s="189">
        <f t="shared" si="31"/>
        <v>0</v>
      </c>
      <c r="BH862" s="189">
        <f t="shared" si="32"/>
        <v>0</v>
      </c>
      <c r="BI862" s="189">
        <f t="shared" si="33"/>
        <v>0</v>
      </c>
      <c r="BJ862" s="18" t="s">
        <v>87</v>
      </c>
      <c r="BK862" s="189">
        <f t="shared" si="34"/>
        <v>0</v>
      </c>
      <c r="BL862" s="18" t="s">
        <v>297</v>
      </c>
      <c r="BM862" s="188" t="s">
        <v>1163</v>
      </c>
    </row>
    <row r="863" spans="1:65" s="12" customFormat="1" ht="22.95" customHeight="1">
      <c r="B863" s="163"/>
      <c r="D863" s="164" t="s">
        <v>78</v>
      </c>
      <c r="E863" s="174" t="s">
        <v>1164</v>
      </c>
      <c r="F863" s="174" t="s">
        <v>1165</v>
      </c>
      <c r="I863" s="166"/>
      <c r="J863" s="175">
        <f>BK863</f>
        <v>0</v>
      </c>
      <c r="L863" s="163"/>
      <c r="M863" s="168"/>
      <c r="N863" s="169"/>
      <c r="O863" s="169"/>
      <c r="P863" s="170">
        <f>SUM(P864:P899)</f>
        <v>0</v>
      </c>
      <c r="Q863" s="169"/>
      <c r="R863" s="170">
        <f>SUM(R864:R899)</f>
        <v>4.0448603800000003</v>
      </c>
      <c r="S863" s="169"/>
      <c r="T863" s="171">
        <f>SUM(T864:T899)</f>
        <v>1.2005899999999998</v>
      </c>
      <c r="AR863" s="164" t="s">
        <v>89</v>
      </c>
      <c r="AT863" s="172" t="s">
        <v>78</v>
      </c>
      <c r="AU863" s="172" t="s">
        <v>87</v>
      </c>
      <c r="AY863" s="164" t="s">
        <v>177</v>
      </c>
      <c r="BK863" s="173">
        <f>SUM(BK864:BK899)</f>
        <v>0</v>
      </c>
    </row>
    <row r="864" spans="1:65" s="2" customFormat="1" ht="16.5" customHeight="1">
      <c r="A864" s="33"/>
      <c r="B864" s="141"/>
      <c r="C864" s="176" t="s">
        <v>695</v>
      </c>
      <c r="D864" s="176" t="s">
        <v>179</v>
      </c>
      <c r="E864" s="177" t="s">
        <v>1166</v>
      </c>
      <c r="F864" s="178" t="s">
        <v>1167</v>
      </c>
      <c r="G864" s="179" t="s">
        <v>182</v>
      </c>
      <c r="H864" s="180">
        <v>19.399999999999999</v>
      </c>
      <c r="I864" s="181"/>
      <c r="J864" s="182">
        <f>ROUND(I864*H864,2)</f>
        <v>0</v>
      </c>
      <c r="K864" s="183"/>
      <c r="L864" s="34"/>
      <c r="M864" s="184" t="s">
        <v>1</v>
      </c>
      <c r="N864" s="185" t="s">
        <v>44</v>
      </c>
      <c r="O864" s="59"/>
      <c r="P864" s="186">
        <f>O864*H864</f>
        <v>0</v>
      </c>
      <c r="Q864" s="186">
        <v>0</v>
      </c>
      <c r="R864" s="186">
        <f>Q864*H864</f>
        <v>0</v>
      </c>
      <c r="S864" s="186">
        <v>2.1999999999999999E-2</v>
      </c>
      <c r="T864" s="187">
        <f>S864*H864</f>
        <v>0.42679999999999996</v>
      </c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R864" s="188" t="s">
        <v>297</v>
      </c>
      <c r="AT864" s="188" t="s">
        <v>179</v>
      </c>
      <c r="AU864" s="188" t="s">
        <v>89</v>
      </c>
      <c r="AY864" s="18" t="s">
        <v>177</v>
      </c>
      <c r="BE864" s="189">
        <f>IF(N864="základní",J864,0)</f>
        <v>0</v>
      </c>
      <c r="BF864" s="189">
        <f>IF(N864="snížená",J864,0)</f>
        <v>0</v>
      </c>
      <c r="BG864" s="189">
        <f>IF(N864="zákl. přenesená",J864,0)</f>
        <v>0</v>
      </c>
      <c r="BH864" s="189">
        <f>IF(N864="sníž. přenesená",J864,0)</f>
        <v>0</v>
      </c>
      <c r="BI864" s="189">
        <f>IF(N864="nulová",J864,0)</f>
        <v>0</v>
      </c>
      <c r="BJ864" s="18" t="s">
        <v>87</v>
      </c>
      <c r="BK864" s="189">
        <f>ROUND(I864*H864,2)</f>
        <v>0</v>
      </c>
      <c r="BL864" s="18" t="s">
        <v>297</v>
      </c>
      <c r="BM864" s="188" t="s">
        <v>1077</v>
      </c>
    </row>
    <row r="865" spans="1:65" s="13" customFormat="1">
      <c r="B865" s="190"/>
      <c r="D865" s="191" t="s">
        <v>184</v>
      </c>
      <c r="E865" s="192" t="s">
        <v>1</v>
      </c>
      <c r="F865" s="193" t="s">
        <v>1168</v>
      </c>
      <c r="H865" s="194">
        <v>19.399999999999999</v>
      </c>
      <c r="I865" s="195"/>
      <c r="L865" s="190"/>
      <c r="M865" s="196"/>
      <c r="N865" s="197"/>
      <c r="O865" s="197"/>
      <c r="P865" s="197"/>
      <c r="Q865" s="197"/>
      <c r="R865" s="197"/>
      <c r="S865" s="197"/>
      <c r="T865" s="198"/>
      <c r="AT865" s="192" t="s">
        <v>184</v>
      </c>
      <c r="AU865" s="192" t="s">
        <v>89</v>
      </c>
      <c r="AV865" s="13" t="s">
        <v>89</v>
      </c>
      <c r="AW865" s="13" t="s">
        <v>35</v>
      </c>
      <c r="AX865" s="13" t="s">
        <v>79</v>
      </c>
      <c r="AY865" s="192" t="s">
        <v>177</v>
      </c>
    </row>
    <row r="866" spans="1:65" s="14" customFormat="1">
      <c r="B866" s="199"/>
      <c r="D866" s="191" t="s">
        <v>184</v>
      </c>
      <c r="E866" s="200" t="s">
        <v>1</v>
      </c>
      <c r="F866" s="201" t="s">
        <v>186</v>
      </c>
      <c r="H866" s="202">
        <v>19.399999999999999</v>
      </c>
      <c r="I866" s="203"/>
      <c r="L866" s="199"/>
      <c r="M866" s="204"/>
      <c r="N866" s="205"/>
      <c r="O866" s="205"/>
      <c r="P866" s="205"/>
      <c r="Q866" s="205"/>
      <c r="R866" s="205"/>
      <c r="S866" s="205"/>
      <c r="T866" s="206"/>
      <c r="AT866" s="200" t="s">
        <v>184</v>
      </c>
      <c r="AU866" s="200" t="s">
        <v>89</v>
      </c>
      <c r="AV866" s="14" t="s">
        <v>183</v>
      </c>
      <c r="AW866" s="14" t="s">
        <v>35</v>
      </c>
      <c r="AX866" s="14" t="s">
        <v>87</v>
      </c>
      <c r="AY866" s="200" t="s">
        <v>177</v>
      </c>
    </row>
    <row r="867" spans="1:65" s="2" customFormat="1" ht="16.5" customHeight="1">
      <c r="A867" s="33"/>
      <c r="B867" s="141"/>
      <c r="C867" s="176" t="s">
        <v>1169</v>
      </c>
      <c r="D867" s="176" t="s">
        <v>179</v>
      </c>
      <c r="E867" s="177" t="s">
        <v>1170</v>
      </c>
      <c r="F867" s="178" t="s">
        <v>1171</v>
      </c>
      <c r="G867" s="179" t="s">
        <v>282</v>
      </c>
      <c r="H867" s="180">
        <v>268.98</v>
      </c>
      <c r="I867" s="181"/>
      <c r="J867" s="182">
        <f>ROUND(I867*H867,2)</f>
        <v>0</v>
      </c>
      <c r="K867" s="183"/>
      <c r="L867" s="34"/>
      <c r="M867" s="184" t="s">
        <v>1</v>
      </c>
      <c r="N867" s="185" t="s">
        <v>44</v>
      </c>
      <c r="O867" s="59"/>
      <c r="P867" s="186">
        <f>O867*H867</f>
        <v>0</v>
      </c>
      <c r="Q867" s="186">
        <v>0</v>
      </c>
      <c r="R867" s="186">
        <f>Q867*H867</f>
        <v>0</v>
      </c>
      <c r="S867" s="186">
        <v>0</v>
      </c>
      <c r="T867" s="187">
        <f>S867*H867</f>
        <v>0</v>
      </c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R867" s="188" t="s">
        <v>297</v>
      </c>
      <c r="AT867" s="188" t="s">
        <v>179</v>
      </c>
      <c r="AU867" s="188" t="s">
        <v>89</v>
      </c>
      <c r="AY867" s="18" t="s">
        <v>177</v>
      </c>
      <c r="BE867" s="189">
        <f>IF(N867="základní",J867,0)</f>
        <v>0</v>
      </c>
      <c r="BF867" s="189">
        <f>IF(N867="snížená",J867,0)</f>
        <v>0</v>
      </c>
      <c r="BG867" s="189">
        <f>IF(N867="zákl. přenesená",J867,0)</f>
        <v>0</v>
      </c>
      <c r="BH867" s="189">
        <f>IF(N867="sníž. přenesená",J867,0)</f>
        <v>0</v>
      </c>
      <c r="BI867" s="189">
        <f>IF(N867="nulová",J867,0)</f>
        <v>0</v>
      </c>
      <c r="BJ867" s="18" t="s">
        <v>87</v>
      </c>
      <c r="BK867" s="189">
        <f>ROUND(I867*H867,2)</f>
        <v>0</v>
      </c>
      <c r="BL867" s="18" t="s">
        <v>297</v>
      </c>
      <c r="BM867" s="188" t="s">
        <v>1068</v>
      </c>
    </row>
    <row r="868" spans="1:65" s="15" customFormat="1">
      <c r="B868" s="207"/>
      <c r="D868" s="191" t="s">
        <v>184</v>
      </c>
      <c r="E868" s="208" t="s">
        <v>1</v>
      </c>
      <c r="F868" s="209" t="s">
        <v>1172</v>
      </c>
      <c r="H868" s="208" t="s">
        <v>1</v>
      </c>
      <c r="I868" s="210"/>
      <c r="L868" s="207"/>
      <c r="M868" s="211"/>
      <c r="N868" s="212"/>
      <c r="O868" s="212"/>
      <c r="P868" s="212"/>
      <c r="Q868" s="212"/>
      <c r="R868" s="212"/>
      <c r="S868" s="212"/>
      <c r="T868" s="213"/>
      <c r="AT868" s="208" t="s">
        <v>184</v>
      </c>
      <c r="AU868" s="208" t="s">
        <v>89</v>
      </c>
      <c r="AV868" s="15" t="s">
        <v>87</v>
      </c>
      <c r="AW868" s="15" t="s">
        <v>35</v>
      </c>
      <c r="AX868" s="15" t="s">
        <v>79</v>
      </c>
      <c r="AY868" s="208" t="s">
        <v>177</v>
      </c>
    </row>
    <row r="869" spans="1:65" s="13" customFormat="1">
      <c r="B869" s="190"/>
      <c r="D869" s="191" t="s">
        <v>184</v>
      </c>
      <c r="E869" s="192" t="s">
        <v>1</v>
      </c>
      <c r="F869" s="193" t="s">
        <v>1173</v>
      </c>
      <c r="H869" s="194">
        <v>76.53</v>
      </c>
      <c r="I869" s="195"/>
      <c r="L869" s="190"/>
      <c r="M869" s="196"/>
      <c r="N869" s="197"/>
      <c r="O869" s="197"/>
      <c r="P869" s="197"/>
      <c r="Q869" s="197"/>
      <c r="R869" s="197"/>
      <c r="S869" s="197"/>
      <c r="T869" s="198"/>
      <c r="AT869" s="192" t="s">
        <v>184</v>
      </c>
      <c r="AU869" s="192" t="s">
        <v>89</v>
      </c>
      <c r="AV869" s="13" t="s">
        <v>89</v>
      </c>
      <c r="AW869" s="13" t="s">
        <v>35</v>
      </c>
      <c r="AX869" s="13" t="s">
        <v>79</v>
      </c>
      <c r="AY869" s="192" t="s">
        <v>177</v>
      </c>
    </row>
    <row r="870" spans="1:65" s="13" customFormat="1">
      <c r="B870" s="190"/>
      <c r="D870" s="191" t="s">
        <v>184</v>
      </c>
      <c r="E870" s="192" t="s">
        <v>1</v>
      </c>
      <c r="F870" s="193" t="s">
        <v>1174</v>
      </c>
      <c r="H870" s="194">
        <v>192.45</v>
      </c>
      <c r="I870" s="195"/>
      <c r="L870" s="190"/>
      <c r="M870" s="196"/>
      <c r="N870" s="197"/>
      <c r="O870" s="197"/>
      <c r="P870" s="197"/>
      <c r="Q870" s="197"/>
      <c r="R870" s="197"/>
      <c r="S870" s="197"/>
      <c r="T870" s="198"/>
      <c r="AT870" s="192" t="s">
        <v>184</v>
      </c>
      <c r="AU870" s="192" t="s">
        <v>89</v>
      </c>
      <c r="AV870" s="13" t="s">
        <v>89</v>
      </c>
      <c r="AW870" s="13" t="s">
        <v>35</v>
      </c>
      <c r="AX870" s="13" t="s">
        <v>79</v>
      </c>
      <c r="AY870" s="192" t="s">
        <v>177</v>
      </c>
    </row>
    <row r="871" spans="1:65" s="14" customFormat="1">
      <c r="B871" s="199"/>
      <c r="D871" s="191" t="s">
        <v>184</v>
      </c>
      <c r="E871" s="200" t="s">
        <v>1</v>
      </c>
      <c r="F871" s="201" t="s">
        <v>186</v>
      </c>
      <c r="H871" s="202">
        <v>268.98</v>
      </c>
      <c r="I871" s="203"/>
      <c r="L871" s="199"/>
      <c r="M871" s="204"/>
      <c r="N871" s="205"/>
      <c r="O871" s="205"/>
      <c r="P871" s="205"/>
      <c r="Q871" s="205"/>
      <c r="R871" s="205"/>
      <c r="S871" s="205"/>
      <c r="T871" s="206"/>
      <c r="AT871" s="200" t="s">
        <v>184</v>
      </c>
      <c r="AU871" s="200" t="s">
        <v>89</v>
      </c>
      <c r="AV871" s="14" t="s">
        <v>183</v>
      </c>
      <c r="AW871" s="14" t="s">
        <v>35</v>
      </c>
      <c r="AX871" s="14" t="s">
        <v>87</v>
      </c>
      <c r="AY871" s="200" t="s">
        <v>177</v>
      </c>
    </row>
    <row r="872" spans="1:65" s="2" customFormat="1" ht="16.5" customHeight="1">
      <c r="A872" s="33"/>
      <c r="B872" s="141"/>
      <c r="C872" s="176" t="s">
        <v>701</v>
      </c>
      <c r="D872" s="176" t="s">
        <v>179</v>
      </c>
      <c r="E872" s="177" t="s">
        <v>1175</v>
      </c>
      <c r="F872" s="178" t="s">
        <v>1176</v>
      </c>
      <c r="G872" s="179" t="s">
        <v>197</v>
      </c>
      <c r="H872" s="180">
        <v>5.9180000000000001</v>
      </c>
      <c r="I872" s="181"/>
      <c r="J872" s="182">
        <f>ROUND(I872*H872,2)</f>
        <v>0</v>
      </c>
      <c r="K872" s="183"/>
      <c r="L872" s="34"/>
      <c r="M872" s="184" t="s">
        <v>1</v>
      </c>
      <c r="N872" s="185" t="s">
        <v>44</v>
      </c>
      <c r="O872" s="59"/>
      <c r="P872" s="186">
        <f>O872*H872</f>
        <v>0</v>
      </c>
      <c r="Q872" s="186">
        <v>1.2659999999999999E-2</v>
      </c>
      <c r="R872" s="186">
        <f>Q872*H872</f>
        <v>7.4921879999999996E-2</v>
      </c>
      <c r="S872" s="186">
        <v>0</v>
      </c>
      <c r="T872" s="187">
        <f>S872*H872</f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88" t="s">
        <v>297</v>
      </c>
      <c r="AT872" s="188" t="s">
        <v>179</v>
      </c>
      <c r="AU872" s="188" t="s">
        <v>89</v>
      </c>
      <c r="AY872" s="18" t="s">
        <v>177</v>
      </c>
      <c r="BE872" s="189">
        <f>IF(N872="základní",J872,0)</f>
        <v>0</v>
      </c>
      <c r="BF872" s="189">
        <f>IF(N872="snížená",J872,0)</f>
        <v>0</v>
      </c>
      <c r="BG872" s="189">
        <f>IF(N872="zákl. přenesená",J872,0)</f>
        <v>0</v>
      </c>
      <c r="BH872" s="189">
        <f>IF(N872="sníž. přenesená",J872,0)</f>
        <v>0</v>
      </c>
      <c r="BI872" s="189">
        <f>IF(N872="nulová",J872,0)</f>
        <v>0</v>
      </c>
      <c r="BJ872" s="18" t="s">
        <v>87</v>
      </c>
      <c r="BK872" s="189">
        <f>ROUND(I872*H872,2)</f>
        <v>0</v>
      </c>
      <c r="BL872" s="18" t="s">
        <v>297</v>
      </c>
      <c r="BM872" s="188" t="s">
        <v>1086</v>
      </c>
    </row>
    <row r="873" spans="1:65" s="2" customFormat="1" ht="16.5" customHeight="1">
      <c r="A873" s="33"/>
      <c r="B873" s="141"/>
      <c r="C873" s="176" t="s">
        <v>1177</v>
      </c>
      <c r="D873" s="176" t="s">
        <v>179</v>
      </c>
      <c r="E873" s="177" t="s">
        <v>1178</v>
      </c>
      <c r="F873" s="178" t="s">
        <v>1179</v>
      </c>
      <c r="G873" s="179" t="s">
        <v>273</v>
      </c>
      <c r="H873" s="180">
        <v>10</v>
      </c>
      <c r="I873" s="181"/>
      <c r="J873" s="182">
        <f>ROUND(I873*H873,2)</f>
        <v>0</v>
      </c>
      <c r="K873" s="183"/>
      <c r="L873" s="34"/>
      <c r="M873" s="184" t="s">
        <v>1</v>
      </c>
      <c r="N873" s="185" t="s">
        <v>44</v>
      </c>
      <c r="O873" s="59"/>
      <c r="P873" s="186">
        <f>O873*H873</f>
        <v>0</v>
      </c>
      <c r="Q873" s="186">
        <v>0</v>
      </c>
      <c r="R873" s="186">
        <f>Q873*H873</f>
        <v>0</v>
      </c>
      <c r="S873" s="186">
        <v>5.0000000000000001E-3</v>
      </c>
      <c r="T873" s="187">
        <f>S873*H873</f>
        <v>0.05</v>
      </c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R873" s="188" t="s">
        <v>297</v>
      </c>
      <c r="AT873" s="188" t="s">
        <v>179</v>
      </c>
      <c r="AU873" s="188" t="s">
        <v>89</v>
      </c>
      <c r="AY873" s="18" t="s">
        <v>177</v>
      </c>
      <c r="BE873" s="189">
        <f>IF(N873="základní",J873,0)</f>
        <v>0</v>
      </c>
      <c r="BF873" s="189">
        <f>IF(N873="snížená",J873,0)</f>
        <v>0</v>
      </c>
      <c r="BG873" s="189">
        <f>IF(N873="zákl. přenesená",J873,0)</f>
        <v>0</v>
      </c>
      <c r="BH873" s="189">
        <f>IF(N873="sníž. přenesená",J873,0)</f>
        <v>0</v>
      </c>
      <c r="BI873" s="189">
        <f>IF(N873="nulová",J873,0)</f>
        <v>0</v>
      </c>
      <c r="BJ873" s="18" t="s">
        <v>87</v>
      </c>
      <c r="BK873" s="189">
        <f>ROUND(I873*H873,2)</f>
        <v>0</v>
      </c>
      <c r="BL873" s="18" t="s">
        <v>297</v>
      </c>
      <c r="BM873" s="188" t="s">
        <v>1095</v>
      </c>
    </row>
    <row r="874" spans="1:65" s="13" customFormat="1">
      <c r="B874" s="190"/>
      <c r="D874" s="191" t="s">
        <v>184</v>
      </c>
      <c r="E874" s="192" t="s">
        <v>1</v>
      </c>
      <c r="F874" s="193" t="s">
        <v>1180</v>
      </c>
      <c r="H874" s="194">
        <v>10</v>
      </c>
      <c r="I874" s="195"/>
      <c r="L874" s="190"/>
      <c r="M874" s="196"/>
      <c r="N874" s="197"/>
      <c r="O874" s="197"/>
      <c r="P874" s="197"/>
      <c r="Q874" s="197"/>
      <c r="R874" s="197"/>
      <c r="S874" s="197"/>
      <c r="T874" s="198"/>
      <c r="AT874" s="192" t="s">
        <v>184</v>
      </c>
      <c r="AU874" s="192" t="s">
        <v>89</v>
      </c>
      <c r="AV874" s="13" t="s">
        <v>89</v>
      </c>
      <c r="AW874" s="13" t="s">
        <v>35</v>
      </c>
      <c r="AX874" s="13" t="s">
        <v>79</v>
      </c>
      <c r="AY874" s="192" t="s">
        <v>177</v>
      </c>
    </row>
    <row r="875" spans="1:65" s="14" customFormat="1">
      <c r="B875" s="199"/>
      <c r="D875" s="191" t="s">
        <v>184</v>
      </c>
      <c r="E875" s="200" t="s">
        <v>1</v>
      </c>
      <c r="F875" s="201" t="s">
        <v>186</v>
      </c>
      <c r="H875" s="202">
        <v>10</v>
      </c>
      <c r="I875" s="203"/>
      <c r="L875" s="199"/>
      <c r="M875" s="204"/>
      <c r="N875" s="205"/>
      <c r="O875" s="205"/>
      <c r="P875" s="205"/>
      <c r="Q875" s="205"/>
      <c r="R875" s="205"/>
      <c r="S875" s="205"/>
      <c r="T875" s="206"/>
      <c r="AT875" s="200" t="s">
        <v>184</v>
      </c>
      <c r="AU875" s="200" t="s">
        <v>89</v>
      </c>
      <c r="AV875" s="14" t="s">
        <v>183</v>
      </c>
      <c r="AW875" s="14" t="s">
        <v>35</v>
      </c>
      <c r="AX875" s="14" t="s">
        <v>87</v>
      </c>
      <c r="AY875" s="200" t="s">
        <v>177</v>
      </c>
    </row>
    <row r="876" spans="1:65" s="2" customFormat="1" ht="16.5" customHeight="1">
      <c r="A876" s="33"/>
      <c r="B876" s="141"/>
      <c r="C876" s="176" t="s">
        <v>719</v>
      </c>
      <c r="D876" s="176" t="s">
        <v>179</v>
      </c>
      <c r="E876" s="177" t="s">
        <v>1181</v>
      </c>
      <c r="F876" s="178" t="s">
        <v>1182</v>
      </c>
      <c r="G876" s="179" t="s">
        <v>282</v>
      </c>
      <c r="H876" s="180">
        <v>35</v>
      </c>
      <c r="I876" s="181"/>
      <c r="J876" s="182">
        <f>ROUND(I876*H876,2)</f>
        <v>0</v>
      </c>
      <c r="K876" s="183"/>
      <c r="L876" s="34"/>
      <c r="M876" s="184" t="s">
        <v>1</v>
      </c>
      <c r="N876" s="185" t="s">
        <v>44</v>
      </c>
      <c r="O876" s="59"/>
      <c r="P876" s="186">
        <f>O876*H876</f>
        <v>0</v>
      </c>
      <c r="Q876" s="186">
        <v>0</v>
      </c>
      <c r="R876" s="186">
        <f>Q876*H876</f>
        <v>0</v>
      </c>
      <c r="S876" s="186">
        <v>1.4E-2</v>
      </c>
      <c r="T876" s="187">
        <f>S876*H876</f>
        <v>0.49</v>
      </c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R876" s="188" t="s">
        <v>297</v>
      </c>
      <c r="AT876" s="188" t="s">
        <v>179</v>
      </c>
      <c r="AU876" s="188" t="s">
        <v>89</v>
      </c>
      <c r="AY876" s="18" t="s">
        <v>177</v>
      </c>
      <c r="BE876" s="189">
        <f>IF(N876="základní",J876,0)</f>
        <v>0</v>
      </c>
      <c r="BF876" s="189">
        <f>IF(N876="snížená",J876,0)</f>
        <v>0</v>
      </c>
      <c r="BG876" s="189">
        <f>IF(N876="zákl. přenesená",J876,0)</f>
        <v>0</v>
      </c>
      <c r="BH876" s="189">
        <f>IF(N876="sníž. přenesená",J876,0)</f>
        <v>0</v>
      </c>
      <c r="BI876" s="189">
        <f>IF(N876="nulová",J876,0)</f>
        <v>0</v>
      </c>
      <c r="BJ876" s="18" t="s">
        <v>87</v>
      </c>
      <c r="BK876" s="189">
        <f>ROUND(I876*H876,2)</f>
        <v>0</v>
      </c>
      <c r="BL876" s="18" t="s">
        <v>297</v>
      </c>
      <c r="BM876" s="188" t="s">
        <v>1059</v>
      </c>
    </row>
    <row r="877" spans="1:65" s="13" customFormat="1">
      <c r="B877" s="190"/>
      <c r="D877" s="191" t="s">
        <v>184</v>
      </c>
      <c r="E877" s="192" t="s">
        <v>1</v>
      </c>
      <c r="F877" s="193" t="s">
        <v>1183</v>
      </c>
      <c r="H877" s="194">
        <v>35</v>
      </c>
      <c r="I877" s="195"/>
      <c r="L877" s="190"/>
      <c r="M877" s="196"/>
      <c r="N877" s="197"/>
      <c r="O877" s="197"/>
      <c r="P877" s="197"/>
      <c r="Q877" s="197"/>
      <c r="R877" s="197"/>
      <c r="S877" s="197"/>
      <c r="T877" s="198"/>
      <c r="AT877" s="192" t="s">
        <v>184</v>
      </c>
      <c r="AU877" s="192" t="s">
        <v>89</v>
      </c>
      <c r="AV877" s="13" t="s">
        <v>89</v>
      </c>
      <c r="AW877" s="13" t="s">
        <v>35</v>
      </c>
      <c r="AX877" s="13" t="s">
        <v>79</v>
      </c>
      <c r="AY877" s="192" t="s">
        <v>177</v>
      </c>
    </row>
    <row r="878" spans="1:65" s="14" customFormat="1">
      <c r="B878" s="199"/>
      <c r="D878" s="191" t="s">
        <v>184</v>
      </c>
      <c r="E878" s="200" t="s">
        <v>1</v>
      </c>
      <c r="F878" s="201" t="s">
        <v>186</v>
      </c>
      <c r="H878" s="202">
        <v>35</v>
      </c>
      <c r="I878" s="203"/>
      <c r="L878" s="199"/>
      <c r="M878" s="204"/>
      <c r="N878" s="205"/>
      <c r="O878" s="205"/>
      <c r="P878" s="205"/>
      <c r="Q878" s="205"/>
      <c r="R878" s="205"/>
      <c r="S878" s="205"/>
      <c r="T878" s="206"/>
      <c r="AT878" s="200" t="s">
        <v>184</v>
      </c>
      <c r="AU878" s="200" t="s">
        <v>89</v>
      </c>
      <c r="AV878" s="14" t="s">
        <v>183</v>
      </c>
      <c r="AW878" s="14" t="s">
        <v>35</v>
      </c>
      <c r="AX878" s="14" t="s">
        <v>87</v>
      </c>
      <c r="AY878" s="200" t="s">
        <v>177</v>
      </c>
    </row>
    <row r="879" spans="1:65" s="2" customFormat="1" ht="16.5" customHeight="1">
      <c r="A879" s="33"/>
      <c r="B879" s="141"/>
      <c r="C879" s="176" t="s">
        <v>1184</v>
      </c>
      <c r="D879" s="176" t="s">
        <v>179</v>
      </c>
      <c r="E879" s="177" t="s">
        <v>1185</v>
      </c>
      <c r="F879" s="178" t="s">
        <v>1186</v>
      </c>
      <c r="G879" s="179" t="s">
        <v>182</v>
      </c>
      <c r="H879" s="180">
        <v>15.586</v>
      </c>
      <c r="I879" s="181"/>
      <c r="J879" s="182">
        <f>ROUND(I879*H879,2)</f>
        <v>0</v>
      </c>
      <c r="K879" s="183"/>
      <c r="L879" s="34"/>
      <c r="M879" s="184" t="s">
        <v>1</v>
      </c>
      <c r="N879" s="185" t="s">
        <v>44</v>
      </c>
      <c r="O879" s="59"/>
      <c r="P879" s="186">
        <f>O879*H879</f>
        <v>0</v>
      </c>
      <c r="Q879" s="186">
        <v>0</v>
      </c>
      <c r="R879" s="186">
        <f>Q879*H879</f>
        <v>0</v>
      </c>
      <c r="S879" s="186">
        <v>1.4999999999999999E-2</v>
      </c>
      <c r="T879" s="187">
        <f>S879*H879</f>
        <v>0.23379</v>
      </c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R879" s="188" t="s">
        <v>297</v>
      </c>
      <c r="AT879" s="188" t="s">
        <v>179</v>
      </c>
      <c r="AU879" s="188" t="s">
        <v>89</v>
      </c>
      <c r="AY879" s="18" t="s">
        <v>177</v>
      </c>
      <c r="BE879" s="189">
        <f>IF(N879="základní",J879,0)</f>
        <v>0</v>
      </c>
      <c r="BF879" s="189">
        <f>IF(N879="snížená",J879,0)</f>
        <v>0</v>
      </c>
      <c r="BG879" s="189">
        <f>IF(N879="zákl. přenesená",J879,0)</f>
        <v>0</v>
      </c>
      <c r="BH879" s="189">
        <f>IF(N879="sníž. přenesená",J879,0)</f>
        <v>0</v>
      </c>
      <c r="BI879" s="189">
        <f>IF(N879="nulová",J879,0)</f>
        <v>0</v>
      </c>
      <c r="BJ879" s="18" t="s">
        <v>87</v>
      </c>
      <c r="BK879" s="189">
        <f>ROUND(I879*H879,2)</f>
        <v>0</v>
      </c>
      <c r="BL879" s="18" t="s">
        <v>297</v>
      </c>
      <c r="BM879" s="188" t="s">
        <v>1051</v>
      </c>
    </row>
    <row r="880" spans="1:65" s="13" customFormat="1">
      <c r="B880" s="190"/>
      <c r="D880" s="191" t="s">
        <v>184</v>
      </c>
      <c r="E880" s="192" t="s">
        <v>1</v>
      </c>
      <c r="F880" s="193" t="s">
        <v>889</v>
      </c>
      <c r="H880" s="194">
        <v>15.586</v>
      </c>
      <c r="I880" s="195"/>
      <c r="L880" s="190"/>
      <c r="M880" s="196"/>
      <c r="N880" s="197"/>
      <c r="O880" s="197"/>
      <c r="P880" s="197"/>
      <c r="Q880" s="197"/>
      <c r="R880" s="197"/>
      <c r="S880" s="197"/>
      <c r="T880" s="198"/>
      <c r="AT880" s="192" t="s">
        <v>184</v>
      </c>
      <c r="AU880" s="192" t="s">
        <v>89</v>
      </c>
      <c r="AV880" s="13" t="s">
        <v>89</v>
      </c>
      <c r="AW880" s="13" t="s">
        <v>35</v>
      </c>
      <c r="AX880" s="13" t="s">
        <v>79</v>
      </c>
      <c r="AY880" s="192" t="s">
        <v>177</v>
      </c>
    </row>
    <row r="881" spans="1:65" s="14" customFormat="1">
      <c r="B881" s="199"/>
      <c r="D881" s="191" t="s">
        <v>184</v>
      </c>
      <c r="E881" s="200" t="s">
        <v>1</v>
      </c>
      <c r="F881" s="201" t="s">
        <v>186</v>
      </c>
      <c r="H881" s="202">
        <v>15.586</v>
      </c>
      <c r="I881" s="203"/>
      <c r="L881" s="199"/>
      <c r="M881" s="204"/>
      <c r="N881" s="205"/>
      <c r="O881" s="205"/>
      <c r="P881" s="205"/>
      <c r="Q881" s="205"/>
      <c r="R881" s="205"/>
      <c r="S881" s="205"/>
      <c r="T881" s="206"/>
      <c r="AT881" s="200" t="s">
        <v>184</v>
      </c>
      <c r="AU881" s="200" t="s">
        <v>89</v>
      </c>
      <c r="AV881" s="14" t="s">
        <v>183</v>
      </c>
      <c r="AW881" s="14" t="s">
        <v>35</v>
      </c>
      <c r="AX881" s="14" t="s">
        <v>87</v>
      </c>
      <c r="AY881" s="200" t="s">
        <v>177</v>
      </c>
    </row>
    <row r="882" spans="1:65" s="2" customFormat="1" ht="16.5" customHeight="1">
      <c r="A882" s="33"/>
      <c r="B882" s="141"/>
      <c r="C882" s="176" t="s">
        <v>728</v>
      </c>
      <c r="D882" s="176" t="s">
        <v>179</v>
      </c>
      <c r="E882" s="177" t="s">
        <v>1187</v>
      </c>
      <c r="F882" s="178" t="s">
        <v>1188</v>
      </c>
      <c r="G882" s="179" t="s">
        <v>182</v>
      </c>
      <c r="H882" s="180">
        <v>44.83</v>
      </c>
      <c r="I882" s="181"/>
      <c r="J882" s="182">
        <f>ROUND(I882*H882,2)</f>
        <v>0</v>
      </c>
      <c r="K882" s="183"/>
      <c r="L882" s="34"/>
      <c r="M882" s="184" t="s">
        <v>1</v>
      </c>
      <c r="N882" s="185" t="s">
        <v>44</v>
      </c>
      <c r="O882" s="59"/>
      <c r="P882" s="186">
        <f>O882*H882</f>
        <v>0</v>
      </c>
      <c r="Q882" s="186">
        <v>0</v>
      </c>
      <c r="R882" s="186">
        <f>Q882*H882</f>
        <v>0</v>
      </c>
      <c r="S882" s="186">
        <v>0</v>
      </c>
      <c r="T882" s="187">
        <f>S882*H882</f>
        <v>0</v>
      </c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R882" s="188" t="s">
        <v>297</v>
      </c>
      <c r="AT882" s="188" t="s">
        <v>179</v>
      </c>
      <c r="AU882" s="188" t="s">
        <v>89</v>
      </c>
      <c r="AY882" s="18" t="s">
        <v>177</v>
      </c>
      <c r="BE882" s="189">
        <f>IF(N882="základní",J882,0)</f>
        <v>0</v>
      </c>
      <c r="BF882" s="189">
        <f>IF(N882="snížená",J882,0)</f>
        <v>0</v>
      </c>
      <c r="BG882" s="189">
        <f>IF(N882="zákl. přenesená",J882,0)</f>
        <v>0</v>
      </c>
      <c r="BH882" s="189">
        <f>IF(N882="sníž. přenesená",J882,0)</f>
        <v>0</v>
      </c>
      <c r="BI882" s="189">
        <f>IF(N882="nulová",J882,0)</f>
        <v>0</v>
      </c>
      <c r="BJ882" s="18" t="s">
        <v>87</v>
      </c>
      <c r="BK882" s="189">
        <f>ROUND(I882*H882,2)</f>
        <v>0</v>
      </c>
      <c r="BL882" s="18" t="s">
        <v>297</v>
      </c>
      <c r="BM882" s="188" t="s">
        <v>1034</v>
      </c>
    </row>
    <row r="883" spans="1:65" s="13" customFormat="1">
      <c r="B883" s="190"/>
      <c r="D883" s="191" t="s">
        <v>184</v>
      </c>
      <c r="E883" s="192" t="s">
        <v>1</v>
      </c>
      <c r="F883" s="193" t="s">
        <v>1189</v>
      </c>
      <c r="H883" s="194">
        <v>12.755000000000001</v>
      </c>
      <c r="I883" s="195"/>
      <c r="L883" s="190"/>
      <c r="M883" s="196"/>
      <c r="N883" s="197"/>
      <c r="O883" s="197"/>
      <c r="P883" s="197"/>
      <c r="Q883" s="197"/>
      <c r="R883" s="197"/>
      <c r="S883" s="197"/>
      <c r="T883" s="198"/>
      <c r="AT883" s="192" t="s">
        <v>184</v>
      </c>
      <c r="AU883" s="192" t="s">
        <v>89</v>
      </c>
      <c r="AV883" s="13" t="s">
        <v>89</v>
      </c>
      <c r="AW883" s="13" t="s">
        <v>35</v>
      </c>
      <c r="AX883" s="13" t="s">
        <v>79</v>
      </c>
      <c r="AY883" s="192" t="s">
        <v>177</v>
      </c>
    </row>
    <row r="884" spans="1:65" s="13" customFormat="1">
      <c r="B884" s="190"/>
      <c r="D884" s="191" t="s">
        <v>184</v>
      </c>
      <c r="E884" s="192" t="s">
        <v>1</v>
      </c>
      <c r="F884" s="193" t="s">
        <v>1190</v>
      </c>
      <c r="H884" s="194">
        <v>32.075000000000003</v>
      </c>
      <c r="I884" s="195"/>
      <c r="L884" s="190"/>
      <c r="M884" s="196"/>
      <c r="N884" s="197"/>
      <c r="O884" s="197"/>
      <c r="P884" s="197"/>
      <c r="Q884" s="197"/>
      <c r="R884" s="197"/>
      <c r="S884" s="197"/>
      <c r="T884" s="198"/>
      <c r="AT884" s="192" t="s">
        <v>184</v>
      </c>
      <c r="AU884" s="192" t="s">
        <v>89</v>
      </c>
      <c r="AV884" s="13" t="s">
        <v>89</v>
      </c>
      <c r="AW884" s="13" t="s">
        <v>35</v>
      </c>
      <c r="AX884" s="13" t="s">
        <v>79</v>
      </c>
      <c r="AY884" s="192" t="s">
        <v>177</v>
      </c>
    </row>
    <row r="885" spans="1:65" s="14" customFormat="1">
      <c r="B885" s="199"/>
      <c r="D885" s="191" t="s">
        <v>184</v>
      </c>
      <c r="E885" s="200" t="s">
        <v>1</v>
      </c>
      <c r="F885" s="201" t="s">
        <v>186</v>
      </c>
      <c r="H885" s="202">
        <v>44.83</v>
      </c>
      <c r="I885" s="203"/>
      <c r="L885" s="199"/>
      <c r="M885" s="204"/>
      <c r="N885" s="205"/>
      <c r="O885" s="205"/>
      <c r="P885" s="205"/>
      <c r="Q885" s="205"/>
      <c r="R885" s="205"/>
      <c r="S885" s="205"/>
      <c r="T885" s="206"/>
      <c r="AT885" s="200" t="s">
        <v>184</v>
      </c>
      <c r="AU885" s="200" t="s">
        <v>89</v>
      </c>
      <c r="AV885" s="14" t="s">
        <v>183</v>
      </c>
      <c r="AW885" s="14" t="s">
        <v>35</v>
      </c>
      <c r="AX885" s="14" t="s">
        <v>87</v>
      </c>
      <c r="AY885" s="200" t="s">
        <v>177</v>
      </c>
    </row>
    <row r="886" spans="1:65" s="2" customFormat="1" ht="16.5" customHeight="1">
      <c r="A886" s="33"/>
      <c r="B886" s="141"/>
      <c r="C886" s="214" t="s">
        <v>1191</v>
      </c>
      <c r="D886" s="214" t="s">
        <v>303</v>
      </c>
      <c r="E886" s="215" t="s">
        <v>1192</v>
      </c>
      <c r="F886" s="216" t="s">
        <v>1193</v>
      </c>
      <c r="G886" s="217" t="s">
        <v>197</v>
      </c>
      <c r="H886" s="218">
        <v>5.9180000000000001</v>
      </c>
      <c r="I886" s="219"/>
      <c r="J886" s="220">
        <f>ROUND(I886*H886,2)</f>
        <v>0</v>
      </c>
      <c r="K886" s="221"/>
      <c r="L886" s="222"/>
      <c r="M886" s="223" t="s">
        <v>1</v>
      </c>
      <c r="N886" s="224" t="s">
        <v>44</v>
      </c>
      <c r="O886" s="59"/>
      <c r="P886" s="186">
        <f>O886*H886</f>
        <v>0</v>
      </c>
      <c r="Q886" s="186">
        <v>0.55000000000000004</v>
      </c>
      <c r="R886" s="186">
        <f>Q886*H886</f>
        <v>3.2549000000000001</v>
      </c>
      <c r="S886" s="186">
        <v>0</v>
      </c>
      <c r="T886" s="187">
        <f>S886*H886</f>
        <v>0</v>
      </c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R886" s="188" t="s">
        <v>340</v>
      </c>
      <c r="AT886" s="188" t="s">
        <v>303</v>
      </c>
      <c r="AU886" s="188" t="s">
        <v>89</v>
      </c>
      <c r="AY886" s="18" t="s">
        <v>177</v>
      </c>
      <c r="BE886" s="189">
        <f>IF(N886="základní",J886,0)</f>
        <v>0</v>
      </c>
      <c r="BF886" s="189">
        <f>IF(N886="snížená",J886,0)</f>
        <v>0</v>
      </c>
      <c r="BG886" s="189">
        <f>IF(N886="zákl. přenesená",J886,0)</f>
        <v>0</v>
      </c>
      <c r="BH886" s="189">
        <f>IF(N886="sníž. přenesená",J886,0)</f>
        <v>0</v>
      </c>
      <c r="BI886" s="189">
        <f>IF(N886="nulová",J886,0)</f>
        <v>0</v>
      </c>
      <c r="BJ886" s="18" t="s">
        <v>87</v>
      </c>
      <c r="BK886" s="189">
        <f>ROUND(I886*H886,2)</f>
        <v>0</v>
      </c>
      <c r="BL886" s="18" t="s">
        <v>297</v>
      </c>
      <c r="BM886" s="188" t="s">
        <v>1043</v>
      </c>
    </row>
    <row r="887" spans="1:65" s="15" customFormat="1">
      <c r="B887" s="207"/>
      <c r="D887" s="191" t="s">
        <v>184</v>
      </c>
      <c r="E887" s="208" t="s">
        <v>1</v>
      </c>
      <c r="F887" s="209" t="s">
        <v>1194</v>
      </c>
      <c r="H887" s="208" t="s">
        <v>1</v>
      </c>
      <c r="I887" s="210"/>
      <c r="L887" s="207"/>
      <c r="M887" s="211"/>
      <c r="N887" s="212"/>
      <c r="O887" s="212"/>
      <c r="P887" s="212"/>
      <c r="Q887" s="212"/>
      <c r="R887" s="212"/>
      <c r="S887" s="212"/>
      <c r="T887" s="213"/>
      <c r="AT887" s="208" t="s">
        <v>184</v>
      </c>
      <c r="AU887" s="208" t="s">
        <v>89</v>
      </c>
      <c r="AV887" s="15" t="s">
        <v>87</v>
      </c>
      <c r="AW887" s="15" t="s">
        <v>35</v>
      </c>
      <c r="AX887" s="15" t="s">
        <v>79</v>
      </c>
      <c r="AY887" s="208" t="s">
        <v>177</v>
      </c>
    </row>
    <row r="888" spans="1:65" s="13" customFormat="1">
      <c r="B888" s="190"/>
      <c r="D888" s="191" t="s">
        <v>184</v>
      </c>
      <c r="E888" s="192" t="s">
        <v>1</v>
      </c>
      <c r="F888" s="193" t="s">
        <v>1195</v>
      </c>
      <c r="H888" s="194">
        <v>1.5309999999999999</v>
      </c>
      <c r="I888" s="195"/>
      <c r="L888" s="190"/>
      <c r="M888" s="196"/>
      <c r="N888" s="197"/>
      <c r="O888" s="197"/>
      <c r="P888" s="197"/>
      <c r="Q888" s="197"/>
      <c r="R888" s="197"/>
      <c r="S888" s="197"/>
      <c r="T888" s="198"/>
      <c r="AT888" s="192" t="s">
        <v>184</v>
      </c>
      <c r="AU888" s="192" t="s">
        <v>89</v>
      </c>
      <c r="AV888" s="13" t="s">
        <v>89</v>
      </c>
      <c r="AW888" s="13" t="s">
        <v>35</v>
      </c>
      <c r="AX888" s="13" t="s">
        <v>79</v>
      </c>
      <c r="AY888" s="192" t="s">
        <v>177</v>
      </c>
    </row>
    <row r="889" spans="1:65" s="13" customFormat="1">
      <c r="B889" s="190"/>
      <c r="D889" s="191" t="s">
        <v>184</v>
      </c>
      <c r="E889" s="192" t="s">
        <v>1</v>
      </c>
      <c r="F889" s="193" t="s">
        <v>1196</v>
      </c>
      <c r="H889" s="194">
        <v>3.8490000000000002</v>
      </c>
      <c r="I889" s="195"/>
      <c r="L889" s="190"/>
      <c r="M889" s="196"/>
      <c r="N889" s="197"/>
      <c r="O889" s="197"/>
      <c r="P889" s="197"/>
      <c r="Q889" s="197"/>
      <c r="R889" s="197"/>
      <c r="S889" s="197"/>
      <c r="T889" s="198"/>
      <c r="AT889" s="192" t="s">
        <v>184</v>
      </c>
      <c r="AU889" s="192" t="s">
        <v>89</v>
      </c>
      <c r="AV889" s="13" t="s">
        <v>89</v>
      </c>
      <c r="AW889" s="13" t="s">
        <v>35</v>
      </c>
      <c r="AX889" s="13" t="s">
        <v>79</v>
      </c>
      <c r="AY889" s="192" t="s">
        <v>177</v>
      </c>
    </row>
    <row r="890" spans="1:65" s="16" customFormat="1">
      <c r="B890" s="225"/>
      <c r="D890" s="191" t="s">
        <v>184</v>
      </c>
      <c r="E890" s="226" t="s">
        <v>1</v>
      </c>
      <c r="F890" s="227" t="s">
        <v>479</v>
      </c>
      <c r="H890" s="228">
        <v>5.38</v>
      </c>
      <c r="I890" s="229"/>
      <c r="L890" s="225"/>
      <c r="M890" s="230"/>
      <c r="N890" s="231"/>
      <c r="O890" s="231"/>
      <c r="P890" s="231"/>
      <c r="Q890" s="231"/>
      <c r="R890" s="231"/>
      <c r="S890" s="231"/>
      <c r="T890" s="232"/>
      <c r="AT890" s="226" t="s">
        <v>184</v>
      </c>
      <c r="AU890" s="226" t="s">
        <v>89</v>
      </c>
      <c r="AV890" s="16" t="s">
        <v>194</v>
      </c>
      <c r="AW890" s="16" t="s">
        <v>35</v>
      </c>
      <c r="AX890" s="16" t="s">
        <v>79</v>
      </c>
      <c r="AY890" s="226" t="s">
        <v>177</v>
      </c>
    </row>
    <row r="891" spans="1:65" s="13" customFormat="1">
      <c r="B891" s="190"/>
      <c r="D891" s="191" t="s">
        <v>184</v>
      </c>
      <c r="E891" s="192" t="s">
        <v>1</v>
      </c>
      <c r="F891" s="193" t="s">
        <v>1197</v>
      </c>
      <c r="H891" s="194">
        <v>0.53800000000000003</v>
      </c>
      <c r="I891" s="195"/>
      <c r="L891" s="190"/>
      <c r="M891" s="196"/>
      <c r="N891" s="197"/>
      <c r="O891" s="197"/>
      <c r="P891" s="197"/>
      <c r="Q891" s="197"/>
      <c r="R891" s="197"/>
      <c r="S891" s="197"/>
      <c r="T891" s="198"/>
      <c r="AT891" s="192" t="s">
        <v>184</v>
      </c>
      <c r="AU891" s="192" t="s">
        <v>89</v>
      </c>
      <c r="AV891" s="13" t="s">
        <v>89</v>
      </c>
      <c r="AW891" s="13" t="s">
        <v>35</v>
      </c>
      <c r="AX891" s="13" t="s">
        <v>79</v>
      </c>
      <c r="AY891" s="192" t="s">
        <v>177</v>
      </c>
    </row>
    <row r="892" spans="1:65" s="14" customFormat="1">
      <c r="B892" s="199"/>
      <c r="D892" s="191" t="s">
        <v>184</v>
      </c>
      <c r="E892" s="200" t="s">
        <v>1</v>
      </c>
      <c r="F892" s="201" t="s">
        <v>186</v>
      </c>
      <c r="H892" s="202">
        <v>5.9180000000000001</v>
      </c>
      <c r="I892" s="203"/>
      <c r="L892" s="199"/>
      <c r="M892" s="204"/>
      <c r="N892" s="205"/>
      <c r="O892" s="205"/>
      <c r="P892" s="205"/>
      <c r="Q892" s="205"/>
      <c r="R892" s="205"/>
      <c r="S892" s="205"/>
      <c r="T892" s="206"/>
      <c r="AT892" s="200" t="s">
        <v>184</v>
      </c>
      <c r="AU892" s="200" t="s">
        <v>89</v>
      </c>
      <c r="AV892" s="14" t="s">
        <v>183</v>
      </c>
      <c r="AW892" s="14" t="s">
        <v>35</v>
      </c>
      <c r="AX892" s="14" t="s">
        <v>87</v>
      </c>
      <c r="AY892" s="200" t="s">
        <v>177</v>
      </c>
    </row>
    <row r="893" spans="1:65" s="2" customFormat="1" ht="16.5" customHeight="1">
      <c r="A893" s="33"/>
      <c r="B893" s="141"/>
      <c r="C893" s="214" t="s">
        <v>732</v>
      </c>
      <c r="D893" s="214" t="s">
        <v>303</v>
      </c>
      <c r="E893" s="215" t="s">
        <v>1198</v>
      </c>
      <c r="F893" s="216" t="s">
        <v>1199</v>
      </c>
      <c r="G893" s="217" t="s">
        <v>182</v>
      </c>
      <c r="H893" s="218">
        <v>49.313000000000002</v>
      </c>
      <c r="I893" s="219"/>
      <c r="J893" s="220">
        <f>ROUND(I893*H893,2)</f>
        <v>0</v>
      </c>
      <c r="K893" s="221"/>
      <c r="L893" s="222"/>
      <c r="M893" s="223" t="s">
        <v>1</v>
      </c>
      <c r="N893" s="224" t="s">
        <v>44</v>
      </c>
      <c r="O893" s="59"/>
      <c r="P893" s="186">
        <f>O893*H893</f>
        <v>0</v>
      </c>
      <c r="Q893" s="186">
        <v>1.4500000000000001E-2</v>
      </c>
      <c r="R893" s="186">
        <f>Q893*H893</f>
        <v>0.71503850000000002</v>
      </c>
      <c r="S893" s="186">
        <v>0</v>
      </c>
      <c r="T893" s="187">
        <f>S893*H893</f>
        <v>0</v>
      </c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R893" s="188" t="s">
        <v>340</v>
      </c>
      <c r="AT893" s="188" t="s">
        <v>303</v>
      </c>
      <c r="AU893" s="188" t="s">
        <v>89</v>
      </c>
      <c r="AY893" s="18" t="s">
        <v>177</v>
      </c>
      <c r="BE893" s="189">
        <f>IF(N893="základní",J893,0)</f>
        <v>0</v>
      </c>
      <c r="BF893" s="189">
        <f>IF(N893="snížená",J893,0)</f>
        <v>0</v>
      </c>
      <c r="BG893" s="189">
        <f>IF(N893="zákl. přenesená",J893,0)</f>
        <v>0</v>
      </c>
      <c r="BH893" s="189">
        <f>IF(N893="sníž. přenesená",J893,0)</f>
        <v>0</v>
      </c>
      <c r="BI893" s="189">
        <f>IF(N893="nulová",J893,0)</f>
        <v>0</v>
      </c>
      <c r="BJ893" s="18" t="s">
        <v>87</v>
      </c>
      <c r="BK893" s="189">
        <f>ROUND(I893*H893,2)</f>
        <v>0</v>
      </c>
      <c r="BL893" s="18" t="s">
        <v>297</v>
      </c>
      <c r="BM893" s="188" t="s">
        <v>1152</v>
      </c>
    </row>
    <row r="894" spans="1:65" s="13" customFormat="1">
      <c r="B894" s="190"/>
      <c r="D894" s="191" t="s">
        <v>184</v>
      </c>
      <c r="E894" s="192" t="s">
        <v>1</v>
      </c>
      <c r="F894" s="193" t="s">
        <v>1189</v>
      </c>
      <c r="H894" s="194">
        <v>12.755000000000001</v>
      </c>
      <c r="I894" s="195"/>
      <c r="L894" s="190"/>
      <c r="M894" s="196"/>
      <c r="N894" s="197"/>
      <c r="O894" s="197"/>
      <c r="P894" s="197"/>
      <c r="Q894" s="197"/>
      <c r="R894" s="197"/>
      <c r="S894" s="197"/>
      <c r="T894" s="198"/>
      <c r="AT894" s="192" t="s">
        <v>184</v>
      </c>
      <c r="AU894" s="192" t="s">
        <v>89</v>
      </c>
      <c r="AV894" s="13" t="s">
        <v>89</v>
      </c>
      <c r="AW894" s="13" t="s">
        <v>35</v>
      </c>
      <c r="AX894" s="13" t="s">
        <v>79</v>
      </c>
      <c r="AY894" s="192" t="s">
        <v>177</v>
      </c>
    </row>
    <row r="895" spans="1:65" s="13" customFormat="1">
      <c r="B895" s="190"/>
      <c r="D895" s="191" t="s">
        <v>184</v>
      </c>
      <c r="E895" s="192" t="s">
        <v>1</v>
      </c>
      <c r="F895" s="193" t="s">
        <v>1190</v>
      </c>
      <c r="H895" s="194">
        <v>32.075000000000003</v>
      </c>
      <c r="I895" s="195"/>
      <c r="L895" s="190"/>
      <c r="M895" s="196"/>
      <c r="N895" s="197"/>
      <c r="O895" s="197"/>
      <c r="P895" s="197"/>
      <c r="Q895" s="197"/>
      <c r="R895" s="197"/>
      <c r="S895" s="197"/>
      <c r="T895" s="198"/>
      <c r="AT895" s="192" t="s">
        <v>184</v>
      </c>
      <c r="AU895" s="192" t="s">
        <v>89</v>
      </c>
      <c r="AV895" s="13" t="s">
        <v>89</v>
      </c>
      <c r="AW895" s="13" t="s">
        <v>35</v>
      </c>
      <c r="AX895" s="13" t="s">
        <v>79</v>
      </c>
      <c r="AY895" s="192" t="s">
        <v>177</v>
      </c>
    </row>
    <row r="896" spans="1:65" s="16" customFormat="1">
      <c r="B896" s="225"/>
      <c r="D896" s="191" t="s">
        <v>184</v>
      </c>
      <c r="E896" s="226" t="s">
        <v>1</v>
      </c>
      <c r="F896" s="227" t="s">
        <v>479</v>
      </c>
      <c r="H896" s="228">
        <v>44.83</v>
      </c>
      <c r="I896" s="229"/>
      <c r="L896" s="225"/>
      <c r="M896" s="230"/>
      <c r="N896" s="231"/>
      <c r="O896" s="231"/>
      <c r="P896" s="231"/>
      <c r="Q896" s="231"/>
      <c r="R896" s="231"/>
      <c r="S896" s="231"/>
      <c r="T896" s="232"/>
      <c r="AT896" s="226" t="s">
        <v>184</v>
      </c>
      <c r="AU896" s="226" t="s">
        <v>89</v>
      </c>
      <c r="AV896" s="16" t="s">
        <v>194</v>
      </c>
      <c r="AW896" s="16" t="s">
        <v>35</v>
      </c>
      <c r="AX896" s="16" t="s">
        <v>79</v>
      </c>
      <c r="AY896" s="226" t="s">
        <v>177</v>
      </c>
    </row>
    <row r="897" spans="1:65" s="13" customFormat="1">
      <c r="B897" s="190"/>
      <c r="D897" s="191" t="s">
        <v>184</v>
      </c>
      <c r="E897" s="192" t="s">
        <v>1</v>
      </c>
      <c r="F897" s="193" t="s">
        <v>1200</v>
      </c>
      <c r="H897" s="194">
        <v>4.4829999999999997</v>
      </c>
      <c r="I897" s="195"/>
      <c r="L897" s="190"/>
      <c r="M897" s="196"/>
      <c r="N897" s="197"/>
      <c r="O897" s="197"/>
      <c r="P897" s="197"/>
      <c r="Q897" s="197"/>
      <c r="R897" s="197"/>
      <c r="S897" s="197"/>
      <c r="T897" s="198"/>
      <c r="AT897" s="192" t="s">
        <v>184</v>
      </c>
      <c r="AU897" s="192" t="s">
        <v>89</v>
      </c>
      <c r="AV897" s="13" t="s">
        <v>89</v>
      </c>
      <c r="AW897" s="13" t="s">
        <v>35</v>
      </c>
      <c r="AX897" s="13" t="s">
        <v>79</v>
      </c>
      <c r="AY897" s="192" t="s">
        <v>177</v>
      </c>
    </row>
    <row r="898" spans="1:65" s="14" customFormat="1">
      <c r="B898" s="199"/>
      <c r="D898" s="191" t="s">
        <v>184</v>
      </c>
      <c r="E898" s="200" t="s">
        <v>1</v>
      </c>
      <c r="F898" s="201" t="s">
        <v>186</v>
      </c>
      <c r="H898" s="202">
        <v>49.313000000000002</v>
      </c>
      <c r="I898" s="203"/>
      <c r="L898" s="199"/>
      <c r="M898" s="204"/>
      <c r="N898" s="205"/>
      <c r="O898" s="205"/>
      <c r="P898" s="205"/>
      <c r="Q898" s="205"/>
      <c r="R898" s="205"/>
      <c r="S898" s="205"/>
      <c r="T898" s="206"/>
      <c r="AT898" s="200" t="s">
        <v>184</v>
      </c>
      <c r="AU898" s="200" t="s">
        <v>89</v>
      </c>
      <c r="AV898" s="14" t="s">
        <v>183</v>
      </c>
      <c r="AW898" s="14" t="s">
        <v>35</v>
      </c>
      <c r="AX898" s="14" t="s">
        <v>87</v>
      </c>
      <c r="AY898" s="200" t="s">
        <v>177</v>
      </c>
    </row>
    <row r="899" spans="1:65" s="2" customFormat="1" ht="16.5" customHeight="1">
      <c r="A899" s="33"/>
      <c r="B899" s="141"/>
      <c r="C899" s="176" t="s">
        <v>1201</v>
      </c>
      <c r="D899" s="176" t="s">
        <v>179</v>
      </c>
      <c r="E899" s="177" t="s">
        <v>1202</v>
      </c>
      <c r="F899" s="178" t="s">
        <v>1203</v>
      </c>
      <c r="G899" s="179" t="s">
        <v>798</v>
      </c>
      <c r="H899" s="233"/>
      <c r="I899" s="181"/>
      <c r="J899" s="182">
        <f>ROUND(I899*H899,2)</f>
        <v>0</v>
      </c>
      <c r="K899" s="183"/>
      <c r="L899" s="34"/>
      <c r="M899" s="184" t="s">
        <v>1</v>
      </c>
      <c r="N899" s="185" t="s">
        <v>44</v>
      </c>
      <c r="O899" s="59"/>
      <c r="P899" s="186">
        <f>O899*H899</f>
        <v>0</v>
      </c>
      <c r="Q899" s="186">
        <v>0</v>
      </c>
      <c r="R899" s="186">
        <f>Q899*H899</f>
        <v>0</v>
      </c>
      <c r="S899" s="186">
        <v>0</v>
      </c>
      <c r="T899" s="187">
        <f>S899*H899</f>
        <v>0</v>
      </c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R899" s="188" t="s">
        <v>297</v>
      </c>
      <c r="AT899" s="188" t="s">
        <v>179</v>
      </c>
      <c r="AU899" s="188" t="s">
        <v>89</v>
      </c>
      <c r="AY899" s="18" t="s">
        <v>177</v>
      </c>
      <c r="BE899" s="189">
        <f>IF(N899="základní",J899,0)</f>
        <v>0</v>
      </c>
      <c r="BF899" s="189">
        <f>IF(N899="snížená",J899,0)</f>
        <v>0</v>
      </c>
      <c r="BG899" s="189">
        <f>IF(N899="zákl. přenesená",J899,0)</f>
        <v>0</v>
      </c>
      <c r="BH899" s="189">
        <f>IF(N899="sníž. přenesená",J899,0)</f>
        <v>0</v>
      </c>
      <c r="BI899" s="189">
        <f>IF(N899="nulová",J899,0)</f>
        <v>0</v>
      </c>
      <c r="BJ899" s="18" t="s">
        <v>87</v>
      </c>
      <c r="BK899" s="189">
        <f>ROUND(I899*H899,2)</f>
        <v>0</v>
      </c>
      <c r="BL899" s="18" t="s">
        <v>297</v>
      </c>
      <c r="BM899" s="188" t="s">
        <v>1156</v>
      </c>
    </row>
    <row r="900" spans="1:65" s="12" customFormat="1" ht="22.95" customHeight="1">
      <c r="B900" s="163"/>
      <c r="D900" s="164" t="s">
        <v>78</v>
      </c>
      <c r="E900" s="174" t="s">
        <v>1204</v>
      </c>
      <c r="F900" s="174" t="s">
        <v>1205</v>
      </c>
      <c r="I900" s="166"/>
      <c r="J900" s="175">
        <f>BK900</f>
        <v>0</v>
      </c>
      <c r="L900" s="163"/>
      <c r="M900" s="168"/>
      <c r="N900" s="169"/>
      <c r="O900" s="169"/>
      <c r="P900" s="170">
        <f>SUM(P901:P925)</f>
        <v>0</v>
      </c>
      <c r="Q900" s="169"/>
      <c r="R900" s="170">
        <f>SUM(R901:R925)</f>
        <v>0.72380849999999985</v>
      </c>
      <c r="S900" s="169"/>
      <c r="T900" s="171">
        <f>SUM(T901:T925)</f>
        <v>0</v>
      </c>
      <c r="AR900" s="164" t="s">
        <v>89</v>
      </c>
      <c r="AT900" s="172" t="s">
        <v>78</v>
      </c>
      <c r="AU900" s="172" t="s">
        <v>87</v>
      </c>
      <c r="AY900" s="164" t="s">
        <v>177</v>
      </c>
      <c r="BK900" s="173">
        <f>SUM(BK901:BK925)</f>
        <v>0</v>
      </c>
    </row>
    <row r="901" spans="1:65" s="2" customFormat="1" ht="16.5" customHeight="1">
      <c r="A901" s="33"/>
      <c r="B901" s="141"/>
      <c r="C901" s="176" t="s">
        <v>758</v>
      </c>
      <c r="D901" s="176" t="s">
        <v>179</v>
      </c>
      <c r="E901" s="177" t="s">
        <v>1206</v>
      </c>
      <c r="F901" s="178" t="s">
        <v>1207</v>
      </c>
      <c r="G901" s="179" t="s">
        <v>182</v>
      </c>
      <c r="H901" s="180">
        <v>3.6960000000000002</v>
      </c>
      <c r="I901" s="181"/>
      <c r="J901" s="182">
        <f>ROUND(I901*H901,2)</f>
        <v>0</v>
      </c>
      <c r="K901" s="183"/>
      <c r="L901" s="34"/>
      <c r="M901" s="184" t="s">
        <v>1</v>
      </c>
      <c r="N901" s="185" t="s">
        <v>44</v>
      </c>
      <c r="O901" s="59"/>
      <c r="P901" s="186">
        <f>O901*H901</f>
        <v>0</v>
      </c>
      <c r="Q901" s="186">
        <v>0</v>
      </c>
      <c r="R901" s="186">
        <f>Q901*H901</f>
        <v>0</v>
      </c>
      <c r="S901" s="186">
        <v>0</v>
      </c>
      <c r="T901" s="187">
        <f>S901*H901</f>
        <v>0</v>
      </c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R901" s="188" t="s">
        <v>297</v>
      </c>
      <c r="AT901" s="188" t="s">
        <v>179</v>
      </c>
      <c r="AU901" s="188" t="s">
        <v>89</v>
      </c>
      <c r="AY901" s="18" t="s">
        <v>177</v>
      </c>
      <c r="BE901" s="189">
        <f>IF(N901="základní",J901,0)</f>
        <v>0</v>
      </c>
      <c r="BF901" s="189">
        <f>IF(N901="snížená",J901,0)</f>
        <v>0</v>
      </c>
      <c r="BG901" s="189">
        <f>IF(N901="zákl. přenesená",J901,0)</f>
        <v>0</v>
      </c>
      <c r="BH901" s="189">
        <f>IF(N901="sníž. přenesená",J901,0)</f>
        <v>0</v>
      </c>
      <c r="BI901" s="189">
        <f>IF(N901="nulová",J901,0)</f>
        <v>0</v>
      </c>
      <c r="BJ901" s="18" t="s">
        <v>87</v>
      </c>
      <c r="BK901" s="189">
        <f>ROUND(I901*H901,2)</f>
        <v>0</v>
      </c>
      <c r="BL901" s="18" t="s">
        <v>297</v>
      </c>
      <c r="BM901" s="188" t="s">
        <v>187</v>
      </c>
    </row>
    <row r="902" spans="1:65" s="13" customFormat="1">
      <c r="B902" s="190"/>
      <c r="D902" s="191" t="s">
        <v>184</v>
      </c>
      <c r="E902" s="192" t="s">
        <v>1</v>
      </c>
      <c r="F902" s="193" t="s">
        <v>936</v>
      </c>
      <c r="H902" s="194">
        <v>1.9530000000000001</v>
      </c>
      <c r="I902" s="195"/>
      <c r="L902" s="190"/>
      <c r="M902" s="196"/>
      <c r="N902" s="197"/>
      <c r="O902" s="197"/>
      <c r="P902" s="197"/>
      <c r="Q902" s="197"/>
      <c r="R902" s="197"/>
      <c r="S902" s="197"/>
      <c r="T902" s="198"/>
      <c r="AT902" s="192" t="s">
        <v>184</v>
      </c>
      <c r="AU902" s="192" t="s">
        <v>89</v>
      </c>
      <c r="AV902" s="13" t="s">
        <v>89</v>
      </c>
      <c r="AW902" s="13" t="s">
        <v>35</v>
      </c>
      <c r="AX902" s="13" t="s">
        <v>79</v>
      </c>
      <c r="AY902" s="192" t="s">
        <v>177</v>
      </c>
    </row>
    <row r="903" spans="1:65" s="13" customFormat="1">
      <c r="B903" s="190"/>
      <c r="D903" s="191" t="s">
        <v>184</v>
      </c>
      <c r="E903" s="192" t="s">
        <v>1</v>
      </c>
      <c r="F903" s="193" t="s">
        <v>937</v>
      </c>
      <c r="H903" s="194">
        <v>1.7430000000000001</v>
      </c>
      <c r="I903" s="195"/>
      <c r="L903" s="190"/>
      <c r="M903" s="196"/>
      <c r="N903" s="197"/>
      <c r="O903" s="197"/>
      <c r="P903" s="197"/>
      <c r="Q903" s="197"/>
      <c r="R903" s="197"/>
      <c r="S903" s="197"/>
      <c r="T903" s="198"/>
      <c r="AT903" s="192" t="s">
        <v>184</v>
      </c>
      <c r="AU903" s="192" t="s">
        <v>89</v>
      </c>
      <c r="AV903" s="13" t="s">
        <v>89</v>
      </c>
      <c r="AW903" s="13" t="s">
        <v>35</v>
      </c>
      <c r="AX903" s="13" t="s">
        <v>79</v>
      </c>
      <c r="AY903" s="192" t="s">
        <v>177</v>
      </c>
    </row>
    <row r="904" spans="1:65" s="14" customFormat="1">
      <c r="B904" s="199"/>
      <c r="D904" s="191" t="s">
        <v>184</v>
      </c>
      <c r="E904" s="200" t="s">
        <v>1</v>
      </c>
      <c r="F904" s="201" t="s">
        <v>186</v>
      </c>
      <c r="H904" s="202">
        <v>3.6960000000000002</v>
      </c>
      <c r="I904" s="203"/>
      <c r="L904" s="199"/>
      <c r="M904" s="204"/>
      <c r="N904" s="205"/>
      <c r="O904" s="205"/>
      <c r="P904" s="205"/>
      <c r="Q904" s="205"/>
      <c r="R904" s="205"/>
      <c r="S904" s="205"/>
      <c r="T904" s="206"/>
      <c r="AT904" s="200" t="s">
        <v>184</v>
      </c>
      <c r="AU904" s="200" t="s">
        <v>89</v>
      </c>
      <c r="AV904" s="14" t="s">
        <v>183</v>
      </c>
      <c r="AW904" s="14" t="s">
        <v>35</v>
      </c>
      <c r="AX904" s="14" t="s">
        <v>87</v>
      </c>
      <c r="AY904" s="200" t="s">
        <v>177</v>
      </c>
    </row>
    <row r="905" spans="1:65" s="2" customFormat="1" ht="16.5" customHeight="1">
      <c r="A905" s="33"/>
      <c r="B905" s="141"/>
      <c r="C905" s="176" t="s">
        <v>1208</v>
      </c>
      <c r="D905" s="176" t="s">
        <v>179</v>
      </c>
      <c r="E905" s="177" t="s">
        <v>1209</v>
      </c>
      <c r="F905" s="178" t="s">
        <v>1210</v>
      </c>
      <c r="G905" s="179" t="s">
        <v>182</v>
      </c>
      <c r="H905" s="180">
        <v>28.84</v>
      </c>
      <c r="I905" s="181"/>
      <c r="J905" s="182">
        <f>ROUND(I905*H905,2)</f>
        <v>0</v>
      </c>
      <c r="K905" s="183"/>
      <c r="L905" s="34"/>
      <c r="M905" s="184" t="s">
        <v>1</v>
      </c>
      <c r="N905" s="185" t="s">
        <v>44</v>
      </c>
      <c r="O905" s="59"/>
      <c r="P905" s="186">
        <f>O905*H905</f>
        <v>0</v>
      </c>
      <c r="Q905" s="186">
        <v>0</v>
      </c>
      <c r="R905" s="186">
        <f>Q905*H905</f>
        <v>0</v>
      </c>
      <c r="S905" s="186">
        <v>0</v>
      </c>
      <c r="T905" s="187">
        <f>S905*H905</f>
        <v>0</v>
      </c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R905" s="188" t="s">
        <v>297</v>
      </c>
      <c r="AT905" s="188" t="s">
        <v>179</v>
      </c>
      <c r="AU905" s="188" t="s">
        <v>89</v>
      </c>
      <c r="AY905" s="18" t="s">
        <v>177</v>
      </c>
      <c r="BE905" s="189">
        <f>IF(N905="základní",J905,0)</f>
        <v>0</v>
      </c>
      <c r="BF905" s="189">
        <f>IF(N905="snížená",J905,0)</f>
        <v>0</v>
      </c>
      <c r="BG905" s="189">
        <f>IF(N905="zákl. přenesená",J905,0)</f>
        <v>0</v>
      </c>
      <c r="BH905" s="189">
        <f>IF(N905="sníž. přenesená",J905,0)</f>
        <v>0</v>
      </c>
      <c r="BI905" s="189">
        <f>IF(N905="nulová",J905,0)</f>
        <v>0</v>
      </c>
      <c r="BJ905" s="18" t="s">
        <v>87</v>
      </c>
      <c r="BK905" s="189">
        <f>ROUND(I905*H905,2)</f>
        <v>0</v>
      </c>
      <c r="BL905" s="18" t="s">
        <v>297</v>
      </c>
      <c r="BM905" s="188" t="s">
        <v>200</v>
      </c>
    </row>
    <row r="906" spans="1:65" s="13" customFormat="1">
      <c r="B906" s="190"/>
      <c r="D906" s="191" t="s">
        <v>184</v>
      </c>
      <c r="E906" s="192" t="s">
        <v>1</v>
      </c>
      <c r="F906" s="193" t="s">
        <v>911</v>
      </c>
      <c r="H906" s="194">
        <v>26.88</v>
      </c>
      <c r="I906" s="195"/>
      <c r="L906" s="190"/>
      <c r="M906" s="196"/>
      <c r="N906" s="197"/>
      <c r="O906" s="197"/>
      <c r="P906" s="197"/>
      <c r="Q906" s="197"/>
      <c r="R906" s="197"/>
      <c r="S906" s="197"/>
      <c r="T906" s="198"/>
      <c r="AT906" s="192" t="s">
        <v>184</v>
      </c>
      <c r="AU906" s="192" t="s">
        <v>89</v>
      </c>
      <c r="AV906" s="13" t="s">
        <v>89</v>
      </c>
      <c r="AW906" s="13" t="s">
        <v>35</v>
      </c>
      <c r="AX906" s="13" t="s">
        <v>79</v>
      </c>
      <c r="AY906" s="192" t="s">
        <v>177</v>
      </c>
    </row>
    <row r="907" spans="1:65" s="13" customFormat="1">
      <c r="B907" s="190"/>
      <c r="D907" s="191" t="s">
        <v>184</v>
      </c>
      <c r="E907" s="192" t="s">
        <v>1</v>
      </c>
      <c r="F907" s="193" t="s">
        <v>912</v>
      </c>
      <c r="H907" s="194">
        <v>1.96</v>
      </c>
      <c r="I907" s="195"/>
      <c r="L907" s="190"/>
      <c r="M907" s="196"/>
      <c r="N907" s="197"/>
      <c r="O907" s="197"/>
      <c r="P907" s="197"/>
      <c r="Q907" s="197"/>
      <c r="R907" s="197"/>
      <c r="S907" s="197"/>
      <c r="T907" s="198"/>
      <c r="AT907" s="192" t="s">
        <v>184</v>
      </c>
      <c r="AU907" s="192" t="s">
        <v>89</v>
      </c>
      <c r="AV907" s="13" t="s">
        <v>89</v>
      </c>
      <c r="AW907" s="13" t="s">
        <v>35</v>
      </c>
      <c r="AX907" s="13" t="s">
        <v>79</v>
      </c>
      <c r="AY907" s="192" t="s">
        <v>177</v>
      </c>
    </row>
    <row r="908" spans="1:65" s="14" customFormat="1">
      <c r="B908" s="199"/>
      <c r="D908" s="191" t="s">
        <v>184</v>
      </c>
      <c r="E908" s="200" t="s">
        <v>1</v>
      </c>
      <c r="F908" s="201" t="s">
        <v>186</v>
      </c>
      <c r="H908" s="202">
        <v>28.84</v>
      </c>
      <c r="I908" s="203"/>
      <c r="L908" s="199"/>
      <c r="M908" s="204"/>
      <c r="N908" s="205"/>
      <c r="O908" s="205"/>
      <c r="P908" s="205"/>
      <c r="Q908" s="205"/>
      <c r="R908" s="205"/>
      <c r="S908" s="205"/>
      <c r="T908" s="206"/>
      <c r="AT908" s="200" t="s">
        <v>184</v>
      </c>
      <c r="AU908" s="200" t="s">
        <v>89</v>
      </c>
      <c r="AV908" s="14" t="s">
        <v>183</v>
      </c>
      <c r="AW908" s="14" t="s">
        <v>35</v>
      </c>
      <c r="AX908" s="14" t="s">
        <v>87</v>
      </c>
      <c r="AY908" s="200" t="s">
        <v>177</v>
      </c>
    </row>
    <row r="909" spans="1:65" s="2" customFormat="1" ht="16.5" customHeight="1">
      <c r="A909" s="33"/>
      <c r="B909" s="141"/>
      <c r="C909" s="214" t="s">
        <v>766</v>
      </c>
      <c r="D909" s="214" t="s">
        <v>303</v>
      </c>
      <c r="E909" s="215" t="s">
        <v>1211</v>
      </c>
      <c r="F909" s="216" t="s">
        <v>1212</v>
      </c>
      <c r="G909" s="217" t="s">
        <v>182</v>
      </c>
      <c r="H909" s="218">
        <v>35.79</v>
      </c>
      <c r="I909" s="219"/>
      <c r="J909" s="220">
        <f>ROUND(I909*H909,2)</f>
        <v>0</v>
      </c>
      <c r="K909" s="221"/>
      <c r="L909" s="222"/>
      <c r="M909" s="223" t="s">
        <v>1</v>
      </c>
      <c r="N909" s="224" t="s">
        <v>44</v>
      </c>
      <c r="O909" s="59"/>
      <c r="P909" s="186">
        <f>O909*H909</f>
        <v>0</v>
      </c>
      <c r="Q909" s="186">
        <v>1.6629999999999999E-2</v>
      </c>
      <c r="R909" s="186">
        <f>Q909*H909</f>
        <v>0.59518769999999999</v>
      </c>
      <c r="S909" s="186">
        <v>0</v>
      </c>
      <c r="T909" s="187">
        <f>S909*H909</f>
        <v>0</v>
      </c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R909" s="188" t="s">
        <v>340</v>
      </c>
      <c r="AT909" s="188" t="s">
        <v>303</v>
      </c>
      <c r="AU909" s="188" t="s">
        <v>89</v>
      </c>
      <c r="AY909" s="18" t="s">
        <v>177</v>
      </c>
      <c r="BE909" s="189">
        <f>IF(N909="základní",J909,0)</f>
        <v>0</v>
      </c>
      <c r="BF909" s="189">
        <f>IF(N909="snížená",J909,0)</f>
        <v>0</v>
      </c>
      <c r="BG909" s="189">
        <f>IF(N909="zákl. přenesená",J909,0)</f>
        <v>0</v>
      </c>
      <c r="BH909" s="189">
        <f>IF(N909="sníž. přenesená",J909,0)</f>
        <v>0</v>
      </c>
      <c r="BI909" s="189">
        <f>IF(N909="nulová",J909,0)</f>
        <v>0</v>
      </c>
      <c r="BJ909" s="18" t="s">
        <v>87</v>
      </c>
      <c r="BK909" s="189">
        <f>ROUND(I909*H909,2)</f>
        <v>0</v>
      </c>
      <c r="BL909" s="18" t="s">
        <v>297</v>
      </c>
      <c r="BM909" s="188" t="s">
        <v>210</v>
      </c>
    </row>
    <row r="910" spans="1:65" s="13" customFormat="1">
      <c r="B910" s="190"/>
      <c r="D910" s="191" t="s">
        <v>184</v>
      </c>
      <c r="E910" s="192" t="s">
        <v>1</v>
      </c>
      <c r="F910" s="193" t="s">
        <v>911</v>
      </c>
      <c r="H910" s="194">
        <v>26.88</v>
      </c>
      <c r="I910" s="195"/>
      <c r="L910" s="190"/>
      <c r="M910" s="196"/>
      <c r="N910" s="197"/>
      <c r="O910" s="197"/>
      <c r="P910" s="197"/>
      <c r="Q910" s="197"/>
      <c r="R910" s="197"/>
      <c r="S910" s="197"/>
      <c r="T910" s="198"/>
      <c r="AT910" s="192" t="s">
        <v>184</v>
      </c>
      <c r="AU910" s="192" t="s">
        <v>89</v>
      </c>
      <c r="AV910" s="13" t="s">
        <v>89</v>
      </c>
      <c r="AW910" s="13" t="s">
        <v>35</v>
      </c>
      <c r="AX910" s="13" t="s">
        <v>79</v>
      </c>
      <c r="AY910" s="192" t="s">
        <v>177</v>
      </c>
    </row>
    <row r="911" spans="1:65" s="13" customFormat="1">
      <c r="B911" s="190"/>
      <c r="D911" s="191" t="s">
        <v>184</v>
      </c>
      <c r="E911" s="192" t="s">
        <v>1</v>
      </c>
      <c r="F911" s="193" t="s">
        <v>912</v>
      </c>
      <c r="H911" s="194">
        <v>1.96</v>
      </c>
      <c r="I911" s="195"/>
      <c r="L911" s="190"/>
      <c r="M911" s="196"/>
      <c r="N911" s="197"/>
      <c r="O911" s="197"/>
      <c r="P911" s="197"/>
      <c r="Q911" s="197"/>
      <c r="R911" s="197"/>
      <c r="S911" s="197"/>
      <c r="T911" s="198"/>
      <c r="AT911" s="192" t="s">
        <v>184</v>
      </c>
      <c r="AU911" s="192" t="s">
        <v>89</v>
      </c>
      <c r="AV911" s="13" t="s">
        <v>89</v>
      </c>
      <c r="AW911" s="13" t="s">
        <v>35</v>
      </c>
      <c r="AX911" s="13" t="s">
        <v>79</v>
      </c>
      <c r="AY911" s="192" t="s">
        <v>177</v>
      </c>
    </row>
    <row r="912" spans="1:65" s="13" customFormat="1">
      <c r="B912" s="190"/>
      <c r="D912" s="191" t="s">
        <v>184</v>
      </c>
      <c r="E912" s="192" t="s">
        <v>1</v>
      </c>
      <c r="F912" s="193" t="s">
        <v>936</v>
      </c>
      <c r="H912" s="194">
        <v>1.9530000000000001</v>
      </c>
      <c r="I912" s="195"/>
      <c r="L912" s="190"/>
      <c r="M912" s="196"/>
      <c r="N912" s="197"/>
      <c r="O912" s="197"/>
      <c r="P912" s="197"/>
      <c r="Q912" s="197"/>
      <c r="R912" s="197"/>
      <c r="S912" s="197"/>
      <c r="T912" s="198"/>
      <c r="AT912" s="192" t="s">
        <v>184</v>
      </c>
      <c r="AU912" s="192" t="s">
        <v>89</v>
      </c>
      <c r="AV912" s="13" t="s">
        <v>89</v>
      </c>
      <c r="AW912" s="13" t="s">
        <v>35</v>
      </c>
      <c r="AX912" s="13" t="s">
        <v>79</v>
      </c>
      <c r="AY912" s="192" t="s">
        <v>177</v>
      </c>
    </row>
    <row r="913" spans="1:65" s="13" customFormat="1">
      <c r="B913" s="190"/>
      <c r="D913" s="191" t="s">
        <v>184</v>
      </c>
      <c r="E913" s="192" t="s">
        <v>1</v>
      </c>
      <c r="F913" s="193" t="s">
        <v>937</v>
      </c>
      <c r="H913" s="194">
        <v>1.7430000000000001</v>
      </c>
      <c r="I913" s="195"/>
      <c r="L913" s="190"/>
      <c r="M913" s="196"/>
      <c r="N913" s="197"/>
      <c r="O913" s="197"/>
      <c r="P913" s="197"/>
      <c r="Q913" s="197"/>
      <c r="R913" s="197"/>
      <c r="S913" s="197"/>
      <c r="T913" s="198"/>
      <c r="AT913" s="192" t="s">
        <v>184</v>
      </c>
      <c r="AU913" s="192" t="s">
        <v>89</v>
      </c>
      <c r="AV913" s="13" t="s">
        <v>89</v>
      </c>
      <c r="AW913" s="13" t="s">
        <v>35</v>
      </c>
      <c r="AX913" s="13" t="s">
        <v>79</v>
      </c>
      <c r="AY913" s="192" t="s">
        <v>177</v>
      </c>
    </row>
    <row r="914" spans="1:65" s="16" customFormat="1">
      <c r="B914" s="225"/>
      <c r="D914" s="191" t="s">
        <v>184</v>
      </c>
      <c r="E914" s="226" t="s">
        <v>1</v>
      </c>
      <c r="F914" s="227" t="s">
        <v>479</v>
      </c>
      <c r="H914" s="228">
        <v>32.536000000000001</v>
      </c>
      <c r="I914" s="229"/>
      <c r="L914" s="225"/>
      <c r="M914" s="230"/>
      <c r="N914" s="231"/>
      <c r="O914" s="231"/>
      <c r="P914" s="231"/>
      <c r="Q914" s="231"/>
      <c r="R914" s="231"/>
      <c r="S914" s="231"/>
      <c r="T914" s="232"/>
      <c r="AT914" s="226" t="s">
        <v>184</v>
      </c>
      <c r="AU914" s="226" t="s">
        <v>89</v>
      </c>
      <c r="AV914" s="16" t="s">
        <v>194</v>
      </c>
      <c r="AW914" s="16" t="s">
        <v>35</v>
      </c>
      <c r="AX914" s="16" t="s">
        <v>79</v>
      </c>
      <c r="AY914" s="226" t="s">
        <v>177</v>
      </c>
    </row>
    <row r="915" spans="1:65" s="13" customFormat="1">
      <c r="B915" s="190"/>
      <c r="D915" s="191" t="s">
        <v>184</v>
      </c>
      <c r="E915" s="192" t="s">
        <v>1</v>
      </c>
      <c r="F915" s="193" t="s">
        <v>1213</v>
      </c>
      <c r="H915" s="194">
        <v>3.254</v>
      </c>
      <c r="I915" s="195"/>
      <c r="L915" s="190"/>
      <c r="M915" s="196"/>
      <c r="N915" s="197"/>
      <c r="O915" s="197"/>
      <c r="P915" s="197"/>
      <c r="Q915" s="197"/>
      <c r="R915" s="197"/>
      <c r="S915" s="197"/>
      <c r="T915" s="198"/>
      <c r="AT915" s="192" t="s">
        <v>184</v>
      </c>
      <c r="AU915" s="192" t="s">
        <v>89</v>
      </c>
      <c r="AV915" s="13" t="s">
        <v>89</v>
      </c>
      <c r="AW915" s="13" t="s">
        <v>35</v>
      </c>
      <c r="AX915" s="13" t="s">
        <v>79</v>
      </c>
      <c r="AY915" s="192" t="s">
        <v>177</v>
      </c>
    </row>
    <row r="916" spans="1:65" s="14" customFormat="1">
      <c r="B916" s="199"/>
      <c r="D916" s="191" t="s">
        <v>184</v>
      </c>
      <c r="E916" s="200" t="s">
        <v>1</v>
      </c>
      <c r="F916" s="201" t="s">
        <v>186</v>
      </c>
      <c r="H916" s="202">
        <v>35.79</v>
      </c>
      <c r="I916" s="203"/>
      <c r="L916" s="199"/>
      <c r="M916" s="204"/>
      <c r="N916" s="205"/>
      <c r="O916" s="205"/>
      <c r="P916" s="205"/>
      <c r="Q916" s="205"/>
      <c r="R916" s="205"/>
      <c r="S916" s="205"/>
      <c r="T916" s="206"/>
      <c r="AT916" s="200" t="s">
        <v>184</v>
      </c>
      <c r="AU916" s="200" t="s">
        <v>89</v>
      </c>
      <c r="AV916" s="14" t="s">
        <v>183</v>
      </c>
      <c r="AW916" s="14" t="s">
        <v>35</v>
      </c>
      <c r="AX916" s="14" t="s">
        <v>87</v>
      </c>
      <c r="AY916" s="200" t="s">
        <v>177</v>
      </c>
    </row>
    <row r="917" spans="1:65" s="2" customFormat="1" ht="16.5" customHeight="1">
      <c r="A917" s="33"/>
      <c r="B917" s="141"/>
      <c r="C917" s="176" t="s">
        <v>1214</v>
      </c>
      <c r="D917" s="176" t="s">
        <v>179</v>
      </c>
      <c r="E917" s="177" t="s">
        <v>1215</v>
      </c>
      <c r="F917" s="178" t="s">
        <v>1216</v>
      </c>
      <c r="G917" s="179" t="s">
        <v>182</v>
      </c>
      <c r="H917" s="180">
        <v>12.992000000000001</v>
      </c>
      <c r="I917" s="181"/>
      <c r="J917" s="182">
        <f>ROUND(I917*H917,2)</f>
        <v>0</v>
      </c>
      <c r="K917" s="183"/>
      <c r="L917" s="34"/>
      <c r="M917" s="184" t="s">
        <v>1</v>
      </c>
      <c r="N917" s="185" t="s">
        <v>44</v>
      </c>
      <c r="O917" s="59"/>
      <c r="P917" s="186">
        <f>O917*H917</f>
        <v>0</v>
      </c>
      <c r="Q917" s="186">
        <v>1E-4</v>
      </c>
      <c r="R917" s="186">
        <f>Q917*H917</f>
        <v>1.2992000000000001E-3</v>
      </c>
      <c r="S917" s="186">
        <v>0</v>
      </c>
      <c r="T917" s="187">
        <f>S917*H917</f>
        <v>0</v>
      </c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R917" s="188" t="s">
        <v>297</v>
      </c>
      <c r="AT917" s="188" t="s">
        <v>179</v>
      </c>
      <c r="AU917" s="188" t="s">
        <v>89</v>
      </c>
      <c r="AY917" s="18" t="s">
        <v>177</v>
      </c>
      <c r="BE917" s="189">
        <f>IF(N917="základní",J917,0)</f>
        <v>0</v>
      </c>
      <c r="BF917" s="189">
        <f>IF(N917="snížená",J917,0)</f>
        <v>0</v>
      </c>
      <c r="BG917" s="189">
        <f>IF(N917="zákl. přenesená",J917,0)</f>
        <v>0</v>
      </c>
      <c r="BH917" s="189">
        <f>IF(N917="sníž. přenesená",J917,0)</f>
        <v>0</v>
      </c>
      <c r="BI917" s="189">
        <f>IF(N917="nulová",J917,0)</f>
        <v>0</v>
      </c>
      <c r="BJ917" s="18" t="s">
        <v>87</v>
      </c>
      <c r="BK917" s="189">
        <f>ROUND(I917*H917,2)</f>
        <v>0</v>
      </c>
      <c r="BL917" s="18" t="s">
        <v>297</v>
      </c>
      <c r="BM917" s="188" t="s">
        <v>1217</v>
      </c>
    </row>
    <row r="918" spans="1:65" s="15" customFormat="1">
      <c r="B918" s="207"/>
      <c r="D918" s="191" t="s">
        <v>184</v>
      </c>
      <c r="E918" s="208" t="s">
        <v>1</v>
      </c>
      <c r="F918" s="209" t="s">
        <v>250</v>
      </c>
      <c r="H918" s="208" t="s">
        <v>1</v>
      </c>
      <c r="I918" s="210"/>
      <c r="L918" s="207"/>
      <c r="M918" s="211"/>
      <c r="N918" s="212"/>
      <c r="O918" s="212"/>
      <c r="P918" s="212"/>
      <c r="Q918" s="212"/>
      <c r="R918" s="212"/>
      <c r="S918" s="212"/>
      <c r="T918" s="213"/>
      <c r="AT918" s="208" t="s">
        <v>184</v>
      </c>
      <c r="AU918" s="208" t="s">
        <v>89</v>
      </c>
      <c r="AV918" s="15" t="s">
        <v>87</v>
      </c>
      <c r="AW918" s="15" t="s">
        <v>35</v>
      </c>
      <c r="AX918" s="15" t="s">
        <v>79</v>
      </c>
      <c r="AY918" s="208" t="s">
        <v>177</v>
      </c>
    </row>
    <row r="919" spans="1:65" s="13" customFormat="1">
      <c r="B919" s="190"/>
      <c r="D919" s="191" t="s">
        <v>184</v>
      </c>
      <c r="E919" s="192" t="s">
        <v>1</v>
      </c>
      <c r="F919" s="193" t="s">
        <v>1218</v>
      </c>
      <c r="H919" s="194">
        <v>12.992000000000001</v>
      </c>
      <c r="I919" s="195"/>
      <c r="L919" s="190"/>
      <c r="M919" s="196"/>
      <c r="N919" s="197"/>
      <c r="O919" s="197"/>
      <c r="P919" s="197"/>
      <c r="Q919" s="197"/>
      <c r="R919" s="197"/>
      <c r="S919" s="197"/>
      <c r="T919" s="198"/>
      <c r="AT919" s="192" t="s">
        <v>184</v>
      </c>
      <c r="AU919" s="192" t="s">
        <v>89</v>
      </c>
      <c r="AV919" s="13" t="s">
        <v>89</v>
      </c>
      <c r="AW919" s="13" t="s">
        <v>35</v>
      </c>
      <c r="AX919" s="13" t="s">
        <v>79</v>
      </c>
      <c r="AY919" s="192" t="s">
        <v>177</v>
      </c>
    </row>
    <row r="920" spans="1:65" s="14" customFormat="1">
      <c r="B920" s="199"/>
      <c r="D920" s="191" t="s">
        <v>184</v>
      </c>
      <c r="E920" s="200" t="s">
        <v>1</v>
      </c>
      <c r="F920" s="201" t="s">
        <v>186</v>
      </c>
      <c r="H920" s="202">
        <v>12.992000000000001</v>
      </c>
      <c r="I920" s="203"/>
      <c r="L920" s="199"/>
      <c r="M920" s="204"/>
      <c r="N920" s="205"/>
      <c r="O920" s="205"/>
      <c r="P920" s="205"/>
      <c r="Q920" s="205"/>
      <c r="R920" s="205"/>
      <c r="S920" s="205"/>
      <c r="T920" s="206"/>
      <c r="AT920" s="200" t="s">
        <v>184</v>
      </c>
      <c r="AU920" s="200" t="s">
        <v>89</v>
      </c>
      <c r="AV920" s="14" t="s">
        <v>183</v>
      </c>
      <c r="AW920" s="14" t="s">
        <v>35</v>
      </c>
      <c r="AX920" s="14" t="s">
        <v>87</v>
      </c>
      <c r="AY920" s="200" t="s">
        <v>177</v>
      </c>
    </row>
    <row r="921" spans="1:65" s="2" customFormat="1" ht="16.5" customHeight="1">
      <c r="A921" s="33"/>
      <c r="B921" s="141"/>
      <c r="C921" s="176" t="s">
        <v>1219</v>
      </c>
      <c r="D921" s="176" t="s">
        <v>179</v>
      </c>
      <c r="E921" s="177" t="s">
        <v>1220</v>
      </c>
      <c r="F921" s="178" t="s">
        <v>1221</v>
      </c>
      <c r="G921" s="179" t="s">
        <v>282</v>
      </c>
      <c r="H921" s="180">
        <v>16.239999999999998</v>
      </c>
      <c r="I921" s="181"/>
      <c r="J921" s="182">
        <f>ROUND(I921*H921,2)</f>
        <v>0</v>
      </c>
      <c r="K921" s="183"/>
      <c r="L921" s="34"/>
      <c r="M921" s="184" t="s">
        <v>1</v>
      </c>
      <c r="N921" s="185" t="s">
        <v>44</v>
      </c>
      <c r="O921" s="59"/>
      <c r="P921" s="186">
        <f>O921*H921</f>
        <v>0</v>
      </c>
      <c r="Q921" s="186">
        <v>7.8399999999999997E-3</v>
      </c>
      <c r="R921" s="186">
        <f>Q921*H921</f>
        <v>0.12732159999999998</v>
      </c>
      <c r="S921" s="186">
        <v>0</v>
      </c>
      <c r="T921" s="187">
        <f>S921*H921</f>
        <v>0</v>
      </c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R921" s="188" t="s">
        <v>297</v>
      </c>
      <c r="AT921" s="188" t="s">
        <v>179</v>
      </c>
      <c r="AU921" s="188" t="s">
        <v>89</v>
      </c>
      <c r="AY921" s="18" t="s">
        <v>177</v>
      </c>
      <c r="BE921" s="189">
        <f>IF(N921="základní",J921,0)</f>
        <v>0</v>
      </c>
      <c r="BF921" s="189">
        <f>IF(N921="snížená",J921,0)</f>
        <v>0</v>
      </c>
      <c r="BG921" s="189">
        <f>IF(N921="zákl. přenesená",J921,0)</f>
        <v>0</v>
      </c>
      <c r="BH921" s="189">
        <f>IF(N921="sníž. přenesená",J921,0)</f>
        <v>0</v>
      </c>
      <c r="BI921" s="189">
        <f>IF(N921="nulová",J921,0)</f>
        <v>0</v>
      </c>
      <c r="BJ921" s="18" t="s">
        <v>87</v>
      </c>
      <c r="BK921" s="189">
        <f>ROUND(I921*H921,2)</f>
        <v>0</v>
      </c>
      <c r="BL921" s="18" t="s">
        <v>297</v>
      </c>
      <c r="BM921" s="188" t="s">
        <v>1222</v>
      </c>
    </row>
    <row r="922" spans="1:65" s="15" customFormat="1">
      <c r="B922" s="207"/>
      <c r="D922" s="191" t="s">
        <v>184</v>
      </c>
      <c r="E922" s="208" t="s">
        <v>1</v>
      </c>
      <c r="F922" s="209" t="s">
        <v>250</v>
      </c>
      <c r="H922" s="208" t="s">
        <v>1</v>
      </c>
      <c r="I922" s="210"/>
      <c r="L922" s="207"/>
      <c r="M922" s="211"/>
      <c r="N922" s="212"/>
      <c r="O922" s="212"/>
      <c r="P922" s="212"/>
      <c r="Q922" s="212"/>
      <c r="R922" s="212"/>
      <c r="S922" s="212"/>
      <c r="T922" s="213"/>
      <c r="AT922" s="208" t="s">
        <v>184</v>
      </c>
      <c r="AU922" s="208" t="s">
        <v>89</v>
      </c>
      <c r="AV922" s="15" t="s">
        <v>87</v>
      </c>
      <c r="AW922" s="15" t="s">
        <v>35</v>
      </c>
      <c r="AX922" s="15" t="s">
        <v>79</v>
      </c>
      <c r="AY922" s="208" t="s">
        <v>177</v>
      </c>
    </row>
    <row r="923" spans="1:65" s="13" customFormat="1">
      <c r="B923" s="190"/>
      <c r="D923" s="191" t="s">
        <v>184</v>
      </c>
      <c r="E923" s="192" t="s">
        <v>1</v>
      </c>
      <c r="F923" s="193" t="s">
        <v>1223</v>
      </c>
      <c r="H923" s="194">
        <v>16.239999999999998</v>
      </c>
      <c r="I923" s="195"/>
      <c r="L923" s="190"/>
      <c r="M923" s="196"/>
      <c r="N923" s="197"/>
      <c r="O923" s="197"/>
      <c r="P923" s="197"/>
      <c r="Q923" s="197"/>
      <c r="R923" s="197"/>
      <c r="S923" s="197"/>
      <c r="T923" s="198"/>
      <c r="AT923" s="192" t="s">
        <v>184</v>
      </c>
      <c r="AU923" s="192" t="s">
        <v>89</v>
      </c>
      <c r="AV923" s="13" t="s">
        <v>89</v>
      </c>
      <c r="AW923" s="13" t="s">
        <v>35</v>
      </c>
      <c r="AX923" s="13" t="s">
        <v>79</v>
      </c>
      <c r="AY923" s="192" t="s">
        <v>177</v>
      </c>
    </row>
    <row r="924" spans="1:65" s="14" customFormat="1">
      <c r="B924" s="199"/>
      <c r="D924" s="191" t="s">
        <v>184</v>
      </c>
      <c r="E924" s="200" t="s">
        <v>1</v>
      </c>
      <c r="F924" s="201" t="s">
        <v>186</v>
      </c>
      <c r="H924" s="202">
        <v>16.239999999999998</v>
      </c>
      <c r="I924" s="203"/>
      <c r="L924" s="199"/>
      <c r="M924" s="204"/>
      <c r="N924" s="205"/>
      <c r="O924" s="205"/>
      <c r="P924" s="205"/>
      <c r="Q924" s="205"/>
      <c r="R924" s="205"/>
      <c r="S924" s="205"/>
      <c r="T924" s="206"/>
      <c r="AT924" s="200" t="s">
        <v>184</v>
      </c>
      <c r="AU924" s="200" t="s">
        <v>89</v>
      </c>
      <c r="AV924" s="14" t="s">
        <v>183</v>
      </c>
      <c r="AW924" s="14" t="s">
        <v>35</v>
      </c>
      <c r="AX924" s="14" t="s">
        <v>87</v>
      </c>
      <c r="AY924" s="200" t="s">
        <v>177</v>
      </c>
    </row>
    <row r="925" spans="1:65" s="2" customFormat="1" ht="16.5" customHeight="1">
      <c r="A925" s="33"/>
      <c r="B925" s="141"/>
      <c r="C925" s="176" t="s">
        <v>1224</v>
      </c>
      <c r="D925" s="176" t="s">
        <v>179</v>
      </c>
      <c r="E925" s="177" t="s">
        <v>1225</v>
      </c>
      <c r="F925" s="178" t="s">
        <v>1226</v>
      </c>
      <c r="G925" s="179" t="s">
        <v>798</v>
      </c>
      <c r="H925" s="233"/>
      <c r="I925" s="181"/>
      <c r="J925" s="182">
        <f>ROUND(I925*H925,2)</f>
        <v>0</v>
      </c>
      <c r="K925" s="183"/>
      <c r="L925" s="34"/>
      <c r="M925" s="184" t="s">
        <v>1</v>
      </c>
      <c r="N925" s="185" t="s">
        <v>44</v>
      </c>
      <c r="O925" s="59"/>
      <c r="P925" s="186">
        <f>O925*H925</f>
        <v>0</v>
      </c>
      <c r="Q925" s="186">
        <v>0</v>
      </c>
      <c r="R925" s="186">
        <f>Q925*H925</f>
        <v>0</v>
      </c>
      <c r="S925" s="186">
        <v>0</v>
      </c>
      <c r="T925" s="187">
        <f>S925*H925</f>
        <v>0</v>
      </c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R925" s="188" t="s">
        <v>297</v>
      </c>
      <c r="AT925" s="188" t="s">
        <v>179</v>
      </c>
      <c r="AU925" s="188" t="s">
        <v>89</v>
      </c>
      <c r="AY925" s="18" t="s">
        <v>177</v>
      </c>
      <c r="BE925" s="189">
        <f>IF(N925="základní",J925,0)</f>
        <v>0</v>
      </c>
      <c r="BF925" s="189">
        <f>IF(N925="snížená",J925,0)</f>
        <v>0</v>
      </c>
      <c r="BG925" s="189">
        <f>IF(N925="zákl. přenesená",J925,0)</f>
        <v>0</v>
      </c>
      <c r="BH925" s="189">
        <f>IF(N925="sníž. přenesená",J925,0)</f>
        <v>0</v>
      </c>
      <c r="BI925" s="189">
        <f>IF(N925="nulová",J925,0)</f>
        <v>0</v>
      </c>
      <c r="BJ925" s="18" t="s">
        <v>87</v>
      </c>
      <c r="BK925" s="189">
        <f>ROUND(I925*H925,2)</f>
        <v>0</v>
      </c>
      <c r="BL925" s="18" t="s">
        <v>297</v>
      </c>
      <c r="BM925" s="188" t="s">
        <v>225</v>
      </c>
    </row>
    <row r="926" spans="1:65" s="12" customFormat="1" ht="22.95" customHeight="1">
      <c r="B926" s="163"/>
      <c r="D926" s="164" t="s">
        <v>78</v>
      </c>
      <c r="E926" s="174" t="s">
        <v>1227</v>
      </c>
      <c r="F926" s="174" t="s">
        <v>1228</v>
      </c>
      <c r="I926" s="166"/>
      <c r="J926" s="175">
        <f>BK926</f>
        <v>0</v>
      </c>
      <c r="L926" s="163"/>
      <c r="M926" s="168"/>
      <c r="N926" s="169"/>
      <c r="O926" s="169"/>
      <c r="P926" s="170">
        <f>SUM(P927:P975)</f>
        <v>0</v>
      </c>
      <c r="Q926" s="169"/>
      <c r="R926" s="170">
        <f>SUM(R927:R975)</f>
        <v>0.17461100000000002</v>
      </c>
      <c r="S926" s="169"/>
      <c r="T926" s="171">
        <f>SUM(T927:T975)</f>
        <v>0.37959013999999996</v>
      </c>
      <c r="AR926" s="164" t="s">
        <v>89</v>
      </c>
      <c r="AT926" s="172" t="s">
        <v>78</v>
      </c>
      <c r="AU926" s="172" t="s">
        <v>87</v>
      </c>
      <c r="AY926" s="164" t="s">
        <v>177</v>
      </c>
      <c r="BK926" s="173">
        <f>SUM(BK927:BK975)</f>
        <v>0</v>
      </c>
    </row>
    <row r="927" spans="1:65" s="2" customFormat="1" ht="16.5" customHeight="1">
      <c r="A927" s="33"/>
      <c r="B927" s="141"/>
      <c r="C927" s="176" t="s">
        <v>772</v>
      </c>
      <c r="D927" s="176" t="s">
        <v>179</v>
      </c>
      <c r="E927" s="177" t="s">
        <v>1229</v>
      </c>
      <c r="F927" s="178" t="s">
        <v>1230</v>
      </c>
      <c r="G927" s="179" t="s">
        <v>282</v>
      </c>
      <c r="H927" s="180">
        <v>6.7</v>
      </c>
      <c r="I927" s="181"/>
      <c r="J927" s="182">
        <f>ROUND(I927*H927,2)</f>
        <v>0</v>
      </c>
      <c r="K927" s="183"/>
      <c r="L927" s="34"/>
      <c r="M927" s="184" t="s">
        <v>1</v>
      </c>
      <c r="N927" s="185" t="s">
        <v>44</v>
      </c>
      <c r="O927" s="59"/>
      <c r="P927" s="186">
        <f>O927*H927</f>
        <v>0</v>
      </c>
      <c r="Q927" s="186">
        <v>2.9299999999999999E-3</v>
      </c>
      <c r="R927" s="186">
        <f>Q927*H927</f>
        <v>1.9630999999999999E-2</v>
      </c>
      <c r="S927" s="186">
        <v>0</v>
      </c>
      <c r="T927" s="187">
        <f>S927*H927</f>
        <v>0</v>
      </c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R927" s="188" t="s">
        <v>297</v>
      </c>
      <c r="AT927" s="188" t="s">
        <v>179</v>
      </c>
      <c r="AU927" s="188" t="s">
        <v>89</v>
      </c>
      <c r="AY927" s="18" t="s">
        <v>177</v>
      </c>
      <c r="BE927" s="189">
        <f>IF(N927="základní",J927,0)</f>
        <v>0</v>
      </c>
      <c r="BF927" s="189">
        <f>IF(N927="snížená",J927,0)</f>
        <v>0</v>
      </c>
      <c r="BG927" s="189">
        <f>IF(N927="zákl. přenesená",J927,0)</f>
        <v>0</v>
      </c>
      <c r="BH927" s="189">
        <f>IF(N927="sníž. přenesená",J927,0)</f>
        <v>0</v>
      </c>
      <c r="BI927" s="189">
        <f>IF(N927="nulová",J927,0)</f>
        <v>0</v>
      </c>
      <c r="BJ927" s="18" t="s">
        <v>87</v>
      </c>
      <c r="BK927" s="189">
        <f>ROUND(I927*H927,2)</f>
        <v>0</v>
      </c>
      <c r="BL927" s="18" t="s">
        <v>297</v>
      </c>
      <c r="BM927" s="188" t="s">
        <v>216</v>
      </c>
    </row>
    <row r="928" spans="1:65" s="15" customFormat="1">
      <c r="B928" s="207"/>
      <c r="D928" s="191" t="s">
        <v>184</v>
      </c>
      <c r="E928" s="208" t="s">
        <v>1</v>
      </c>
      <c r="F928" s="209" t="s">
        <v>1231</v>
      </c>
      <c r="H928" s="208" t="s">
        <v>1</v>
      </c>
      <c r="I928" s="210"/>
      <c r="L928" s="207"/>
      <c r="M928" s="211"/>
      <c r="N928" s="212"/>
      <c r="O928" s="212"/>
      <c r="P928" s="212"/>
      <c r="Q928" s="212"/>
      <c r="R928" s="212"/>
      <c r="S928" s="212"/>
      <c r="T928" s="213"/>
      <c r="AT928" s="208" t="s">
        <v>184</v>
      </c>
      <c r="AU928" s="208" t="s">
        <v>89</v>
      </c>
      <c r="AV928" s="15" t="s">
        <v>87</v>
      </c>
      <c r="AW928" s="15" t="s">
        <v>35</v>
      </c>
      <c r="AX928" s="15" t="s">
        <v>79</v>
      </c>
      <c r="AY928" s="208" t="s">
        <v>177</v>
      </c>
    </row>
    <row r="929" spans="1:65" s="13" customFormat="1">
      <c r="B929" s="190"/>
      <c r="D929" s="191" t="s">
        <v>184</v>
      </c>
      <c r="E929" s="192" t="s">
        <v>1</v>
      </c>
      <c r="F929" s="193" t="s">
        <v>1232</v>
      </c>
      <c r="H929" s="194">
        <v>6.7</v>
      </c>
      <c r="I929" s="195"/>
      <c r="L929" s="190"/>
      <c r="M929" s="196"/>
      <c r="N929" s="197"/>
      <c r="O929" s="197"/>
      <c r="P929" s="197"/>
      <c r="Q929" s="197"/>
      <c r="R929" s="197"/>
      <c r="S929" s="197"/>
      <c r="T929" s="198"/>
      <c r="AT929" s="192" t="s">
        <v>184</v>
      </c>
      <c r="AU929" s="192" t="s">
        <v>89</v>
      </c>
      <c r="AV929" s="13" t="s">
        <v>89</v>
      </c>
      <c r="AW929" s="13" t="s">
        <v>35</v>
      </c>
      <c r="AX929" s="13" t="s">
        <v>79</v>
      </c>
      <c r="AY929" s="192" t="s">
        <v>177</v>
      </c>
    </row>
    <row r="930" spans="1:65" s="14" customFormat="1">
      <c r="B930" s="199"/>
      <c r="D930" s="191" t="s">
        <v>184</v>
      </c>
      <c r="E930" s="200" t="s">
        <v>1</v>
      </c>
      <c r="F930" s="201" t="s">
        <v>186</v>
      </c>
      <c r="H930" s="202">
        <v>6.7</v>
      </c>
      <c r="I930" s="203"/>
      <c r="L930" s="199"/>
      <c r="M930" s="204"/>
      <c r="N930" s="205"/>
      <c r="O930" s="205"/>
      <c r="P930" s="205"/>
      <c r="Q930" s="205"/>
      <c r="R930" s="205"/>
      <c r="S930" s="205"/>
      <c r="T930" s="206"/>
      <c r="AT930" s="200" t="s">
        <v>184</v>
      </c>
      <c r="AU930" s="200" t="s">
        <v>89</v>
      </c>
      <c r="AV930" s="14" t="s">
        <v>183</v>
      </c>
      <c r="AW930" s="14" t="s">
        <v>35</v>
      </c>
      <c r="AX930" s="14" t="s">
        <v>87</v>
      </c>
      <c r="AY930" s="200" t="s">
        <v>177</v>
      </c>
    </row>
    <row r="931" spans="1:65" s="2" customFormat="1" ht="16.5" customHeight="1">
      <c r="A931" s="33"/>
      <c r="B931" s="141"/>
      <c r="C931" s="176" t="s">
        <v>1233</v>
      </c>
      <c r="D931" s="176" t="s">
        <v>179</v>
      </c>
      <c r="E931" s="177" t="s">
        <v>1234</v>
      </c>
      <c r="F931" s="178" t="s">
        <v>1235</v>
      </c>
      <c r="G931" s="179" t="s">
        <v>282</v>
      </c>
      <c r="H931" s="180">
        <v>49.2</v>
      </c>
      <c r="I931" s="181"/>
      <c r="J931" s="182">
        <f>ROUND(I931*H931,2)</f>
        <v>0</v>
      </c>
      <c r="K931" s="183"/>
      <c r="L931" s="34"/>
      <c r="M931" s="184" t="s">
        <v>1</v>
      </c>
      <c r="N931" s="185" t="s">
        <v>44</v>
      </c>
      <c r="O931" s="59"/>
      <c r="P931" s="186">
        <f>O931*H931</f>
        <v>0</v>
      </c>
      <c r="Q931" s="186">
        <v>3.15E-3</v>
      </c>
      <c r="R931" s="186">
        <f>Q931*H931</f>
        <v>0.15498000000000001</v>
      </c>
      <c r="S931" s="186">
        <v>0</v>
      </c>
      <c r="T931" s="187">
        <f>S931*H931</f>
        <v>0</v>
      </c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R931" s="188" t="s">
        <v>297</v>
      </c>
      <c r="AT931" s="188" t="s">
        <v>179</v>
      </c>
      <c r="AU931" s="188" t="s">
        <v>89</v>
      </c>
      <c r="AY931" s="18" t="s">
        <v>177</v>
      </c>
      <c r="BE931" s="189">
        <f>IF(N931="základní",J931,0)</f>
        <v>0</v>
      </c>
      <c r="BF931" s="189">
        <f>IF(N931="snížená",J931,0)</f>
        <v>0</v>
      </c>
      <c r="BG931" s="189">
        <f>IF(N931="zákl. přenesená",J931,0)</f>
        <v>0</v>
      </c>
      <c r="BH931" s="189">
        <f>IF(N931="sníž. přenesená",J931,0)</f>
        <v>0</v>
      </c>
      <c r="BI931" s="189">
        <f>IF(N931="nulová",J931,0)</f>
        <v>0</v>
      </c>
      <c r="BJ931" s="18" t="s">
        <v>87</v>
      </c>
      <c r="BK931" s="189">
        <f>ROUND(I931*H931,2)</f>
        <v>0</v>
      </c>
      <c r="BL931" s="18" t="s">
        <v>297</v>
      </c>
      <c r="BM931" s="188" t="s">
        <v>240</v>
      </c>
    </row>
    <row r="932" spans="1:65" s="13" customFormat="1">
      <c r="B932" s="190"/>
      <c r="D932" s="191" t="s">
        <v>184</v>
      </c>
      <c r="E932" s="192" t="s">
        <v>1</v>
      </c>
      <c r="F932" s="193" t="s">
        <v>444</v>
      </c>
      <c r="H932" s="194">
        <v>14.4</v>
      </c>
      <c r="I932" s="195"/>
      <c r="L932" s="190"/>
      <c r="M932" s="196"/>
      <c r="N932" s="197"/>
      <c r="O932" s="197"/>
      <c r="P932" s="197"/>
      <c r="Q932" s="197"/>
      <c r="R932" s="197"/>
      <c r="S932" s="197"/>
      <c r="T932" s="198"/>
      <c r="AT932" s="192" t="s">
        <v>184</v>
      </c>
      <c r="AU932" s="192" t="s">
        <v>89</v>
      </c>
      <c r="AV932" s="13" t="s">
        <v>89</v>
      </c>
      <c r="AW932" s="13" t="s">
        <v>35</v>
      </c>
      <c r="AX932" s="13" t="s">
        <v>79</v>
      </c>
      <c r="AY932" s="192" t="s">
        <v>177</v>
      </c>
    </row>
    <row r="933" spans="1:65" s="13" customFormat="1">
      <c r="B933" s="190"/>
      <c r="D933" s="191" t="s">
        <v>184</v>
      </c>
      <c r="E933" s="192" t="s">
        <v>1</v>
      </c>
      <c r="F933" s="193" t="s">
        <v>445</v>
      </c>
      <c r="H933" s="194">
        <v>5.4</v>
      </c>
      <c r="I933" s="195"/>
      <c r="L933" s="190"/>
      <c r="M933" s="196"/>
      <c r="N933" s="197"/>
      <c r="O933" s="197"/>
      <c r="P933" s="197"/>
      <c r="Q933" s="197"/>
      <c r="R933" s="197"/>
      <c r="S933" s="197"/>
      <c r="T933" s="198"/>
      <c r="AT933" s="192" t="s">
        <v>184</v>
      </c>
      <c r="AU933" s="192" t="s">
        <v>89</v>
      </c>
      <c r="AV933" s="13" t="s">
        <v>89</v>
      </c>
      <c r="AW933" s="13" t="s">
        <v>35</v>
      </c>
      <c r="AX933" s="13" t="s">
        <v>79</v>
      </c>
      <c r="AY933" s="192" t="s">
        <v>177</v>
      </c>
    </row>
    <row r="934" spans="1:65" s="13" customFormat="1">
      <c r="B934" s="190"/>
      <c r="D934" s="191" t="s">
        <v>184</v>
      </c>
      <c r="E934" s="192" t="s">
        <v>1</v>
      </c>
      <c r="F934" s="193" t="s">
        <v>446</v>
      </c>
      <c r="H934" s="194">
        <v>0.9</v>
      </c>
      <c r="I934" s="195"/>
      <c r="L934" s="190"/>
      <c r="M934" s="196"/>
      <c r="N934" s="197"/>
      <c r="O934" s="197"/>
      <c r="P934" s="197"/>
      <c r="Q934" s="197"/>
      <c r="R934" s="197"/>
      <c r="S934" s="197"/>
      <c r="T934" s="198"/>
      <c r="AT934" s="192" t="s">
        <v>184</v>
      </c>
      <c r="AU934" s="192" t="s">
        <v>89</v>
      </c>
      <c r="AV934" s="13" t="s">
        <v>89</v>
      </c>
      <c r="AW934" s="13" t="s">
        <v>35</v>
      </c>
      <c r="AX934" s="13" t="s">
        <v>79</v>
      </c>
      <c r="AY934" s="192" t="s">
        <v>177</v>
      </c>
    </row>
    <row r="935" spans="1:65" s="13" customFormat="1">
      <c r="B935" s="190"/>
      <c r="D935" s="191" t="s">
        <v>184</v>
      </c>
      <c r="E935" s="192" t="s">
        <v>1</v>
      </c>
      <c r="F935" s="193" t="s">
        <v>447</v>
      </c>
      <c r="H935" s="194">
        <v>9</v>
      </c>
      <c r="I935" s="195"/>
      <c r="L935" s="190"/>
      <c r="M935" s="196"/>
      <c r="N935" s="197"/>
      <c r="O935" s="197"/>
      <c r="P935" s="197"/>
      <c r="Q935" s="197"/>
      <c r="R935" s="197"/>
      <c r="S935" s="197"/>
      <c r="T935" s="198"/>
      <c r="AT935" s="192" t="s">
        <v>184</v>
      </c>
      <c r="AU935" s="192" t="s">
        <v>89</v>
      </c>
      <c r="AV935" s="13" t="s">
        <v>89</v>
      </c>
      <c r="AW935" s="13" t="s">
        <v>35</v>
      </c>
      <c r="AX935" s="13" t="s">
        <v>79</v>
      </c>
      <c r="AY935" s="192" t="s">
        <v>177</v>
      </c>
    </row>
    <row r="936" spans="1:65" s="13" customFormat="1">
      <c r="B936" s="190"/>
      <c r="D936" s="191" t="s">
        <v>184</v>
      </c>
      <c r="E936" s="192" t="s">
        <v>1</v>
      </c>
      <c r="F936" s="193" t="s">
        <v>448</v>
      </c>
      <c r="H936" s="194">
        <v>4.5</v>
      </c>
      <c r="I936" s="195"/>
      <c r="L936" s="190"/>
      <c r="M936" s="196"/>
      <c r="N936" s="197"/>
      <c r="O936" s="197"/>
      <c r="P936" s="197"/>
      <c r="Q936" s="197"/>
      <c r="R936" s="197"/>
      <c r="S936" s="197"/>
      <c r="T936" s="198"/>
      <c r="AT936" s="192" t="s">
        <v>184</v>
      </c>
      <c r="AU936" s="192" t="s">
        <v>89</v>
      </c>
      <c r="AV936" s="13" t="s">
        <v>89</v>
      </c>
      <c r="AW936" s="13" t="s">
        <v>35</v>
      </c>
      <c r="AX936" s="13" t="s">
        <v>79</v>
      </c>
      <c r="AY936" s="192" t="s">
        <v>177</v>
      </c>
    </row>
    <row r="937" spans="1:65" s="13" customFormat="1">
      <c r="B937" s="190"/>
      <c r="D937" s="191" t="s">
        <v>184</v>
      </c>
      <c r="E937" s="192" t="s">
        <v>1</v>
      </c>
      <c r="F937" s="193" t="s">
        <v>449</v>
      </c>
      <c r="H937" s="194">
        <v>9</v>
      </c>
      <c r="I937" s="195"/>
      <c r="L937" s="190"/>
      <c r="M937" s="196"/>
      <c r="N937" s="197"/>
      <c r="O937" s="197"/>
      <c r="P937" s="197"/>
      <c r="Q937" s="197"/>
      <c r="R937" s="197"/>
      <c r="S937" s="197"/>
      <c r="T937" s="198"/>
      <c r="AT937" s="192" t="s">
        <v>184</v>
      </c>
      <c r="AU937" s="192" t="s">
        <v>89</v>
      </c>
      <c r="AV937" s="13" t="s">
        <v>89</v>
      </c>
      <c r="AW937" s="13" t="s">
        <v>35</v>
      </c>
      <c r="AX937" s="13" t="s">
        <v>79</v>
      </c>
      <c r="AY937" s="192" t="s">
        <v>177</v>
      </c>
    </row>
    <row r="938" spans="1:65" s="13" customFormat="1">
      <c r="B938" s="190"/>
      <c r="D938" s="191" t="s">
        <v>184</v>
      </c>
      <c r="E938" s="192" t="s">
        <v>1</v>
      </c>
      <c r="F938" s="193" t="s">
        <v>457</v>
      </c>
      <c r="H938" s="194">
        <v>3</v>
      </c>
      <c r="I938" s="195"/>
      <c r="L938" s="190"/>
      <c r="M938" s="196"/>
      <c r="N938" s="197"/>
      <c r="O938" s="197"/>
      <c r="P938" s="197"/>
      <c r="Q938" s="197"/>
      <c r="R938" s="197"/>
      <c r="S938" s="197"/>
      <c r="T938" s="198"/>
      <c r="AT938" s="192" t="s">
        <v>184</v>
      </c>
      <c r="AU938" s="192" t="s">
        <v>89</v>
      </c>
      <c r="AV938" s="13" t="s">
        <v>89</v>
      </c>
      <c r="AW938" s="13" t="s">
        <v>35</v>
      </c>
      <c r="AX938" s="13" t="s">
        <v>79</v>
      </c>
      <c r="AY938" s="192" t="s">
        <v>177</v>
      </c>
    </row>
    <row r="939" spans="1:65" s="13" customFormat="1">
      <c r="B939" s="190"/>
      <c r="D939" s="191" t="s">
        <v>184</v>
      </c>
      <c r="E939" s="192" t="s">
        <v>1</v>
      </c>
      <c r="F939" s="193" t="s">
        <v>458</v>
      </c>
      <c r="H939" s="194">
        <v>3</v>
      </c>
      <c r="I939" s="195"/>
      <c r="L939" s="190"/>
      <c r="M939" s="196"/>
      <c r="N939" s="197"/>
      <c r="O939" s="197"/>
      <c r="P939" s="197"/>
      <c r="Q939" s="197"/>
      <c r="R939" s="197"/>
      <c r="S939" s="197"/>
      <c r="T939" s="198"/>
      <c r="AT939" s="192" t="s">
        <v>184</v>
      </c>
      <c r="AU939" s="192" t="s">
        <v>89</v>
      </c>
      <c r="AV939" s="13" t="s">
        <v>89</v>
      </c>
      <c r="AW939" s="13" t="s">
        <v>35</v>
      </c>
      <c r="AX939" s="13" t="s">
        <v>79</v>
      </c>
      <c r="AY939" s="192" t="s">
        <v>177</v>
      </c>
    </row>
    <row r="940" spans="1:65" s="14" customFormat="1">
      <c r="B940" s="199"/>
      <c r="D940" s="191" t="s">
        <v>184</v>
      </c>
      <c r="E940" s="200" t="s">
        <v>1</v>
      </c>
      <c r="F940" s="201" t="s">
        <v>186</v>
      </c>
      <c r="H940" s="202">
        <v>49.2</v>
      </c>
      <c r="I940" s="203"/>
      <c r="L940" s="199"/>
      <c r="M940" s="204"/>
      <c r="N940" s="205"/>
      <c r="O940" s="205"/>
      <c r="P940" s="205"/>
      <c r="Q940" s="205"/>
      <c r="R940" s="205"/>
      <c r="S940" s="205"/>
      <c r="T940" s="206"/>
      <c r="AT940" s="200" t="s">
        <v>184</v>
      </c>
      <c r="AU940" s="200" t="s">
        <v>89</v>
      </c>
      <c r="AV940" s="14" t="s">
        <v>183</v>
      </c>
      <c r="AW940" s="14" t="s">
        <v>35</v>
      </c>
      <c r="AX940" s="14" t="s">
        <v>87</v>
      </c>
      <c r="AY940" s="200" t="s">
        <v>177</v>
      </c>
    </row>
    <row r="941" spans="1:65" s="2" customFormat="1" ht="16.5" customHeight="1">
      <c r="A941" s="33"/>
      <c r="B941" s="141"/>
      <c r="C941" s="176" t="s">
        <v>791</v>
      </c>
      <c r="D941" s="176" t="s">
        <v>179</v>
      </c>
      <c r="E941" s="177" t="s">
        <v>1236</v>
      </c>
      <c r="F941" s="178" t="s">
        <v>1237</v>
      </c>
      <c r="G941" s="179" t="s">
        <v>182</v>
      </c>
      <c r="H941" s="180">
        <v>15.586</v>
      </c>
      <c r="I941" s="181"/>
      <c r="J941" s="182">
        <f>ROUND(I941*H941,2)</f>
        <v>0</v>
      </c>
      <c r="K941" s="183"/>
      <c r="L941" s="34"/>
      <c r="M941" s="184" t="s">
        <v>1</v>
      </c>
      <c r="N941" s="185" t="s">
        <v>44</v>
      </c>
      <c r="O941" s="59"/>
      <c r="P941" s="186">
        <f>O941*H941</f>
        <v>0</v>
      </c>
      <c r="Q941" s="186">
        <v>0</v>
      </c>
      <c r="R941" s="186">
        <f>Q941*H941</f>
        <v>0</v>
      </c>
      <c r="S941" s="186">
        <v>5.94E-3</v>
      </c>
      <c r="T941" s="187">
        <f>S941*H941</f>
        <v>9.2580839999999998E-2</v>
      </c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R941" s="188" t="s">
        <v>297</v>
      </c>
      <c r="AT941" s="188" t="s">
        <v>179</v>
      </c>
      <c r="AU941" s="188" t="s">
        <v>89</v>
      </c>
      <c r="AY941" s="18" t="s">
        <v>177</v>
      </c>
      <c r="BE941" s="189">
        <f>IF(N941="základní",J941,0)</f>
        <v>0</v>
      </c>
      <c r="BF941" s="189">
        <f>IF(N941="snížená",J941,0)</f>
        <v>0</v>
      </c>
      <c r="BG941" s="189">
        <f>IF(N941="zákl. přenesená",J941,0)</f>
        <v>0</v>
      </c>
      <c r="BH941" s="189">
        <f>IF(N941="sníž. přenesená",J941,0)</f>
        <v>0</v>
      </c>
      <c r="BI941" s="189">
        <f>IF(N941="nulová",J941,0)</f>
        <v>0</v>
      </c>
      <c r="BJ941" s="18" t="s">
        <v>87</v>
      </c>
      <c r="BK941" s="189">
        <f>ROUND(I941*H941,2)</f>
        <v>0</v>
      </c>
      <c r="BL941" s="18" t="s">
        <v>297</v>
      </c>
      <c r="BM941" s="188" t="s">
        <v>319</v>
      </c>
    </row>
    <row r="942" spans="1:65" s="13" customFormat="1">
      <c r="B942" s="190"/>
      <c r="D942" s="191" t="s">
        <v>184</v>
      </c>
      <c r="E942" s="192" t="s">
        <v>1</v>
      </c>
      <c r="F942" s="193" t="s">
        <v>889</v>
      </c>
      <c r="H942" s="194">
        <v>15.586</v>
      </c>
      <c r="I942" s="195"/>
      <c r="L942" s="190"/>
      <c r="M942" s="196"/>
      <c r="N942" s="197"/>
      <c r="O942" s="197"/>
      <c r="P942" s="197"/>
      <c r="Q942" s="197"/>
      <c r="R942" s="197"/>
      <c r="S942" s="197"/>
      <c r="T942" s="198"/>
      <c r="AT942" s="192" t="s">
        <v>184</v>
      </c>
      <c r="AU942" s="192" t="s">
        <v>89</v>
      </c>
      <c r="AV942" s="13" t="s">
        <v>89</v>
      </c>
      <c r="AW942" s="13" t="s">
        <v>35</v>
      </c>
      <c r="AX942" s="13" t="s">
        <v>79</v>
      </c>
      <c r="AY942" s="192" t="s">
        <v>177</v>
      </c>
    </row>
    <row r="943" spans="1:65" s="14" customFormat="1">
      <c r="B943" s="199"/>
      <c r="D943" s="191" t="s">
        <v>184</v>
      </c>
      <c r="E943" s="200" t="s">
        <v>1</v>
      </c>
      <c r="F943" s="201" t="s">
        <v>186</v>
      </c>
      <c r="H943" s="202">
        <v>15.586</v>
      </c>
      <c r="I943" s="203"/>
      <c r="L943" s="199"/>
      <c r="M943" s="204"/>
      <c r="N943" s="205"/>
      <c r="O943" s="205"/>
      <c r="P943" s="205"/>
      <c r="Q943" s="205"/>
      <c r="R943" s="205"/>
      <c r="S943" s="205"/>
      <c r="T943" s="206"/>
      <c r="AT943" s="200" t="s">
        <v>184</v>
      </c>
      <c r="AU943" s="200" t="s">
        <v>89</v>
      </c>
      <c r="AV943" s="14" t="s">
        <v>183</v>
      </c>
      <c r="AW943" s="14" t="s">
        <v>35</v>
      </c>
      <c r="AX943" s="14" t="s">
        <v>87</v>
      </c>
      <c r="AY943" s="200" t="s">
        <v>177</v>
      </c>
    </row>
    <row r="944" spans="1:65" s="2" customFormat="1" ht="16.5" customHeight="1">
      <c r="A944" s="33"/>
      <c r="B944" s="141"/>
      <c r="C944" s="176" t="s">
        <v>1238</v>
      </c>
      <c r="D944" s="176" t="s">
        <v>179</v>
      </c>
      <c r="E944" s="177" t="s">
        <v>1239</v>
      </c>
      <c r="F944" s="178" t="s">
        <v>1240</v>
      </c>
      <c r="G944" s="179" t="s">
        <v>282</v>
      </c>
      <c r="H944" s="180">
        <v>8.8800000000000008</v>
      </c>
      <c r="I944" s="181"/>
      <c r="J944" s="182">
        <f>ROUND(I944*H944,2)</f>
        <v>0</v>
      </c>
      <c r="K944" s="183"/>
      <c r="L944" s="34"/>
      <c r="M944" s="184" t="s">
        <v>1</v>
      </c>
      <c r="N944" s="185" t="s">
        <v>44</v>
      </c>
      <c r="O944" s="59"/>
      <c r="P944" s="186">
        <f>O944*H944</f>
        <v>0</v>
      </c>
      <c r="Q944" s="186">
        <v>0</v>
      </c>
      <c r="R944" s="186">
        <f>Q944*H944</f>
        <v>0</v>
      </c>
      <c r="S944" s="186">
        <v>1.75E-3</v>
      </c>
      <c r="T944" s="187">
        <f>S944*H944</f>
        <v>1.5540000000000002E-2</v>
      </c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R944" s="188" t="s">
        <v>297</v>
      </c>
      <c r="AT944" s="188" t="s">
        <v>179</v>
      </c>
      <c r="AU944" s="188" t="s">
        <v>89</v>
      </c>
      <c r="AY944" s="18" t="s">
        <v>177</v>
      </c>
      <c r="BE944" s="189">
        <f>IF(N944="základní",J944,0)</f>
        <v>0</v>
      </c>
      <c r="BF944" s="189">
        <f>IF(N944="snížená",J944,0)</f>
        <v>0</v>
      </c>
      <c r="BG944" s="189">
        <f>IF(N944="zákl. přenesená",J944,0)</f>
        <v>0</v>
      </c>
      <c r="BH944" s="189">
        <f>IF(N944="sníž. přenesená",J944,0)</f>
        <v>0</v>
      </c>
      <c r="BI944" s="189">
        <f>IF(N944="nulová",J944,0)</f>
        <v>0</v>
      </c>
      <c r="BJ944" s="18" t="s">
        <v>87</v>
      </c>
      <c r="BK944" s="189">
        <f>ROUND(I944*H944,2)</f>
        <v>0</v>
      </c>
      <c r="BL944" s="18" t="s">
        <v>297</v>
      </c>
      <c r="BM944" s="188" t="s">
        <v>783</v>
      </c>
    </row>
    <row r="945" spans="1:65" s="13" customFormat="1">
      <c r="B945" s="190"/>
      <c r="D945" s="191" t="s">
        <v>184</v>
      </c>
      <c r="E945" s="192" t="s">
        <v>1</v>
      </c>
      <c r="F945" s="193" t="s">
        <v>1241</v>
      </c>
      <c r="H945" s="194">
        <v>6.4</v>
      </c>
      <c r="I945" s="195"/>
      <c r="L945" s="190"/>
      <c r="M945" s="196"/>
      <c r="N945" s="197"/>
      <c r="O945" s="197"/>
      <c r="P945" s="197"/>
      <c r="Q945" s="197"/>
      <c r="R945" s="197"/>
      <c r="S945" s="197"/>
      <c r="T945" s="198"/>
      <c r="AT945" s="192" t="s">
        <v>184</v>
      </c>
      <c r="AU945" s="192" t="s">
        <v>89</v>
      </c>
      <c r="AV945" s="13" t="s">
        <v>89</v>
      </c>
      <c r="AW945" s="13" t="s">
        <v>35</v>
      </c>
      <c r="AX945" s="13" t="s">
        <v>79</v>
      </c>
      <c r="AY945" s="192" t="s">
        <v>177</v>
      </c>
    </row>
    <row r="946" spans="1:65" s="13" customFormat="1">
      <c r="B946" s="190"/>
      <c r="D946" s="191" t="s">
        <v>184</v>
      </c>
      <c r="E946" s="192" t="s">
        <v>1</v>
      </c>
      <c r="F946" s="193" t="s">
        <v>1242</v>
      </c>
      <c r="H946" s="194">
        <v>2.48</v>
      </c>
      <c r="I946" s="195"/>
      <c r="L946" s="190"/>
      <c r="M946" s="196"/>
      <c r="N946" s="197"/>
      <c r="O946" s="197"/>
      <c r="P946" s="197"/>
      <c r="Q946" s="197"/>
      <c r="R946" s="197"/>
      <c r="S946" s="197"/>
      <c r="T946" s="198"/>
      <c r="AT946" s="192" t="s">
        <v>184</v>
      </c>
      <c r="AU946" s="192" t="s">
        <v>89</v>
      </c>
      <c r="AV946" s="13" t="s">
        <v>89</v>
      </c>
      <c r="AW946" s="13" t="s">
        <v>35</v>
      </c>
      <c r="AX946" s="13" t="s">
        <v>79</v>
      </c>
      <c r="AY946" s="192" t="s">
        <v>177</v>
      </c>
    </row>
    <row r="947" spans="1:65" s="14" customFormat="1">
      <c r="B947" s="199"/>
      <c r="D947" s="191" t="s">
        <v>184</v>
      </c>
      <c r="E947" s="200" t="s">
        <v>1</v>
      </c>
      <c r="F947" s="201" t="s">
        <v>186</v>
      </c>
      <c r="H947" s="202">
        <v>8.8800000000000008</v>
      </c>
      <c r="I947" s="203"/>
      <c r="L947" s="199"/>
      <c r="M947" s="204"/>
      <c r="N947" s="205"/>
      <c r="O947" s="205"/>
      <c r="P947" s="205"/>
      <c r="Q947" s="205"/>
      <c r="R947" s="205"/>
      <c r="S947" s="205"/>
      <c r="T947" s="206"/>
      <c r="AT947" s="200" t="s">
        <v>184</v>
      </c>
      <c r="AU947" s="200" t="s">
        <v>89</v>
      </c>
      <c r="AV947" s="14" t="s">
        <v>183</v>
      </c>
      <c r="AW947" s="14" t="s">
        <v>35</v>
      </c>
      <c r="AX947" s="14" t="s">
        <v>87</v>
      </c>
      <c r="AY947" s="200" t="s">
        <v>177</v>
      </c>
    </row>
    <row r="948" spans="1:65" s="2" customFormat="1" ht="16.5" customHeight="1">
      <c r="A948" s="33"/>
      <c r="B948" s="141"/>
      <c r="C948" s="176" t="s">
        <v>799</v>
      </c>
      <c r="D948" s="176" t="s">
        <v>179</v>
      </c>
      <c r="E948" s="177" t="s">
        <v>1243</v>
      </c>
      <c r="F948" s="178" t="s">
        <v>1244</v>
      </c>
      <c r="G948" s="179" t="s">
        <v>282</v>
      </c>
      <c r="H948" s="180">
        <v>11.7</v>
      </c>
      <c r="I948" s="181"/>
      <c r="J948" s="182">
        <f>ROUND(I948*H948,2)</f>
        <v>0</v>
      </c>
      <c r="K948" s="183"/>
      <c r="L948" s="34"/>
      <c r="M948" s="184" t="s">
        <v>1</v>
      </c>
      <c r="N948" s="185" t="s">
        <v>44</v>
      </c>
      <c r="O948" s="59"/>
      <c r="P948" s="186">
        <f>O948*H948</f>
        <v>0</v>
      </c>
      <c r="Q948" s="186">
        <v>0</v>
      </c>
      <c r="R948" s="186">
        <f>Q948*H948</f>
        <v>0</v>
      </c>
      <c r="S948" s="186">
        <v>2.5999999999999999E-3</v>
      </c>
      <c r="T948" s="187">
        <f>S948*H948</f>
        <v>3.0419999999999996E-2</v>
      </c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R948" s="188" t="s">
        <v>297</v>
      </c>
      <c r="AT948" s="188" t="s">
        <v>179</v>
      </c>
      <c r="AU948" s="188" t="s">
        <v>89</v>
      </c>
      <c r="AY948" s="18" t="s">
        <v>177</v>
      </c>
      <c r="BE948" s="189">
        <f>IF(N948="základní",J948,0)</f>
        <v>0</v>
      </c>
      <c r="BF948" s="189">
        <f>IF(N948="snížená",J948,0)</f>
        <v>0</v>
      </c>
      <c r="BG948" s="189">
        <f>IF(N948="zákl. přenesená",J948,0)</f>
        <v>0</v>
      </c>
      <c r="BH948" s="189">
        <f>IF(N948="sníž. přenesená",J948,0)</f>
        <v>0</v>
      </c>
      <c r="BI948" s="189">
        <f>IF(N948="nulová",J948,0)</f>
        <v>0</v>
      </c>
      <c r="BJ948" s="18" t="s">
        <v>87</v>
      </c>
      <c r="BK948" s="189">
        <f>ROUND(I948*H948,2)</f>
        <v>0</v>
      </c>
      <c r="BL948" s="18" t="s">
        <v>297</v>
      </c>
      <c r="BM948" s="188" t="s">
        <v>879</v>
      </c>
    </row>
    <row r="949" spans="1:65" s="13" customFormat="1">
      <c r="B949" s="190"/>
      <c r="D949" s="191" t="s">
        <v>184</v>
      </c>
      <c r="E949" s="192" t="s">
        <v>1</v>
      </c>
      <c r="F949" s="193" t="s">
        <v>1245</v>
      </c>
      <c r="H949" s="194">
        <v>11.7</v>
      </c>
      <c r="I949" s="195"/>
      <c r="L949" s="190"/>
      <c r="M949" s="196"/>
      <c r="N949" s="197"/>
      <c r="O949" s="197"/>
      <c r="P949" s="197"/>
      <c r="Q949" s="197"/>
      <c r="R949" s="197"/>
      <c r="S949" s="197"/>
      <c r="T949" s="198"/>
      <c r="AT949" s="192" t="s">
        <v>184</v>
      </c>
      <c r="AU949" s="192" t="s">
        <v>89</v>
      </c>
      <c r="AV949" s="13" t="s">
        <v>89</v>
      </c>
      <c r="AW949" s="13" t="s">
        <v>35</v>
      </c>
      <c r="AX949" s="13" t="s">
        <v>79</v>
      </c>
      <c r="AY949" s="192" t="s">
        <v>177</v>
      </c>
    </row>
    <row r="950" spans="1:65" s="14" customFormat="1">
      <c r="B950" s="199"/>
      <c r="D950" s="191" t="s">
        <v>184</v>
      </c>
      <c r="E950" s="200" t="s">
        <v>1</v>
      </c>
      <c r="F950" s="201" t="s">
        <v>186</v>
      </c>
      <c r="H950" s="202">
        <v>11.7</v>
      </c>
      <c r="I950" s="203"/>
      <c r="L950" s="199"/>
      <c r="M950" s="204"/>
      <c r="N950" s="205"/>
      <c r="O950" s="205"/>
      <c r="P950" s="205"/>
      <c r="Q950" s="205"/>
      <c r="R950" s="205"/>
      <c r="S950" s="205"/>
      <c r="T950" s="206"/>
      <c r="AT950" s="200" t="s">
        <v>184</v>
      </c>
      <c r="AU950" s="200" t="s">
        <v>89</v>
      </c>
      <c r="AV950" s="14" t="s">
        <v>183</v>
      </c>
      <c r="AW950" s="14" t="s">
        <v>35</v>
      </c>
      <c r="AX950" s="14" t="s">
        <v>87</v>
      </c>
      <c r="AY950" s="200" t="s">
        <v>177</v>
      </c>
    </row>
    <row r="951" spans="1:65" s="2" customFormat="1" ht="16.5" customHeight="1">
      <c r="A951" s="33"/>
      <c r="B951" s="141"/>
      <c r="C951" s="176" t="s">
        <v>1246</v>
      </c>
      <c r="D951" s="176" t="s">
        <v>179</v>
      </c>
      <c r="E951" s="177" t="s">
        <v>1247</v>
      </c>
      <c r="F951" s="178" t="s">
        <v>1248</v>
      </c>
      <c r="G951" s="179" t="s">
        <v>282</v>
      </c>
      <c r="H951" s="180">
        <v>90.563999999999993</v>
      </c>
      <c r="I951" s="181"/>
      <c r="J951" s="182">
        <f>ROUND(I951*H951,2)</f>
        <v>0</v>
      </c>
      <c r="K951" s="183"/>
      <c r="L951" s="34"/>
      <c r="M951" s="184" t="s">
        <v>1</v>
      </c>
      <c r="N951" s="185" t="s">
        <v>44</v>
      </c>
      <c r="O951" s="59"/>
      <c r="P951" s="186">
        <f>O951*H951</f>
        <v>0</v>
      </c>
      <c r="Q951" s="186">
        <v>0</v>
      </c>
      <c r="R951" s="186">
        <f>Q951*H951</f>
        <v>0</v>
      </c>
      <c r="S951" s="186">
        <v>1.6999999999999999E-3</v>
      </c>
      <c r="T951" s="187">
        <f>S951*H951</f>
        <v>0.15395879999999998</v>
      </c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R951" s="188" t="s">
        <v>297</v>
      </c>
      <c r="AT951" s="188" t="s">
        <v>179</v>
      </c>
      <c r="AU951" s="188" t="s">
        <v>89</v>
      </c>
      <c r="AY951" s="18" t="s">
        <v>177</v>
      </c>
      <c r="BE951" s="189">
        <f>IF(N951="základní",J951,0)</f>
        <v>0</v>
      </c>
      <c r="BF951" s="189">
        <f>IF(N951="snížená",J951,0)</f>
        <v>0</v>
      </c>
      <c r="BG951" s="189">
        <f>IF(N951="zákl. přenesená",J951,0)</f>
        <v>0</v>
      </c>
      <c r="BH951" s="189">
        <f>IF(N951="sníž. přenesená",J951,0)</f>
        <v>0</v>
      </c>
      <c r="BI951" s="189">
        <f>IF(N951="nulová",J951,0)</f>
        <v>0</v>
      </c>
      <c r="BJ951" s="18" t="s">
        <v>87</v>
      </c>
      <c r="BK951" s="189">
        <f>ROUND(I951*H951,2)</f>
        <v>0</v>
      </c>
      <c r="BL951" s="18" t="s">
        <v>297</v>
      </c>
      <c r="BM951" s="188" t="s">
        <v>246</v>
      </c>
    </row>
    <row r="952" spans="1:65" s="13" customFormat="1">
      <c r="B952" s="190"/>
      <c r="D952" s="191" t="s">
        <v>184</v>
      </c>
      <c r="E952" s="192" t="s">
        <v>1</v>
      </c>
      <c r="F952" s="193" t="s">
        <v>1249</v>
      </c>
      <c r="H952" s="194">
        <v>65.05</v>
      </c>
      <c r="I952" s="195"/>
      <c r="L952" s="190"/>
      <c r="M952" s="196"/>
      <c r="N952" s="197"/>
      <c r="O952" s="197"/>
      <c r="P952" s="197"/>
      <c r="Q952" s="197"/>
      <c r="R952" s="197"/>
      <c r="S952" s="197"/>
      <c r="T952" s="198"/>
      <c r="AT952" s="192" t="s">
        <v>184</v>
      </c>
      <c r="AU952" s="192" t="s">
        <v>89</v>
      </c>
      <c r="AV952" s="13" t="s">
        <v>89</v>
      </c>
      <c r="AW952" s="13" t="s">
        <v>35</v>
      </c>
      <c r="AX952" s="13" t="s">
        <v>79</v>
      </c>
      <c r="AY952" s="192" t="s">
        <v>177</v>
      </c>
    </row>
    <row r="953" spans="1:65" s="13" customFormat="1">
      <c r="B953" s="190"/>
      <c r="D953" s="191" t="s">
        <v>184</v>
      </c>
      <c r="E953" s="192" t="s">
        <v>1</v>
      </c>
      <c r="F953" s="193" t="s">
        <v>1250</v>
      </c>
      <c r="H953" s="194">
        <v>25.513999999999999</v>
      </c>
      <c r="I953" s="195"/>
      <c r="L953" s="190"/>
      <c r="M953" s="196"/>
      <c r="N953" s="197"/>
      <c r="O953" s="197"/>
      <c r="P953" s="197"/>
      <c r="Q953" s="197"/>
      <c r="R953" s="197"/>
      <c r="S953" s="197"/>
      <c r="T953" s="198"/>
      <c r="AT953" s="192" t="s">
        <v>184</v>
      </c>
      <c r="AU953" s="192" t="s">
        <v>89</v>
      </c>
      <c r="AV953" s="13" t="s">
        <v>89</v>
      </c>
      <c r="AW953" s="13" t="s">
        <v>35</v>
      </c>
      <c r="AX953" s="13" t="s">
        <v>79</v>
      </c>
      <c r="AY953" s="192" t="s">
        <v>177</v>
      </c>
    </row>
    <row r="954" spans="1:65" s="14" customFormat="1">
      <c r="B954" s="199"/>
      <c r="D954" s="191" t="s">
        <v>184</v>
      </c>
      <c r="E954" s="200" t="s">
        <v>1</v>
      </c>
      <c r="F954" s="201" t="s">
        <v>186</v>
      </c>
      <c r="H954" s="202">
        <v>90.563999999999993</v>
      </c>
      <c r="I954" s="203"/>
      <c r="L954" s="199"/>
      <c r="M954" s="204"/>
      <c r="N954" s="205"/>
      <c r="O954" s="205"/>
      <c r="P954" s="205"/>
      <c r="Q954" s="205"/>
      <c r="R954" s="205"/>
      <c r="S954" s="205"/>
      <c r="T954" s="206"/>
      <c r="AT954" s="200" t="s">
        <v>184</v>
      </c>
      <c r="AU954" s="200" t="s">
        <v>89</v>
      </c>
      <c r="AV954" s="14" t="s">
        <v>183</v>
      </c>
      <c r="AW954" s="14" t="s">
        <v>35</v>
      </c>
      <c r="AX954" s="14" t="s">
        <v>87</v>
      </c>
      <c r="AY954" s="200" t="s">
        <v>177</v>
      </c>
    </row>
    <row r="955" spans="1:65" s="2" customFormat="1" ht="16.5" customHeight="1">
      <c r="A955" s="33"/>
      <c r="B955" s="141"/>
      <c r="C955" s="176" t="s">
        <v>804</v>
      </c>
      <c r="D955" s="176" t="s">
        <v>179</v>
      </c>
      <c r="E955" s="177" t="s">
        <v>1251</v>
      </c>
      <c r="F955" s="178" t="s">
        <v>1252</v>
      </c>
      <c r="G955" s="179" t="s">
        <v>282</v>
      </c>
      <c r="H955" s="180">
        <v>52.15</v>
      </c>
      <c r="I955" s="181"/>
      <c r="J955" s="182">
        <f>ROUND(I955*H955,2)</f>
        <v>0</v>
      </c>
      <c r="K955" s="183"/>
      <c r="L955" s="34"/>
      <c r="M955" s="184" t="s">
        <v>1</v>
      </c>
      <c r="N955" s="185" t="s">
        <v>44</v>
      </c>
      <c r="O955" s="59"/>
      <c r="P955" s="186">
        <f>O955*H955</f>
        <v>0</v>
      </c>
      <c r="Q955" s="186">
        <v>0</v>
      </c>
      <c r="R955" s="186">
        <f>Q955*H955</f>
        <v>0</v>
      </c>
      <c r="S955" s="186">
        <v>1.67E-3</v>
      </c>
      <c r="T955" s="187">
        <f>S955*H955</f>
        <v>8.7090500000000001E-2</v>
      </c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R955" s="188" t="s">
        <v>297</v>
      </c>
      <c r="AT955" s="188" t="s">
        <v>179</v>
      </c>
      <c r="AU955" s="188" t="s">
        <v>89</v>
      </c>
      <c r="AY955" s="18" t="s">
        <v>177</v>
      </c>
      <c r="BE955" s="189">
        <f>IF(N955="základní",J955,0)</f>
        <v>0</v>
      </c>
      <c r="BF955" s="189">
        <f>IF(N955="snížená",J955,0)</f>
        <v>0</v>
      </c>
      <c r="BG955" s="189">
        <f>IF(N955="zákl. přenesená",J955,0)</f>
        <v>0</v>
      </c>
      <c r="BH955" s="189">
        <f>IF(N955="sníž. přenesená",J955,0)</f>
        <v>0</v>
      </c>
      <c r="BI955" s="189">
        <f>IF(N955="nulová",J955,0)</f>
        <v>0</v>
      </c>
      <c r="BJ955" s="18" t="s">
        <v>87</v>
      </c>
      <c r="BK955" s="189">
        <f>ROUND(I955*H955,2)</f>
        <v>0</v>
      </c>
      <c r="BL955" s="18" t="s">
        <v>297</v>
      </c>
      <c r="BM955" s="188" t="s">
        <v>1253</v>
      </c>
    </row>
    <row r="956" spans="1:65" s="13" customFormat="1">
      <c r="B956" s="190"/>
      <c r="D956" s="191" t="s">
        <v>184</v>
      </c>
      <c r="E956" s="192" t="s">
        <v>1</v>
      </c>
      <c r="F956" s="193" t="s">
        <v>702</v>
      </c>
      <c r="H956" s="194">
        <v>8.4</v>
      </c>
      <c r="I956" s="195"/>
      <c r="L956" s="190"/>
      <c r="M956" s="196"/>
      <c r="N956" s="197"/>
      <c r="O956" s="197"/>
      <c r="P956" s="197"/>
      <c r="Q956" s="197"/>
      <c r="R956" s="197"/>
      <c r="S956" s="197"/>
      <c r="T956" s="198"/>
      <c r="AT956" s="192" t="s">
        <v>184</v>
      </c>
      <c r="AU956" s="192" t="s">
        <v>89</v>
      </c>
      <c r="AV956" s="13" t="s">
        <v>89</v>
      </c>
      <c r="AW956" s="13" t="s">
        <v>35</v>
      </c>
      <c r="AX956" s="13" t="s">
        <v>79</v>
      </c>
      <c r="AY956" s="192" t="s">
        <v>177</v>
      </c>
    </row>
    <row r="957" spans="1:65" s="13" customFormat="1">
      <c r="B957" s="190"/>
      <c r="D957" s="191" t="s">
        <v>184</v>
      </c>
      <c r="E957" s="192" t="s">
        <v>1</v>
      </c>
      <c r="F957" s="193" t="s">
        <v>703</v>
      </c>
      <c r="H957" s="194">
        <v>5.4</v>
      </c>
      <c r="I957" s="195"/>
      <c r="L957" s="190"/>
      <c r="M957" s="196"/>
      <c r="N957" s="197"/>
      <c r="O957" s="197"/>
      <c r="P957" s="197"/>
      <c r="Q957" s="197"/>
      <c r="R957" s="197"/>
      <c r="S957" s="197"/>
      <c r="T957" s="198"/>
      <c r="AT957" s="192" t="s">
        <v>184</v>
      </c>
      <c r="AU957" s="192" t="s">
        <v>89</v>
      </c>
      <c r="AV957" s="13" t="s">
        <v>89</v>
      </c>
      <c r="AW957" s="13" t="s">
        <v>35</v>
      </c>
      <c r="AX957" s="13" t="s">
        <v>79</v>
      </c>
      <c r="AY957" s="192" t="s">
        <v>177</v>
      </c>
    </row>
    <row r="958" spans="1:65" s="13" customFormat="1">
      <c r="B958" s="190"/>
      <c r="D958" s="191" t="s">
        <v>184</v>
      </c>
      <c r="E958" s="192" t="s">
        <v>1</v>
      </c>
      <c r="F958" s="193" t="s">
        <v>704</v>
      </c>
      <c r="H958" s="194">
        <v>3.55</v>
      </c>
      <c r="I958" s="195"/>
      <c r="L958" s="190"/>
      <c r="M958" s="196"/>
      <c r="N958" s="197"/>
      <c r="O958" s="197"/>
      <c r="P958" s="197"/>
      <c r="Q958" s="197"/>
      <c r="R958" s="197"/>
      <c r="S958" s="197"/>
      <c r="T958" s="198"/>
      <c r="AT958" s="192" t="s">
        <v>184</v>
      </c>
      <c r="AU958" s="192" t="s">
        <v>89</v>
      </c>
      <c r="AV958" s="13" t="s">
        <v>89</v>
      </c>
      <c r="AW958" s="13" t="s">
        <v>35</v>
      </c>
      <c r="AX958" s="13" t="s">
        <v>79</v>
      </c>
      <c r="AY958" s="192" t="s">
        <v>177</v>
      </c>
    </row>
    <row r="959" spans="1:65" s="13" customFormat="1">
      <c r="B959" s="190"/>
      <c r="D959" s="191" t="s">
        <v>184</v>
      </c>
      <c r="E959" s="192" t="s">
        <v>1</v>
      </c>
      <c r="F959" s="193" t="s">
        <v>1254</v>
      </c>
      <c r="H959" s="194">
        <v>3</v>
      </c>
      <c r="I959" s="195"/>
      <c r="L959" s="190"/>
      <c r="M959" s="196"/>
      <c r="N959" s="197"/>
      <c r="O959" s="197"/>
      <c r="P959" s="197"/>
      <c r="Q959" s="197"/>
      <c r="R959" s="197"/>
      <c r="S959" s="197"/>
      <c r="T959" s="198"/>
      <c r="AT959" s="192" t="s">
        <v>184</v>
      </c>
      <c r="AU959" s="192" t="s">
        <v>89</v>
      </c>
      <c r="AV959" s="13" t="s">
        <v>89</v>
      </c>
      <c r="AW959" s="13" t="s">
        <v>35</v>
      </c>
      <c r="AX959" s="13" t="s">
        <v>79</v>
      </c>
      <c r="AY959" s="192" t="s">
        <v>177</v>
      </c>
    </row>
    <row r="960" spans="1:65" s="13" customFormat="1">
      <c r="B960" s="190"/>
      <c r="D960" s="191" t="s">
        <v>184</v>
      </c>
      <c r="E960" s="192" t="s">
        <v>1</v>
      </c>
      <c r="F960" s="193" t="s">
        <v>706</v>
      </c>
      <c r="H960" s="194">
        <v>1.2</v>
      </c>
      <c r="I960" s="195"/>
      <c r="L960" s="190"/>
      <c r="M960" s="196"/>
      <c r="N960" s="197"/>
      <c r="O960" s="197"/>
      <c r="P960" s="197"/>
      <c r="Q960" s="197"/>
      <c r="R960" s="197"/>
      <c r="S960" s="197"/>
      <c r="T960" s="198"/>
      <c r="AT960" s="192" t="s">
        <v>184</v>
      </c>
      <c r="AU960" s="192" t="s">
        <v>89</v>
      </c>
      <c r="AV960" s="13" t="s">
        <v>89</v>
      </c>
      <c r="AW960" s="13" t="s">
        <v>35</v>
      </c>
      <c r="AX960" s="13" t="s">
        <v>79</v>
      </c>
      <c r="AY960" s="192" t="s">
        <v>177</v>
      </c>
    </row>
    <row r="961" spans="1:65" s="13" customFormat="1">
      <c r="B961" s="190"/>
      <c r="D961" s="191" t="s">
        <v>184</v>
      </c>
      <c r="E961" s="192" t="s">
        <v>1</v>
      </c>
      <c r="F961" s="193" t="s">
        <v>707</v>
      </c>
      <c r="H961" s="194">
        <v>2.4</v>
      </c>
      <c r="I961" s="195"/>
      <c r="L961" s="190"/>
      <c r="M961" s="196"/>
      <c r="N961" s="197"/>
      <c r="O961" s="197"/>
      <c r="P961" s="197"/>
      <c r="Q961" s="197"/>
      <c r="R961" s="197"/>
      <c r="S961" s="197"/>
      <c r="T961" s="198"/>
      <c r="AT961" s="192" t="s">
        <v>184</v>
      </c>
      <c r="AU961" s="192" t="s">
        <v>89</v>
      </c>
      <c r="AV961" s="13" t="s">
        <v>89</v>
      </c>
      <c r="AW961" s="13" t="s">
        <v>35</v>
      </c>
      <c r="AX961" s="13" t="s">
        <v>79</v>
      </c>
      <c r="AY961" s="192" t="s">
        <v>177</v>
      </c>
    </row>
    <row r="962" spans="1:65" s="13" customFormat="1">
      <c r="B962" s="190"/>
      <c r="D962" s="191" t="s">
        <v>184</v>
      </c>
      <c r="E962" s="192" t="s">
        <v>1</v>
      </c>
      <c r="F962" s="193" t="s">
        <v>708</v>
      </c>
      <c r="H962" s="194">
        <v>3.6</v>
      </c>
      <c r="I962" s="195"/>
      <c r="L962" s="190"/>
      <c r="M962" s="196"/>
      <c r="N962" s="197"/>
      <c r="O962" s="197"/>
      <c r="P962" s="197"/>
      <c r="Q962" s="197"/>
      <c r="R962" s="197"/>
      <c r="S962" s="197"/>
      <c r="T962" s="198"/>
      <c r="AT962" s="192" t="s">
        <v>184</v>
      </c>
      <c r="AU962" s="192" t="s">
        <v>89</v>
      </c>
      <c r="AV962" s="13" t="s">
        <v>89</v>
      </c>
      <c r="AW962" s="13" t="s">
        <v>35</v>
      </c>
      <c r="AX962" s="13" t="s">
        <v>79</v>
      </c>
      <c r="AY962" s="192" t="s">
        <v>177</v>
      </c>
    </row>
    <row r="963" spans="1:65" s="13" customFormat="1">
      <c r="B963" s="190"/>
      <c r="D963" s="191" t="s">
        <v>184</v>
      </c>
      <c r="E963" s="192" t="s">
        <v>1</v>
      </c>
      <c r="F963" s="193" t="s">
        <v>709</v>
      </c>
      <c r="H963" s="194">
        <v>4.5</v>
      </c>
      <c r="I963" s="195"/>
      <c r="L963" s="190"/>
      <c r="M963" s="196"/>
      <c r="N963" s="197"/>
      <c r="O963" s="197"/>
      <c r="P963" s="197"/>
      <c r="Q963" s="197"/>
      <c r="R963" s="197"/>
      <c r="S963" s="197"/>
      <c r="T963" s="198"/>
      <c r="AT963" s="192" t="s">
        <v>184</v>
      </c>
      <c r="AU963" s="192" t="s">
        <v>89</v>
      </c>
      <c r="AV963" s="13" t="s">
        <v>89</v>
      </c>
      <c r="AW963" s="13" t="s">
        <v>35</v>
      </c>
      <c r="AX963" s="13" t="s">
        <v>79</v>
      </c>
      <c r="AY963" s="192" t="s">
        <v>177</v>
      </c>
    </row>
    <row r="964" spans="1:65" s="13" customFormat="1">
      <c r="B964" s="190"/>
      <c r="D964" s="191" t="s">
        <v>184</v>
      </c>
      <c r="E964" s="192" t="s">
        <v>1</v>
      </c>
      <c r="F964" s="193" t="s">
        <v>710</v>
      </c>
      <c r="H964" s="194">
        <v>0.9</v>
      </c>
      <c r="I964" s="195"/>
      <c r="L964" s="190"/>
      <c r="M964" s="196"/>
      <c r="N964" s="197"/>
      <c r="O964" s="197"/>
      <c r="P964" s="197"/>
      <c r="Q964" s="197"/>
      <c r="R964" s="197"/>
      <c r="S964" s="197"/>
      <c r="T964" s="198"/>
      <c r="AT964" s="192" t="s">
        <v>184</v>
      </c>
      <c r="AU964" s="192" t="s">
        <v>89</v>
      </c>
      <c r="AV964" s="13" t="s">
        <v>89</v>
      </c>
      <c r="AW964" s="13" t="s">
        <v>35</v>
      </c>
      <c r="AX964" s="13" t="s">
        <v>79</v>
      </c>
      <c r="AY964" s="192" t="s">
        <v>177</v>
      </c>
    </row>
    <row r="965" spans="1:65" s="13" customFormat="1">
      <c r="B965" s="190"/>
      <c r="D965" s="191" t="s">
        <v>184</v>
      </c>
      <c r="E965" s="192" t="s">
        <v>1</v>
      </c>
      <c r="F965" s="193" t="s">
        <v>711</v>
      </c>
      <c r="H965" s="194">
        <v>4.5</v>
      </c>
      <c r="I965" s="195"/>
      <c r="L965" s="190"/>
      <c r="M965" s="196"/>
      <c r="N965" s="197"/>
      <c r="O965" s="197"/>
      <c r="P965" s="197"/>
      <c r="Q965" s="197"/>
      <c r="R965" s="197"/>
      <c r="S965" s="197"/>
      <c r="T965" s="198"/>
      <c r="AT965" s="192" t="s">
        <v>184</v>
      </c>
      <c r="AU965" s="192" t="s">
        <v>89</v>
      </c>
      <c r="AV965" s="13" t="s">
        <v>89</v>
      </c>
      <c r="AW965" s="13" t="s">
        <v>35</v>
      </c>
      <c r="AX965" s="13" t="s">
        <v>79</v>
      </c>
      <c r="AY965" s="192" t="s">
        <v>177</v>
      </c>
    </row>
    <row r="966" spans="1:65" s="13" customFormat="1">
      <c r="B966" s="190"/>
      <c r="D966" s="191" t="s">
        <v>184</v>
      </c>
      <c r="E966" s="192" t="s">
        <v>1</v>
      </c>
      <c r="F966" s="193" t="s">
        <v>712</v>
      </c>
      <c r="H966" s="194">
        <v>1.5</v>
      </c>
      <c r="I966" s="195"/>
      <c r="L966" s="190"/>
      <c r="M966" s="196"/>
      <c r="N966" s="197"/>
      <c r="O966" s="197"/>
      <c r="P966" s="197"/>
      <c r="Q966" s="197"/>
      <c r="R966" s="197"/>
      <c r="S966" s="197"/>
      <c r="T966" s="198"/>
      <c r="AT966" s="192" t="s">
        <v>184</v>
      </c>
      <c r="AU966" s="192" t="s">
        <v>89</v>
      </c>
      <c r="AV966" s="13" t="s">
        <v>89</v>
      </c>
      <c r="AW966" s="13" t="s">
        <v>35</v>
      </c>
      <c r="AX966" s="13" t="s">
        <v>79</v>
      </c>
      <c r="AY966" s="192" t="s">
        <v>177</v>
      </c>
    </row>
    <row r="967" spans="1:65" s="13" customFormat="1">
      <c r="B967" s="190"/>
      <c r="D967" s="191" t="s">
        <v>184</v>
      </c>
      <c r="E967" s="192" t="s">
        <v>1</v>
      </c>
      <c r="F967" s="193" t="s">
        <v>713</v>
      </c>
      <c r="H967" s="194">
        <v>1.5</v>
      </c>
      <c r="I967" s="195"/>
      <c r="L967" s="190"/>
      <c r="M967" s="196"/>
      <c r="N967" s="197"/>
      <c r="O967" s="197"/>
      <c r="P967" s="197"/>
      <c r="Q967" s="197"/>
      <c r="R967" s="197"/>
      <c r="S967" s="197"/>
      <c r="T967" s="198"/>
      <c r="AT967" s="192" t="s">
        <v>184</v>
      </c>
      <c r="AU967" s="192" t="s">
        <v>89</v>
      </c>
      <c r="AV967" s="13" t="s">
        <v>89</v>
      </c>
      <c r="AW967" s="13" t="s">
        <v>35</v>
      </c>
      <c r="AX967" s="13" t="s">
        <v>79</v>
      </c>
      <c r="AY967" s="192" t="s">
        <v>177</v>
      </c>
    </row>
    <row r="968" spans="1:65" s="13" customFormat="1">
      <c r="B968" s="190"/>
      <c r="D968" s="191" t="s">
        <v>184</v>
      </c>
      <c r="E968" s="192" t="s">
        <v>1</v>
      </c>
      <c r="F968" s="193" t="s">
        <v>714</v>
      </c>
      <c r="H968" s="194">
        <v>3.6</v>
      </c>
      <c r="I968" s="195"/>
      <c r="L968" s="190"/>
      <c r="M968" s="196"/>
      <c r="N968" s="197"/>
      <c r="O968" s="197"/>
      <c r="P968" s="197"/>
      <c r="Q968" s="197"/>
      <c r="R968" s="197"/>
      <c r="S968" s="197"/>
      <c r="T968" s="198"/>
      <c r="AT968" s="192" t="s">
        <v>184</v>
      </c>
      <c r="AU968" s="192" t="s">
        <v>89</v>
      </c>
      <c r="AV968" s="13" t="s">
        <v>89</v>
      </c>
      <c r="AW968" s="13" t="s">
        <v>35</v>
      </c>
      <c r="AX968" s="13" t="s">
        <v>79</v>
      </c>
      <c r="AY968" s="192" t="s">
        <v>177</v>
      </c>
    </row>
    <row r="969" spans="1:65" s="13" customFormat="1">
      <c r="B969" s="190"/>
      <c r="D969" s="191" t="s">
        <v>184</v>
      </c>
      <c r="E969" s="192" t="s">
        <v>1</v>
      </c>
      <c r="F969" s="193" t="s">
        <v>715</v>
      </c>
      <c r="H969" s="194">
        <v>3.6</v>
      </c>
      <c r="I969" s="195"/>
      <c r="L969" s="190"/>
      <c r="M969" s="196"/>
      <c r="N969" s="197"/>
      <c r="O969" s="197"/>
      <c r="P969" s="197"/>
      <c r="Q969" s="197"/>
      <c r="R969" s="197"/>
      <c r="S969" s="197"/>
      <c r="T969" s="198"/>
      <c r="AT969" s="192" t="s">
        <v>184</v>
      </c>
      <c r="AU969" s="192" t="s">
        <v>89</v>
      </c>
      <c r="AV969" s="13" t="s">
        <v>89</v>
      </c>
      <c r="AW969" s="13" t="s">
        <v>35</v>
      </c>
      <c r="AX969" s="13" t="s">
        <v>79</v>
      </c>
      <c r="AY969" s="192" t="s">
        <v>177</v>
      </c>
    </row>
    <row r="970" spans="1:65" s="13" customFormat="1">
      <c r="B970" s="190"/>
      <c r="D970" s="191" t="s">
        <v>184</v>
      </c>
      <c r="E970" s="192" t="s">
        <v>1</v>
      </c>
      <c r="F970" s="193" t="s">
        <v>716</v>
      </c>
      <c r="H970" s="194">
        <v>4.5</v>
      </c>
      <c r="I970" s="195"/>
      <c r="L970" s="190"/>
      <c r="M970" s="196"/>
      <c r="N970" s="197"/>
      <c r="O970" s="197"/>
      <c r="P970" s="197"/>
      <c r="Q970" s="197"/>
      <c r="R970" s="197"/>
      <c r="S970" s="197"/>
      <c r="T970" s="198"/>
      <c r="AT970" s="192" t="s">
        <v>184</v>
      </c>
      <c r="AU970" s="192" t="s">
        <v>89</v>
      </c>
      <c r="AV970" s="13" t="s">
        <v>89</v>
      </c>
      <c r="AW970" s="13" t="s">
        <v>35</v>
      </c>
      <c r="AX970" s="13" t="s">
        <v>79</v>
      </c>
      <c r="AY970" s="192" t="s">
        <v>177</v>
      </c>
    </row>
    <row r="971" spans="1:65" s="14" customFormat="1">
      <c r="B971" s="199"/>
      <c r="D971" s="191" t="s">
        <v>184</v>
      </c>
      <c r="E971" s="200" t="s">
        <v>1</v>
      </c>
      <c r="F971" s="201" t="s">
        <v>186</v>
      </c>
      <c r="H971" s="202">
        <v>52.15</v>
      </c>
      <c r="I971" s="203"/>
      <c r="L971" s="199"/>
      <c r="M971" s="204"/>
      <c r="N971" s="205"/>
      <c r="O971" s="205"/>
      <c r="P971" s="205"/>
      <c r="Q971" s="205"/>
      <c r="R971" s="205"/>
      <c r="S971" s="205"/>
      <c r="T971" s="206"/>
      <c r="AT971" s="200" t="s">
        <v>184</v>
      </c>
      <c r="AU971" s="200" t="s">
        <v>89</v>
      </c>
      <c r="AV971" s="14" t="s">
        <v>183</v>
      </c>
      <c r="AW971" s="14" t="s">
        <v>35</v>
      </c>
      <c r="AX971" s="14" t="s">
        <v>87</v>
      </c>
      <c r="AY971" s="200" t="s">
        <v>177</v>
      </c>
    </row>
    <row r="972" spans="1:65" s="2" customFormat="1" ht="16.5" customHeight="1">
      <c r="A972" s="33"/>
      <c r="B972" s="141"/>
      <c r="C972" s="176" t="s">
        <v>1255</v>
      </c>
      <c r="D972" s="176" t="s">
        <v>179</v>
      </c>
      <c r="E972" s="177" t="s">
        <v>1256</v>
      </c>
      <c r="F972" s="178" t="s">
        <v>1257</v>
      </c>
      <c r="G972" s="179" t="s">
        <v>519</v>
      </c>
      <c r="H972" s="180">
        <v>1</v>
      </c>
      <c r="I972" s="181"/>
      <c r="J972" s="182">
        <f>ROUND(I972*H972,2)</f>
        <v>0</v>
      </c>
      <c r="K972" s="183"/>
      <c r="L972" s="34"/>
      <c r="M972" s="184" t="s">
        <v>1</v>
      </c>
      <c r="N972" s="185" t="s">
        <v>44</v>
      </c>
      <c r="O972" s="59"/>
      <c r="P972" s="186">
        <f>O972*H972</f>
        <v>0</v>
      </c>
      <c r="Q972" s="186">
        <v>0</v>
      </c>
      <c r="R972" s="186">
        <f>Q972*H972</f>
        <v>0</v>
      </c>
      <c r="S972" s="186">
        <v>0</v>
      </c>
      <c r="T972" s="187">
        <f>S972*H972</f>
        <v>0</v>
      </c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R972" s="188" t="s">
        <v>297</v>
      </c>
      <c r="AT972" s="188" t="s">
        <v>179</v>
      </c>
      <c r="AU972" s="188" t="s">
        <v>89</v>
      </c>
      <c r="AY972" s="18" t="s">
        <v>177</v>
      </c>
      <c r="BE972" s="189">
        <f>IF(N972="základní",J972,0)</f>
        <v>0</v>
      </c>
      <c r="BF972" s="189">
        <f>IF(N972="snížená",J972,0)</f>
        <v>0</v>
      </c>
      <c r="BG972" s="189">
        <f>IF(N972="zákl. přenesená",J972,0)</f>
        <v>0</v>
      </c>
      <c r="BH972" s="189">
        <f>IF(N972="sníž. přenesená",J972,0)</f>
        <v>0</v>
      </c>
      <c r="BI972" s="189">
        <f>IF(N972="nulová",J972,0)</f>
        <v>0</v>
      </c>
      <c r="BJ972" s="18" t="s">
        <v>87</v>
      </c>
      <c r="BK972" s="189">
        <f>ROUND(I972*H972,2)</f>
        <v>0</v>
      </c>
      <c r="BL972" s="18" t="s">
        <v>297</v>
      </c>
      <c r="BM972" s="188" t="s">
        <v>981</v>
      </c>
    </row>
    <row r="973" spans="1:65" s="2" customFormat="1" ht="16.5" customHeight="1">
      <c r="A973" s="33"/>
      <c r="B973" s="141"/>
      <c r="C973" s="176" t="s">
        <v>813</v>
      </c>
      <c r="D973" s="176" t="s">
        <v>179</v>
      </c>
      <c r="E973" s="177" t="s">
        <v>1258</v>
      </c>
      <c r="F973" s="178" t="s">
        <v>1259</v>
      </c>
      <c r="G973" s="179" t="s">
        <v>282</v>
      </c>
      <c r="H973" s="180">
        <v>7</v>
      </c>
      <c r="I973" s="181"/>
      <c r="J973" s="182">
        <f>ROUND(I973*H973,2)</f>
        <v>0</v>
      </c>
      <c r="K973" s="183"/>
      <c r="L973" s="34"/>
      <c r="M973" s="184" t="s">
        <v>1</v>
      </c>
      <c r="N973" s="185" t="s">
        <v>44</v>
      </c>
      <c r="O973" s="59"/>
      <c r="P973" s="186">
        <f>O973*H973</f>
        <v>0</v>
      </c>
      <c r="Q973" s="186">
        <v>0</v>
      </c>
      <c r="R973" s="186">
        <f>Q973*H973</f>
        <v>0</v>
      </c>
      <c r="S973" s="186">
        <v>0</v>
      </c>
      <c r="T973" s="187">
        <f>S973*H973</f>
        <v>0</v>
      </c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R973" s="188" t="s">
        <v>297</v>
      </c>
      <c r="AT973" s="188" t="s">
        <v>179</v>
      </c>
      <c r="AU973" s="188" t="s">
        <v>89</v>
      </c>
      <c r="AY973" s="18" t="s">
        <v>177</v>
      </c>
      <c r="BE973" s="189">
        <f>IF(N973="základní",J973,0)</f>
        <v>0</v>
      </c>
      <c r="BF973" s="189">
        <f>IF(N973="snížená",J973,0)</f>
        <v>0</v>
      </c>
      <c r="BG973" s="189">
        <f>IF(N973="zákl. přenesená",J973,0)</f>
        <v>0</v>
      </c>
      <c r="BH973" s="189">
        <f>IF(N973="sníž. přenesená",J973,0)</f>
        <v>0</v>
      </c>
      <c r="BI973" s="189">
        <f>IF(N973="nulová",J973,0)</f>
        <v>0</v>
      </c>
      <c r="BJ973" s="18" t="s">
        <v>87</v>
      </c>
      <c r="BK973" s="189">
        <f>ROUND(I973*H973,2)</f>
        <v>0</v>
      </c>
      <c r="BL973" s="18" t="s">
        <v>297</v>
      </c>
      <c r="BM973" s="188" t="s">
        <v>1260</v>
      </c>
    </row>
    <row r="974" spans="1:65" s="2" customFormat="1" ht="16.5" customHeight="1">
      <c r="A974" s="33"/>
      <c r="B974" s="141"/>
      <c r="C974" s="176" t="s">
        <v>1261</v>
      </c>
      <c r="D974" s="176" t="s">
        <v>179</v>
      </c>
      <c r="E974" s="177" t="s">
        <v>1262</v>
      </c>
      <c r="F974" s="178" t="s">
        <v>1263</v>
      </c>
      <c r="G974" s="179" t="s">
        <v>519</v>
      </c>
      <c r="H974" s="180">
        <v>4</v>
      </c>
      <c r="I974" s="181"/>
      <c r="J974" s="182">
        <f>ROUND(I974*H974,2)</f>
        <v>0</v>
      </c>
      <c r="K974" s="183"/>
      <c r="L974" s="34"/>
      <c r="M974" s="184" t="s">
        <v>1</v>
      </c>
      <c r="N974" s="185" t="s">
        <v>44</v>
      </c>
      <c r="O974" s="59"/>
      <c r="P974" s="186">
        <f>O974*H974</f>
        <v>0</v>
      </c>
      <c r="Q974" s="186">
        <v>0</v>
      </c>
      <c r="R974" s="186">
        <f>Q974*H974</f>
        <v>0</v>
      </c>
      <c r="S974" s="186">
        <v>0</v>
      </c>
      <c r="T974" s="187">
        <f>S974*H974</f>
        <v>0</v>
      </c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R974" s="188" t="s">
        <v>297</v>
      </c>
      <c r="AT974" s="188" t="s">
        <v>179</v>
      </c>
      <c r="AU974" s="188" t="s">
        <v>89</v>
      </c>
      <c r="AY974" s="18" t="s">
        <v>177</v>
      </c>
      <c r="BE974" s="189">
        <f>IF(N974="základní",J974,0)</f>
        <v>0</v>
      </c>
      <c r="BF974" s="189">
        <f>IF(N974="snížená",J974,0)</f>
        <v>0</v>
      </c>
      <c r="BG974" s="189">
        <f>IF(N974="zákl. přenesená",J974,0)</f>
        <v>0</v>
      </c>
      <c r="BH974" s="189">
        <f>IF(N974="sníž. přenesená",J974,0)</f>
        <v>0</v>
      </c>
      <c r="BI974" s="189">
        <f>IF(N974="nulová",J974,0)</f>
        <v>0</v>
      </c>
      <c r="BJ974" s="18" t="s">
        <v>87</v>
      </c>
      <c r="BK974" s="189">
        <f>ROUND(I974*H974,2)</f>
        <v>0</v>
      </c>
      <c r="BL974" s="18" t="s">
        <v>297</v>
      </c>
      <c r="BM974" s="188" t="s">
        <v>1264</v>
      </c>
    </row>
    <row r="975" spans="1:65" s="2" customFormat="1" ht="16.5" customHeight="1">
      <c r="A975" s="33"/>
      <c r="B975" s="141"/>
      <c r="C975" s="176" t="s">
        <v>825</v>
      </c>
      <c r="D975" s="176" t="s">
        <v>179</v>
      </c>
      <c r="E975" s="177" t="s">
        <v>1265</v>
      </c>
      <c r="F975" s="178" t="s">
        <v>1266</v>
      </c>
      <c r="G975" s="179" t="s">
        <v>798</v>
      </c>
      <c r="H975" s="233"/>
      <c r="I975" s="181"/>
      <c r="J975" s="182">
        <f>ROUND(I975*H975,2)</f>
        <v>0</v>
      </c>
      <c r="K975" s="183"/>
      <c r="L975" s="34"/>
      <c r="M975" s="184" t="s">
        <v>1</v>
      </c>
      <c r="N975" s="185" t="s">
        <v>44</v>
      </c>
      <c r="O975" s="59"/>
      <c r="P975" s="186">
        <f>O975*H975</f>
        <v>0</v>
      </c>
      <c r="Q975" s="186">
        <v>0</v>
      </c>
      <c r="R975" s="186">
        <f>Q975*H975</f>
        <v>0</v>
      </c>
      <c r="S975" s="186">
        <v>0</v>
      </c>
      <c r="T975" s="187">
        <f>S975*H975</f>
        <v>0</v>
      </c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R975" s="188" t="s">
        <v>297</v>
      </c>
      <c r="AT975" s="188" t="s">
        <v>179</v>
      </c>
      <c r="AU975" s="188" t="s">
        <v>89</v>
      </c>
      <c r="AY975" s="18" t="s">
        <v>177</v>
      </c>
      <c r="BE975" s="189">
        <f>IF(N975="základní",J975,0)</f>
        <v>0</v>
      </c>
      <c r="BF975" s="189">
        <f>IF(N975="snížená",J975,0)</f>
        <v>0</v>
      </c>
      <c r="BG975" s="189">
        <f>IF(N975="zákl. přenesená",J975,0)</f>
        <v>0</v>
      </c>
      <c r="BH975" s="189">
        <f>IF(N975="sníž. přenesená",J975,0)</f>
        <v>0</v>
      </c>
      <c r="BI975" s="189">
        <f>IF(N975="nulová",J975,0)</f>
        <v>0</v>
      </c>
      <c r="BJ975" s="18" t="s">
        <v>87</v>
      </c>
      <c r="BK975" s="189">
        <f>ROUND(I975*H975,2)</f>
        <v>0</v>
      </c>
      <c r="BL975" s="18" t="s">
        <v>297</v>
      </c>
      <c r="BM975" s="188" t="s">
        <v>988</v>
      </c>
    </row>
    <row r="976" spans="1:65" s="12" customFormat="1" ht="22.95" customHeight="1">
      <c r="B976" s="163"/>
      <c r="D976" s="164" t="s">
        <v>78</v>
      </c>
      <c r="E976" s="174" t="s">
        <v>1267</v>
      </c>
      <c r="F976" s="174" t="s">
        <v>1268</v>
      </c>
      <c r="I976" s="166"/>
      <c r="J976" s="175">
        <f>BK976</f>
        <v>0</v>
      </c>
      <c r="L976" s="163"/>
      <c r="M976" s="168"/>
      <c r="N976" s="169"/>
      <c r="O976" s="169"/>
      <c r="P976" s="170">
        <f>SUM(P977:P1009)</f>
        <v>0</v>
      </c>
      <c r="Q976" s="169"/>
      <c r="R976" s="170">
        <f>SUM(R977:R1009)</f>
        <v>3.1889345599999999</v>
      </c>
      <c r="S976" s="169"/>
      <c r="T976" s="171">
        <f>SUM(T977:T1009)</f>
        <v>0</v>
      </c>
      <c r="AR976" s="164" t="s">
        <v>89</v>
      </c>
      <c r="AT976" s="172" t="s">
        <v>78</v>
      </c>
      <c r="AU976" s="172" t="s">
        <v>87</v>
      </c>
      <c r="AY976" s="164" t="s">
        <v>177</v>
      </c>
      <c r="BK976" s="173">
        <f>SUM(BK977:BK1009)</f>
        <v>0</v>
      </c>
    </row>
    <row r="977" spans="1:65" s="2" customFormat="1" ht="24" customHeight="1">
      <c r="A977" s="33"/>
      <c r="B977" s="141"/>
      <c r="C977" s="176" t="s">
        <v>1269</v>
      </c>
      <c r="D977" s="176" t="s">
        <v>179</v>
      </c>
      <c r="E977" s="177" t="s">
        <v>1270</v>
      </c>
      <c r="F977" s="178" t="s">
        <v>1271</v>
      </c>
      <c r="G977" s="179" t="s">
        <v>282</v>
      </c>
      <c r="H977" s="180">
        <v>204.45</v>
      </c>
      <c r="I977" s="181"/>
      <c r="J977" s="182">
        <f>ROUND(I977*H977,2)</f>
        <v>0</v>
      </c>
      <c r="K977" s="183"/>
      <c r="L977" s="34"/>
      <c r="M977" s="184" t="s">
        <v>1</v>
      </c>
      <c r="N977" s="185" t="s">
        <v>44</v>
      </c>
      <c r="O977" s="59"/>
      <c r="P977" s="186">
        <f>O977*H977</f>
        <v>0</v>
      </c>
      <c r="Q977" s="186">
        <v>0</v>
      </c>
      <c r="R977" s="186">
        <f>Q977*H977</f>
        <v>0</v>
      </c>
      <c r="S977" s="186">
        <v>0</v>
      </c>
      <c r="T977" s="187">
        <f>S977*H977</f>
        <v>0</v>
      </c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R977" s="188" t="s">
        <v>297</v>
      </c>
      <c r="AT977" s="188" t="s">
        <v>179</v>
      </c>
      <c r="AU977" s="188" t="s">
        <v>89</v>
      </c>
      <c r="AY977" s="18" t="s">
        <v>177</v>
      </c>
      <c r="BE977" s="189">
        <f>IF(N977="základní",J977,0)</f>
        <v>0</v>
      </c>
      <c r="BF977" s="189">
        <f>IF(N977="snížená",J977,0)</f>
        <v>0</v>
      </c>
      <c r="BG977" s="189">
        <f>IF(N977="zákl. přenesená",J977,0)</f>
        <v>0</v>
      </c>
      <c r="BH977" s="189">
        <f>IF(N977="sníž. přenesená",J977,0)</f>
        <v>0</v>
      </c>
      <c r="BI977" s="189">
        <f>IF(N977="nulová",J977,0)</f>
        <v>0</v>
      </c>
      <c r="BJ977" s="18" t="s">
        <v>87</v>
      </c>
      <c r="BK977" s="189">
        <f>ROUND(I977*H977,2)</f>
        <v>0</v>
      </c>
      <c r="BL977" s="18" t="s">
        <v>297</v>
      </c>
      <c r="BM977" s="188" t="s">
        <v>1272</v>
      </c>
    </row>
    <row r="978" spans="1:65" s="15" customFormat="1">
      <c r="B978" s="207"/>
      <c r="D978" s="191" t="s">
        <v>184</v>
      </c>
      <c r="E978" s="208" t="s">
        <v>1</v>
      </c>
      <c r="F978" s="209" t="s">
        <v>1273</v>
      </c>
      <c r="H978" s="208" t="s">
        <v>1</v>
      </c>
      <c r="I978" s="210"/>
      <c r="L978" s="207"/>
      <c r="M978" s="211"/>
      <c r="N978" s="212"/>
      <c r="O978" s="212"/>
      <c r="P978" s="212"/>
      <c r="Q978" s="212"/>
      <c r="R978" s="212"/>
      <c r="S978" s="212"/>
      <c r="T978" s="213"/>
      <c r="AT978" s="208" t="s">
        <v>184</v>
      </c>
      <c r="AU978" s="208" t="s">
        <v>89</v>
      </c>
      <c r="AV978" s="15" t="s">
        <v>87</v>
      </c>
      <c r="AW978" s="15" t="s">
        <v>35</v>
      </c>
      <c r="AX978" s="15" t="s">
        <v>79</v>
      </c>
      <c r="AY978" s="208" t="s">
        <v>177</v>
      </c>
    </row>
    <row r="979" spans="1:65" s="13" customFormat="1">
      <c r="B979" s="190"/>
      <c r="D979" s="191" t="s">
        <v>184</v>
      </c>
      <c r="E979" s="192" t="s">
        <v>1</v>
      </c>
      <c r="F979" s="193" t="s">
        <v>351</v>
      </c>
      <c r="H979" s="194">
        <v>64.8</v>
      </c>
      <c r="I979" s="195"/>
      <c r="L979" s="190"/>
      <c r="M979" s="196"/>
      <c r="N979" s="197"/>
      <c r="O979" s="197"/>
      <c r="P979" s="197"/>
      <c r="Q979" s="197"/>
      <c r="R979" s="197"/>
      <c r="S979" s="197"/>
      <c r="T979" s="198"/>
      <c r="AT979" s="192" t="s">
        <v>184</v>
      </c>
      <c r="AU979" s="192" t="s">
        <v>89</v>
      </c>
      <c r="AV979" s="13" t="s">
        <v>89</v>
      </c>
      <c r="AW979" s="13" t="s">
        <v>35</v>
      </c>
      <c r="AX979" s="13" t="s">
        <v>79</v>
      </c>
      <c r="AY979" s="192" t="s">
        <v>177</v>
      </c>
    </row>
    <row r="980" spans="1:65" s="13" customFormat="1">
      <c r="B980" s="190"/>
      <c r="D980" s="191" t="s">
        <v>184</v>
      </c>
      <c r="E980" s="192" t="s">
        <v>1</v>
      </c>
      <c r="F980" s="193" t="s">
        <v>352</v>
      </c>
      <c r="H980" s="194">
        <v>15.6</v>
      </c>
      <c r="I980" s="195"/>
      <c r="L980" s="190"/>
      <c r="M980" s="196"/>
      <c r="N980" s="197"/>
      <c r="O980" s="197"/>
      <c r="P980" s="197"/>
      <c r="Q980" s="197"/>
      <c r="R980" s="197"/>
      <c r="S980" s="197"/>
      <c r="T980" s="198"/>
      <c r="AT980" s="192" t="s">
        <v>184</v>
      </c>
      <c r="AU980" s="192" t="s">
        <v>89</v>
      </c>
      <c r="AV980" s="13" t="s">
        <v>89</v>
      </c>
      <c r="AW980" s="13" t="s">
        <v>35</v>
      </c>
      <c r="AX980" s="13" t="s">
        <v>79</v>
      </c>
      <c r="AY980" s="192" t="s">
        <v>177</v>
      </c>
    </row>
    <row r="981" spans="1:65" s="13" customFormat="1">
      <c r="B981" s="190"/>
      <c r="D981" s="191" t="s">
        <v>184</v>
      </c>
      <c r="E981" s="192" t="s">
        <v>1</v>
      </c>
      <c r="F981" s="193" t="s">
        <v>353</v>
      </c>
      <c r="H981" s="194">
        <v>8.59</v>
      </c>
      <c r="I981" s="195"/>
      <c r="L981" s="190"/>
      <c r="M981" s="196"/>
      <c r="N981" s="197"/>
      <c r="O981" s="197"/>
      <c r="P981" s="197"/>
      <c r="Q981" s="197"/>
      <c r="R981" s="197"/>
      <c r="S981" s="197"/>
      <c r="T981" s="198"/>
      <c r="AT981" s="192" t="s">
        <v>184</v>
      </c>
      <c r="AU981" s="192" t="s">
        <v>89</v>
      </c>
      <c r="AV981" s="13" t="s">
        <v>89</v>
      </c>
      <c r="AW981" s="13" t="s">
        <v>35</v>
      </c>
      <c r="AX981" s="13" t="s">
        <v>79</v>
      </c>
      <c r="AY981" s="192" t="s">
        <v>177</v>
      </c>
    </row>
    <row r="982" spans="1:65" s="13" customFormat="1">
      <c r="B982" s="190"/>
      <c r="D982" s="191" t="s">
        <v>184</v>
      </c>
      <c r="E982" s="192" t="s">
        <v>1</v>
      </c>
      <c r="F982" s="193" t="s">
        <v>354</v>
      </c>
      <c r="H982" s="194">
        <v>43.2</v>
      </c>
      <c r="I982" s="195"/>
      <c r="L982" s="190"/>
      <c r="M982" s="196"/>
      <c r="N982" s="197"/>
      <c r="O982" s="197"/>
      <c r="P982" s="197"/>
      <c r="Q982" s="197"/>
      <c r="R982" s="197"/>
      <c r="S982" s="197"/>
      <c r="T982" s="198"/>
      <c r="AT982" s="192" t="s">
        <v>184</v>
      </c>
      <c r="AU982" s="192" t="s">
        <v>89</v>
      </c>
      <c r="AV982" s="13" t="s">
        <v>89</v>
      </c>
      <c r="AW982" s="13" t="s">
        <v>35</v>
      </c>
      <c r="AX982" s="13" t="s">
        <v>79</v>
      </c>
      <c r="AY982" s="192" t="s">
        <v>177</v>
      </c>
    </row>
    <row r="983" spans="1:65" s="13" customFormat="1">
      <c r="B983" s="190"/>
      <c r="D983" s="191" t="s">
        <v>184</v>
      </c>
      <c r="E983" s="192" t="s">
        <v>1</v>
      </c>
      <c r="F983" s="193" t="s">
        <v>355</v>
      </c>
      <c r="H983" s="194">
        <v>13.2</v>
      </c>
      <c r="I983" s="195"/>
      <c r="L983" s="190"/>
      <c r="M983" s="196"/>
      <c r="N983" s="197"/>
      <c r="O983" s="197"/>
      <c r="P983" s="197"/>
      <c r="Q983" s="197"/>
      <c r="R983" s="197"/>
      <c r="S983" s="197"/>
      <c r="T983" s="198"/>
      <c r="AT983" s="192" t="s">
        <v>184</v>
      </c>
      <c r="AU983" s="192" t="s">
        <v>89</v>
      </c>
      <c r="AV983" s="13" t="s">
        <v>89</v>
      </c>
      <c r="AW983" s="13" t="s">
        <v>35</v>
      </c>
      <c r="AX983" s="13" t="s">
        <v>79</v>
      </c>
      <c r="AY983" s="192" t="s">
        <v>177</v>
      </c>
    </row>
    <row r="984" spans="1:65" s="13" customFormat="1">
      <c r="B984" s="190"/>
      <c r="D984" s="191" t="s">
        <v>184</v>
      </c>
      <c r="E984" s="192" t="s">
        <v>1</v>
      </c>
      <c r="F984" s="193" t="s">
        <v>356</v>
      </c>
      <c r="H984" s="194">
        <v>26.4</v>
      </c>
      <c r="I984" s="195"/>
      <c r="L984" s="190"/>
      <c r="M984" s="196"/>
      <c r="N984" s="197"/>
      <c r="O984" s="197"/>
      <c r="P984" s="197"/>
      <c r="Q984" s="197"/>
      <c r="R984" s="197"/>
      <c r="S984" s="197"/>
      <c r="T984" s="198"/>
      <c r="AT984" s="192" t="s">
        <v>184</v>
      </c>
      <c r="AU984" s="192" t="s">
        <v>89</v>
      </c>
      <c r="AV984" s="13" t="s">
        <v>89</v>
      </c>
      <c r="AW984" s="13" t="s">
        <v>35</v>
      </c>
      <c r="AX984" s="13" t="s">
        <v>79</v>
      </c>
      <c r="AY984" s="192" t="s">
        <v>177</v>
      </c>
    </row>
    <row r="985" spans="1:65" s="13" customFormat="1">
      <c r="B985" s="190"/>
      <c r="D985" s="191" t="s">
        <v>184</v>
      </c>
      <c r="E985" s="192" t="s">
        <v>1</v>
      </c>
      <c r="F985" s="193" t="s">
        <v>357</v>
      </c>
      <c r="H985" s="194">
        <v>13.3</v>
      </c>
      <c r="I985" s="195"/>
      <c r="L985" s="190"/>
      <c r="M985" s="196"/>
      <c r="N985" s="197"/>
      <c r="O985" s="197"/>
      <c r="P985" s="197"/>
      <c r="Q985" s="197"/>
      <c r="R985" s="197"/>
      <c r="S985" s="197"/>
      <c r="T985" s="198"/>
      <c r="AT985" s="192" t="s">
        <v>184</v>
      </c>
      <c r="AU985" s="192" t="s">
        <v>89</v>
      </c>
      <c r="AV985" s="13" t="s">
        <v>89</v>
      </c>
      <c r="AW985" s="13" t="s">
        <v>35</v>
      </c>
      <c r="AX985" s="13" t="s">
        <v>79</v>
      </c>
      <c r="AY985" s="192" t="s">
        <v>177</v>
      </c>
    </row>
    <row r="986" spans="1:65" s="13" customFormat="1">
      <c r="B986" s="190"/>
      <c r="D986" s="191" t="s">
        <v>184</v>
      </c>
      <c r="E986" s="192" t="s">
        <v>1</v>
      </c>
      <c r="F986" s="193" t="s">
        <v>358</v>
      </c>
      <c r="H986" s="194">
        <v>13.3</v>
      </c>
      <c r="I986" s="195"/>
      <c r="L986" s="190"/>
      <c r="M986" s="196"/>
      <c r="N986" s="197"/>
      <c r="O986" s="197"/>
      <c r="P986" s="197"/>
      <c r="Q986" s="197"/>
      <c r="R986" s="197"/>
      <c r="S986" s="197"/>
      <c r="T986" s="198"/>
      <c r="AT986" s="192" t="s">
        <v>184</v>
      </c>
      <c r="AU986" s="192" t="s">
        <v>89</v>
      </c>
      <c r="AV986" s="13" t="s">
        <v>89</v>
      </c>
      <c r="AW986" s="13" t="s">
        <v>35</v>
      </c>
      <c r="AX986" s="13" t="s">
        <v>79</v>
      </c>
      <c r="AY986" s="192" t="s">
        <v>177</v>
      </c>
    </row>
    <row r="987" spans="1:65" s="13" customFormat="1">
      <c r="B987" s="190"/>
      <c r="D987" s="191" t="s">
        <v>184</v>
      </c>
      <c r="E987" s="192" t="s">
        <v>1</v>
      </c>
      <c r="F987" s="193" t="s">
        <v>1274</v>
      </c>
      <c r="H987" s="194">
        <v>6.06</v>
      </c>
      <c r="I987" s="195"/>
      <c r="L987" s="190"/>
      <c r="M987" s="196"/>
      <c r="N987" s="197"/>
      <c r="O987" s="197"/>
      <c r="P987" s="197"/>
      <c r="Q987" s="197"/>
      <c r="R987" s="197"/>
      <c r="S987" s="197"/>
      <c r="T987" s="198"/>
      <c r="AT987" s="192" t="s">
        <v>184</v>
      </c>
      <c r="AU987" s="192" t="s">
        <v>89</v>
      </c>
      <c r="AV987" s="13" t="s">
        <v>89</v>
      </c>
      <c r="AW987" s="13" t="s">
        <v>35</v>
      </c>
      <c r="AX987" s="13" t="s">
        <v>79</v>
      </c>
      <c r="AY987" s="192" t="s">
        <v>177</v>
      </c>
    </row>
    <row r="988" spans="1:65" s="14" customFormat="1">
      <c r="B988" s="199"/>
      <c r="D988" s="191" t="s">
        <v>184</v>
      </c>
      <c r="E988" s="200" t="s">
        <v>1</v>
      </c>
      <c r="F988" s="201" t="s">
        <v>186</v>
      </c>
      <c r="H988" s="202">
        <v>204.45</v>
      </c>
      <c r="I988" s="203"/>
      <c r="L988" s="199"/>
      <c r="M988" s="204"/>
      <c r="N988" s="205"/>
      <c r="O988" s="205"/>
      <c r="P988" s="205"/>
      <c r="Q988" s="205"/>
      <c r="R988" s="205"/>
      <c r="S988" s="205"/>
      <c r="T988" s="206"/>
      <c r="AT988" s="200" t="s">
        <v>184</v>
      </c>
      <c r="AU988" s="200" t="s">
        <v>89</v>
      </c>
      <c r="AV988" s="14" t="s">
        <v>183</v>
      </c>
      <c r="AW988" s="14" t="s">
        <v>35</v>
      </c>
      <c r="AX988" s="14" t="s">
        <v>87</v>
      </c>
      <c r="AY988" s="200" t="s">
        <v>177</v>
      </c>
    </row>
    <row r="989" spans="1:65" s="2" customFormat="1" ht="16.5" customHeight="1">
      <c r="A989" s="33"/>
      <c r="B989" s="141"/>
      <c r="C989" s="176" t="s">
        <v>831</v>
      </c>
      <c r="D989" s="176" t="s">
        <v>179</v>
      </c>
      <c r="E989" s="177" t="s">
        <v>1275</v>
      </c>
      <c r="F989" s="178" t="s">
        <v>1276</v>
      </c>
      <c r="G989" s="179" t="s">
        <v>273</v>
      </c>
      <c r="H989" s="180">
        <v>3</v>
      </c>
      <c r="I989" s="181"/>
      <c r="J989" s="182">
        <f>ROUND(I989*H989,2)</f>
        <v>0</v>
      </c>
      <c r="K989" s="183"/>
      <c r="L989" s="34"/>
      <c r="M989" s="184" t="s">
        <v>1</v>
      </c>
      <c r="N989" s="185" t="s">
        <v>44</v>
      </c>
      <c r="O989" s="59"/>
      <c r="P989" s="186">
        <f>O989*H989</f>
        <v>0</v>
      </c>
      <c r="Q989" s="186">
        <v>2.5999999999999998E-4</v>
      </c>
      <c r="R989" s="186">
        <f>Q989*H989</f>
        <v>7.7999999999999988E-4</v>
      </c>
      <c r="S989" s="186">
        <v>0</v>
      </c>
      <c r="T989" s="187">
        <f>S989*H989</f>
        <v>0</v>
      </c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R989" s="188" t="s">
        <v>183</v>
      </c>
      <c r="AT989" s="188" t="s">
        <v>179</v>
      </c>
      <c r="AU989" s="188" t="s">
        <v>89</v>
      </c>
      <c r="AY989" s="18" t="s">
        <v>177</v>
      </c>
      <c r="BE989" s="189">
        <f>IF(N989="základní",J989,0)</f>
        <v>0</v>
      </c>
      <c r="BF989" s="189">
        <f>IF(N989="snížená",J989,0)</f>
        <v>0</v>
      </c>
      <c r="BG989" s="189">
        <f>IF(N989="zákl. přenesená",J989,0)</f>
        <v>0</v>
      </c>
      <c r="BH989" s="189">
        <f>IF(N989="sníž. přenesená",J989,0)</f>
        <v>0</v>
      </c>
      <c r="BI989" s="189">
        <f>IF(N989="nulová",J989,0)</f>
        <v>0</v>
      </c>
      <c r="BJ989" s="18" t="s">
        <v>87</v>
      </c>
      <c r="BK989" s="189">
        <f>ROUND(I989*H989,2)</f>
        <v>0</v>
      </c>
      <c r="BL989" s="18" t="s">
        <v>183</v>
      </c>
      <c r="BM989" s="188" t="s">
        <v>1277</v>
      </c>
    </row>
    <row r="990" spans="1:65" s="13" customFormat="1">
      <c r="B990" s="190"/>
      <c r="D990" s="191" t="s">
        <v>184</v>
      </c>
      <c r="E990" s="192" t="s">
        <v>1</v>
      </c>
      <c r="F990" s="193" t="s">
        <v>1278</v>
      </c>
      <c r="H990" s="194">
        <v>1</v>
      </c>
      <c r="I990" s="195"/>
      <c r="L990" s="190"/>
      <c r="M990" s="196"/>
      <c r="N990" s="197"/>
      <c r="O990" s="197"/>
      <c r="P990" s="197"/>
      <c r="Q990" s="197"/>
      <c r="R990" s="197"/>
      <c r="S990" s="197"/>
      <c r="T990" s="198"/>
      <c r="AT990" s="192" t="s">
        <v>184</v>
      </c>
      <c r="AU990" s="192" t="s">
        <v>89</v>
      </c>
      <c r="AV990" s="13" t="s">
        <v>89</v>
      </c>
      <c r="AW990" s="13" t="s">
        <v>35</v>
      </c>
      <c r="AX990" s="13" t="s">
        <v>79</v>
      </c>
      <c r="AY990" s="192" t="s">
        <v>177</v>
      </c>
    </row>
    <row r="991" spans="1:65" s="13" customFormat="1">
      <c r="B991" s="190"/>
      <c r="D991" s="191" t="s">
        <v>184</v>
      </c>
      <c r="E991" s="192" t="s">
        <v>1</v>
      </c>
      <c r="F991" s="193" t="s">
        <v>1279</v>
      </c>
      <c r="H991" s="194">
        <v>1</v>
      </c>
      <c r="I991" s="195"/>
      <c r="L991" s="190"/>
      <c r="M991" s="196"/>
      <c r="N991" s="197"/>
      <c r="O991" s="197"/>
      <c r="P991" s="197"/>
      <c r="Q991" s="197"/>
      <c r="R991" s="197"/>
      <c r="S991" s="197"/>
      <c r="T991" s="198"/>
      <c r="AT991" s="192" t="s">
        <v>184</v>
      </c>
      <c r="AU991" s="192" t="s">
        <v>89</v>
      </c>
      <c r="AV991" s="13" t="s">
        <v>89</v>
      </c>
      <c r="AW991" s="13" t="s">
        <v>35</v>
      </c>
      <c r="AX991" s="13" t="s">
        <v>79</v>
      </c>
      <c r="AY991" s="192" t="s">
        <v>177</v>
      </c>
    </row>
    <row r="992" spans="1:65" s="13" customFormat="1">
      <c r="B992" s="190"/>
      <c r="D992" s="191" t="s">
        <v>184</v>
      </c>
      <c r="E992" s="192" t="s">
        <v>1</v>
      </c>
      <c r="F992" s="193" t="s">
        <v>1280</v>
      </c>
      <c r="H992" s="194">
        <v>1</v>
      </c>
      <c r="I992" s="195"/>
      <c r="L992" s="190"/>
      <c r="M992" s="196"/>
      <c r="N992" s="197"/>
      <c r="O992" s="197"/>
      <c r="P992" s="197"/>
      <c r="Q992" s="197"/>
      <c r="R992" s="197"/>
      <c r="S992" s="197"/>
      <c r="T992" s="198"/>
      <c r="AT992" s="192" t="s">
        <v>184</v>
      </c>
      <c r="AU992" s="192" t="s">
        <v>89</v>
      </c>
      <c r="AV992" s="13" t="s">
        <v>89</v>
      </c>
      <c r="AW992" s="13" t="s">
        <v>35</v>
      </c>
      <c r="AX992" s="13" t="s">
        <v>79</v>
      </c>
      <c r="AY992" s="192" t="s">
        <v>177</v>
      </c>
    </row>
    <row r="993" spans="1:65" s="14" customFormat="1">
      <c r="B993" s="199"/>
      <c r="D993" s="191" t="s">
        <v>184</v>
      </c>
      <c r="E993" s="200" t="s">
        <v>1</v>
      </c>
      <c r="F993" s="201" t="s">
        <v>186</v>
      </c>
      <c r="H993" s="202">
        <v>3</v>
      </c>
      <c r="I993" s="203"/>
      <c r="L993" s="199"/>
      <c r="M993" s="204"/>
      <c r="N993" s="205"/>
      <c r="O993" s="205"/>
      <c r="P993" s="205"/>
      <c r="Q993" s="205"/>
      <c r="R993" s="205"/>
      <c r="S993" s="205"/>
      <c r="T993" s="206"/>
      <c r="AT993" s="200" t="s">
        <v>184</v>
      </c>
      <c r="AU993" s="200" t="s">
        <v>89</v>
      </c>
      <c r="AV993" s="14" t="s">
        <v>183</v>
      </c>
      <c r="AW993" s="14" t="s">
        <v>35</v>
      </c>
      <c r="AX993" s="14" t="s">
        <v>87</v>
      </c>
      <c r="AY993" s="200" t="s">
        <v>177</v>
      </c>
    </row>
    <row r="994" spans="1:65" s="2" customFormat="1" ht="16.5" customHeight="1">
      <c r="A994" s="33"/>
      <c r="B994" s="141"/>
      <c r="C994" s="214" t="s">
        <v>1281</v>
      </c>
      <c r="D994" s="214" t="s">
        <v>303</v>
      </c>
      <c r="E994" s="215" t="s">
        <v>1282</v>
      </c>
      <c r="F994" s="216" t="s">
        <v>1283</v>
      </c>
      <c r="G994" s="217" t="s">
        <v>182</v>
      </c>
      <c r="H994" s="218">
        <v>12.12</v>
      </c>
      <c r="I994" s="219"/>
      <c r="J994" s="220">
        <f>ROUND(I994*H994,2)</f>
        <v>0</v>
      </c>
      <c r="K994" s="221"/>
      <c r="L994" s="222"/>
      <c r="M994" s="223" t="s">
        <v>1</v>
      </c>
      <c r="N994" s="224" t="s">
        <v>44</v>
      </c>
      <c r="O994" s="59"/>
      <c r="P994" s="186">
        <f>O994*H994</f>
        <v>0</v>
      </c>
      <c r="Q994" s="186">
        <v>3.0159999999999999E-2</v>
      </c>
      <c r="R994" s="186">
        <f>Q994*H994</f>
        <v>0.36553919999999995</v>
      </c>
      <c r="S994" s="186">
        <v>0</v>
      </c>
      <c r="T994" s="187">
        <f>S994*H994</f>
        <v>0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88" t="s">
        <v>340</v>
      </c>
      <c r="AT994" s="188" t="s">
        <v>303</v>
      </c>
      <c r="AU994" s="188" t="s">
        <v>89</v>
      </c>
      <c r="AY994" s="18" t="s">
        <v>177</v>
      </c>
      <c r="BE994" s="189">
        <f>IF(N994="základní",J994,0)</f>
        <v>0</v>
      </c>
      <c r="BF994" s="189">
        <f>IF(N994="snížená",J994,0)</f>
        <v>0</v>
      </c>
      <c r="BG994" s="189">
        <f>IF(N994="zákl. přenesená",J994,0)</f>
        <v>0</v>
      </c>
      <c r="BH994" s="189">
        <f>IF(N994="sníž. přenesená",J994,0)</f>
        <v>0</v>
      </c>
      <c r="BI994" s="189">
        <f>IF(N994="nulová",J994,0)</f>
        <v>0</v>
      </c>
      <c r="BJ994" s="18" t="s">
        <v>87</v>
      </c>
      <c r="BK994" s="189">
        <f>ROUND(I994*H994,2)</f>
        <v>0</v>
      </c>
      <c r="BL994" s="18" t="s">
        <v>297</v>
      </c>
      <c r="BM994" s="188" t="s">
        <v>1284</v>
      </c>
    </row>
    <row r="995" spans="1:65" s="13" customFormat="1">
      <c r="B995" s="190"/>
      <c r="D995" s="191" t="s">
        <v>184</v>
      </c>
      <c r="E995" s="192" t="s">
        <v>1</v>
      </c>
      <c r="F995" s="193" t="s">
        <v>1285</v>
      </c>
      <c r="H995" s="194">
        <v>8.6999999999999993</v>
      </c>
      <c r="I995" s="195"/>
      <c r="L995" s="190"/>
      <c r="M995" s="196"/>
      <c r="N995" s="197"/>
      <c r="O995" s="197"/>
      <c r="P995" s="197"/>
      <c r="Q995" s="197"/>
      <c r="R995" s="197"/>
      <c r="S995" s="197"/>
      <c r="T995" s="198"/>
      <c r="AT995" s="192" t="s">
        <v>184</v>
      </c>
      <c r="AU995" s="192" t="s">
        <v>89</v>
      </c>
      <c r="AV995" s="13" t="s">
        <v>89</v>
      </c>
      <c r="AW995" s="13" t="s">
        <v>35</v>
      </c>
      <c r="AX995" s="13" t="s">
        <v>79</v>
      </c>
      <c r="AY995" s="192" t="s">
        <v>177</v>
      </c>
    </row>
    <row r="996" spans="1:65" s="13" customFormat="1">
      <c r="B996" s="190"/>
      <c r="D996" s="191" t="s">
        <v>184</v>
      </c>
      <c r="E996" s="192" t="s">
        <v>1</v>
      </c>
      <c r="F996" s="193" t="s">
        <v>1286</v>
      </c>
      <c r="H996" s="194">
        <v>3.42</v>
      </c>
      <c r="I996" s="195"/>
      <c r="L996" s="190"/>
      <c r="M996" s="196"/>
      <c r="N996" s="197"/>
      <c r="O996" s="197"/>
      <c r="P996" s="197"/>
      <c r="Q996" s="197"/>
      <c r="R996" s="197"/>
      <c r="S996" s="197"/>
      <c r="T996" s="198"/>
      <c r="AT996" s="192" t="s">
        <v>184</v>
      </c>
      <c r="AU996" s="192" t="s">
        <v>89</v>
      </c>
      <c r="AV996" s="13" t="s">
        <v>89</v>
      </c>
      <c r="AW996" s="13" t="s">
        <v>35</v>
      </c>
      <c r="AX996" s="13" t="s">
        <v>79</v>
      </c>
      <c r="AY996" s="192" t="s">
        <v>177</v>
      </c>
    </row>
    <row r="997" spans="1:65" s="14" customFormat="1">
      <c r="B997" s="199"/>
      <c r="D997" s="191" t="s">
        <v>184</v>
      </c>
      <c r="E997" s="200" t="s">
        <v>1</v>
      </c>
      <c r="F997" s="201" t="s">
        <v>186</v>
      </c>
      <c r="H997" s="202">
        <v>12.12</v>
      </c>
      <c r="I997" s="203"/>
      <c r="L997" s="199"/>
      <c r="M997" s="204"/>
      <c r="N997" s="205"/>
      <c r="O997" s="205"/>
      <c r="P997" s="205"/>
      <c r="Q997" s="205"/>
      <c r="R997" s="205"/>
      <c r="S997" s="205"/>
      <c r="T997" s="206"/>
      <c r="AT997" s="200" t="s">
        <v>184</v>
      </c>
      <c r="AU997" s="200" t="s">
        <v>89</v>
      </c>
      <c r="AV997" s="14" t="s">
        <v>183</v>
      </c>
      <c r="AW997" s="14" t="s">
        <v>35</v>
      </c>
      <c r="AX997" s="14" t="s">
        <v>87</v>
      </c>
      <c r="AY997" s="200" t="s">
        <v>177</v>
      </c>
    </row>
    <row r="998" spans="1:65" s="2" customFormat="1" ht="16.5" customHeight="1">
      <c r="A998" s="33"/>
      <c r="B998" s="141"/>
      <c r="C998" s="176" t="s">
        <v>838</v>
      </c>
      <c r="D998" s="176" t="s">
        <v>179</v>
      </c>
      <c r="E998" s="177" t="s">
        <v>1287</v>
      </c>
      <c r="F998" s="178" t="s">
        <v>1288</v>
      </c>
      <c r="G998" s="179" t="s">
        <v>182</v>
      </c>
      <c r="H998" s="180">
        <v>97.465999999999994</v>
      </c>
      <c r="I998" s="181"/>
      <c r="J998" s="182">
        <f>ROUND(I998*H998,2)</f>
        <v>0</v>
      </c>
      <c r="K998" s="183"/>
      <c r="L998" s="34"/>
      <c r="M998" s="184" t="s">
        <v>1</v>
      </c>
      <c r="N998" s="185" t="s">
        <v>44</v>
      </c>
      <c r="O998" s="59"/>
      <c r="P998" s="186">
        <f>O998*H998</f>
        <v>0</v>
      </c>
      <c r="Q998" s="186">
        <v>2.5999999999999998E-4</v>
      </c>
      <c r="R998" s="186">
        <f>Q998*H998</f>
        <v>2.5341159999999995E-2</v>
      </c>
      <c r="S998" s="186">
        <v>0</v>
      </c>
      <c r="T998" s="187">
        <f>S998*H998</f>
        <v>0</v>
      </c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R998" s="188" t="s">
        <v>297</v>
      </c>
      <c r="AT998" s="188" t="s">
        <v>179</v>
      </c>
      <c r="AU998" s="188" t="s">
        <v>89</v>
      </c>
      <c r="AY998" s="18" t="s">
        <v>177</v>
      </c>
      <c r="BE998" s="189">
        <f>IF(N998="základní",J998,0)</f>
        <v>0</v>
      </c>
      <c r="BF998" s="189">
        <f>IF(N998="snížená",J998,0)</f>
        <v>0</v>
      </c>
      <c r="BG998" s="189">
        <f>IF(N998="zákl. přenesená",J998,0)</f>
        <v>0</v>
      </c>
      <c r="BH998" s="189">
        <f>IF(N998="sníž. přenesená",J998,0)</f>
        <v>0</v>
      </c>
      <c r="BI998" s="189">
        <f>IF(N998="nulová",J998,0)</f>
        <v>0</v>
      </c>
      <c r="BJ998" s="18" t="s">
        <v>87</v>
      </c>
      <c r="BK998" s="189">
        <f>ROUND(I998*H998,2)</f>
        <v>0</v>
      </c>
      <c r="BL998" s="18" t="s">
        <v>297</v>
      </c>
      <c r="BM998" s="188" t="s">
        <v>1289</v>
      </c>
    </row>
    <row r="999" spans="1:65" s="13" customFormat="1">
      <c r="B999" s="190"/>
      <c r="D999" s="191" t="s">
        <v>184</v>
      </c>
      <c r="E999" s="192" t="s">
        <v>1</v>
      </c>
      <c r="F999" s="193" t="s">
        <v>1290</v>
      </c>
      <c r="H999" s="194">
        <v>21.6</v>
      </c>
      <c r="I999" s="195"/>
      <c r="L999" s="190"/>
      <c r="M999" s="196"/>
      <c r="N999" s="197"/>
      <c r="O999" s="197"/>
      <c r="P999" s="197"/>
      <c r="Q999" s="197"/>
      <c r="R999" s="197"/>
      <c r="S999" s="197"/>
      <c r="T999" s="198"/>
      <c r="AT999" s="192" t="s">
        <v>184</v>
      </c>
      <c r="AU999" s="192" t="s">
        <v>89</v>
      </c>
      <c r="AV999" s="13" t="s">
        <v>89</v>
      </c>
      <c r="AW999" s="13" t="s">
        <v>35</v>
      </c>
      <c r="AX999" s="13" t="s">
        <v>79</v>
      </c>
      <c r="AY999" s="192" t="s">
        <v>177</v>
      </c>
    </row>
    <row r="1000" spans="1:65" s="13" customFormat="1">
      <c r="B1000" s="190"/>
      <c r="D1000" s="191" t="s">
        <v>184</v>
      </c>
      <c r="E1000" s="192" t="s">
        <v>1</v>
      </c>
      <c r="F1000" s="193" t="s">
        <v>1291</v>
      </c>
      <c r="H1000" s="194">
        <v>12.96</v>
      </c>
      <c r="I1000" s="195"/>
      <c r="L1000" s="190"/>
      <c r="M1000" s="196"/>
      <c r="N1000" s="197"/>
      <c r="O1000" s="197"/>
      <c r="P1000" s="197"/>
      <c r="Q1000" s="197"/>
      <c r="R1000" s="197"/>
      <c r="S1000" s="197"/>
      <c r="T1000" s="198"/>
      <c r="AT1000" s="192" t="s">
        <v>184</v>
      </c>
      <c r="AU1000" s="192" t="s">
        <v>89</v>
      </c>
      <c r="AV1000" s="13" t="s">
        <v>89</v>
      </c>
      <c r="AW1000" s="13" t="s">
        <v>35</v>
      </c>
      <c r="AX1000" s="13" t="s">
        <v>79</v>
      </c>
      <c r="AY1000" s="192" t="s">
        <v>177</v>
      </c>
    </row>
    <row r="1001" spans="1:65" s="13" customFormat="1">
      <c r="B1001" s="190"/>
      <c r="D1001" s="191" t="s">
        <v>184</v>
      </c>
      <c r="E1001" s="192" t="s">
        <v>1</v>
      </c>
      <c r="F1001" s="193" t="s">
        <v>1292</v>
      </c>
      <c r="H1001" s="194">
        <v>3.056</v>
      </c>
      <c r="I1001" s="195"/>
      <c r="L1001" s="190"/>
      <c r="M1001" s="196"/>
      <c r="N1001" s="197"/>
      <c r="O1001" s="197"/>
      <c r="P1001" s="197"/>
      <c r="Q1001" s="197"/>
      <c r="R1001" s="197"/>
      <c r="S1001" s="197"/>
      <c r="T1001" s="198"/>
      <c r="AT1001" s="192" t="s">
        <v>184</v>
      </c>
      <c r="AU1001" s="192" t="s">
        <v>89</v>
      </c>
      <c r="AV1001" s="13" t="s">
        <v>89</v>
      </c>
      <c r="AW1001" s="13" t="s">
        <v>35</v>
      </c>
      <c r="AX1001" s="13" t="s">
        <v>79</v>
      </c>
      <c r="AY1001" s="192" t="s">
        <v>177</v>
      </c>
    </row>
    <row r="1002" spans="1:65" s="13" customFormat="1">
      <c r="B1002" s="190"/>
      <c r="D1002" s="191" t="s">
        <v>184</v>
      </c>
      <c r="E1002" s="192" t="s">
        <v>1</v>
      </c>
      <c r="F1002" s="193" t="s">
        <v>1293</v>
      </c>
      <c r="H1002" s="194">
        <v>18.899999999999999</v>
      </c>
      <c r="I1002" s="195"/>
      <c r="L1002" s="190"/>
      <c r="M1002" s="196"/>
      <c r="N1002" s="197"/>
      <c r="O1002" s="197"/>
      <c r="P1002" s="197"/>
      <c r="Q1002" s="197"/>
      <c r="R1002" s="197"/>
      <c r="S1002" s="197"/>
      <c r="T1002" s="198"/>
      <c r="AT1002" s="192" t="s">
        <v>184</v>
      </c>
      <c r="AU1002" s="192" t="s">
        <v>89</v>
      </c>
      <c r="AV1002" s="13" t="s">
        <v>89</v>
      </c>
      <c r="AW1002" s="13" t="s">
        <v>35</v>
      </c>
      <c r="AX1002" s="13" t="s">
        <v>79</v>
      </c>
      <c r="AY1002" s="192" t="s">
        <v>177</v>
      </c>
    </row>
    <row r="1003" spans="1:65" s="13" customFormat="1">
      <c r="B1003" s="190"/>
      <c r="D1003" s="191" t="s">
        <v>184</v>
      </c>
      <c r="E1003" s="192" t="s">
        <v>1</v>
      </c>
      <c r="F1003" s="193" t="s">
        <v>1294</v>
      </c>
      <c r="H1003" s="194">
        <v>9.4499999999999993</v>
      </c>
      <c r="I1003" s="195"/>
      <c r="L1003" s="190"/>
      <c r="M1003" s="196"/>
      <c r="N1003" s="197"/>
      <c r="O1003" s="197"/>
      <c r="P1003" s="197"/>
      <c r="Q1003" s="197"/>
      <c r="R1003" s="197"/>
      <c r="S1003" s="197"/>
      <c r="T1003" s="198"/>
      <c r="AT1003" s="192" t="s">
        <v>184</v>
      </c>
      <c r="AU1003" s="192" t="s">
        <v>89</v>
      </c>
      <c r="AV1003" s="13" t="s">
        <v>89</v>
      </c>
      <c r="AW1003" s="13" t="s">
        <v>35</v>
      </c>
      <c r="AX1003" s="13" t="s">
        <v>79</v>
      </c>
      <c r="AY1003" s="192" t="s">
        <v>177</v>
      </c>
    </row>
    <row r="1004" spans="1:65" s="13" customFormat="1">
      <c r="B1004" s="190"/>
      <c r="D1004" s="191" t="s">
        <v>184</v>
      </c>
      <c r="E1004" s="192" t="s">
        <v>1</v>
      </c>
      <c r="F1004" s="193" t="s">
        <v>1295</v>
      </c>
      <c r="H1004" s="194">
        <v>18.899999999999999</v>
      </c>
      <c r="I1004" s="195"/>
      <c r="L1004" s="190"/>
      <c r="M1004" s="196"/>
      <c r="N1004" s="197"/>
      <c r="O1004" s="197"/>
      <c r="P1004" s="197"/>
      <c r="Q1004" s="197"/>
      <c r="R1004" s="197"/>
      <c r="S1004" s="197"/>
      <c r="T1004" s="198"/>
      <c r="AT1004" s="192" t="s">
        <v>184</v>
      </c>
      <c r="AU1004" s="192" t="s">
        <v>89</v>
      </c>
      <c r="AV1004" s="13" t="s">
        <v>89</v>
      </c>
      <c r="AW1004" s="13" t="s">
        <v>35</v>
      </c>
      <c r="AX1004" s="13" t="s">
        <v>79</v>
      </c>
      <c r="AY1004" s="192" t="s">
        <v>177</v>
      </c>
    </row>
    <row r="1005" spans="1:65" s="13" customFormat="1">
      <c r="B1005" s="190"/>
      <c r="D1005" s="191" t="s">
        <v>184</v>
      </c>
      <c r="E1005" s="192" t="s">
        <v>1</v>
      </c>
      <c r="F1005" s="193" t="s">
        <v>1296</v>
      </c>
      <c r="H1005" s="194">
        <v>6.3</v>
      </c>
      <c r="I1005" s="195"/>
      <c r="L1005" s="190"/>
      <c r="M1005" s="196"/>
      <c r="N1005" s="197"/>
      <c r="O1005" s="197"/>
      <c r="P1005" s="197"/>
      <c r="Q1005" s="197"/>
      <c r="R1005" s="197"/>
      <c r="S1005" s="197"/>
      <c r="T1005" s="198"/>
      <c r="AT1005" s="192" t="s">
        <v>184</v>
      </c>
      <c r="AU1005" s="192" t="s">
        <v>89</v>
      </c>
      <c r="AV1005" s="13" t="s">
        <v>89</v>
      </c>
      <c r="AW1005" s="13" t="s">
        <v>35</v>
      </c>
      <c r="AX1005" s="13" t="s">
        <v>79</v>
      </c>
      <c r="AY1005" s="192" t="s">
        <v>177</v>
      </c>
    </row>
    <row r="1006" spans="1:65" s="13" customFormat="1">
      <c r="B1006" s="190"/>
      <c r="D1006" s="191" t="s">
        <v>184</v>
      </c>
      <c r="E1006" s="192" t="s">
        <v>1</v>
      </c>
      <c r="F1006" s="193" t="s">
        <v>1297</v>
      </c>
      <c r="H1006" s="194">
        <v>6.3</v>
      </c>
      <c r="I1006" s="195"/>
      <c r="L1006" s="190"/>
      <c r="M1006" s="196"/>
      <c r="N1006" s="197"/>
      <c r="O1006" s="197"/>
      <c r="P1006" s="197"/>
      <c r="Q1006" s="197"/>
      <c r="R1006" s="197"/>
      <c r="S1006" s="197"/>
      <c r="T1006" s="198"/>
      <c r="AT1006" s="192" t="s">
        <v>184</v>
      </c>
      <c r="AU1006" s="192" t="s">
        <v>89</v>
      </c>
      <c r="AV1006" s="13" t="s">
        <v>89</v>
      </c>
      <c r="AW1006" s="13" t="s">
        <v>35</v>
      </c>
      <c r="AX1006" s="13" t="s">
        <v>79</v>
      </c>
      <c r="AY1006" s="192" t="s">
        <v>177</v>
      </c>
    </row>
    <row r="1007" spans="1:65" s="14" customFormat="1">
      <c r="B1007" s="199"/>
      <c r="D1007" s="191" t="s">
        <v>184</v>
      </c>
      <c r="E1007" s="200" t="s">
        <v>1</v>
      </c>
      <c r="F1007" s="201" t="s">
        <v>186</v>
      </c>
      <c r="H1007" s="202">
        <v>97.465999999999994</v>
      </c>
      <c r="I1007" s="203"/>
      <c r="L1007" s="199"/>
      <c r="M1007" s="204"/>
      <c r="N1007" s="205"/>
      <c r="O1007" s="205"/>
      <c r="P1007" s="205"/>
      <c r="Q1007" s="205"/>
      <c r="R1007" s="205"/>
      <c r="S1007" s="205"/>
      <c r="T1007" s="206"/>
      <c r="AT1007" s="200" t="s">
        <v>184</v>
      </c>
      <c r="AU1007" s="200" t="s">
        <v>89</v>
      </c>
      <c r="AV1007" s="14" t="s">
        <v>183</v>
      </c>
      <c r="AW1007" s="14" t="s">
        <v>35</v>
      </c>
      <c r="AX1007" s="14" t="s">
        <v>87</v>
      </c>
      <c r="AY1007" s="200" t="s">
        <v>177</v>
      </c>
    </row>
    <row r="1008" spans="1:65" s="2" customFormat="1" ht="16.5" customHeight="1">
      <c r="A1008" s="33"/>
      <c r="B1008" s="141"/>
      <c r="C1008" s="214" t="s">
        <v>1298</v>
      </c>
      <c r="D1008" s="214" t="s">
        <v>303</v>
      </c>
      <c r="E1008" s="215" t="s">
        <v>1299</v>
      </c>
      <c r="F1008" s="216" t="s">
        <v>1300</v>
      </c>
      <c r="G1008" s="217" t="s">
        <v>182</v>
      </c>
      <c r="H1008" s="218">
        <v>97.465999999999994</v>
      </c>
      <c r="I1008" s="219"/>
      <c r="J1008" s="220">
        <f>ROUND(I1008*H1008,2)</f>
        <v>0</v>
      </c>
      <c r="K1008" s="221"/>
      <c r="L1008" s="222"/>
      <c r="M1008" s="223" t="s">
        <v>1</v>
      </c>
      <c r="N1008" s="224" t="s">
        <v>44</v>
      </c>
      <c r="O1008" s="59"/>
      <c r="P1008" s="186">
        <f>O1008*H1008</f>
        <v>0</v>
      </c>
      <c r="Q1008" s="186">
        <v>2.87E-2</v>
      </c>
      <c r="R1008" s="186">
        <f>Q1008*H1008</f>
        <v>2.7972741999999999</v>
      </c>
      <c r="S1008" s="186">
        <v>0</v>
      </c>
      <c r="T1008" s="187">
        <f>S1008*H1008</f>
        <v>0</v>
      </c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R1008" s="188" t="s">
        <v>340</v>
      </c>
      <c r="AT1008" s="188" t="s">
        <v>303</v>
      </c>
      <c r="AU1008" s="188" t="s">
        <v>89</v>
      </c>
      <c r="AY1008" s="18" t="s">
        <v>177</v>
      </c>
      <c r="BE1008" s="189">
        <f>IF(N1008="základní",J1008,0)</f>
        <v>0</v>
      </c>
      <c r="BF1008" s="189">
        <f>IF(N1008="snížená",J1008,0)</f>
        <v>0</v>
      </c>
      <c r="BG1008" s="189">
        <f>IF(N1008="zákl. přenesená",J1008,0)</f>
        <v>0</v>
      </c>
      <c r="BH1008" s="189">
        <f>IF(N1008="sníž. přenesená",J1008,0)</f>
        <v>0</v>
      </c>
      <c r="BI1008" s="189">
        <f>IF(N1008="nulová",J1008,0)</f>
        <v>0</v>
      </c>
      <c r="BJ1008" s="18" t="s">
        <v>87</v>
      </c>
      <c r="BK1008" s="189">
        <f>ROUND(I1008*H1008,2)</f>
        <v>0</v>
      </c>
      <c r="BL1008" s="18" t="s">
        <v>297</v>
      </c>
      <c r="BM1008" s="188" t="s">
        <v>1301</v>
      </c>
    </row>
    <row r="1009" spans="1:65" s="2" customFormat="1" ht="16.5" customHeight="1">
      <c r="A1009" s="33"/>
      <c r="B1009" s="141"/>
      <c r="C1009" s="176" t="s">
        <v>843</v>
      </c>
      <c r="D1009" s="176" t="s">
        <v>179</v>
      </c>
      <c r="E1009" s="177" t="s">
        <v>1302</v>
      </c>
      <c r="F1009" s="178" t="s">
        <v>1303</v>
      </c>
      <c r="G1009" s="179" t="s">
        <v>798</v>
      </c>
      <c r="H1009" s="233"/>
      <c r="I1009" s="181"/>
      <c r="J1009" s="182">
        <f>ROUND(I1009*H1009,2)</f>
        <v>0</v>
      </c>
      <c r="K1009" s="183"/>
      <c r="L1009" s="34"/>
      <c r="M1009" s="184" t="s">
        <v>1</v>
      </c>
      <c r="N1009" s="185" t="s">
        <v>44</v>
      </c>
      <c r="O1009" s="59"/>
      <c r="P1009" s="186">
        <f>O1009*H1009</f>
        <v>0</v>
      </c>
      <c r="Q1009" s="186">
        <v>0</v>
      </c>
      <c r="R1009" s="186">
        <f>Q1009*H1009</f>
        <v>0</v>
      </c>
      <c r="S1009" s="186">
        <v>0</v>
      </c>
      <c r="T1009" s="187">
        <f>S1009*H1009</f>
        <v>0</v>
      </c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R1009" s="188" t="s">
        <v>297</v>
      </c>
      <c r="AT1009" s="188" t="s">
        <v>179</v>
      </c>
      <c r="AU1009" s="188" t="s">
        <v>89</v>
      </c>
      <c r="AY1009" s="18" t="s">
        <v>177</v>
      </c>
      <c r="BE1009" s="189">
        <f>IF(N1009="základní",J1009,0)</f>
        <v>0</v>
      </c>
      <c r="BF1009" s="189">
        <f>IF(N1009="snížená",J1009,0)</f>
        <v>0</v>
      </c>
      <c r="BG1009" s="189">
        <f>IF(N1009="zákl. přenesená",J1009,0)</f>
        <v>0</v>
      </c>
      <c r="BH1009" s="189">
        <f>IF(N1009="sníž. přenesená",J1009,0)</f>
        <v>0</v>
      </c>
      <c r="BI1009" s="189">
        <f>IF(N1009="nulová",J1009,0)</f>
        <v>0</v>
      </c>
      <c r="BJ1009" s="18" t="s">
        <v>87</v>
      </c>
      <c r="BK1009" s="189">
        <f>ROUND(I1009*H1009,2)</f>
        <v>0</v>
      </c>
      <c r="BL1009" s="18" t="s">
        <v>297</v>
      </c>
      <c r="BM1009" s="188" t="s">
        <v>1304</v>
      </c>
    </row>
    <row r="1010" spans="1:65" s="12" customFormat="1" ht="22.95" customHeight="1">
      <c r="B1010" s="163"/>
      <c r="D1010" s="164" t="s">
        <v>78</v>
      </c>
      <c r="E1010" s="174" t="s">
        <v>1305</v>
      </c>
      <c r="F1010" s="174" t="s">
        <v>1306</v>
      </c>
      <c r="I1010" s="166"/>
      <c r="J1010" s="175">
        <f>BK1010</f>
        <v>0</v>
      </c>
      <c r="L1010" s="163"/>
      <c r="M1010" s="168"/>
      <c r="N1010" s="169"/>
      <c r="O1010" s="169"/>
      <c r="P1010" s="170">
        <f>SUM(P1011:P1023)</f>
        <v>0</v>
      </c>
      <c r="Q1010" s="169"/>
      <c r="R1010" s="170">
        <f>SUM(R1011:R1023)</f>
        <v>6.6E-4</v>
      </c>
      <c r="S1010" s="169"/>
      <c r="T1010" s="171">
        <f>SUM(T1011:T1023)</f>
        <v>8.0752000000000004E-2</v>
      </c>
      <c r="AR1010" s="164" t="s">
        <v>89</v>
      </c>
      <c r="AT1010" s="172" t="s">
        <v>78</v>
      </c>
      <c r="AU1010" s="172" t="s">
        <v>87</v>
      </c>
      <c r="AY1010" s="164" t="s">
        <v>177</v>
      </c>
      <c r="BK1010" s="173">
        <f>SUM(BK1011:BK1023)</f>
        <v>0</v>
      </c>
    </row>
    <row r="1011" spans="1:65" s="2" customFormat="1" ht="16.5" customHeight="1">
      <c r="A1011" s="33"/>
      <c r="B1011" s="141"/>
      <c r="C1011" s="176" t="s">
        <v>1307</v>
      </c>
      <c r="D1011" s="176" t="s">
        <v>179</v>
      </c>
      <c r="E1011" s="177" t="s">
        <v>1308</v>
      </c>
      <c r="F1011" s="178" t="s">
        <v>1309</v>
      </c>
      <c r="G1011" s="179" t="s">
        <v>182</v>
      </c>
      <c r="H1011" s="180">
        <v>11.536</v>
      </c>
      <c r="I1011" s="181"/>
      <c r="J1011" s="182">
        <f>ROUND(I1011*H1011,2)</f>
        <v>0</v>
      </c>
      <c r="K1011" s="183"/>
      <c r="L1011" s="34"/>
      <c r="M1011" s="184" t="s">
        <v>1</v>
      </c>
      <c r="N1011" s="185" t="s">
        <v>44</v>
      </c>
      <c r="O1011" s="59"/>
      <c r="P1011" s="186">
        <f>O1011*H1011</f>
        <v>0</v>
      </c>
      <c r="Q1011" s="186">
        <v>0</v>
      </c>
      <c r="R1011" s="186">
        <f>Q1011*H1011</f>
        <v>0</v>
      </c>
      <c r="S1011" s="186">
        <v>5.0000000000000001E-3</v>
      </c>
      <c r="T1011" s="187">
        <f>S1011*H1011</f>
        <v>5.7680000000000002E-2</v>
      </c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R1011" s="188" t="s">
        <v>297</v>
      </c>
      <c r="AT1011" s="188" t="s">
        <v>179</v>
      </c>
      <c r="AU1011" s="188" t="s">
        <v>89</v>
      </c>
      <c r="AY1011" s="18" t="s">
        <v>177</v>
      </c>
      <c r="BE1011" s="189">
        <f>IF(N1011="základní",J1011,0)</f>
        <v>0</v>
      </c>
      <c r="BF1011" s="189">
        <f>IF(N1011="snížená",J1011,0)</f>
        <v>0</v>
      </c>
      <c r="BG1011" s="189">
        <f>IF(N1011="zákl. přenesená",J1011,0)</f>
        <v>0</v>
      </c>
      <c r="BH1011" s="189">
        <f>IF(N1011="sníž. přenesená",J1011,0)</f>
        <v>0</v>
      </c>
      <c r="BI1011" s="189">
        <f>IF(N1011="nulová",J1011,0)</f>
        <v>0</v>
      </c>
      <c r="BJ1011" s="18" t="s">
        <v>87</v>
      </c>
      <c r="BK1011" s="189">
        <f>ROUND(I1011*H1011,2)</f>
        <v>0</v>
      </c>
      <c r="BL1011" s="18" t="s">
        <v>297</v>
      </c>
      <c r="BM1011" s="188" t="s">
        <v>1310</v>
      </c>
    </row>
    <row r="1012" spans="1:65" s="2" customFormat="1" ht="16.5" customHeight="1">
      <c r="A1012" s="33"/>
      <c r="B1012" s="141"/>
      <c r="C1012" s="176" t="s">
        <v>847</v>
      </c>
      <c r="D1012" s="176" t="s">
        <v>179</v>
      </c>
      <c r="E1012" s="177" t="s">
        <v>1311</v>
      </c>
      <c r="F1012" s="178" t="s">
        <v>1312</v>
      </c>
      <c r="G1012" s="179" t="s">
        <v>182</v>
      </c>
      <c r="H1012" s="180">
        <v>11.536</v>
      </c>
      <c r="I1012" s="181"/>
      <c r="J1012" s="182">
        <f>ROUND(I1012*H1012,2)</f>
        <v>0</v>
      </c>
      <c r="K1012" s="183"/>
      <c r="L1012" s="34"/>
      <c r="M1012" s="184" t="s">
        <v>1</v>
      </c>
      <c r="N1012" s="185" t="s">
        <v>44</v>
      </c>
      <c r="O1012" s="59"/>
      <c r="P1012" s="186">
        <f>O1012*H1012</f>
        <v>0</v>
      </c>
      <c r="Q1012" s="186">
        <v>0</v>
      </c>
      <c r="R1012" s="186">
        <f>Q1012*H1012</f>
        <v>0</v>
      </c>
      <c r="S1012" s="186">
        <v>2E-3</v>
      </c>
      <c r="T1012" s="187">
        <f>S1012*H1012</f>
        <v>2.3071999999999999E-2</v>
      </c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R1012" s="188" t="s">
        <v>297</v>
      </c>
      <c r="AT1012" s="188" t="s">
        <v>179</v>
      </c>
      <c r="AU1012" s="188" t="s">
        <v>89</v>
      </c>
      <c r="AY1012" s="18" t="s">
        <v>177</v>
      </c>
      <c r="BE1012" s="189">
        <f>IF(N1012="základní",J1012,0)</f>
        <v>0</v>
      </c>
      <c r="BF1012" s="189">
        <f>IF(N1012="snížená",J1012,0)</f>
        <v>0</v>
      </c>
      <c r="BG1012" s="189">
        <f>IF(N1012="zákl. přenesená",J1012,0)</f>
        <v>0</v>
      </c>
      <c r="BH1012" s="189">
        <f>IF(N1012="sníž. přenesená",J1012,0)</f>
        <v>0</v>
      </c>
      <c r="BI1012" s="189">
        <f>IF(N1012="nulová",J1012,0)</f>
        <v>0</v>
      </c>
      <c r="BJ1012" s="18" t="s">
        <v>87</v>
      </c>
      <c r="BK1012" s="189">
        <f>ROUND(I1012*H1012,2)</f>
        <v>0</v>
      </c>
      <c r="BL1012" s="18" t="s">
        <v>297</v>
      </c>
      <c r="BM1012" s="188" t="s">
        <v>1313</v>
      </c>
    </row>
    <row r="1013" spans="1:65" s="13" customFormat="1">
      <c r="B1013" s="190"/>
      <c r="D1013" s="191" t="s">
        <v>184</v>
      </c>
      <c r="E1013" s="192" t="s">
        <v>1</v>
      </c>
      <c r="F1013" s="193" t="s">
        <v>871</v>
      </c>
      <c r="H1013" s="194">
        <v>11.536</v>
      </c>
      <c r="I1013" s="195"/>
      <c r="L1013" s="190"/>
      <c r="M1013" s="196"/>
      <c r="N1013" s="197"/>
      <c r="O1013" s="197"/>
      <c r="P1013" s="197"/>
      <c r="Q1013" s="197"/>
      <c r="R1013" s="197"/>
      <c r="S1013" s="197"/>
      <c r="T1013" s="198"/>
      <c r="AT1013" s="192" t="s">
        <v>184</v>
      </c>
      <c r="AU1013" s="192" t="s">
        <v>89</v>
      </c>
      <c r="AV1013" s="13" t="s">
        <v>89</v>
      </c>
      <c r="AW1013" s="13" t="s">
        <v>35</v>
      </c>
      <c r="AX1013" s="13" t="s">
        <v>79</v>
      </c>
      <c r="AY1013" s="192" t="s">
        <v>177</v>
      </c>
    </row>
    <row r="1014" spans="1:65" s="14" customFormat="1">
      <c r="B1014" s="199"/>
      <c r="D1014" s="191" t="s">
        <v>184</v>
      </c>
      <c r="E1014" s="200" t="s">
        <v>1</v>
      </c>
      <c r="F1014" s="201" t="s">
        <v>186</v>
      </c>
      <c r="H1014" s="202">
        <v>11.536</v>
      </c>
      <c r="I1014" s="203"/>
      <c r="L1014" s="199"/>
      <c r="M1014" s="204"/>
      <c r="N1014" s="205"/>
      <c r="O1014" s="205"/>
      <c r="P1014" s="205"/>
      <c r="Q1014" s="205"/>
      <c r="R1014" s="205"/>
      <c r="S1014" s="205"/>
      <c r="T1014" s="206"/>
      <c r="AT1014" s="200" t="s">
        <v>184</v>
      </c>
      <c r="AU1014" s="200" t="s">
        <v>89</v>
      </c>
      <c r="AV1014" s="14" t="s">
        <v>183</v>
      </c>
      <c r="AW1014" s="14" t="s">
        <v>35</v>
      </c>
      <c r="AX1014" s="14" t="s">
        <v>87</v>
      </c>
      <c r="AY1014" s="200" t="s">
        <v>177</v>
      </c>
    </row>
    <row r="1015" spans="1:65" s="2" customFormat="1" ht="16.5" customHeight="1">
      <c r="A1015" s="33"/>
      <c r="B1015" s="141"/>
      <c r="C1015" s="176" t="s">
        <v>1314</v>
      </c>
      <c r="D1015" s="176" t="s">
        <v>179</v>
      </c>
      <c r="E1015" s="177" t="s">
        <v>1315</v>
      </c>
      <c r="F1015" s="178" t="s">
        <v>1316</v>
      </c>
      <c r="G1015" s="179" t="s">
        <v>273</v>
      </c>
      <c r="H1015" s="180">
        <v>2</v>
      </c>
      <c r="I1015" s="181"/>
      <c r="J1015" s="182">
        <f>ROUND(I1015*H1015,2)</f>
        <v>0</v>
      </c>
      <c r="K1015" s="183"/>
      <c r="L1015" s="34"/>
      <c r="M1015" s="184" t="s">
        <v>1</v>
      </c>
      <c r="N1015" s="185" t="s">
        <v>44</v>
      </c>
      <c r="O1015" s="59"/>
      <c r="P1015" s="186">
        <f>O1015*H1015</f>
        <v>0</v>
      </c>
      <c r="Q1015" s="186">
        <v>3.3E-4</v>
      </c>
      <c r="R1015" s="186">
        <f>Q1015*H1015</f>
        <v>6.6E-4</v>
      </c>
      <c r="S1015" s="186">
        <v>0</v>
      </c>
      <c r="T1015" s="187">
        <f>S1015*H1015</f>
        <v>0</v>
      </c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  <c r="AR1015" s="188" t="s">
        <v>297</v>
      </c>
      <c r="AT1015" s="188" t="s">
        <v>179</v>
      </c>
      <c r="AU1015" s="188" t="s">
        <v>89</v>
      </c>
      <c r="AY1015" s="18" t="s">
        <v>177</v>
      </c>
      <c r="BE1015" s="189">
        <f>IF(N1015="základní",J1015,0)</f>
        <v>0</v>
      </c>
      <c r="BF1015" s="189">
        <f>IF(N1015="snížená",J1015,0)</f>
        <v>0</v>
      </c>
      <c r="BG1015" s="189">
        <f>IF(N1015="zákl. přenesená",J1015,0)</f>
        <v>0</v>
      </c>
      <c r="BH1015" s="189">
        <f>IF(N1015="sníž. přenesená",J1015,0)</f>
        <v>0</v>
      </c>
      <c r="BI1015" s="189">
        <f>IF(N1015="nulová",J1015,0)</f>
        <v>0</v>
      </c>
      <c r="BJ1015" s="18" t="s">
        <v>87</v>
      </c>
      <c r="BK1015" s="189">
        <f>ROUND(I1015*H1015,2)</f>
        <v>0</v>
      </c>
      <c r="BL1015" s="18" t="s">
        <v>297</v>
      </c>
      <c r="BM1015" s="188" t="s">
        <v>1317</v>
      </c>
    </row>
    <row r="1016" spans="1:65" s="13" customFormat="1">
      <c r="B1016" s="190"/>
      <c r="D1016" s="191" t="s">
        <v>184</v>
      </c>
      <c r="E1016" s="192" t="s">
        <v>1</v>
      </c>
      <c r="F1016" s="193" t="s">
        <v>1318</v>
      </c>
      <c r="H1016" s="194">
        <v>2</v>
      </c>
      <c r="I1016" s="195"/>
      <c r="L1016" s="190"/>
      <c r="M1016" s="196"/>
      <c r="N1016" s="197"/>
      <c r="O1016" s="197"/>
      <c r="P1016" s="197"/>
      <c r="Q1016" s="197"/>
      <c r="R1016" s="197"/>
      <c r="S1016" s="197"/>
      <c r="T1016" s="198"/>
      <c r="AT1016" s="192" t="s">
        <v>184</v>
      </c>
      <c r="AU1016" s="192" t="s">
        <v>89</v>
      </c>
      <c r="AV1016" s="13" t="s">
        <v>89</v>
      </c>
      <c r="AW1016" s="13" t="s">
        <v>35</v>
      </c>
      <c r="AX1016" s="13" t="s">
        <v>79</v>
      </c>
      <c r="AY1016" s="192" t="s">
        <v>177</v>
      </c>
    </row>
    <row r="1017" spans="1:65" s="14" customFormat="1">
      <c r="B1017" s="199"/>
      <c r="D1017" s="191" t="s">
        <v>184</v>
      </c>
      <c r="E1017" s="200" t="s">
        <v>1</v>
      </c>
      <c r="F1017" s="201" t="s">
        <v>186</v>
      </c>
      <c r="H1017" s="202">
        <v>2</v>
      </c>
      <c r="I1017" s="203"/>
      <c r="L1017" s="199"/>
      <c r="M1017" s="204"/>
      <c r="N1017" s="205"/>
      <c r="O1017" s="205"/>
      <c r="P1017" s="205"/>
      <c r="Q1017" s="205"/>
      <c r="R1017" s="205"/>
      <c r="S1017" s="205"/>
      <c r="T1017" s="206"/>
      <c r="AT1017" s="200" t="s">
        <v>184</v>
      </c>
      <c r="AU1017" s="200" t="s">
        <v>89</v>
      </c>
      <c r="AV1017" s="14" t="s">
        <v>183</v>
      </c>
      <c r="AW1017" s="14" t="s">
        <v>35</v>
      </c>
      <c r="AX1017" s="14" t="s">
        <v>87</v>
      </c>
      <c r="AY1017" s="200" t="s">
        <v>177</v>
      </c>
    </row>
    <row r="1018" spans="1:65" s="2" customFormat="1" ht="16.5" customHeight="1">
      <c r="A1018" s="33"/>
      <c r="B1018" s="141"/>
      <c r="C1018" s="214" t="s">
        <v>1319</v>
      </c>
      <c r="D1018" s="214" t="s">
        <v>303</v>
      </c>
      <c r="E1018" s="215" t="s">
        <v>1320</v>
      </c>
      <c r="F1018" s="216" t="s">
        <v>1321</v>
      </c>
      <c r="G1018" s="217" t="s">
        <v>519</v>
      </c>
      <c r="H1018" s="218">
        <v>2</v>
      </c>
      <c r="I1018" s="219"/>
      <c r="J1018" s="220">
        <f>ROUND(I1018*H1018,2)</f>
        <v>0</v>
      </c>
      <c r="K1018" s="221"/>
      <c r="L1018" s="222"/>
      <c r="M1018" s="223" t="s">
        <v>1</v>
      </c>
      <c r="N1018" s="224" t="s">
        <v>44</v>
      </c>
      <c r="O1018" s="59"/>
      <c r="P1018" s="186">
        <f>O1018*H1018</f>
        <v>0</v>
      </c>
      <c r="Q1018" s="186">
        <v>0</v>
      </c>
      <c r="R1018" s="186">
        <f>Q1018*H1018</f>
        <v>0</v>
      </c>
      <c r="S1018" s="186">
        <v>0</v>
      </c>
      <c r="T1018" s="187">
        <f>S1018*H1018</f>
        <v>0</v>
      </c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R1018" s="188" t="s">
        <v>340</v>
      </c>
      <c r="AT1018" s="188" t="s">
        <v>303</v>
      </c>
      <c r="AU1018" s="188" t="s">
        <v>89</v>
      </c>
      <c r="AY1018" s="18" t="s">
        <v>177</v>
      </c>
      <c r="BE1018" s="189">
        <f>IF(N1018="základní",J1018,0)</f>
        <v>0</v>
      </c>
      <c r="BF1018" s="189">
        <f>IF(N1018="snížená",J1018,0)</f>
        <v>0</v>
      </c>
      <c r="BG1018" s="189">
        <f>IF(N1018="zákl. přenesená",J1018,0)</f>
        <v>0</v>
      </c>
      <c r="BH1018" s="189">
        <f>IF(N1018="sníž. přenesená",J1018,0)</f>
        <v>0</v>
      </c>
      <c r="BI1018" s="189">
        <f>IF(N1018="nulová",J1018,0)</f>
        <v>0</v>
      </c>
      <c r="BJ1018" s="18" t="s">
        <v>87</v>
      </c>
      <c r="BK1018" s="189">
        <f>ROUND(I1018*H1018,2)</f>
        <v>0</v>
      </c>
      <c r="BL1018" s="18" t="s">
        <v>297</v>
      </c>
      <c r="BM1018" s="188" t="s">
        <v>1322</v>
      </c>
    </row>
    <row r="1019" spans="1:65" s="2" customFormat="1" ht="16.5" customHeight="1">
      <c r="A1019" s="33"/>
      <c r="B1019" s="141"/>
      <c r="C1019" s="176" t="s">
        <v>850</v>
      </c>
      <c r="D1019" s="176" t="s">
        <v>179</v>
      </c>
      <c r="E1019" s="177" t="s">
        <v>1323</v>
      </c>
      <c r="F1019" s="178" t="s">
        <v>1324</v>
      </c>
      <c r="G1019" s="179" t="s">
        <v>282</v>
      </c>
      <c r="H1019" s="180">
        <v>3.5</v>
      </c>
      <c r="I1019" s="181"/>
      <c r="J1019" s="182">
        <f>ROUND(I1019*H1019,2)</f>
        <v>0</v>
      </c>
      <c r="K1019" s="183"/>
      <c r="L1019" s="34"/>
      <c r="M1019" s="184" t="s">
        <v>1</v>
      </c>
      <c r="N1019" s="185" t="s">
        <v>44</v>
      </c>
      <c r="O1019" s="59"/>
      <c r="P1019" s="186">
        <f>O1019*H1019</f>
        <v>0</v>
      </c>
      <c r="Q1019" s="186">
        <v>0</v>
      </c>
      <c r="R1019" s="186">
        <f>Q1019*H1019</f>
        <v>0</v>
      </c>
      <c r="S1019" s="186">
        <v>0</v>
      </c>
      <c r="T1019" s="187">
        <f>S1019*H1019</f>
        <v>0</v>
      </c>
      <c r="U1019" s="33"/>
      <c r="V1019" s="33"/>
      <c r="W1019" s="33"/>
      <c r="X1019" s="33"/>
      <c r="Y1019" s="33"/>
      <c r="Z1019" s="33"/>
      <c r="AA1019" s="33"/>
      <c r="AB1019" s="33"/>
      <c r="AC1019" s="33"/>
      <c r="AD1019" s="33"/>
      <c r="AE1019" s="33"/>
      <c r="AR1019" s="188" t="s">
        <v>297</v>
      </c>
      <c r="AT1019" s="188" t="s">
        <v>179</v>
      </c>
      <c r="AU1019" s="188" t="s">
        <v>89</v>
      </c>
      <c r="AY1019" s="18" t="s">
        <v>177</v>
      </c>
      <c r="BE1019" s="189">
        <f>IF(N1019="základní",J1019,0)</f>
        <v>0</v>
      </c>
      <c r="BF1019" s="189">
        <f>IF(N1019="snížená",J1019,0)</f>
        <v>0</v>
      </c>
      <c r="BG1019" s="189">
        <f>IF(N1019="zákl. přenesená",J1019,0)</f>
        <v>0</v>
      </c>
      <c r="BH1019" s="189">
        <f>IF(N1019="sníž. přenesená",J1019,0)</f>
        <v>0</v>
      </c>
      <c r="BI1019" s="189">
        <f>IF(N1019="nulová",J1019,0)</f>
        <v>0</v>
      </c>
      <c r="BJ1019" s="18" t="s">
        <v>87</v>
      </c>
      <c r="BK1019" s="189">
        <f>ROUND(I1019*H1019,2)</f>
        <v>0</v>
      </c>
      <c r="BL1019" s="18" t="s">
        <v>297</v>
      </c>
      <c r="BM1019" s="188" t="s">
        <v>1325</v>
      </c>
    </row>
    <row r="1020" spans="1:65" s="13" customFormat="1">
      <c r="B1020" s="190"/>
      <c r="D1020" s="191" t="s">
        <v>184</v>
      </c>
      <c r="E1020" s="192" t="s">
        <v>1</v>
      </c>
      <c r="F1020" s="193" t="s">
        <v>1326</v>
      </c>
      <c r="H1020" s="194">
        <v>3.5</v>
      </c>
      <c r="I1020" s="195"/>
      <c r="L1020" s="190"/>
      <c r="M1020" s="196"/>
      <c r="N1020" s="197"/>
      <c r="O1020" s="197"/>
      <c r="P1020" s="197"/>
      <c r="Q1020" s="197"/>
      <c r="R1020" s="197"/>
      <c r="S1020" s="197"/>
      <c r="T1020" s="198"/>
      <c r="AT1020" s="192" t="s">
        <v>184</v>
      </c>
      <c r="AU1020" s="192" t="s">
        <v>89</v>
      </c>
      <c r="AV1020" s="13" t="s">
        <v>89</v>
      </c>
      <c r="AW1020" s="13" t="s">
        <v>35</v>
      </c>
      <c r="AX1020" s="13" t="s">
        <v>79</v>
      </c>
      <c r="AY1020" s="192" t="s">
        <v>177</v>
      </c>
    </row>
    <row r="1021" spans="1:65" s="14" customFormat="1">
      <c r="B1021" s="199"/>
      <c r="D1021" s="191" t="s">
        <v>184</v>
      </c>
      <c r="E1021" s="200" t="s">
        <v>1</v>
      </c>
      <c r="F1021" s="201" t="s">
        <v>186</v>
      </c>
      <c r="H1021" s="202">
        <v>3.5</v>
      </c>
      <c r="I1021" s="203"/>
      <c r="L1021" s="199"/>
      <c r="M1021" s="204"/>
      <c r="N1021" s="205"/>
      <c r="O1021" s="205"/>
      <c r="P1021" s="205"/>
      <c r="Q1021" s="205"/>
      <c r="R1021" s="205"/>
      <c r="S1021" s="205"/>
      <c r="T1021" s="206"/>
      <c r="AT1021" s="200" t="s">
        <v>184</v>
      </c>
      <c r="AU1021" s="200" t="s">
        <v>89</v>
      </c>
      <c r="AV1021" s="14" t="s">
        <v>183</v>
      </c>
      <c r="AW1021" s="14" t="s">
        <v>35</v>
      </c>
      <c r="AX1021" s="14" t="s">
        <v>87</v>
      </c>
      <c r="AY1021" s="200" t="s">
        <v>177</v>
      </c>
    </row>
    <row r="1022" spans="1:65" s="2" customFormat="1" ht="16.5" customHeight="1">
      <c r="A1022" s="33"/>
      <c r="B1022" s="141"/>
      <c r="C1022" s="176" t="s">
        <v>1327</v>
      </c>
      <c r="D1022" s="176" t="s">
        <v>179</v>
      </c>
      <c r="E1022" s="177" t="s">
        <v>1328</v>
      </c>
      <c r="F1022" s="178" t="s">
        <v>1329</v>
      </c>
      <c r="G1022" s="179" t="s">
        <v>519</v>
      </c>
      <c r="H1022" s="180">
        <v>1</v>
      </c>
      <c r="I1022" s="181"/>
      <c r="J1022" s="182">
        <f>ROUND(I1022*H1022,2)</f>
        <v>0</v>
      </c>
      <c r="K1022" s="183"/>
      <c r="L1022" s="34"/>
      <c r="M1022" s="184" t="s">
        <v>1</v>
      </c>
      <c r="N1022" s="185" t="s">
        <v>44</v>
      </c>
      <c r="O1022" s="59"/>
      <c r="P1022" s="186">
        <f>O1022*H1022</f>
        <v>0</v>
      </c>
      <c r="Q1022" s="186">
        <v>0</v>
      </c>
      <c r="R1022" s="186">
        <f>Q1022*H1022</f>
        <v>0</v>
      </c>
      <c r="S1022" s="186">
        <v>0</v>
      </c>
      <c r="T1022" s="187">
        <f>S1022*H1022</f>
        <v>0</v>
      </c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R1022" s="188" t="s">
        <v>297</v>
      </c>
      <c r="AT1022" s="188" t="s">
        <v>179</v>
      </c>
      <c r="AU1022" s="188" t="s">
        <v>89</v>
      </c>
      <c r="AY1022" s="18" t="s">
        <v>177</v>
      </c>
      <c r="BE1022" s="189">
        <f>IF(N1022="základní",J1022,0)</f>
        <v>0</v>
      </c>
      <c r="BF1022" s="189">
        <f>IF(N1022="snížená",J1022,0)</f>
        <v>0</v>
      </c>
      <c r="BG1022" s="189">
        <f>IF(N1022="zákl. přenesená",J1022,0)</f>
        <v>0</v>
      </c>
      <c r="BH1022" s="189">
        <f>IF(N1022="sníž. přenesená",J1022,0)</f>
        <v>0</v>
      </c>
      <c r="BI1022" s="189">
        <f>IF(N1022="nulová",J1022,0)</f>
        <v>0</v>
      </c>
      <c r="BJ1022" s="18" t="s">
        <v>87</v>
      </c>
      <c r="BK1022" s="189">
        <f>ROUND(I1022*H1022,2)</f>
        <v>0</v>
      </c>
      <c r="BL1022" s="18" t="s">
        <v>297</v>
      </c>
      <c r="BM1022" s="188" t="s">
        <v>1330</v>
      </c>
    </row>
    <row r="1023" spans="1:65" s="2" customFormat="1" ht="16.5" customHeight="1">
      <c r="A1023" s="33"/>
      <c r="B1023" s="141"/>
      <c r="C1023" s="176" t="s">
        <v>864</v>
      </c>
      <c r="D1023" s="176" t="s">
        <v>179</v>
      </c>
      <c r="E1023" s="177" t="s">
        <v>1331</v>
      </c>
      <c r="F1023" s="178" t="s">
        <v>1332</v>
      </c>
      <c r="G1023" s="179" t="s">
        <v>798</v>
      </c>
      <c r="H1023" s="233"/>
      <c r="I1023" s="181"/>
      <c r="J1023" s="182">
        <f>ROUND(I1023*H1023,2)</f>
        <v>0</v>
      </c>
      <c r="K1023" s="183"/>
      <c r="L1023" s="34"/>
      <c r="M1023" s="184" t="s">
        <v>1</v>
      </c>
      <c r="N1023" s="185" t="s">
        <v>44</v>
      </c>
      <c r="O1023" s="59"/>
      <c r="P1023" s="186">
        <f>O1023*H1023</f>
        <v>0</v>
      </c>
      <c r="Q1023" s="186">
        <v>0</v>
      </c>
      <c r="R1023" s="186">
        <f>Q1023*H1023</f>
        <v>0</v>
      </c>
      <c r="S1023" s="186">
        <v>0</v>
      </c>
      <c r="T1023" s="187">
        <f>S1023*H1023</f>
        <v>0</v>
      </c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R1023" s="188" t="s">
        <v>297</v>
      </c>
      <c r="AT1023" s="188" t="s">
        <v>179</v>
      </c>
      <c r="AU1023" s="188" t="s">
        <v>89</v>
      </c>
      <c r="AY1023" s="18" t="s">
        <v>177</v>
      </c>
      <c r="BE1023" s="189">
        <f>IF(N1023="základní",J1023,0)</f>
        <v>0</v>
      </c>
      <c r="BF1023" s="189">
        <f>IF(N1023="snížená",J1023,0)</f>
        <v>0</v>
      </c>
      <c r="BG1023" s="189">
        <f>IF(N1023="zákl. přenesená",J1023,0)</f>
        <v>0</v>
      </c>
      <c r="BH1023" s="189">
        <f>IF(N1023="sníž. přenesená",J1023,0)</f>
        <v>0</v>
      </c>
      <c r="BI1023" s="189">
        <f>IF(N1023="nulová",J1023,0)</f>
        <v>0</v>
      </c>
      <c r="BJ1023" s="18" t="s">
        <v>87</v>
      </c>
      <c r="BK1023" s="189">
        <f>ROUND(I1023*H1023,2)</f>
        <v>0</v>
      </c>
      <c r="BL1023" s="18" t="s">
        <v>297</v>
      </c>
      <c r="BM1023" s="188" t="s">
        <v>1333</v>
      </c>
    </row>
    <row r="1024" spans="1:65" s="12" customFormat="1" ht="22.95" customHeight="1">
      <c r="B1024" s="163"/>
      <c r="D1024" s="164" t="s">
        <v>78</v>
      </c>
      <c r="E1024" s="174" t="s">
        <v>1334</v>
      </c>
      <c r="F1024" s="174" t="s">
        <v>1335</v>
      </c>
      <c r="I1024" s="166"/>
      <c r="J1024" s="175">
        <f>BK1024</f>
        <v>0</v>
      </c>
      <c r="L1024" s="163"/>
      <c r="M1024" s="168"/>
      <c r="N1024" s="169"/>
      <c r="O1024" s="169"/>
      <c r="P1024" s="170">
        <f>SUM(P1025:P1037)</f>
        <v>0</v>
      </c>
      <c r="Q1024" s="169"/>
      <c r="R1024" s="170">
        <f>SUM(R1025:R1037)</f>
        <v>9.2615600000000006E-2</v>
      </c>
      <c r="S1024" s="169"/>
      <c r="T1024" s="171">
        <f>SUM(T1025:T1037)</f>
        <v>0</v>
      </c>
      <c r="AR1024" s="164" t="s">
        <v>89</v>
      </c>
      <c r="AT1024" s="172" t="s">
        <v>78</v>
      </c>
      <c r="AU1024" s="172" t="s">
        <v>87</v>
      </c>
      <c r="AY1024" s="164" t="s">
        <v>177</v>
      </c>
      <c r="BK1024" s="173">
        <f>SUM(BK1025:BK1037)</f>
        <v>0</v>
      </c>
    </row>
    <row r="1025" spans="1:65" s="2" customFormat="1" ht="16.5" customHeight="1">
      <c r="A1025" s="33"/>
      <c r="B1025" s="141"/>
      <c r="C1025" s="176" t="s">
        <v>1336</v>
      </c>
      <c r="D1025" s="176" t="s">
        <v>179</v>
      </c>
      <c r="E1025" s="177" t="s">
        <v>1337</v>
      </c>
      <c r="F1025" s="178" t="s">
        <v>1338</v>
      </c>
      <c r="G1025" s="179" t="s">
        <v>282</v>
      </c>
      <c r="H1025" s="180">
        <v>11.42</v>
      </c>
      <c r="I1025" s="181"/>
      <c r="J1025" s="182">
        <f>ROUND(I1025*H1025,2)</f>
        <v>0</v>
      </c>
      <c r="K1025" s="183"/>
      <c r="L1025" s="34"/>
      <c r="M1025" s="184" t="s">
        <v>1</v>
      </c>
      <c r="N1025" s="185" t="s">
        <v>44</v>
      </c>
      <c r="O1025" s="59"/>
      <c r="P1025" s="186">
        <f>O1025*H1025</f>
        <v>0</v>
      </c>
      <c r="Q1025" s="186">
        <v>5.8E-4</v>
      </c>
      <c r="R1025" s="186">
        <f>Q1025*H1025</f>
        <v>6.6236000000000003E-3</v>
      </c>
      <c r="S1025" s="186">
        <v>0</v>
      </c>
      <c r="T1025" s="187">
        <f>S1025*H1025</f>
        <v>0</v>
      </c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R1025" s="188" t="s">
        <v>297</v>
      </c>
      <c r="AT1025" s="188" t="s">
        <v>179</v>
      </c>
      <c r="AU1025" s="188" t="s">
        <v>89</v>
      </c>
      <c r="AY1025" s="18" t="s">
        <v>177</v>
      </c>
      <c r="BE1025" s="189">
        <f>IF(N1025="základní",J1025,0)</f>
        <v>0</v>
      </c>
      <c r="BF1025" s="189">
        <f>IF(N1025="snížená",J1025,0)</f>
        <v>0</v>
      </c>
      <c r="BG1025" s="189">
        <f>IF(N1025="zákl. přenesená",J1025,0)</f>
        <v>0</v>
      </c>
      <c r="BH1025" s="189">
        <f>IF(N1025="sníž. přenesená",J1025,0)</f>
        <v>0</v>
      </c>
      <c r="BI1025" s="189">
        <f>IF(N1025="nulová",J1025,0)</f>
        <v>0</v>
      </c>
      <c r="BJ1025" s="18" t="s">
        <v>87</v>
      </c>
      <c r="BK1025" s="189">
        <f>ROUND(I1025*H1025,2)</f>
        <v>0</v>
      </c>
      <c r="BL1025" s="18" t="s">
        <v>297</v>
      </c>
      <c r="BM1025" s="188" t="s">
        <v>1339</v>
      </c>
    </row>
    <row r="1026" spans="1:65" s="13" customFormat="1">
      <c r="B1026" s="190"/>
      <c r="D1026" s="191" t="s">
        <v>184</v>
      </c>
      <c r="E1026" s="192" t="s">
        <v>1</v>
      </c>
      <c r="F1026" s="193" t="s">
        <v>1340</v>
      </c>
      <c r="H1026" s="194">
        <v>11.42</v>
      </c>
      <c r="I1026" s="195"/>
      <c r="L1026" s="190"/>
      <c r="M1026" s="196"/>
      <c r="N1026" s="197"/>
      <c r="O1026" s="197"/>
      <c r="P1026" s="197"/>
      <c r="Q1026" s="197"/>
      <c r="R1026" s="197"/>
      <c r="S1026" s="197"/>
      <c r="T1026" s="198"/>
      <c r="AT1026" s="192" t="s">
        <v>184</v>
      </c>
      <c r="AU1026" s="192" t="s">
        <v>89</v>
      </c>
      <c r="AV1026" s="13" t="s">
        <v>89</v>
      </c>
      <c r="AW1026" s="13" t="s">
        <v>35</v>
      </c>
      <c r="AX1026" s="13" t="s">
        <v>79</v>
      </c>
      <c r="AY1026" s="192" t="s">
        <v>177</v>
      </c>
    </row>
    <row r="1027" spans="1:65" s="14" customFormat="1">
      <c r="B1027" s="199"/>
      <c r="D1027" s="191" t="s">
        <v>184</v>
      </c>
      <c r="E1027" s="200" t="s">
        <v>1</v>
      </c>
      <c r="F1027" s="201" t="s">
        <v>186</v>
      </c>
      <c r="H1027" s="202">
        <v>11.42</v>
      </c>
      <c r="I1027" s="203"/>
      <c r="L1027" s="199"/>
      <c r="M1027" s="204"/>
      <c r="N1027" s="205"/>
      <c r="O1027" s="205"/>
      <c r="P1027" s="205"/>
      <c r="Q1027" s="205"/>
      <c r="R1027" s="205"/>
      <c r="S1027" s="205"/>
      <c r="T1027" s="206"/>
      <c r="AT1027" s="200" t="s">
        <v>184</v>
      </c>
      <c r="AU1027" s="200" t="s">
        <v>89</v>
      </c>
      <c r="AV1027" s="14" t="s">
        <v>183</v>
      </c>
      <c r="AW1027" s="14" t="s">
        <v>35</v>
      </c>
      <c r="AX1027" s="14" t="s">
        <v>87</v>
      </c>
      <c r="AY1027" s="200" t="s">
        <v>177</v>
      </c>
    </row>
    <row r="1028" spans="1:65" s="2" customFormat="1" ht="16.5" customHeight="1">
      <c r="A1028" s="33"/>
      <c r="B1028" s="141"/>
      <c r="C1028" s="176" t="s">
        <v>1272</v>
      </c>
      <c r="D1028" s="176" t="s">
        <v>179</v>
      </c>
      <c r="E1028" s="177" t="s">
        <v>1341</v>
      </c>
      <c r="F1028" s="178" t="s">
        <v>1342</v>
      </c>
      <c r="G1028" s="179" t="s">
        <v>182</v>
      </c>
      <c r="H1028" s="180">
        <v>1.35</v>
      </c>
      <c r="I1028" s="181"/>
      <c r="J1028" s="182">
        <f>ROUND(I1028*H1028,2)</f>
        <v>0</v>
      </c>
      <c r="K1028" s="183"/>
      <c r="L1028" s="34"/>
      <c r="M1028" s="184" t="s">
        <v>1</v>
      </c>
      <c r="N1028" s="185" t="s">
        <v>44</v>
      </c>
      <c r="O1028" s="59"/>
      <c r="P1028" s="186">
        <f>O1028*H1028</f>
        <v>0</v>
      </c>
      <c r="Q1028" s="186">
        <v>6.3E-3</v>
      </c>
      <c r="R1028" s="186">
        <f>Q1028*H1028</f>
        <v>8.5050000000000004E-3</v>
      </c>
      <c r="S1028" s="186">
        <v>0</v>
      </c>
      <c r="T1028" s="187">
        <f>S1028*H1028</f>
        <v>0</v>
      </c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  <c r="AR1028" s="188" t="s">
        <v>297</v>
      </c>
      <c r="AT1028" s="188" t="s">
        <v>179</v>
      </c>
      <c r="AU1028" s="188" t="s">
        <v>89</v>
      </c>
      <c r="AY1028" s="18" t="s">
        <v>177</v>
      </c>
      <c r="BE1028" s="189">
        <f>IF(N1028="základní",J1028,0)</f>
        <v>0</v>
      </c>
      <c r="BF1028" s="189">
        <f>IF(N1028="snížená",J1028,0)</f>
        <v>0</v>
      </c>
      <c r="BG1028" s="189">
        <f>IF(N1028="zákl. přenesená",J1028,0)</f>
        <v>0</v>
      </c>
      <c r="BH1028" s="189">
        <f>IF(N1028="sníž. přenesená",J1028,0)</f>
        <v>0</v>
      </c>
      <c r="BI1028" s="189">
        <f>IF(N1028="nulová",J1028,0)</f>
        <v>0</v>
      </c>
      <c r="BJ1028" s="18" t="s">
        <v>87</v>
      </c>
      <c r="BK1028" s="189">
        <f>ROUND(I1028*H1028,2)</f>
        <v>0</v>
      </c>
      <c r="BL1028" s="18" t="s">
        <v>297</v>
      </c>
      <c r="BM1028" s="188" t="s">
        <v>1343</v>
      </c>
    </row>
    <row r="1029" spans="1:65" s="15" customFormat="1">
      <c r="B1029" s="207"/>
      <c r="D1029" s="191" t="s">
        <v>184</v>
      </c>
      <c r="E1029" s="208" t="s">
        <v>1</v>
      </c>
      <c r="F1029" s="209" t="s">
        <v>1344</v>
      </c>
      <c r="H1029" s="208" t="s">
        <v>1</v>
      </c>
      <c r="I1029" s="210"/>
      <c r="L1029" s="207"/>
      <c r="M1029" s="211"/>
      <c r="N1029" s="212"/>
      <c r="O1029" s="212"/>
      <c r="P1029" s="212"/>
      <c r="Q1029" s="212"/>
      <c r="R1029" s="212"/>
      <c r="S1029" s="212"/>
      <c r="T1029" s="213"/>
      <c r="AT1029" s="208" t="s">
        <v>184</v>
      </c>
      <c r="AU1029" s="208" t="s">
        <v>89</v>
      </c>
      <c r="AV1029" s="15" t="s">
        <v>87</v>
      </c>
      <c r="AW1029" s="15" t="s">
        <v>35</v>
      </c>
      <c r="AX1029" s="15" t="s">
        <v>79</v>
      </c>
      <c r="AY1029" s="208" t="s">
        <v>177</v>
      </c>
    </row>
    <row r="1030" spans="1:65" s="13" customFormat="1">
      <c r="B1030" s="190"/>
      <c r="D1030" s="191" t="s">
        <v>184</v>
      </c>
      <c r="E1030" s="192" t="s">
        <v>1</v>
      </c>
      <c r="F1030" s="193" t="s">
        <v>1345</v>
      </c>
      <c r="H1030" s="194">
        <v>1.35</v>
      </c>
      <c r="I1030" s="195"/>
      <c r="L1030" s="190"/>
      <c r="M1030" s="196"/>
      <c r="N1030" s="197"/>
      <c r="O1030" s="197"/>
      <c r="P1030" s="197"/>
      <c r="Q1030" s="197"/>
      <c r="R1030" s="197"/>
      <c r="S1030" s="197"/>
      <c r="T1030" s="198"/>
      <c r="AT1030" s="192" t="s">
        <v>184</v>
      </c>
      <c r="AU1030" s="192" t="s">
        <v>89</v>
      </c>
      <c r="AV1030" s="13" t="s">
        <v>89</v>
      </c>
      <c r="AW1030" s="13" t="s">
        <v>35</v>
      </c>
      <c r="AX1030" s="13" t="s">
        <v>79</v>
      </c>
      <c r="AY1030" s="192" t="s">
        <v>177</v>
      </c>
    </row>
    <row r="1031" spans="1:65" s="14" customFormat="1">
      <c r="B1031" s="199"/>
      <c r="D1031" s="191" t="s">
        <v>184</v>
      </c>
      <c r="E1031" s="200" t="s">
        <v>1</v>
      </c>
      <c r="F1031" s="201" t="s">
        <v>186</v>
      </c>
      <c r="H1031" s="202">
        <v>1.35</v>
      </c>
      <c r="I1031" s="203"/>
      <c r="L1031" s="199"/>
      <c r="M1031" s="204"/>
      <c r="N1031" s="205"/>
      <c r="O1031" s="205"/>
      <c r="P1031" s="205"/>
      <c r="Q1031" s="205"/>
      <c r="R1031" s="205"/>
      <c r="S1031" s="205"/>
      <c r="T1031" s="206"/>
      <c r="AT1031" s="200" t="s">
        <v>184</v>
      </c>
      <c r="AU1031" s="200" t="s">
        <v>89</v>
      </c>
      <c r="AV1031" s="14" t="s">
        <v>183</v>
      </c>
      <c r="AW1031" s="14" t="s">
        <v>35</v>
      </c>
      <c r="AX1031" s="14" t="s">
        <v>87</v>
      </c>
      <c r="AY1031" s="200" t="s">
        <v>177</v>
      </c>
    </row>
    <row r="1032" spans="1:65" s="2" customFormat="1" ht="16.5" customHeight="1">
      <c r="A1032" s="33"/>
      <c r="B1032" s="141"/>
      <c r="C1032" s="176" t="s">
        <v>870</v>
      </c>
      <c r="D1032" s="176" t="s">
        <v>179</v>
      </c>
      <c r="E1032" s="177" t="s">
        <v>1346</v>
      </c>
      <c r="F1032" s="178" t="s">
        <v>1347</v>
      </c>
      <c r="G1032" s="179" t="s">
        <v>282</v>
      </c>
      <c r="H1032" s="180">
        <v>11.42</v>
      </c>
      <c r="I1032" s="181"/>
      <c r="J1032" s="182">
        <f>ROUND(I1032*H1032,2)</f>
        <v>0</v>
      </c>
      <c r="K1032" s="183"/>
      <c r="L1032" s="34"/>
      <c r="M1032" s="184" t="s">
        <v>1</v>
      </c>
      <c r="N1032" s="185" t="s">
        <v>44</v>
      </c>
      <c r="O1032" s="59"/>
      <c r="P1032" s="186">
        <f>O1032*H1032</f>
        <v>0</v>
      </c>
      <c r="Q1032" s="186">
        <v>0</v>
      </c>
      <c r="R1032" s="186">
        <f>Q1032*H1032</f>
        <v>0</v>
      </c>
      <c r="S1032" s="186">
        <v>0</v>
      </c>
      <c r="T1032" s="187">
        <f>S1032*H1032</f>
        <v>0</v>
      </c>
      <c r="U1032" s="33"/>
      <c r="V1032" s="33"/>
      <c r="W1032" s="33"/>
      <c r="X1032" s="33"/>
      <c r="Y1032" s="33"/>
      <c r="Z1032" s="33"/>
      <c r="AA1032" s="33"/>
      <c r="AB1032" s="33"/>
      <c r="AC1032" s="33"/>
      <c r="AD1032" s="33"/>
      <c r="AE1032" s="33"/>
      <c r="AR1032" s="188" t="s">
        <v>297</v>
      </c>
      <c r="AT1032" s="188" t="s">
        <v>179</v>
      </c>
      <c r="AU1032" s="188" t="s">
        <v>89</v>
      </c>
      <c r="AY1032" s="18" t="s">
        <v>177</v>
      </c>
      <c r="BE1032" s="189">
        <f>IF(N1032="základní",J1032,0)</f>
        <v>0</v>
      </c>
      <c r="BF1032" s="189">
        <f>IF(N1032="snížená",J1032,0)</f>
        <v>0</v>
      </c>
      <c r="BG1032" s="189">
        <f>IF(N1032="zákl. přenesená",J1032,0)</f>
        <v>0</v>
      </c>
      <c r="BH1032" s="189">
        <f>IF(N1032="sníž. přenesená",J1032,0)</f>
        <v>0</v>
      </c>
      <c r="BI1032" s="189">
        <f>IF(N1032="nulová",J1032,0)</f>
        <v>0</v>
      </c>
      <c r="BJ1032" s="18" t="s">
        <v>87</v>
      </c>
      <c r="BK1032" s="189">
        <f>ROUND(I1032*H1032,2)</f>
        <v>0</v>
      </c>
      <c r="BL1032" s="18" t="s">
        <v>297</v>
      </c>
      <c r="BM1032" s="188" t="s">
        <v>1348</v>
      </c>
    </row>
    <row r="1033" spans="1:65" s="2" customFormat="1" ht="16.5" customHeight="1">
      <c r="A1033" s="33"/>
      <c r="B1033" s="141"/>
      <c r="C1033" s="214" t="s">
        <v>887</v>
      </c>
      <c r="D1033" s="214" t="s">
        <v>303</v>
      </c>
      <c r="E1033" s="215" t="s">
        <v>1349</v>
      </c>
      <c r="F1033" s="216" t="s">
        <v>1350</v>
      </c>
      <c r="G1033" s="217" t="s">
        <v>182</v>
      </c>
      <c r="H1033" s="218">
        <v>3.3690000000000002</v>
      </c>
      <c r="I1033" s="219"/>
      <c r="J1033" s="220">
        <f>ROUND(I1033*H1033,2)</f>
        <v>0</v>
      </c>
      <c r="K1033" s="221"/>
      <c r="L1033" s="222"/>
      <c r="M1033" s="223" t="s">
        <v>1</v>
      </c>
      <c r="N1033" s="224" t="s">
        <v>44</v>
      </c>
      <c r="O1033" s="59"/>
      <c r="P1033" s="186">
        <f>O1033*H1033</f>
        <v>0</v>
      </c>
      <c r="Q1033" s="186">
        <v>2.3E-2</v>
      </c>
      <c r="R1033" s="186">
        <f>Q1033*H1033</f>
        <v>7.7487E-2</v>
      </c>
      <c r="S1033" s="186">
        <v>0</v>
      </c>
      <c r="T1033" s="187">
        <f>S1033*H1033</f>
        <v>0</v>
      </c>
      <c r="U1033" s="33"/>
      <c r="V1033" s="33"/>
      <c r="W1033" s="33"/>
      <c r="X1033" s="33"/>
      <c r="Y1033" s="33"/>
      <c r="Z1033" s="33"/>
      <c r="AA1033" s="33"/>
      <c r="AB1033" s="33"/>
      <c r="AC1033" s="33"/>
      <c r="AD1033" s="33"/>
      <c r="AE1033" s="33"/>
      <c r="AR1033" s="188" t="s">
        <v>340</v>
      </c>
      <c r="AT1033" s="188" t="s">
        <v>303</v>
      </c>
      <c r="AU1033" s="188" t="s">
        <v>89</v>
      </c>
      <c r="AY1033" s="18" t="s">
        <v>177</v>
      </c>
      <c r="BE1033" s="189">
        <f>IF(N1033="základní",J1033,0)</f>
        <v>0</v>
      </c>
      <c r="BF1033" s="189">
        <f>IF(N1033="snížená",J1033,0)</f>
        <v>0</v>
      </c>
      <c r="BG1033" s="189">
        <f>IF(N1033="zákl. přenesená",J1033,0)</f>
        <v>0</v>
      </c>
      <c r="BH1033" s="189">
        <f>IF(N1033="sníž. přenesená",J1033,0)</f>
        <v>0</v>
      </c>
      <c r="BI1033" s="189">
        <f>IF(N1033="nulová",J1033,0)</f>
        <v>0</v>
      </c>
      <c r="BJ1033" s="18" t="s">
        <v>87</v>
      </c>
      <c r="BK1033" s="189">
        <f>ROUND(I1033*H1033,2)</f>
        <v>0</v>
      </c>
      <c r="BL1033" s="18" t="s">
        <v>297</v>
      </c>
      <c r="BM1033" s="188" t="s">
        <v>1351</v>
      </c>
    </row>
    <row r="1034" spans="1:65" s="13" customFormat="1">
      <c r="B1034" s="190"/>
      <c r="D1034" s="191" t="s">
        <v>184</v>
      </c>
      <c r="E1034" s="192" t="s">
        <v>1</v>
      </c>
      <c r="F1034" s="193" t="s">
        <v>1352</v>
      </c>
      <c r="H1034" s="194">
        <v>1.8839999999999999</v>
      </c>
      <c r="I1034" s="195"/>
      <c r="L1034" s="190"/>
      <c r="M1034" s="196"/>
      <c r="N1034" s="197"/>
      <c r="O1034" s="197"/>
      <c r="P1034" s="197"/>
      <c r="Q1034" s="197"/>
      <c r="R1034" s="197"/>
      <c r="S1034" s="197"/>
      <c r="T1034" s="198"/>
      <c r="AT1034" s="192" t="s">
        <v>184</v>
      </c>
      <c r="AU1034" s="192" t="s">
        <v>89</v>
      </c>
      <c r="AV1034" s="13" t="s">
        <v>89</v>
      </c>
      <c r="AW1034" s="13" t="s">
        <v>35</v>
      </c>
      <c r="AX1034" s="13" t="s">
        <v>79</v>
      </c>
      <c r="AY1034" s="192" t="s">
        <v>177</v>
      </c>
    </row>
    <row r="1035" spans="1:65" s="13" customFormat="1">
      <c r="B1035" s="190"/>
      <c r="D1035" s="191" t="s">
        <v>184</v>
      </c>
      <c r="E1035" s="192" t="s">
        <v>1</v>
      </c>
      <c r="F1035" s="193" t="s">
        <v>1353</v>
      </c>
      <c r="H1035" s="194">
        <v>1.4850000000000001</v>
      </c>
      <c r="I1035" s="195"/>
      <c r="L1035" s="190"/>
      <c r="M1035" s="196"/>
      <c r="N1035" s="197"/>
      <c r="O1035" s="197"/>
      <c r="P1035" s="197"/>
      <c r="Q1035" s="197"/>
      <c r="R1035" s="197"/>
      <c r="S1035" s="197"/>
      <c r="T1035" s="198"/>
      <c r="AT1035" s="192" t="s">
        <v>184</v>
      </c>
      <c r="AU1035" s="192" t="s">
        <v>89</v>
      </c>
      <c r="AV1035" s="13" t="s">
        <v>89</v>
      </c>
      <c r="AW1035" s="13" t="s">
        <v>35</v>
      </c>
      <c r="AX1035" s="13" t="s">
        <v>79</v>
      </c>
      <c r="AY1035" s="192" t="s">
        <v>177</v>
      </c>
    </row>
    <row r="1036" spans="1:65" s="14" customFormat="1">
      <c r="B1036" s="199"/>
      <c r="D1036" s="191" t="s">
        <v>184</v>
      </c>
      <c r="E1036" s="200" t="s">
        <v>1</v>
      </c>
      <c r="F1036" s="201" t="s">
        <v>186</v>
      </c>
      <c r="H1036" s="202">
        <v>3.3689999999999998</v>
      </c>
      <c r="I1036" s="203"/>
      <c r="L1036" s="199"/>
      <c r="M1036" s="204"/>
      <c r="N1036" s="205"/>
      <c r="O1036" s="205"/>
      <c r="P1036" s="205"/>
      <c r="Q1036" s="205"/>
      <c r="R1036" s="205"/>
      <c r="S1036" s="205"/>
      <c r="T1036" s="206"/>
      <c r="AT1036" s="200" t="s">
        <v>184</v>
      </c>
      <c r="AU1036" s="200" t="s">
        <v>89</v>
      </c>
      <c r="AV1036" s="14" t="s">
        <v>183</v>
      </c>
      <c r="AW1036" s="14" t="s">
        <v>35</v>
      </c>
      <c r="AX1036" s="14" t="s">
        <v>87</v>
      </c>
      <c r="AY1036" s="200" t="s">
        <v>177</v>
      </c>
    </row>
    <row r="1037" spans="1:65" s="2" customFormat="1" ht="16.5" customHeight="1">
      <c r="A1037" s="33"/>
      <c r="B1037" s="141"/>
      <c r="C1037" s="176" t="s">
        <v>1354</v>
      </c>
      <c r="D1037" s="176" t="s">
        <v>179</v>
      </c>
      <c r="E1037" s="177" t="s">
        <v>1355</v>
      </c>
      <c r="F1037" s="178" t="s">
        <v>1356</v>
      </c>
      <c r="G1037" s="179" t="s">
        <v>798</v>
      </c>
      <c r="H1037" s="233"/>
      <c r="I1037" s="181"/>
      <c r="J1037" s="182">
        <f>ROUND(I1037*H1037,2)</f>
        <v>0</v>
      </c>
      <c r="K1037" s="183"/>
      <c r="L1037" s="34"/>
      <c r="M1037" s="184" t="s">
        <v>1</v>
      </c>
      <c r="N1037" s="185" t="s">
        <v>44</v>
      </c>
      <c r="O1037" s="59"/>
      <c r="P1037" s="186">
        <f>O1037*H1037</f>
        <v>0</v>
      </c>
      <c r="Q1037" s="186">
        <v>0</v>
      </c>
      <c r="R1037" s="186">
        <f>Q1037*H1037</f>
        <v>0</v>
      </c>
      <c r="S1037" s="186">
        <v>0</v>
      </c>
      <c r="T1037" s="187">
        <f>S1037*H1037</f>
        <v>0</v>
      </c>
      <c r="U1037" s="33"/>
      <c r="V1037" s="33"/>
      <c r="W1037" s="33"/>
      <c r="X1037" s="33"/>
      <c r="Y1037" s="33"/>
      <c r="Z1037" s="33"/>
      <c r="AA1037" s="33"/>
      <c r="AB1037" s="33"/>
      <c r="AC1037" s="33"/>
      <c r="AD1037" s="33"/>
      <c r="AE1037" s="33"/>
      <c r="AR1037" s="188" t="s">
        <v>297</v>
      </c>
      <c r="AT1037" s="188" t="s">
        <v>179</v>
      </c>
      <c r="AU1037" s="188" t="s">
        <v>89</v>
      </c>
      <c r="AY1037" s="18" t="s">
        <v>177</v>
      </c>
      <c r="BE1037" s="189">
        <f>IF(N1037="základní",J1037,0)</f>
        <v>0</v>
      </c>
      <c r="BF1037" s="189">
        <f>IF(N1037="snížená",J1037,0)</f>
        <v>0</v>
      </c>
      <c r="BG1037" s="189">
        <f>IF(N1037="zákl. přenesená",J1037,0)</f>
        <v>0</v>
      </c>
      <c r="BH1037" s="189">
        <f>IF(N1037="sníž. přenesená",J1037,0)</f>
        <v>0</v>
      </c>
      <c r="BI1037" s="189">
        <f>IF(N1037="nulová",J1037,0)</f>
        <v>0</v>
      </c>
      <c r="BJ1037" s="18" t="s">
        <v>87</v>
      </c>
      <c r="BK1037" s="189">
        <f>ROUND(I1037*H1037,2)</f>
        <v>0</v>
      </c>
      <c r="BL1037" s="18" t="s">
        <v>297</v>
      </c>
      <c r="BM1037" s="188" t="s">
        <v>1357</v>
      </c>
    </row>
    <row r="1038" spans="1:65" s="12" customFormat="1" ht="22.95" customHeight="1">
      <c r="B1038" s="163"/>
      <c r="D1038" s="164" t="s">
        <v>78</v>
      </c>
      <c r="E1038" s="174" t="s">
        <v>1358</v>
      </c>
      <c r="F1038" s="174" t="s">
        <v>1359</v>
      </c>
      <c r="I1038" s="166"/>
      <c r="J1038" s="175">
        <f>BK1038</f>
        <v>0</v>
      </c>
      <c r="L1038" s="163"/>
      <c r="M1038" s="168"/>
      <c r="N1038" s="169"/>
      <c r="O1038" s="169"/>
      <c r="P1038" s="170">
        <f>SUM(P1039:P1060)</f>
        <v>0</v>
      </c>
      <c r="Q1038" s="169"/>
      <c r="R1038" s="170">
        <f>SUM(R1039:R1060)</f>
        <v>7.9309999999999988E-3</v>
      </c>
      <c r="S1038" s="169"/>
      <c r="T1038" s="171">
        <f>SUM(T1039:T1060)</f>
        <v>5.1282000000000001E-2</v>
      </c>
      <c r="AR1038" s="164" t="s">
        <v>89</v>
      </c>
      <c r="AT1038" s="172" t="s">
        <v>78</v>
      </c>
      <c r="AU1038" s="172" t="s">
        <v>87</v>
      </c>
      <c r="AY1038" s="164" t="s">
        <v>177</v>
      </c>
      <c r="BK1038" s="173">
        <f>SUM(BK1039:BK1060)</f>
        <v>0</v>
      </c>
    </row>
    <row r="1039" spans="1:65" s="2" customFormat="1" ht="16.5" customHeight="1">
      <c r="A1039" s="33"/>
      <c r="B1039" s="141"/>
      <c r="C1039" s="176" t="s">
        <v>1360</v>
      </c>
      <c r="D1039" s="176" t="s">
        <v>179</v>
      </c>
      <c r="E1039" s="177" t="s">
        <v>1361</v>
      </c>
      <c r="F1039" s="178" t="s">
        <v>1362</v>
      </c>
      <c r="G1039" s="179" t="s">
        <v>182</v>
      </c>
      <c r="H1039" s="180">
        <v>1.125</v>
      </c>
      <c r="I1039" s="181"/>
      <c r="J1039" s="182">
        <f>ROUND(I1039*H1039,2)</f>
        <v>0</v>
      </c>
      <c r="K1039" s="183"/>
      <c r="L1039" s="34"/>
      <c r="M1039" s="184" t="s">
        <v>1</v>
      </c>
      <c r="N1039" s="185" t="s">
        <v>44</v>
      </c>
      <c r="O1039" s="59"/>
      <c r="P1039" s="186">
        <f>O1039*H1039</f>
        <v>0</v>
      </c>
      <c r="Q1039" s="186">
        <v>5.0000000000000001E-4</v>
      </c>
      <c r="R1039" s="186">
        <f>Q1039*H1039</f>
        <v>5.6250000000000007E-4</v>
      </c>
      <c r="S1039" s="186">
        <v>0</v>
      </c>
      <c r="T1039" s="187">
        <f>S1039*H1039</f>
        <v>0</v>
      </c>
      <c r="U1039" s="33"/>
      <c r="V1039" s="33"/>
      <c r="W1039" s="33"/>
      <c r="X1039" s="33"/>
      <c r="Y1039" s="33"/>
      <c r="Z1039" s="33"/>
      <c r="AA1039" s="33"/>
      <c r="AB1039" s="33"/>
      <c r="AC1039" s="33"/>
      <c r="AD1039" s="33"/>
      <c r="AE1039" s="33"/>
      <c r="AR1039" s="188" t="s">
        <v>297</v>
      </c>
      <c r="AT1039" s="188" t="s">
        <v>179</v>
      </c>
      <c r="AU1039" s="188" t="s">
        <v>89</v>
      </c>
      <c r="AY1039" s="18" t="s">
        <v>177</v>
      </c>
      <c r="BE1039" s="189">
        <f>IF(N1039="základní",J1039,0)</f>
        <v>0</v>
      </c>
      <c r="BF1039" s="189">
        <f>IF(N1039="snížená",J1039,0)</f>
        <v>0</v>
      </c>
      <c r="BG1039" s="189">
        <f>IF(N1039="zákl. přenesená",J1039,0)</f>
        <v>0</v>
      </c>
      <c r="BH1039" s="189">
        <f>IF(N1039="sníž. přenesená",J1039,0)</f>
        <v>0</v>
      </c>
      <c r="BI1039" s="189">
        <f>IF(N1039="nulová",J1039,0)</f>
        <v>0</v>
      </c>
      <c r="BJ1039" s="18" t="s">
        <v>87</v>
      </c>
      <c r="BK1039" s="189">
        <f>ROUND(I1039*H1039,2)</f>
        <v>0</v>
      </c>
      <c r="BL1039" s="18" t="s">
        <v>297</v>
      </c>
      <c r="BM1039" s="188" t="s">
        <v>1363</v>
      </c>
    </row>
    <row r="1040" spans="1:65" s="15" customFormat="1">
      <c r="B1040" s="207"/>
      <c r="D1040" s="191" t="s">
        <v>184</v>
      </c>
      <c r="E1040" s="208" t="s">
        <v>1</v>
      </c>
      <c r="F1040" s="209" t="s">
        <v>1364</v>
      </c>
      <c r="H1040" s="208" t="s">
        <v>1</v>
      </c>
      <c r="I1040" s="210"/>
      <c r="L1040" s="207"/>
      <c r="M1040" s="211"/>
      <c r="N1040" s="212"/>
      <c r="O1040" s="212"/>
      <c r="P1040" s="212"/>
      <c r="Q1040" s="212"/>
      <c r="R1040" s="212"/>
      <c r="S1040" s="212"/>
      <c r="T1040" s="213"/>
      <c r="AT1040" s="208" t="s">
        <v>184</v>
      </c>
      <c r="AU1040" s="208" t="s">
        <v>89</v>
      </c>
      <c r="AV1040" s="15" t="s">
        <v>87</v>
      </c>
      <c r="AW1040" s="15" t="s">
        <v>35</v>
      </c>
      <c r="AX1040" s="15" t="s">
        <v>79</v>
      </c>
      <c r="AY1040" s="208" t="s">
        <v>177</v>
      </c>
    </row>
    <row r="1041" spans="1:65" s="13" customFormat="1">
      <c r="B1041" s="190"/>
      <c r="D1041" s="191" t="s">
        <v>184</v>
      </c>
      <c r="E1041" s="192" t="s">
        <v>1</v>
      </c>
      <c r="F1041" s="193" t="s">
        <v>1365</v>
      </c>
      <c r="H1041" s="194">
        <v>1.125</v>
      </c>
      <c r="I1041" s="195"/>
      <c r="L1041" s="190"/>
      <c r="M1041" s="196"/>
      <c r="N1041" s="197"/>
      <c r="O1041" s="197"/>
      <c r="P1041" s="197"/>
      <c r="Q1041" s="197"/>
      <c r="R1041" s="197"/>
      <c r="S1041" s="197"/>
      <c r="T1041" s="198"/>
      <c r="AT1041" s="192" t="s">
        <v>184</v>
      </c>
      <c r="AU1041" s="192" t="s">
        <v>89</v>
      </c>
      <c r="AV1041" s="13" t="s">
        <v>89</v>
      </c>
      <c r="AW1041" s="13" t="s">
        <v>35</v>
      </c>
      <c r="AX1041" s="13" t="s">
        <v>79</v>
      </c>
      <c r="AY1041" s="192" t="s">
        <v>177</v>
      </c>
    </row>
    <row r="1042" spans="1:65" s="14" customFormat="1">
      <c r="B1042" s="199"/>
      <c r="D1042" s="191" t="s">
        <v>184</v>
      </c>
      <c r="E1042" s="200" t="s">
        <v>1</v>
      </c>
      <c r="F1042" s="201" t="s">
        <v>186</v>
      </c>
      <c r="H1042" s="202">
        <v>1.125</v>
      </c>
      <c r="I1042" s="203"/>
      <c r="L1042" s="199"/>
      <c r="M1042" s="204"/>
      <c r="N1042" s="205"/>
      <c r="O1042" s="205"/>
      <c r="P1042" s="205"/>
      <c r="Q1042" s="205"/>
      <c r="R1042" s="205"/>
      <c r="S1042" s="205"/>
      <c r="T1042" s="206"/>
      <c r="AT1042" s="200" t="s">
        <v>184</v>
      </c>
      <c r="AU1042" s="200" t="s">
        <v>89</v>
      </c>
      <c r="AV1042" s="14" t="s">
        <v>183</v>
      </c>
      <c r="AW1042" s="14" t="s">
        <v>35</v>
      </c>
      <c r="AX1042" s="14" t="s">
        <v>87</v>
      </c>
      <c r="AY1042" s="200" t="s">
        <v>177</v>
      </c>
    </row>
    <row r="1043" spans="1:65" s="2" customFormat="1" ht="16.5" customHeight="1">
      <c r="A1043" s="33"/>
      <c r="B1043" s="141"/>
      <c r="C1043" s="214" t="s">
        <v>1310</v>
      </c>
      <c r="D1043" s="214" t="s">
        <v>303</v>
      </c>
      <c r="E1043" s="215" t="s">
        <v>1366</v>
      </c>
      <c r="F1043" s="216" t="s">
        <v>1367</v>
      </c>
      <c r="G1043" s="217" t="s">
        <v>182</v>
      </c>
      <c r="H1043" s="218">
        <v>1.238</v>
      </c>
      <c r="I1043" s="219"/>
      <c r="J1043" s="220">
        <f>ROUND(I1043*H1043,2)</f>
        <v>0</v>
      </c>
      <c r="K1043" s="221"/>
      <c r="L1043" s="222"/>
      <c r="M1043" s="223" t="s">
        <v>1</v>
      </c>
      <c r="N1043" s="224" t="s">
        <v>44</v>
      </c>
      <c r="O1043" s="59"/>
      <c r="P1043" s="186">
        <f>O1043*H1043</f>
        <v>0</v>
      </c>
      <c r="Q1043" s="186">
        <v>1.75E-3</v>
      </c>
      <c r="R1043" s="186">
        <f>Q1043*H1043</f>
        <v>2.1665E-3</v>
      </c>
      <c r="S1043" s="186">
        <v>0</v>
      </c>
      <c r="T1043" s="187">
        <f>S1043*H1043</f>
        <v>0</v>
      </c>
      <c r="U1043" s="33"/>
      <c r="V1043" s="33"/>
      <c r="W1043" s="33"/>
      <c r="X1043" s="33"/>
      <c r="Y1043" s="33"/>
      <c r="Z1043" s="33"/>
      <c r="AA1043" s="33"/>
      <c r="AB1043" s="33"/>
      <c r="AC1043" s="33"/>
      <c r="AD1043" s="33"/>
      <c r="AE1043" s="33"/>
      <c r="AR1043" s="188" t="s">
        <v>340</v>
      </c>
      <c r="AT1043" s="188" t="s">
        <v>303</v>
      </c>
      <c r="AU1043" s="188" t="s">
        <v>89</v>
      </c>
      <c r="AY1043" s="18" t="s">
        <v>177</v>
      </c>
      <c r="BE1043" s="189">
        <f>IF(N1043="základní",J1043,0)</f>
        <v>0</v>
      </c>
      <c r="BF1043" s="189">
        <f>IF(N1043="snížená",J1043,0)</f>
        <v>0</v>
      </c>
      <c r="BG1043" s="189">
        <f>IF(N1043="zákl. přenesená",J1043,0)</f>
        <v>0</v>
      </c>
      <c r="BH1043" s="189">
        <f>IF(N1043="sníž. přenesená",J1043,0)</f>
        <v>0</v>
      </c>
      <c r="BI1043" s="189">
        <f>IF(N1043="nulová",J1043,0)</f>
        <v>0</v>
      </c>
      <c r="BJ1043" s="18" t="s">
        <v>87</v>
      </c>
      <c r="BK1043" s="189">
        <f>ROUND(I1043*H1043,2)</f>
        <v>0</v>
      </c>
      <c r="BL1043" s="18" t="s">
        <v>297</v>
      </c>
      <c r="BM1043" s="188" t="s">
        <v>1368</v>
      </c>
    </row>
    <row r="1044" spans="1:65" s="13" customFormat="1">
      <c r="B1044" s="190"/>
      <c r="D1044" s="191" t="s">
        <v>184</v>
      </c>
      <c r="F1044" s="193" t="s">
        <v>1369</v>
      </c>
      <c r="H1044" s="194">
        <v>1.238</v>
      </c>
      <c r="I1044" s="195"/>
      <c r="L1044" s="190"/>
      <c r="M1044" s="196"/>
      <c r="N1044" s="197"/>
      <c r="O1044" s="197"/>
      <c r="P1044" s="197"/>
      <c r="Q1044" s="197"/>
      <c r="R1044" s="197"/>
      <c r="S1044" s="197"/>
      <c r="T1044" s="198"/>
      <c r="AT1044" s="192" t="s">
        <v>184</v>
      </c>
      <c r="AU1044" s="192" t="s">
        <v>89</v>
      </c>
      <c r="AV1044" s="13" t="s">
        <v>89</v>
      </c>
      <c r="AW1044" s="13" t="s">
        <v>3</v>
      </c>
      <c r="AX1044" s="13" t="s">
        <v>87</v>
      </c>
      <c r="AY1044" s="192" t="s">
        <v>177</v>
      </c>
    </row>
    <row r="1045" spans="1:65" s="2" customFormat="1" ht="16.5" customHeight="1">
      <c r="A1045" s="33"/>
      <c r="B1045" s="141"/>
      <c r="C1045" s="176" t="s">
        <v>893</v>
      </c>
      <c r="D1045" s="176" t="s">
        <v>179</v>
      </c>
      <c r="E1045" s="177" t="s">
        <v>1370</v>
      </c>
      <c r="F1045" s="178" t="s">
        <v>1371</v>
      </c>
      <c r="G1045" s="179" t="s">
        <v>282</v>
      </c>
      <c r="H1045" s="180">
        <v>15.3</v>
      </c>
      <c r="I1045" s="181"/>
      <c r="J1045" s="182">
        <f>ROUND(I1045*H1045,2)</f>
        <v>0</v>
      </c>
      <c r="K1045" s="183"/>
      <c r="L1045" s="34"/>
      <c r="M1045" s="184" t="s">
        <v>1</v>
      </c>
      <c r="N1045" s="185" t="s">
        <v>44</v>
      </c>
      <c r="O1045" s="59"/>
      <c r="P1045" s="186">
        <f>O1045*H1045</f>
        <v>0</v>
      </c>
      <c r="Q1045" s="186">
        <v>1.0000000000000001E-5</v>
      </c>
      <c r="R1045" s="186">
        <f>Q1045*H1045</f>
        <v>1.5300000000000003E-4</v>
      </c>
      <c r="S1045" s="186">
        <v>0</v>
      </c>
      <c r="T1045" s="187">
        <f>S1045*H1045</f>
        <v>0</v>
      </c>
      <c r="U1045" s="33"/>
      <c r="V1045" s="33"/>
      <c r="W1045" s="33"/>
      <c r="X1045" s="33"/>
      <c r="Y1045" s="33"/>
      <c r="Z1045" s="33"/>
      <c r="AA1045" s="33"/>
      <c r="AB1045" s="33"/>
      <c r="AC1045" s="33"/>
      <c r="AD1045" s="33"/>
      <c r="AE1045" s="33"/>
      <c r="AR1045" s="188" t="s">
        <v>297</v>
      </c>
      <c r="AT1045" s="188" t="s">
        <v>179</v>
      </c>
      <c r="AU1045" s="188" t="s">
        <v>89</v>
      </c>
      <c r="AY1045" s="18" t="s">
        <v>177</v>
      </c>
      <c r="BE1045" s="189">
        <f>IF(N1045="základní",J1045,0)</f>
        <v>0</v>
      </c>
      <c r="BF1045" s="189">
        <f>IF(N1045="snížená",J1045,0)</f>
        <v>0</v>
      </c>
      <c r="BG1045" s="189">
        <f>IF(N1045="zákl. přenesená",J1045,0)</f>
        <v>0</v>
      </c>
      <c r="BH1045" s="189">
        <f>IF(N1045="sníž. přenesená",J1045,0)</f>
        <v>0</v>
      </c>
      <c r="BI1045" s="189">
        <f>IF(N1045="nulová",J1045,0)</f>
        <v>0</v>
      </c>
      <c r="BJ1045" s="18" t="s">
        <v>87</v>
      </c>
      <c r="BK1045" s="189">
        <f>ROUND(I1045*H1045,2)</f>
        <v>0</v>
      </c>
      <c r="BL1045" s="18" t="s">
        <v>297</v>
      </c>
      <c r="BM1045" s="188" t="s">
        <v>1372</v>
      </c>
    </row>
    <row r="1046" spans="1:65" s="13" customFormat="1">
      <c r="B1046" s="190"/>
      <c r="D1046" s="191" t="s">
        <v>184</v>
      </c>
      <c r="E1046" s="192" t="s">
        <v>1</v>
      </c>
      <c r="F1046" s="193" t="s">
        <v>1373</v>
      </c>
      <c r="H1046" s="194">
        <v>7.8</v>
      </c>
      <c r="I1046" s="195"/>
      <c r="L1046" s="190"/>
      <c r="M1046" s="196"/>
      <c r="N1046" s="197"/>
      <c r="O1046" s="197"/>
      <c r="P1046" s="197"/>
      <c r="Q1046" s="197"/>
      <c r="R1046" s="197"/>
      <c r="S1046" s="197"/>
      <c r="T1046" s="198"/>
      <c r="AT1046" s="192" t="s">
        <v>184</v>
      </c>
      <c r="AU1046" s="192" t="s">
        <v>89</v>
      </c>
      <c r="AV1046" s="13" t="s">
        <v>89</v>
      </c>
      <c r="AW1046" s="13" t="s">
        <v>35</v>
      </c>
      <c r="AX1046" s="13" t="s">
        <v>79</v>
      </c>
      <c r="AY1046" s="192" t="s">
        <v>177</v>
      </c>
    </row>
    <row r="1047" spans="1:65" s="13" customFormat="1">
      <c r="B1047" s="190"/>
      <c r="D1047" s="191" t="s">
        <v>184</v>
      </c>
      <c r="E1047" s="192" t="s">
        <v>1</v>
      </c>
      <c r="F1047" s="193" t="s">
        <v>1374</v>
      </c>
      <c r="H1047" s="194">
        <v>7.5</v>
      </c>
      <c r="I1047" s="195"/>
      <c r="L1047" s="190"/>
      <c r="M1047" s="196"/>
      <c r="N1047" s="197"/>
      <c r="O1047" s="197"/>
      <c r="P1047" s="197"/>
      <c r="Q1047" s="197"/>
      <c r="R1047" s="197"/>
      <c r="S1047" s="197"/>
      <c r="T1047" s="198"/>
      <c r="AT1047" s="192" t="s">
        <v>184</v>
      </c>
      <c r="AU1047" s="192" t="s">
        <v>89</v>
      </c>
      <c r="AV1047" s="13" t="s">
        <v>89</v>
      </c>
      <c r="AW1047" s="13" t="s">
        <v>35</v>
      </c>
      <c r="AX1047" s="13" t="s">
        <v>79</v>
      </c>
      <c r="AY1047" s="192" t="s">
        <v>177</v>
      </c>
    </row>
    <row r="1048" spans="1:65" s="14" customFormat="1">
      <c r="B1048" s="199"/>
      <c r="D1048" s="191" t="s">
        <v>184</v>
      </c>
      <c r="E1048" s="200" t="s">
        <v>1</v>
      </c>
      <c r="F1048" s="201" t="s">
        <v>186</v>
      </c>
      <c r="H1048" s="202">
        <v>15.3</v>
      </c>
      <c r="I1048" s="203"/>
      <c r="L1048" s="199"/>
      <c r="M1048" s="204"/>
      <c r="N1048" s="205"/>
      <c r="O1048" s="205"/>
      <c r="P1048" s="205"/>
      <c r="Q1048" s="205"/>
      <c r="R1048" s="205"/>
      <c r="S1048" s="205"/>
      <c r="T1048" s="206"/>
      <c r="AT1048" s="200" t="s">
        <v>184</v>
      </c>
      <c r="AU1048" s="200" t="s">
        <v>89</v>
      </c>
      <c r="AV1048" s="14" t="s">
        <v>183</v>
      </c>
      <c r="AW1048" s="14" t="s">
        <v>35</v>
      </c>
      <c r="AX1048" s="14" t="s">
        <v>87</v>
      </c>
      <c r="AY1048" s="200" t="s">
        <v>177</v>
      </c>
    </row>
    <row r="1049" spans="1:65" s="2" customFormat="1" ht="16.5" customHeight="1">
      <c r="A1049" s="33"/>
      <c r="B1049" s="141"/>
      <c r="C1049" s="176" t="s">
        <v>1375</v>
      </c>
      <c r="D1049" s="176" t="s">
        <v>179</v>
      </c>
      <c r="E1049" s="177" t="s">
        <v>1376</v>
      </c>
      <c r="F1049" s="178" t="s">
        <v>1377</v>
      </c>
      <c r="G1049" s="179" t="s">
        <v>182</v>
      </c>
      <c r="H1049" s="180">
        <v>17.094000000000001</v>
      </c>
      <c r="I1049" s="181"/>
      <c r="J1049" s="182">
        <f>ROUND(I1049*H1049,2)</f>
        <v>0</v>
      </c>
      <c r="K1049" s="183"/>
      <c r="L1049" s="34"/>
      <c r="M1049" s="184" t="s">
        <v>1</v>
      </c>
      <c r="N1049" s="185" t="s">
        <v>44</v>
      </c>
      <c r="O1049" s="59"/>
      <c r="P1049" s="186">
        <f>O1049*H1049</f>
        <v>0</v>
      </c>
      <c r="Q1049" s="186">
        <v>0</v>
      </c>
      <c r="R1049" s="186">
        <f>Q1049*H1049</f>
        <v>0</v>
      </c>
      <c r="S1049" s="186">
        <v>3.0000000000000001E-3</v>
      </c>
      <c r="T1049" s="187">
        <f>S1049*H1049</f>
        <v>5.1282000000000001E-2</v>
      </c>
      <c r="U1049" s="33"/>
      <c r="V1049" s="33"/>
      <c r="W1049" s="33"/>
      <c r="X1049" s="33"/>
      <c r="Y1049" s="33"/>
      <c r="Z1049" s="33"/>
      <c r="AA1049" s="33"/>
      <c r="AB1049" s="33"/>
      <c r="AC1049" s="33"/>
      <c r="AD1049" s="33"/>
      <c r="AE1049" s="33"/>
      <c r="AR1049" s="188" t="s">
        <v>297</v>
      </c>
      <c r="AT1049" s="188" t="s">
        <v>179</v>
      </c>
      <c r="AU1049" s="188" t="s">
        <v>89</v>
      </c>
      <c r="AY1049" s="18" t="s">
        <v>177</v>
      </c>
      <c r="BE1049" s="189">
        <f>IF(N1049="základní",J1049,0)</f>
        <v>0</v>
      </c>
      <c r="BF1049" s="189">
        <f>IF(N1049="snížená",J1049,0)</f>
        <v>0</v>
      </c>
      <c r="BG1049" s="189">
        <f>IF(N1049="zákl. přenesená",J1049,0)</f>
        <v>0</v>
      </c>
      <c r="BH1049" s="189">
        <f>IF(N1049="sníž. přenesená",J1049,0)</f>
        <v>0</v>
      </c>
      <c r="BI1049" s="189">
        <f>IF(N1049="nulová",J1049,0)</f>
        <v>0</v>
      </c>
      <c r="BJ1049" s="18" t="s">
        <v>87</v>
      </c>
      <c r="BK1049" s="189">
        <f>ROUND(I1049*H1049,2)</f>
        <v>0</v>
      </c>
      <c r="BL1049" s="18" t="s">
        <v>297</v>
      </c>
      <c r="BM1049" s="188" t="s">
        <v>1378</v>
      </c>
    </row>
    <row r="1050" spans="1:65" s="13" customFormat="1">
      <c r="B1050" s="190"/>
      <c r="D1050" s="191" t="s">
        <v>184</v>
      </c>
      <c r="E1050" s="192" t="s">
        <v>1</v>
      </c>
      <c r="F1050" s="193" t="s">
        <v>871</v>
      </c>
      <c r="H1050" s="194">
        <v>11.536</v>
      </c>
      <c r="I1050" s="195"/>
      <c r="L1050" s="190"/>
      <c r="M1050" s="196"/>
      <c r="N1050" s="197"/>
      <c r="O1050" s="197"/>
      <c r="P1050" s="197"/>
      <c r="Q1050" s="197"/>
      <c r="R1050" s="197"/>
      <c r="S1050" s="197"/>
      <c r="T1050" s="198"/>
      <c r="AT1050" s="192" t="s">
        <v>184</v>
      </c>
      <c r="AU1050" s="192" t="s">
        <v>89</v>
      </c>
      <c r="AV1050" s="13" t="s">
        <v>89</v>
      </c>
      <c r="AW1050" s="13" t="s">
        <v>35</v>
      </c>
      <c r="AX1050" s="13" t="s">
        <v>79</v>
      </c>
      <c r="AY1050" s="192" t="s">
        <v>177</v>
      </c>
    </row>
    <row r="1051" spans="1:65" s="13" customFormat="1">
      <c r="B1051" s="190"/>
      <c r="D1051" s="191" t="s">
        <v>184</v>
      </c>
      <c r="E1051" s="192" t="s">
        <v>1</v>
      </c>
      <c r="F1051" s="193" t="s">
        <v>872</v>
      </c>
      <c r="H1051" s="194">
        <v>2.7080000000000002</v>
      </c>
      <c r="I1051" s="195"/>
      <c r="L1051" s="190"/>
      <c r="M1051" s="196"/>
      <c r="N1051" s="197"/>
      <c r="O1051" s="197"/>
      <c r="P1051" s="197"/>
      <c r="Q1051" s="197"/>
      <c r="R1051" s="197"/>
      <c r="S1051" s="197"/>
      <c r="T1051" s="198"/>
      <c r="AT1051" s="192" t="s">
        <v>184</v>
      </c>
      <c r="AU1051" s="192" t="s">
        <v>89</v>
      </c>
      <c r="AV1051" s="13" t="s">
        <v>89</v>
      </c>
      <c r="AW1051" s="13" t="s">
        <v>35</v>
      </c>
      <c r="AX1051" s="13" t="s">
        <v>79</v>
      </c>
      <c r="AY1051" s="192" t="s">
        <v>177</v>
      </c>
    </row>
    <row r="1052" spans="1:65" s="13" customFormat="1">
      <c r="B1052" s="190"/>
      <c r="D1052" s="191" t="s">
        <v>184</v>
      </c>
      <c r="E1052" s="192" t="s">
        <v>1</v>
      </c>
      <c r="F1052" s="193" t="s">
        <v>873</v>
      </c>
      <c r="H1052" s="194">
        <v>2.85</v>
      </c>
      <c r="I1052" s="195"/>
      <c r="L1052" s="190"/>
      <c r="M1052" s="196"/>
      <c r="N1052" s="197"/>
      <c r="O1052" s="197"/>
      <c r="P1052" s="197"/>
      <c r="Q1052" s="197"/>
      <c r="R1052" s="197"/>
      <c r="S1052" s="197"/>
      <c r="T1052" s="198"/>
      <c r="AT1052" s="192" t="s">
        <v>184</v>
      </c>
      <c r="AU1052" s="192" t="s">
        <v>89</v>
      </c>
      <c r="AV1052" s="13" t="s">
        <v>89</v>
      </c>
      <c r="AW1052" s="13" t="s">
        <v>35</v>
      </c>
      <c r="AX1052" s="13" t="s">
        <v>79</v>
      </c>
      <c r="AY1052" s="192" t="s">
        <v>177</v>
      </c>
    </row>
    <row r="1053" spans="1:65" s="14" customFormat="1">
      <c r="B1053" s="199"/>
      <c r="D1053" s="191" t="s">
        <v>184</v>
      </c>
      <c r="E1053" s="200" t="s">
        <v>1</v>
      </c>
      <c r="F1053" s="201" t="s">
        <v>186</v>
      </c>
      <c r="H1053" s="202">
        <v>17.094000000000001</v>
      </c>
      <c r="I1053" s="203"/>
      <c r="L1053" s="199"/>
      <c r="M1053" s="204"/>
      <c r="N1053" s="205"/>
      <c r="O1053" s="205"/>
      <c r="P1053" s="205"/>
      <c r="Q1053" s="205"/>
      <c r="R1053" s="205"/>
      <c r="S1053" s="205"/>
      <c r="T1053" s="206"/>
      <c r="AT1053" s="200" t="s">
        <v>184</v>
      </c>
      <c r="AU1053" s="200" t="s">
        <v>89</v>
      </c>
      <c r="AV1053" s="14" t="s">
        <v>183</v>
      </c>
      <c r="AW1053" s="14" t="s">
        <v>35</v>
      </c>
      <c r="AX1053" s="14" t="s">
        <v>87</v>
      </c>
      <c r="AY1053" s="200" t="s">
        <v>177</v>
      </c>
    </row>
    <row r="1054" spans="1:65" s="2" customFormat="1" ht="16.5" customHeight="1">
      <c r="A1054" s="33"/>
      <c r="B1054" s="141"/>
      <c r="C1054" s="214" t="s">
        <v>898</v>
      </c>
      <c r="D1054" s="214" t="s">
        <v>303</v>
      </c>
      <c r="E1054" s="215" t="s">
        <v>1379</v>
      </c>
      <c r="F1054" s="216" t="s">
        <v>1380</v>
      </c>
      <c r="G1054" s="217" t="s">
        <v>282</v>
      </c>
      <c r="H1054" s="218">
        <v>16.829999999999998</v>
      </c>
      <c r="I1054" s="219"/>
      <c r="J1054" s="220">
        <f>ROUND(I1054*H1054,2)</f>
        <v>0</v>
      </c>
      <c r="K1054" s="221"/>
      <c r="L1054" s="222"/>
      <c r="M1054" s="223" t="s">
        <v>1</v>
      </c>
      <c r="N1054" s="224" t="s">
        <v>44</v>
      </c>
      <c r="O1054" s="59"/>
      <c r="P1054" s="186">
        <f>O1054*H1054</f>
        <v>0</v>
      </c>
      <c r="Q1054" s="186">
        <v>2.9999999999999997E-4</v>
      </c>
      <c r="R1054" s="186">
        <f>Q1054*H1054</f>
        <v>5.0489999999999988E-3</v>
      </c>
      <c r="S1054" s="186">
        <v>0</v>
      </c>
      <c r="T1054" s="187">
        <f>S1054*H1054</f>
        <v>0</v>
      </c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  <c r="AR1054" s="188" t="s">
        <v>340</v>
      </c>
      <c r="AT1054" s="188" t="s">
        <v>303</v>
      </c>
      <c r="AU1054" s="188" t="s">
        <v>89</v>
      </c>
      <c r="AY1054" s="18" t="s">
        <v>177</v>
      </c>
      <c r="BE1054" s="189">
        <f>IF(N1054="základní",J1054,0)</f>
        <v>0</v>
      </c>
      <c r="BF1054" s="189">
        <f>IF(N1054="snížená",J1054,0)</f>
        <v>0</v>
      </c>
      <c r="BG1054" s="189">
        <f>IF(N1054="zákl. přenesená",J1054,0)</f>
        <v>0</v>
      </c>
      <c r="BH1054" s="189">
        <f>IF(N1054="sníž. přenesená",J1054,0)</f>
        <v>0</v>
      </c>
      <c r="BI1054" s="189">
        <f>IF(N1054="nulová",J1054,0)</f>
        <v>0</v>
      </c>
      <c r="BJ1054" s="18" t="s">
        <v>87</v>
      </c>
      <c r="BK1054" s="189">
        <f>ROUND(I1054*H1054,2)</f>
        <v>0</v>
      </c>
      <c r="BL1054" s="18" t="s">
        <v>297</v>
      </c>
      <c r="BM1054" s="188" t="s">
        <v>1381</v>
      </c>
    </row>
    <row r="1055" spans="1:65" s="13" customFormat="1">
      <c r="B1055" s="190"/>
      <c r="D1055" s="191" t="s">
        <v>184</v>
      </c>
      <c r="E1055" s="192" t="s">
        <v>1</v>
      </c>
      <c r="F1055" s="193" t="s">
        <v>1373</v>
      </c>
      <c r="H1055" s="194">
        <v>7.8</v>
      </c>
      <c r="I1055" s="195"/>
      <c r="L1055" s="190"/>
      <c r="M1055" s="196"/>
      <c r="N1055" s="197"/>
      <c r="O1055" s="197"/>
      <c r="P1055" s="197"/>
      <c r="Q1055" s="197"/>
      <c r="R1055" s="197"/>
      <c r="S1055" s="197"/>
      <c r="T1055" s="198"/>
      <c r="AT1055" s="192" t="s">
        <v>184</v>
      </c>
      <c r="AU1055" s="192" t="s">
        <v>89</v>
      </c>
      <c r="AV1055" s="13" t="s">
        <v>89</v>
      </c>
      <c r="AW1055" s="13" t="s">
        <v>35</v>
      </c>
      <c r="AX1055" s="13" t="s">
        <v>79</v>
      </c>
      <c r="AY1055" s="192" t="s">
        <v>177</v>
      </c>
    </row>
    <row r="1056" spans="1:65" s="13" customFormat="1">
      <c r="B1056" s="190"/>
      <c r="D1056" s="191" t="s">
        <v>184</v>
      </c>
      <c r="E1056" s="192" t="s">
        <v>1</v>
      </c>
      <c r="F1056" s="193" t="s">
        <v>1374</v>
      </c>
      <c r="H1056" s="194">
        <v>7.5</v>
      </c>
      <c r="I1056" s="195"/>
      <c r="L1056" s="190"/>
      <c r="M1056" s="196"/>
      <c r="N1056" s="197"/>
      <c r="O1056" s="197"/>
      <c r="P1056" s="197"/>
      <c r="Q1056" s="197"/>
      <c r="R1056" s="197"/>
      <c r="S1056" s="197"/>
      <c r="T1056" s="198"/>
      <c r="AT1056" s="192" t="s">
        <v>184</v>
      </c>
      <c r="AU1056" s="192" t="s">
        <v>89</v>
      </c>
      <c r="AV1056" s="13" t="s">
        <v>89</v>
      </c>
      <c r="AW1056" s="13" t="s">
        <v>35</v>
      </c>
      <c r="AX1056" s="13" t="s">
        <v>79</v>
      </c>
      <c r="AY1056" s="192" t="s">
        <v>177</v>
      </c>
    </row>
    <row r="1057" spans="1:65" s="16" customFormat="1">
      <c r="B1057" s="225"/>
      <c r="D1057" s="191" t="s">
        <v>184</v>
      </c>
      <c r="E1057" s="226" t="s">
        <v>1</v>
      </c>
      <c r="F1057" s="227" t="s">
        <v>479</v>
      </c>
      <c r="H1057" s="228">
        <v>15.3</v>
      </c>
      <c r="I1057" s="229"/>
      <c r="L1057" s="225"/>
      <c r="M1057" s="230"/>
      <c r="N1057" s="231"/>
      <c r="O1057" s="231"/>
      <c r="P1057" s="231"/>
      <c r="Q1057" s="231"/>
      <c r="R1057" s="231"/>
      <c r="S1057" s="231"/>
      <c r="T1057" s="232"/>
      <c r="AT1057" s="226" t="s">
        <v>184</v>
      </c>
      <c r="AU1057" s="226" t="s">
        <v>89</v>
      </c>
      <c r="AV1057" s="16" t="s">
        <v>194</v>
      </c>
      <c r="AW1057" s="16" t="s">
        <v>35</v>
      </c>
      <c r="AX1057" s="16" t="s">
        <v>79</v>
      </c>
      <c r="AY1057" s="226" t="s">
        <v>177</v>
      </c>
    </row>
    <row r="1058" spans="1:65" s="13" customFormat="1">
      <c r="B1058" s="190"/>
      <c r="D1058" s="191" t="s">
        <v>184</v>
      </c>
      <c r="E1058" s="192" t="s">
        <v>1</v>
      </c>
      <c r="F1058" s="193" t="s">
        <v>1382</v>
      </c>
      <c r="H1058" s="194">
        <v>1.53</v>
      </c>
      <c r="I1058" s="195"/>
      <c r="L1058" s="190"/>
      <c r="M1058" s="196"/>
      <c r="N1058" s="197"/>
      <c r="O1058" s="197"/>
      <c r="P1058" s="197"/>
      <c r="Q1058" s="197"/>
      <c r="R1058" s="197"/>
      <c r="S1058" s="197"/>
      <c r="T1058" s="198"/>
      <c r="AT1058" s="192" t="s">
        <v>184</v>
      </c>
      <c r="AU1058" s="192" t="s">
        <v>89</v>
      </c>
      <c r="AV1058" s="13" t="s">
        <v>89</v>
      </c>
      <c r="AW1058" s="13" t="s">
        <v>35</v>
      </c>
      <c r="AX1058" s="13" t="s">
        <v>79</v>
      </c>
      <c r="AY1058" s="192" t="s">
        <v>177</v>
      </c>
    </row>
    <row r="1059" spans="1:65" s="14" customFormat="1">
      <c r="B1059" s="199"/>
      <c r="D1059" s="191" t="s">
        <v>184</v>
      </c>
      <c r="E1059" s="200" t="s">
        <v>1</v>
      </c>
      <c r="F1059" s="201" t="s">
        <v>186</v>
      </c>
      <c r="H1059" s="202">
        <v>16.829999999999998</v>
      </c>
      <c r="I1059" s="203"/>
      <c r="L1059" s="199"/>
      <c r="M1059" s="204"/>
      <c r="N1059" s="205"/>
      <c r="O1059" s="205"/>
      <c r="P1059" s="205"/>
      <c r="Q1059" s="205"/>
      <c r="R1059" s="205"/>
      <c r="S1059" s="205"/>
      <c r="T1059" s="206"/>
      <c r="AT1059" s="200" t="s">
        <v>184</v>
      </c>
      <c r="AU1059" s="200" t="s">
        <v>89</v>
      </c>
      <c r="AV1059" s="14" t="s">
        <v>183</v>
      </c>
      <c r="AW1059" s="14" t="s">
        <v>35</v>
      </c>
      <c r="AX1059" s="14" t="s">
        <v>87</v>
      </c>
      <c r="AY1059" s="200" t="s">
        <v>177</v>
      </c>
    </row>
    <row r="1060" spans="1:65" s="2" customFormat="1" ht="16.5" customHeight="1">
      <c r="A1060" s="33"/>
      <c r="B1060" s="141"/>
      <c r="C1060" s="176" t="s">
        <v>1383</v>
      </c>
      <c r="D1060" s="176" t="s">
        <v>179</v>
      </c>
      <c r="E1060" s="177" t="s">
        <v>1384</v>
      </c>
      <c r="F1060" s="178" t="s">
        <v>1385</v>
      </c>
      <c r="G1060" s="179" t="s">
        <v>798</v>
      </c>
      <c r="H1060" s="233"/>
      <c r="I1060" s="181"/>
      <c r="J1060" s="182">
        <f>ROUND(I1060*H1060,2)</f>
        <v>0</v>
      </c>
      <c r="K1060" s="183"/>
      <c r="L1060" s="34"/>
      <c r="M1060" s="184" t="s">
        <v>1</v>
      </c>
      <c r="N1060" s="185" t="s">
        <v>44</v>
      </c>
      <c r="O1060" s="59"/>
      <c r="P1060" s="186">
        <f>O1060*H1060</f>
        <v>0</v>
      </c>
      <c r="Q1060" s="186">
        <v>0</v>
      </c>
      <c r="R1060" s="186">
        <f>Q1060*H1060</f>
        <v>0</v>
      </c>
      <c r="S1060" s="186">
        <v>0</v>
      </c>
      <c r="T1060" s="187">
        <f>S1060*H1060</f>
        <v>0</v>
      </c>
      <c r="U1060" s="33"/>
      <c r="V1060" s="33"/>
      <c r="W1060" s="33"/>
      <c r="X1060" s="33"/>
      <c r="Y1060" s="33"/>
      <c r="Z1060" s="33"/>
      <c r="AA1060" s="33"/>
      <c r="AB1060" s="33"/>
      <c r="AC1060" s="33"/>
      <c r="AD1060" s="33"/>
      <c r="AE1060" s="33"/>
      <c r="AR1060" s="188" t="s">
        <v>297</v>
      </c>
      <c r="AT1060" s="188" t="s">
        <v>179</v>
      </c>
      <c r="AU1060" s="188" t="s">
        <v>89</v>
      </c>
      <c r="AY1060" s="18" t="s">
        <v>177</v>
      </c>
      <c r="BE1060" s="189">
        <f>IF(N1060="základní",J1060,0)</f>
        <v>0</v>
      </c>
      <c r="BF1060" s="189">
        <f>IF(N1060="snížená",J1060,0)</f>
        <v>0</v>
      </c>
      <c r="BG1060" s="189">
        <f>IF(N1060="zákl. přenesená",J1060,0)</f>
        <v>0</v>
      </c>
      <c r="BH1060" s="189">
        <f>IF(N1060="sníž. přenesená",J1060,0)</f>
        <v>0</v>
      </c>
      <c r="BI1060" s="189">
        <f>IF(N1060="nulová",J1060,0)</f>
        <v>0</v>
      </c>
      <c r="BJ1060" s="18" t="s">
        <v>87</v>
      </c>
      <c r="BK1060" s="189">
        <f>ROUND(I1060*H1060,2)</f>
        <v>0</v>
      </c>
      <c r="BL1060" s="18" t="s">
        <v>297</v>
      </c>
      <c r="BM1060" s="188" t="s">
        <v>1386</v>
      </c>
    </row>
    <row r="1061" spans="1:65" s="12" customFormat="1" ht="22.95" customHeight="1">
      <c r="B1061" s="163"/>
      <c r="D1061" s="164" t="s">
        <v>78</v>
      </c>
      <c r="E1061" s="174" t="s">
        <v>1387</v>
      </c>
      <c r="F1061" s="174" t="s">
        <v>1388</v>
      </c>
      <c r="I1061" s="166"/>
      <c r="J1061" s="175">
        <f>BK1061</f>
        <v>0</v>
      </c>
      <c r="L1061" s="163"/>
      <c r="M1061" s="168"/>
      <c r="N1061" s="169"/>
      <c r="O1061" s="169"/>
      <c r="P1061" s="170">
        <f>SUM(P1062:P1068)</f>
        <v>0</v>
      </c>
      <c r="Q1061" s="169"/>
      <c r="R1061" s="170">
        <f>SUM(R1062:R1068)</f>
        <v>6.4800000000000003E-5</v>
      </c>
      <c r="S1061" s="169"/>
      <c r="T1061" s="171">
        <f>SUM(T1062:T1068)</f>
        <v>0</v>
      </c>
      <c r="AR1061" s="164" t="s">
        <v>89</v>
      </c>
      <c r="AT1061" s="172" t="s">
        <v>78</v>
      </c>
      <c r="AU1061" s="172" t="s">
        <v>87</v>
      </c>
      <c r="AY1061" s="164" t="s">
        <v>177</v>
      </c>
      <c r="BK1061" s="173">
        <f>SUM(BK1062:BK1068)</f>
        <v>0</v>
      </c>
    </row>
    <row r="1062" spans="1:65" s="2" customFormat="1" ht="16.5" customHeight="1">
      <c r="A1062" s="33"/>
      <c r="B1062" s="141"/>
      <c r="C1062" s="176" t="s">
        <v>903</v>
      </c>
      <c r="D1062" s="176" t="s">
        <v>179</v>
      </c>
      <c r="E1062" s="177" t="s">
        <v>1389</v>
      </c>
      <c r="F1062" s="178" t="s">
        <v>1390</v>
      </c>
      <c r="G1062" s="179" t="s">
        <v>182</v>
      </c>
      <c r="H1062" s="180">
        <v>0.27</v>
      </c>
      <c r="I1062" s="181"/>
      <c r="J1062" s="182">
        <f>ROUND(I1062*H1062,2)</f>
        <v>0</v>
      </c>
      <c r="K1062" s="183"/>
      <c r="L1062" s="34"/>
      <c r="M1062" s="184" t="s">
        <v>1</v>
      </c>
      <c r="N1062" s="185" t="s">
        <v>44</v>
      </c>
      <c r="O1062" s="59"/>
      <c r="P1062" s="186">
        <f>O1062*H1062</f>
        <v>0</v>
      </c>
      <c r="Q1062" s="186">
        <v>0</v>
      </c>
      <c r="R1062" s="186">
        <f>Q1062*H1062</f>
        <v>0</v>
      </c>
      <c r="S1062" s="186">
        <v>0</v>
      </c>
      <c r="T1062" s="187">
        <f>S1062*H1062</f>
        <v>0</v>
      </c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  <c r="AR1062" s="188" t="s">
        <v>297</v>
      </c>
      <c r="AT1062" s="188" t="s">
        <v>179</v>
      </c>
      <c r="AU1062" s="188" t="s">
        <v>89</v>
      </c>
      <c r="AY1062" s="18" t="s">
        <v>177</v>
      </c>
      <c r="BE1062" s="189">
        <f>IF(N1062="základní",J1062,0)</f>
        <v>0</v>
      </c>
      <c r="BF1062" s="189">
        <f>IF(N1062="snížená",J1062,0)</f>
        <v>0</v>
      </c>
      <c r="BG1062" s="189">
        <f>IF(N1062="zákl. přenesená",J1062,0)</f>
        <v>0</v>
      </c>
      <c r="BH1062" s="189">
        <f>IF(N1062="sníž. přenesená",J1062,0)</f>
        <v>0</v>
      </c>
      <c r="BI1062" s="189">
        <f>IF(N1062="nulová",J1062,0)</f>
        <v>0</v>
      </c>
      <c r="BJ1062" s="18" t="s">
        <v>87</v>
      </c>
      <c r="BK1062" s="189">
        <f>ROUND(I1062*H1062,2)</f>
        <v>0</v>
      </c>
      <c r="BL1062" s="18" t="s">
        <v>297</v>
      </c>
      <c r="BM1062" s="188" t="s">
        <v>1391</v>
      </c>
    </row>
    <row r="1063" spans="1:65" s="13" customFormat="1">
      <c r="B1063" s="190"/>
      <c r="D1063" s="191" t="s">
        <v>184</v>
      </c>
      <c r="E1063" s="192" t="s">
        <v>1</v>
      </c>
      <c r="F1063" s="193" t="s">
        <v>1392</v>
      </c>
      <c r="H1063" s="194">
        <v>0.09</v>
      </c>
      <c r="I1063" s="195"/>
      <c r="L1063" s="190"/>
      <c r="M1063" s="196"/>
      <c r="N1063" s="197"/>
      <c r="O1063" s="197"/>
      <c r="P1063" s="197"/>
      <c r="Q1063" s="197"/>
      <c r="R1063" s="197"/>
      <c r="S1063" s="197"/>
      <c r="T1063" s="198"/>
      <c r="AT1063" s="192" t="s">
        <v>184</v>
      </c>
      <c r="AU1063" s="192" t="s">
        <v>89</v>
      </c>
      <c r="AV1063" s="13" t="s">
        <v>89</v>
      </c>
      <c r="AW1063" s="13" t="s">
        <v>35</v>
      </c>
      <c r="AX1063" s="13" t="s">
        <v>79</v>
      </c>
      <c r="AY1063" s="192" t="s">
        <v>177</v>
      </c>
    </row>
    <row r="1064" spans="1:65" s="13" customFormat="1">
      <c r="B1064" s="190"/>
      <c r="D1064" s="191" t="s">
        <v>184</v>
      </c>
      <c r="E1064" s="192" t="s">
        <v>1</v>
      </c>
      <c r="F1064" s="193" t="s">
        <v>1393</v>
      </c>
      <c r="H1064" s="194">
        <v>0.18</v>
      </c>
      <c r="I1064" s="195"/>
      <c r="L1064" s="190"/>
      <c r="M1064" s="196"/>
      <c r="N1064" s="197"/>
      <c r="O1064" s="197"/>
      <c r="P1064" s="197"/>
      <c r="Q1064" s="197"/>
      <c r="R1064" s="197"/>
      <c r="S1064" s="197"/>
      <c r="T1064" s="198"/>
      <c r="AT1064" s="192" t="s">
        <v>184</v>
      </c>
      <c r="AU1064" s="192" t="s">
        <v>89</v>
      </c>
      <c r="AV1064" s="13" t="s">
        <v>89</v>
      </c>
      <c r="AW1064" s="13" t="s">
        <v>35</v>
      </c>
      <c r="AX1064" s="13" t="s">
        <v>79</v>
      </c>
      <c r="AY1064" s="192" t="s">
        <v>177</v>
      </c>
    </row>
    <row r="1065" spans="1:65" s="14" customFormat="1">
      <c r="B1065" s="199"/>
      <c r="D1065" s="191" t="s">
        <v>184</v>
      </c>
      <c r="E1065" s="200" t="s">
        <v>1</v>
      </c>
      <c r="F1065" s="201" t="s">
        <v>186</v>
      </c>
      <c r="H1065" s="202">
        <v>0.27</v>
      </c>
      <c r="I1065" s="203"/>
      <c r="L1065" s="199"/>
      <c r="M1065" s="204"/>
      <c r="N1065" s="205"/>
      <c r="O1065" s="205"/>
      <c r="P1065" s="205"/>
      <c r="Q1065" s="205"/>
      <c r="R1065" s="205"/>
      <c r="S1065" s="205"/>
      <c r="T1065" s="206"/>
      <c r="AT1065" s="200" t="s">
        <v>184</v>
      </c>
      <c r="AU1065" s="200" t="s">
        <v>89</v>
      </c>
      <c r="AV1065" s="14" t="s">
        <v>183</v>
      </c>
      <c r="AW1065" s="14" t="s">
        <v>35</v>
      </c>
      <c r="AX1065" s="14" t="s">
        <v>87</v>
      </c>
      <c r="AY1065" s="200" t="s">
        <v>177</v>
      </c>
    </row>
    <row r="1066" spans="1:65" s="2" customFormat="1" ht="16.5" customHeight="1">
      <c r="A1066" s="33"/>
      <c r="B1066" s="141"/>
      <c r="C1066" s="176" t="s">
        <v>1394</v>
      </c>
      <c r="D1066" s="176" t="s">
        <v>179</v>
      </c>
      <c r="E1066" s="177" t="s">
        <v>1395</v>
      </c>
      <c r="F1066" s="178" t="s">
        <v>1396</v>
      </c>
      <c r="G1066" s="179" t="s">
        <v>182</v>
      </c>
      <c r="H1066" s="180">
        <v>0.54</v>
      </c>
      <c r="I1066" s="181"/>
      <c r="J1066" s="182">
        <f>ROUND(I1066*H1066,2)</f>
        <v>0</v>
      </c>
      <c r="K1066" s="183"/>
      <c r="L1066" s="34"/>
      <c r="M1066" s="184" t="s">
        <v>1</v>
      </c>
      <c r="N1066" s="185" t="s">
        <v>44</v>
      </c>
      <c r="O1066" s="59"/>
      <c r="P1066" s="186">
        <f>O1066*H1066</f>
        <v>0</v>
      </c>
      <c r="Q1066" s="186">
        <v>1.2E-4</v>
      </c>
      <c r="R1066" s="186">
        <f>Q1066*H1066</f>
        <v>6.4800000000000003E-5</v>
      </c>
      <c r="S1066" s="186">
        <v>0</v>
      </c>
      <c r="T1066" s="187">
        <f>S1066*H1066</f>
        <v>0</v>
      </c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  <c r="AR1066" s="188" t="s">
        <v>297</v>
      </c>
      <c r="AT1066" s="188" t="s">
        <v>179</v>
      </c>
      <c r="AU1066" s="188" t="s">
        <v>89</v>
      </c>
      <c r="AY1066" s="18" t="s">
        <v>177</v>
      </c>
      <c r="BE1066" s="189">
        <f>IF(N1066="základní",J1066,0)</f>
        <v>0</v>
      </c>
      <c r="BF1066" s="189">
        <f>IF(N1066="snížená",J1066,0)</f>
        <v>0</v>
      </c>
      <c r="BG1066" s="189">
        <f>IF(N1066="zákl. přenesená",J1066,0)</f>
        <v>0</v>
      </c>
      <c r="BH1066" s="189">
        <f>IF(N1066="sníž. přenesená",J1066,0)</f>
        <v>0</v>
      </c>
      <c r="BI1066" s="189">
        <f>IF(N1066="nulová",J1066,0)</f>
        <v>0</v>
      </c>
      <c r="BJ1066" s="18" t="s">
        <v>87</v>
      </c>
      <c r="BK1066" s="189">
        <f>ROUND(I1066*H1066,2)</f>
        <v>0</v>
      </c>
      <c r="BL1066" s="18" t="s">
        <v>297</v>
      </c>
      <c r="BM1066" s="188" t="s">
        <v>1397</v>
      </c>
    </row>
    <row r="1067" spans="1:65" s="13" customFormat="1">
      <c r="B1067" s="190"/>
      <c r="D1067" s="191" t="s">
        <v>184</v>
      </c>
      <c r="E1067" s="192" t="s">
        <v>1</v>
      </c>
      <c r="F1067" s="193" t="s">
        <v>1398</v>
      </c>
      <c r="H1067" s="194">
        <v>0.54</v>
      </c>
      <c r="I1067" s="195"/>
      <c r="L1067" s="190"/>
      <c r="M1067" s="196"/>
      <c r="N1067" s="197"/>
      <c r="O1067" s="197"/>
      <c r="P1067" s="197"/>
      <c r="Q1067" s="197"/>
      <c r="R1067" s="197"/>
      <c r="S1067" s="197"/>
      <c r="T1067" s="198"/>
      <c r="AT1067" s="192" t="s">
        <v>184</v>
      </c>
      <c r="AU1067" s="192" t="s">
        <v>89</v>
      </c>
      <c r="AV1067" s="13" t="s">
        <v>89</v>
      </c>
      <c r="AW1067" s="13" t="s">
        <v>35</v>
      </c>
      <c r="AX1067" s="13" t="s">
        <v>79</v>
      </c>
      <c r="AY1067" s="192" t="s">
        <v>177</v>
      </c>
    </row>
    <row r="1068" spans="1:65" s="14" customFormat="1">
      <c r="B1068" s="199"/>
      <c r="D1068" s="191" t="s">
        <v>184</v>
      </c>
      <c r="E1068" s="200" t="s">
        <v>1</v>
      </c>
      <c r="F1068" s="201" t="s">
        <v>186</v>
      </c>
      <c r="H1068" s="202">
        <v>0.54</v>
      </c>
      <c r="I1068" s="203"/>
      <c r="L1068" s="199"/>
      <c r="M1068" s="204"/>
      <c r="N1068" s="205"/>
      <c r="O1068" s="205"/>
      <c r="P1068" s="205"/>
      <c r="Q1068" s="205"/>
      <c r="R1068" s="205"/>
      <c r="S1068" s="205"/>
      <c r="T1068" s="206"/>
      <c r="AT1068" s="200" t="s">
        <v>184</v>
      </c>
      <c r="AU1068" s="200" t="s">
        <v>89</v>
      </c>
      <c r="AV1068" s="14" t="s">
        <v>183</v>
      </c>
      <c r="AW1068" s="14" t="s">
        <v>35</v>
      </c>
      <c r="AX1068" s="14" t="s">
        <v>87</v>
      </c>
      <c r="AY1068" s="200" t="s">
        <v>177</v>
      </c>
    </row>
    <row r="1069" spans="1:65" s="12" customFormat="1" ht="22.95" customHeight="1">
      <c r="B1069" s="163"/>
      <c r="D1069" s="164" t="s">
        <v>78</v>
      </c>
      <c r="E1069" s="174" t="s">
        <v>1399</v>
      </c>
      <c r="F1069" s="174" t="s">
        <v>1400</v>
      </c>
      <c r="I1069" s="166"/>
      <c r="J1069" s="175">
        <f>BK1069</f>
        <v>0</v>
      </c>
      <c r="L1069" s="163"/>
      <c r="M1069" s="168"/>
      <c r="N1069" s="169"/>
      <c r="O1069" s="169"/>
      <c r="P1069" s="170">
        <f>SUM(P1070:P1077)</f>
        <v>0</v>
      </c>
      <c r="Q1069" s="169"/>
      <c r="R1069" s="170">
        <f>SUM(R1070:R1077)</f>
        <v>7.7180390000000001E-2</v>
      </c>
      <c r="S1069" s="169"/>
      <c r="T1069" s="171">
        <f>SUM(T1070:T1077)</f>
        <v>0</v>
      </c>
      <c r="AR1069" s="164" t="s">
        <v>89</v>
      </c>
      <c r="AT1069" s="172" t="s">
        <v>78</v>
      </c>
      <c r="AU1069" s="172" t="s">
        <v>87</v>
      </c>
      <c r="AY1069" s="164" t="s">
        <v>177</v>
      </c>
      <c r="BK1069" s="173">
        <f>SUM(BK1070:BK1077)</f>
        <v>0</v>
      </c>
    </row>
    <row r="1070" spans="1:65" s="2" customFormat="1" ht="16.5" customHeight="1">
      <c r="A1070" s="33"/>
      <c r="B1070" s="141"/>
      <c r="C1070" s="176" t="s">
        <v>1401</v>
      </c>
      <c r="D1070" s="176" t="s">
        <v>179</v>
      </c>
      <c r="E1070" s="177" t="s">
        <v>1402</v>
      </c>
      <c r="F1070" s="178" t="s">
        <v>1403</v>
      </c>
      <c r="G1070" s="179" t="s">
        <v>182</v>
      </c>
      <c r="H1070" s="180">
        <v>157.511</v>
      </c>
      <c r="I1070" s="181"/>
      <c r="J1070" s="182">
        <f>ROUND(I1070*H1070,2)</f>
        <v>0</v>
      </c>
      <c r="K1070" s="183"/>
      <c r="L1070" s="34"/>
      <c r="M1070" s="184" t="s">
        <v>1</v>
      </c>
      <c r="N1070" s="185" t="s">
        <v>44</v>
      </c>
      <c r="O1070" s="59"/>
      <c r="P1070" s="186">
        <f>O1070*H1070</f>
        <v>0</v>
      </c>
      <c r="Q1070" s="186">
        <v>2.0000000000000001E-4</v>
      </c>
      <c r="R1070" s="186">
        <f>Q1070*H1070</f>
        <v>3.1502200000000001E-2</v>
      </c>
      <c r="S1070" s="186">
        <v>0</v>
      </c>
      <c r="T1070" s="187">
        <f>S1070*H1070</f>
        <v>0</v>
      </c>
      <c r="U1070" s="33"/>
      <c r="V1070" s="33"/>
      <c r="W1070" s="33"/>
      <c r="X1070" s="33"/>
      <c r="Y1070" s="33"/>
      <c r="Z1070" s="33"/>
      <c r="AA1070" s="33"/>
      <c r="AB1070" s="33"/>
      <c r="AC1070" s="33"/>
      <c r="AD1070" s="33"/>
      <c r="AE1070" s="33"/>
      <c r="AR1070" s="188" t="s">
        <v>297</v>
      </c>
      <c r="AT1070" s="188" t="s">
        <v>179</v>
      </c>
      <c r="AU1070" s="188" t="s">
        <v>89</v>
      </c>
      <c r="AY1070" s="18" t="s">
        <v>177</v>
      </c>
      <c r="BE1070" s="189">
        <f>IF(N1070="základní",J1070,0)</f>
        <v>0</v>
      </c>
      <c r="BF1070" s="189">
        <f>IF(N1070="snížená",J1070,0)</f>
        <v>0</v>
      </c>
      <c r="BG1070" s="189">
        <f>IF(N1070="zákl. přenesená",J1070,0)</f>
        <v>0</v>
      </c>
      <c r="BH1070" s="189">
        <f>IF(N1070="sníž. přenesená",J1070,0)</f>
        <v>0</v>
      </c>
      <c r="BI1070" s="189">
        <f>IF(N1070="nulová",J1070,0)</f>
        <v>0</v>
      </c>
      <c r="BJ1070" s="18" t="s">
        <v>87</v>
      </c>
      <c r="BK1070" s="189">
        <f>ROUND(I1070*H1070,2)</f>
        <v>0</v>
      </c>
      <c r="BL1070" s="18" t="s">
        <v>297</v>
      </c>
      <c r="BM1070" s="188" t="s">
        <v>1404</v>
      </c>
    </row>
    <row r="1071" spans="1:65" s="13" customFormat="1">
      <c r="B1071" s="190"/>
      <c r="D1071" s="191" t="s">
        <v>184</v>
      </c>
      <c r="E1071" s="192" t="s">
        <v>1</v>
      </c>
      <c r="F1071" s="193" t="s">
        <v>1405</v>
      </c>
      <c r="H1071" s="194">
        <v>44.518999999999998</v>
      </c>
      <c r="I1071" s="195"/>
      <c r="L1071" s="190"/>
      <c r="M1071" s="196"/>
      <c r="N1071" s="197"/>
      <c r="O1071" s="197"/>
      <c r="P1071" s="197"/>
      <c r="Q1071" s="197"/>
      <c r="R1071" s="197"/>
      <c r="S1071" s="197"/>
      <c r="T1071" s="198"/>
      <c r="AT1071" s="192" t="s">
        <v>184</v>
      </c>
      <c r="AU1071" s="192" t="s">
        <v>89</v>
      </c>
      <c r="AV1071" s="13" t="s">
        <v>89</v>
      </c>
      <c r="AW1071" s="13" t="s">
        <v>35</v>
      </c>
      <c r="AX1071" s="13" t="s">
        <v>79</v>
      </c>
      <c r="AY1071" s="192" t="s">
        <v>177</v>
      </c>
    </row>
    <row r="1072" spans="1:65" s="13" customFormat="1">
      <c r="B1072" s="190"/>
      <c r="D1072" s="191" t="s">
        <v>184</v>
      </c>
      <c r="E1072" s="192" t="s">
        <v>1</v>
      </c>
      <c r="F1072" s="193" t="s">
        <v>1406</v>
      </c>
      <c r="H1072" s="194">
        <v>100</v>
      </c>
      <c r="I1072" s="195"/>
      <c r="L1072" s="190"/>
      <c r="M1072" s="196"/>
      <c r="N1072" s="197"/>
      <c r="O1072" s="197"/>
      <c r="P1072" s="197"/>
      <c r="Q1072" s="197"/>
      <c r="R1072" s="197"/>
      <c r="S1072" s="197"/>
      <c r="T1072" s="198"/>
      <c r="AT1072" s="192" t="s">
        <v>184</v>
      </c>
      <c r="AU1072" s="192" t="s">
        <v>89</v>
      </c>
      <c r="AV1072" s="13" t="s">
        <v>89</v>
      </c>
      <c r="AW1072" s="13" t="s">
        <v>35</v>
      </c>
      <c r="AX1072" s="13" t="s">
        <v>79</v>
      </c>
      <c r="AY1072" s="192" t="s">
        <v>177</v>
      </c>
    </row>
    <row r="1073" spans="1:65" s="15" customFormat="1">
      <c r="B1073" s="207"/>
      <c r="D1073" s="191" t="s">
        <v>184</v>
      </c>
      <c r="E1073" s="208" t="s">
        <v>1</v>
      </c>
      <c r="F1073" s="209" t="s">
        <v>1407</v>
      </c>
      <c r="H1073" s="208" t="s">
        <v>1</v>
      </c>
      <c r="I1073" s="210"/>
      <c r="L1073" s="207"/>
      <c r="M1073" s="211"/>
      <c r="N1073" s="212"/>
      <c r="O1073" s="212"/>
      <c r="P1073" s="212"/>
      <c r="Q1073" s="212"/>
      <c r="R1073" s="212"/>
      <c r="S1073" s="212"/>
      <c r="T1073" s="213"/>
      <c r="AT1073" s="208" t="s">
        <v>184</v>
      </c>
      <c r="AU1073" s="208" t="s">
        <v>89</v>
      </c>
      <c r="AV1073" s="15" t="s">
        <v>87</v>
      </c>
      <c r="AW1073" s="15" t="s">
        <v>35</v>
      </c>
      <c r="AX1073" s="15" t="s">
        <v>79</v>
      </c>
      <c r="AY1073" s="208" t="s">
        <v>177</v>
      </c>
    </row>
    <row r="1074" spans="1:65" s="15" customFormat="1">
      <c r="B1074" s="207"/>
      <c r="D1074" s="191" t="s">
        <v>184</v>
      </c>
      <c r="E1074" s="208" t="s">
        <v>1</v>
      </c>
      <c r="F1074" s="209" t="s">
        <v>250</v>
      </c>
      <c r="H1074" s="208" t="s">
        <v>1</v>
      </c>
      <c r="I1074" s="210"/>
      <c r="L1074" s="207"/>
      <c r="M1074" s="211"/>
      <c r="N1074" s="212"/>
      <c r="O1074" s="212"/>
      <c r="P1074" s="212"/>
      <c r="Q1074" s="212"/>
      <c r="R1074" s="212"/>
      <c r="S1074" s="212"/>
      <c r="T1074" s="213"/>
      <c r="AT1074" s="208" t="s">
        <v>184</v>
      </c>
      <c r="AU1074" s="208" t="s">
        <v>89</v>
      </c>
      <c r="AV1074" s="15" t="s">
        <v>87</v>
      </c>
      <c r="AW1074" s="15" t="s">
        <v>35</v>
      </c>
      <c r="AX1074" s="15" t="s">
        <v>79</v>
      </c>
      <c r="AY1074" s="208" t="s">
        <v>177</v>
      </c>
    </row>
    <row r="1075" spans="1:65" s="13" customFormat="1">
      <c r="B1075" s="190"/>
      <c r="D1075" s="191" t="s">
        <v>184</v>
      </c>
      <c r="E1075" s="192" t="s">
        <v>1</v>
      </c>
      <c r="F1075" s="193" t="s">
        <v>1218</v>
      </c>
      <c r="H1075" s="194">
        <v>12.992000000000001</v>
      </c>
      <c r="I1075" s="195"/>
      <c r="L1075" s="190"/>
      <c r="M1075" s="196"/>
      <c r="N1075" s="197"/>
      <c r="O1075" s="197"/>
      <c r="P1075" s="197"/>
      <c r="Q1075" s="197"/>
      <c r="R1075" s="197"/>
      <c r="S1075" s="197"/>
      <c r="T1075" s="198"/>
      <c r="AT1075" s="192" t="s">
        <v>184</v>
      </c>
      <c r="AU1075" s="192" t="s">
        <v>89</v>
      </c>
      <c r="AV1075" s="13" t="s">
        <v>89</v>
      </c>
      <c r="AW1075" s="13" t="s">
        <v>35</v>
      </c>
      <c r="AX1075" s="13" t="s">
        <v>79</v>
      </c>
      <c r="AY1075" s="192" t="s">
        <v>177</v>
      </c>
    </row>
    <row r="1076" spans="1:65" s="14" customFormat="1">
      <c r="B1076" s="199"/>
      <c r="D1076" s="191" t="s">
        <v>184</v>
      </c>
      <c r="E1076" s="200" t="s">
        <v>1</v>
      </c>
      <c r="F1076" s="201" t="s">
        <v>186</v>
      </c>
      <c r="H1076" s="202">
        <v>157.511</v>
      </c>
      <c r="I1076" s="203"/>
      <c r="L1076" s="199"/>
      <c r="M1076" s="204"/>
      <c r="N1076" s="205"/>
      <c r="O1076" s="205"/>
      <c r="P1076" s="205"/>
      <c r="Q1076" s="205"/>
      <c r="R1076" s="205"/>
      <c r="S1076" s="205"/>
      <c r="T1076" s="206"/>
      <c r="AT1076" s="200" t="s">
        <v>184</v>
      </c>
      <c r="AU1076" s="200" t="s">
        <v>89</v>
      </c>
      <c r="AV1076" s="14" t="s">
        <v>183</v>
      </c>
      <c r="AW1076" s="14" t="s">
        <v>35</v>
      </c>
      <c r="AX1076" s="14" t="s">
        <v>87</v>
      </c>
      <c r="AY1076" s="200" t="s">
        <v>177</v>
      </c>
    </row>
    <row r="1077" spans="1:65" s="2" customFormat="1" ht="16.5" customHeight="1">
      <c r="A1077" s="33"/>
      <c r="B1077" s="141"/>
      <c r="C1077" s="176" t="s">
        <v>1408</v>
      </c>
      <c r="D1077" s="176" t="s">
        <v>179</v>
      </c>
      <c r="E1077" s="177" t="s">
        <v>1409</v>
      </c>
      <c r="F1077" s="178" t="s">
        <v>1410</v>
      </c>
      <c r="G1077" s="179" t="s">
        <v>182</v>
      </c>
      <c r="H1077" s="180">
        <v>157.511</v>
      </c>
      <c r="I1077" s="181"/>
      <c r="J1077" s="182">
        <f>ROUND(I1077*H1077,2)</f>
        <v>0</v>
      </c>
      <c r="K1077" s="183"/>
      <c r="L1077" s="34"/>
      <c r="M1077" s="184" t="s">
        <v>1</v>
      </c>
      <c r="N1077" s="185" t="s">
        <v>44</v>
      </c>
      <c r="O1077" s="59"/>
      <c r="P1077" s="186">
        <f>O1077*H1077</f>
        <v>0</v>
      </c>
      <c r="Q1077" s="186">
        <v>2.9E-4</v>
      </c>
      <c r="R1077" s="186">
        <f>Q1077*H1077</f>
        <v>4.567819E-2</v>
      </c>
      <c r="S1077" s="186">
        <v>0</v>
      </c>
      <c r="T1077" s="187">
        <f>S1077*H1077</f>
        <v>0</v>
      </c>
      <c r="U1077" s="33"/>
      <c r="V1077" s="33"/>
      <c r="W1077" s="33"/>
      <c r="X1077" s="33"/>
      <c r="Y1077" s="33"/>
      <c r="Z1077" s="33"/>
      <c r="AA1077" s="33"/>
      <c r="AB1077" s="33"/>
      <c r="AC1077" s="33"/>
      <c r="AD1077" s="33"/>
      <c r="AE1077" s="33"/>
      <c r="AR1077" s="188" t="s">
        <v>297</v>
      </c>
      <c r="AT1077" s="188" t="s">
        <v>179</v>
      </c>
      <c r="AU1077" s="188" t="s">
        <v>89</v>
      </c>
      <c r="AY1077" s="18" t="s">
        <v>177</v>
      </c>
      <c r="BE1077" s="189">
        <f>IF(N1077="základní",J1077,0)</f>
        <v>0</v>
      </c>
      <c r="BF1077" s="189">
        <f>IF(N1077="snížená",J1077,0)</f>
        <v>0</v>
      </c>
      <c r="BG1077" s="189">
        <f>IF(N1077="zákl. přenesená",J1077,0)</f>
        <v>0</v>
      </c>
      <c r="BH1077" s="189">
        <f>IF(N1077="sníž. přenesená",J1077,0)</f>
        <v>0</v>
      </c>
      <c r="BI1077" s="189">
        <f>IF(N1077="nulová",J1077,0)</f>
        <v>0</v>
      </c>
      <c r="BJ1077" s="18" t="s">
        <v>87</v>
      </c>
      <c r="BK1077" s="189">
        <f>ROUND(I1077*H1077,2)</f>
        <v>0</v>
      </c>
      <c r="BL1077" s="18" t="s">
        <v>297</v>
      </c>
      <c r="BM1077" s="188" t="s">
        <v>1411</v>
      </c>
    </row>
    <row r="1078" spans="1:65" s="12" customFormat="1" ht="22.95" customHeight="1">
      <c r="B1078" s="163"/>
      <c r="D1078" s="164" t="s">
        <v>78</v>
      </c>
      <c r="E1078" s="174" t="s">
        <v>1412</v>
      </c>
      <c r="F1078" s="174" t="s">
        <v>1413</v>
      </c>
      <c r="I1078" s="166"/>
      <c r="J1078" s="175">
        <f>BK1078</f>
        <v>0</v>
      </c>
      <c r="L1078" s="163"/>
      <c r="M1078" s="168"/>
      <c r="N1078" s="169"/>
      <c r="O1078" s="169"/>
      <c r="P1078" s="170">
        <f>SUM(P1079:P1089)</f>
        <v>0</v>
      </c>
      <c r="Q1078" s="169"/>
      <c r="R1078" s="170">
        <f>SUM(R1079:R1089)</f>
        <v>1.4781</v>
      </c>
      <c r="S1078" s="169"/>
      <c r="T1078" s="171">
        <f>SUM(T1079:T1089)</f>
        <v>0</v>
      </c>
      <c r="AR1078" s="164" t="s">
        <v>89</v>
      </c>
      <c r="AT1078" s="172" t="s">
        <v>78</v>
      </c>
      <c r="AU1078" s="172" t="s">
        <v>87</v>
      </c>
      <c r="AY1078" s="164" t="s">
        <v>177</v>
      </c>
      <c r="BK1078" s="173">
        <f>SUM(BK1079:BK1089)</f>
        <v>0</v>
      </c>
    </row>
    <row r="1079" spans="1:65" s="2" customFormat="1" ht="16.5" customHeight="1">
      <c r="A1079" s="33"/>
      <c r="B1079" s="141"/>
      <c r="C1079" s="176" t="s">
        <v>1414</v>
      </c>
      <c r="D1079" s="176" t="s">
        <v>179</v>
      </c>
      <c r="E1079" s="177" t="s">
        <v>1415</v>
      </c>
      <c r="F1079" s="178" t="s">
        <v>1416</v>
      </c>
      <c r="G1079" s="179" t="s">
        <v>182</v>
      </c>
      <c r="H1079" s="180">
        <v>56.85</v>
      </c>
      <c r="I1079" s="181"/>
      <c r="J1079" s="182">
        <f>ROUND(I1079*H1079,2)</f>
        <v>0</v>
      </c>
      <c r="K1079" s="183"/>
      <c r="L1079" s="34"/>
      <c r="M1079" s="184" t="s">
        <v>1</v>
      </c>
      <c r="N1079" s="185" t="s">
        <v>44</v>
      </c>
      <c r="O1079" s="59"/>
      <c r="P1079" s="186">
        <f>O1079*H1079</f>
        <v>0</v>
      </c>
      <c r="Q1079" s="186">
        <v>0</v>
      </c>
      <c r="R1079" s="186">
        <f>Q1079*H1079</f>
        <v>0</v>
      </c>
      <c r="S1079" s="186">
        <v>0</v>
      </c>
      <c r="T1079" s="187">
        <f>S1079*H1079</f>
        <v>0</v>
      </c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  <c r="AR1079" s="188" t="s">
        <v>297</v>
      </c>
      <c r="AT1079" s="188" t="s">
        <v>179</v>
      </c>
      <c r="AU1079" s="188" t="s">
        <v>89</v>
      </c>
      <c r="AY1079" s="18" t="s">
        <v>177</v>
      </c>
      <c r="BE1079" s="189">
        <f>IF(N1079="základní",J1079,0)</f>
        <v>0</v>
      </c>
      <c r="BF1079" s="189">
        <f>IF(N1079="snížená",J1079,0)</f>
        <v>0</v>
      </c>
      <c r="BG1079" s="189">
        <f>IF(N1079="zákl. přenesená",J1079,0)</f>
        <v>0</v>
      </c>
      <c r="BH1079" s="189">
        <f>IF(N1079="sníž. přenesená",J1079,0)</f>
        <v>0</v>
      </c>
      <c r="BI1079" s="189">
        <f>IF(N1079="nulová",J1079,0)</f>
        <v>0</v>
      </c>
      <c r="BJ1079" s="18" t="s">
        <v>87</v>
      </c>
      <c r="BK1079" s="189">
        <f>ROUND(I1079*H1079,2)</f>
        <v>0</v>
      </c>
      <c r="BL1079" s="18" t="s">
        <v>297</v>
      </c>
      <c r="BM1079" s="188" t="s">
        <v>1417</v>
      </c>
    </row>
    <row r="1080" spans="1:65" s="15" customFormat="1">
      <c r="B1080" s="207"/>
      <c r="D1080" s="191" t="s">
        <v>184</v>
      </c>
      <c r="E1080" s="208" t="s">
        <v>1</v>
      </c>
      <c r="F1080" s="209" t="s">
        <v>250</v>
      </c>
      <c r="H1080" s="208" t="s">
        <v>1</v>
      </c>
      <c r="I1080" s="210"/>
      <c r="L1080" s="207"/>
      <c r="M1080" s="211"/>
      <c r="N1080" s="212"/>
      <c r="O1080" s="212"/>
      <c r="P1080" s="212"/>
      <c r="Q1080" s="212"/>
      <c r="R1080" s="212"/>
      <c r="S1080" s="212"/>
      <c r="T1080" s="213"/>
      <c r="AT1080" s="208" t="s">
        <v>184</v>
      </c>
      <c r="AU1080" s="208" t="s">
        <v>89</v>
      </c>
      <c r="AV1080" s="15" t="s">
        <v>87</v>
      </c>
      <c r="AW1080" s="15" t="s">
        <v>35</v>
      </c>
      <c r="AX1080" s="15" t="s">
        <v>79</v>
      </c>
      <c r="AY1080" s="208" t="s">
        <v>177</v>
      </c>
    </row>
    <row r="1081" spans="1:65" s="13" customFormat="1">
      <c r="B1081" s="190"/>
      <c r="D1081" s="191" t="s">
        <v>184</v>
      </c>
      <c r="E1081" s="192" t="s">
        <v>1</v>
      </c>
      <c r="F1081" s="193" t="s">
        <v>1418</v>
      </c>
      <c r="H1081" s="194">
        <v>17.64</v>
      </c>
      <c r="I1081" s="195"/>
      <c r="L1081" s="190"/>
      <c r="M1081" s="196"/>
      <c r="N1081" s="197"/>
      <c r="O1081" s="197"/>
      <c r="P1081" s="197"/>
      <c r="Q1081" s="197"/>
      <c r="R1081" s="197"/>
      <c r="S1081" s="197"/>
      <c r="T1081" s="198"/>
      <c r="AT1081" s="192" t="s">
        <v>184</v>
      </c>
      <c r="AU1081" s="192" t="s">
        <v>89</v>
      </c>
      <c r="AV1081" s="13" t="s">
        <v>89</v>
      </c>
      <c r="AW1081" s="13" t="s">
        <v>35</v>
      </c>
      <c r="AX1081" s="13" t="s">
        <v>79</v>
      </c>
      <c r="AY1081" s="192" t="s">
        <v>177</v>
      </c>
    </row>
    <row r="1082" spans="1:65" s="13" customFormat="1">
      <c r="B1082" s="190"/>
      <c r="D1082" s="191" t="s">
        <v>184</v>
      </c>
      <c r="E1082" s="192" t="s">
        <v>1</v>
      </c>
      <c r="F1082" s="193" t="s">
        <v>1419</v>
      </c>
      <c r="H1082" s="194">
        <v>8.9700000000000006</v>
      </c>
      <c r="I1082" s="195"/>
      <c r="L1082" s="190"/>
      <c r="M1082" s="196"/>
      <c r="N1082" s="197"/>
      <c r="O1082" s="197"/>
      <c r="P1082" s="197"/>
      <c r="Q1082" s="197"/>
      <c r="R1082" s="197"/>
      <c r="S1082" s="197"/>
      <c r="T1082" s="198"/>
      <c r="AT1082" s="192" t="s">
        <v>184</v>
      </c>
      <c r="AU1082" s="192" t="s">
        <v>89</v>
      </c>
      <c r="AV1082" s="13" t="s">
        <v>89</v>
      </c>
      <c r="AW1082" s="13" t="s">
        <v>35</v>
      </c>
      <c r="AX1082" s="13" t="s">
        <v>79</v>
      </c>
      <c r="AY1082" s="192" t="s">
        <v>177</v>
      </c>
    </row>
    <row r="1083" spans="1:65" s="13" customFormat="1">
      <c r="B1083" s="190"/>
      <c r="D1083" s="191" t="s">
        <v>184</v>
      </c>
      <c r="E1083" s="192" t="s">
        <v>1</v>
      </c>
      <c r="F1083" s="193" t="s">
        <v>1420</v>
      </c>
      <c r="H1083" s="194">
        <v>6.3</v>
      </c>
      <c r="I1083" s="195"/>
      <c r="L1083" s="190"/>
      <c r="M1083" s="196"/>
      <c r="N1083" s="197"/>
      <c r="O1083" s="197"/>
      <c r="P1083" s="197"/>
      <c r="Q1083" s="197"/>
      <c r="R1083" s="197"/>
      <c r="S1083" s="197"/>
      <c r="T1083" s="198"/>
      <c r="AT1083" s="192" t="s">
        <v>184</v>
      </c>
      <c r="AU1083" s="192" t="s">
        <v>89</v>
      </c>
      <c r="AV1083" s="13" t="s">
        <v>89</v>
      </c>
      <c r="AW1083" s="13" t="s">
        <v>35</v>
      </c>
      <c r="AX1083" s="13" t="s">
        <v>79</v>
      </c>
      <c r="AY1083" s="192" t="s">
        <v>177</v>
      </c>
    </row>
    <row r="1084" spans="1:65" s="15" customFormat="1">
      <c r="B1084" s="207"/>
      <c r="D1084" s="191" t="s">
        <v>184</v>
      </c>
      <c r="E1084" s="208" t="s">
        <v>1</v>
      </c>
      <c r="F1084" s="209" t="s">
        <v>258</v>
      </c>
      <c r="H1084" s="208" t="s">
        <v>1</v>
      </c>
      <c r="I1084" s="210"/>
      <c r="L1084" s="207"/>
      <c r="M1084" s="211"/>
      <c r="N1084" s="212"/>
      <c r="O1084" s="212"/>
      <c r="P1084" s="212"/>
      <c r="Q1084" s="212"/>
      <c r="R1084" s="212"/>
      <c r="S1084" s="212"/>
      <c r="T1084" s="213"/>
      <c r="AT1084" s="208" t="s">
        <v>184</v>
      </c>
      <c r="AU1084" s="208" t="s">
        <v>89</v>
      </c>
      <c r="AV1084" s="15" t="s">
        <v>87</v>
      </c>
      <c r="AW1084" s="15" t="s">
        <v>35</v>
      </c>
      <c r="AX1084" s="15" t="s">
        <v>79</v>
      </c>
      <c r="AY1084" s="208" t="s">
        <v>177</v>
      </c>
    </row>
    <row r="1085" spans="1:65" s="13" customFormat="1">
      <c r="B1085" s="190"/>
      <c r="D1085" s="191" t="s">
        <v>184</v>
      </c>
      <c r="E1085" s="192" t="s">
        <v>1</v>
      </c>
      <c r="F1085" s="193" t="s">
        <v>1418</v>
      </c>
      <c r="H1085" s="194">
        <v>17.64</v>
      </c>
      <c r="I1085" s="195"/>
      <c r="L1085" s="190"/>
      <c r="M1085" s="196"/>
      <c r="N1085" s="197"/>
      <c r="O1085" s="197"/>
      <c r="P1085" s="197"/>
      <c r="Q1085" s="197"/>
      <c r="R1085" s="197"/>
      <c r="S1085" s="197"/>
      <c r="T1085" s="198"/>
      <c r="AT1085" s="192" t="s">
        <v>184</v>
      </c>
      <c r="AU1085" s="192" t="s">
        <v>89</v>
      </c>
      <c r="AV1085" s="13" t="s">
        <v>89</v>
      </c>
      <c r="AW1085" s="13" t="s">
        <v>35</v>
      </c>
      <c r="AX1085" s="13" t="s">
        <v>79</v>
      </c>
      <c r="AY1085" s="192" t="s">
        <v>177</v>
      </c>
    </row>
    <row r="1086" spans="1:65" s="13" customFormat="1">
      <c r="B1086" s="190"/>
      <c r="D1086" s="191" t="s">
        <v>184</v>
      </c>
      <c r="E1086" s="192" t="s">
        <v>1</v>
      </c>
      <c r="F1086" s="193" t="s">
        <v>1420</v>
      </c>
      <c r="H1086" s="194">
        <v>6.3</v>
      </c>
      <c r="I1086" s="195"/>
      <c r="L1086" s="190"/>
      <c r="M1086" s="196"/>
      <c r="N1086" s="197"/>
      <c r="O1086" s="197"/>
      <c r="P1086" s="197"/>
      <c r="Q1086" s="197"/>
      <c r="R1086" s="197"/>
      <c r="S1086" s="197"/>
      <c r="T1086" s="198"/>
      <c r="AT1086" s="192" t="s">
        <v>184</v>
      </c>
      <c r="AU1086" s="192" t="s">
        <v>89</v>
      </c>
      <c r="AV1086" s="13" t="s">
        <v>89</v>
      </c>
      <c r="AW1086" s="13" t="s">
        <v>35</v>
      </c>
      <c r="AX1086" s="13" t="s">
        <v>79</v>
      </c>
      <c r="AY1086" s="192" t="s">
        <v>177</v>
      </c>
    </row>
    <row r="1087" spans="1:65" s="14" customFormat="1">
      <c r="B1087" s="199"/>
      <c r="D1087" s="191" t="s">
        <v>184</v>
      </c>
      <c r="E1087" s="200" t="s">
        <v>1</v>
      </c>
      <c r="F1087" s="201" t="s">
        <v>186</v>
      </c>
      <c r="H1087" s="202">
        <v>56.85</v>
      </c>
      <c r="I1087" s="203"/>
      <c r="L1087" s="199"/>
      <c r="M1087" s="204"/>
      <c r="N1087" s="205"/>
      <c r="O1087" s="205"/>
      <c r="P1087" s="205"/>
      <c r="Q1087" s="205"/>
      <c r="R1087" s="205"/>
      <c r="S1087" s="205"/>
      <c r="T1087" s="206"/>
      <c r="AT1087" s="200" t="s">
        <v>184</v>
      </c>
      <c r="AU1087" s="200" t="s">
        <v>89</v>
      </c>
      <c r="AV1087" s="14" t="s">
        <v>183</v>
      </c>
      <c r="AW1087" s="14" t="s">
        <v>35</v>
      </c>
      <c r="AX1087" s="14" t="s">
        <v>87</v>
      </c>
      <c r="AY1087" s="200" t="s">
        <v>177</v>
      </c>
    </row>
    <row r="1088" spans="1:65" s="2" customFormat="1" ht="24" customHeight="1">
      <c r="A1088" s="33"/>
      <c r="B1088" s="141"/>
      <c r="C1088" s="214" t="s">
        <v>1260</v>
      </c>
      <c r="D1088" s="214" t="s">
        <v>303</v>
      </c>
      <c r="E1088" s="215" t="s">
        <v>1421</v>
      </c>
      <c r="F1088" s="216" t="s">
        <v>1422</v>
      </c>
      <c r="G1088" s="217" t="s">
        <v>182</v>
      </c>
      <c r="H1088" s="218">
        <v>56.85</v>
      </c>
      <c r="I1088" s="219"/>
      <c r="J1088" s="220">
        <f>ROUND(I1088*H1088,2)</f>
        <v>0</v>
      </c>
      <c r="K1088" s="221"/>
      <c r="L1088" s="222"/>
      <c r="M1088" s="223" t="s">
        <v>1</v>
      </c>
      <c r="N1088" s="224" t="s">
        <v>44</v>
      </c>
      <c r="O1088" s="59"/>
      <c r="P1088" s="186">
        <f>O1088*H1088</f>
        <v>0</v>
      </c>
      <c r="Q1088" s="186">
        <v>2.5999999999999999E-2</v>
      </c>
      <c r="R1088" s="186">
        <f>Q1088*H1088</f>
        <v>1.4781</v>
      </c>
      <c r="S1088" s="186">
        <v>0</v>
      </c>
      <c r="T1088" s="187">
        <f>S1088*H1088</f>
        <v>0</v>
      </c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R1088" s="188" t="s">
        <v>340</v>
      </c>
      <c r="AT1088" s="188" t="s">
        <v>303</v>
      </c>
      <c r="AU1088" s="188" t="s">
        <v>89</v>
      </c>
      <c r="AY1088" s="18" t="s">
        <v>177</v>
      </c>
      <c r="BE1088" s="189">
        <f>IF(N1088="základní",J1088,0)</f>
        <v>0</v>
      </c>
      <c r="BF1088" s="189">
        <f>IF(N1088="snížená",J1088,0)</f>
        <v>0</v>
      </c>
      <c r="BG1088" s="189">
        <f>IF(N1088="zákl. přenesená",J1088,0)</f>
        <v>0</v>
      </c>
      <c r="BH1088" s="189">
        <f>IF(N1088="sníž. přenesená",J1088,0)</f>
        <v>0</v>
      </c>
      <c r="BI1088" s="189">
        <f>IF(N1088="nulová",J1088,0)</f>
        <v>0</v>
      </c>
      <c r="BJ1088" s="18" t="s">
        <v>87</v>
      </c>
      <c r="BK1088" s="189">
        <f>ROUND(I1088*H1088,2)</f>
        <v>0</v>
      </c>
      <c r="BL1088" s="18" t="s">
        <v>297</v>
      </c>
      <c r="BM1088" s="188" t="s">
        <v>1423</v>
      </c>
    </row>
    <row r="1089" spans="1:65" s="2" customFormat="1" ht="16.5" customHeight="1">
      <c r="A1089" s="33"/>
      <c r="B1089" s="141"/>
      <c r="C1089" s="176" t="s">
        <v>1424</v>
      </c>
      <c r="D1089" s="176" t="s">
        <v>179</v>
      </c>
      <c r="E1089" s="177" t="s">
        <v>1425</v>
      </c>
      <c r="F1089" s="178" t="s">
        <v>1426</v>
      </c>
      <c r="G1089" s="179" t="s">
        <v>798</v>
      </c>
      <c r="H1089" s="233"/>
      <c r="I1089" s="181"/>
      <c r="J1089" s="182">
        <f>ROUND(I1089*H1089,2)</f>
        <v>0</v>
      </c>
      <c r="K1089" s="183"/>
      <c r="L1089" s="34"/>
      <c r="M1089" s="184" t="s">
        <v>1</v>
      </c>
      <c r="N1089" s="185" t="s">
        <v>44</v>
      </c>
      <c r="O1089" s="59"/>
      <c r="P1089" s="186">
        <f>O1089*H1089</f>
        <v>0</v>
      </c>
      <c r="Q1089" s="186">
        <v>0</v>
      </c>
      <c r="R1089" s="186">
        <f>Q1089*H1089</f>
        <v>0</v>
      </c>
      <c r="S1089" s="186">
        <v>0</v>
      </c>
      <c r="T1089" s="187">
        <f>S1089*H1089</f>
        <v>0</v>
      </c>
      <c r="U1089" s="33"/>
      <c r="V1089" s="33"/>
      <c r="W1089" s="33"/>
      <c r="X1089" s="33"/>
      <c r="Y1089" s="33"/>
      <c r="Z1089" s="33"/>
      <c r="AA1089" s="33"/>
      <c r="AB1089" s="33"/>
      <c r="AC1089" s="33"/>
      <c r="AD1089" s="33"/>
      <c r="AE1089" s="33"/>
      <c r="AR1089" s="188" t="s">
        <v>297</v>
      </c>
      <c r="AT1089" s="188" t="s">
        <v>179</v>
      </c>
      <c r="AU1089" s="188" t="s">
        <v>89</v>
      </c>
      <c r="AY1089" s="18" t="s">
        <v>177</v>
      </c>
      <c r="BE1089" s="189">
        <f>IF(N1089="základní",J1089,0)</f>
        <v>0</v>
      </c>
      <c r="BF1089" s="189">
        <f>IF(N1089="snížená",J1089,0)</f>
        <v>0</v>
      </c>
      <c r="BG1089" s="189">
        <f>IF(N1089="zákl. přenesená",J1089,0)</f>
        <v>0</v>
      </c>
      <c r="BH1089" s="189">
        <f>IF(N1089="sníž. přenesená",J1089,0)</f>
        <v>0</v>
      </c>
      <c r="BI1089" s="189">
        <f>IF(N1089="nulová",J1089,0)</f>
        <v>0</v>
      </c>
      <c r="BJ1089" s="18" t="s">
        <v>87</v>
      </c>
      <c r="BK1089" s="189">
        <f>ROUND(I1089*H1089,2)</f>
        <v>0</v>
      </c>
      <c r="BL1089" s="18" t="s">
        <v>297</v>
      </c>
      <c r="BM1089" s="188" t="s">
        <v>1427</v>
      </c>
    </row>
    <row r="1090" spans="1:65" s="12" customFormat="1" ht="25.95" customHeight="1">
      <c r="B1090" s="163"/>
      <c r="D1090" s="164" t="s">
        <v>78</v>
      </c>
      <c r="E1090" s="165" t="s">
        <v>303</v>
      </c>
      <c r="F1090" s="165" t="s">
        <v>1428</v>
      </c>
      <c r="I1090" s="166"/>
      <c r="J1090" s="167">
        <f>BK1090</f>
        <v>0</v>
      </c>
      <c r="L1090" s="163"/>
      <c r="M1090" s="168"/>
      <c r="N1090" s="169"/>
      <c r="O1090" s="169"/>
      <c r="P1090" s="170">
        <f>P1091+P1118+P1134</f>
        <v>0</v>
      </c>
      <c r="Q1090" s="169"/>
      <c r="R1090" s="170">
        <f>R1091+R1118+R1134</f>
        <v>8.7859999999999994E-2</v>
      </c>
      <c r="S1090" s="169"/>
      <c r="T1090" s="171">
        <f>T1091+T1118+T1134</f>
        <v>0</v>
      </c>
      <c r="AR1090" s="164" t="s">
        <v>194</v>
      </c>
      <c r="AT1090" s="172" t="s">
        <v>78</v>
      </c>
      <c r="AU1090" s="172" t="s">
        <v>79</v>
      </c>
      <c r="AY1090" s="164" t="s">
        <v>177</v>
      </c>
      <c r="BK1090" s="173">
        <f>BK1091+BK1118+BK1134</f>
        <v>0</v>
      </c>
    </row>
    <row r="1091" spans="1:65" s="12" customFormat="1" ht="22.95" customHeight="1">
      <c r="B1091" s="163"/>
      <c r="D1091" s="164" t="s">
        <v>78</v>
      </c>
      <c r="E1091" s="174" t="s">
        <v>1429</v>
      </c>
      <c r="F1091" s="174" t="s">
        <v>1430</v>
      </c>
      <c r="I1091" s="166"/>
      <c r="J1091" s="175">
        <f>BK1091</f>
        <v>0</v>
      </c>
      <c r="L1091" s="163"/>
      <c r="M1091" s="168"/>
      <c r="N1091" s="169"/>
      <c r="O1091" s="169"/>
      <c r="P1091" s="170">
        <f>SUM(P1092:P1117)</f>
        <v>0</v>
      </c>
      <c r="Q1091" s="169"/>
      <c r="R1091" s="170">
        <f>SUM(R1092:R1117)</f>
        <v>5.6069999999999995E-2</v>
      </c>
      <c r="S1091" s="169"/>
      <c r="T1091" s="171">
        <f>SUM(T1092:T1117)</f>
        <v>0</v>
      </c>
      <c r="AR1091" s="164" t="s">
        <v>87</v>
      </c>
      <c r="AT1091" s="172" t="s">
        <v>78</v>
      </c>
      <c r="AU1091" s="172" t="s">
        <v>87</v>
      </c>
      <c r="AY1091" s="164" t="s">
        <v>177</v>
      </c>
      <c r="BK1091" s="173">
        <f>SUM(BK1092:BK1117)</f>
        <v>0</v>
      </c>
    </row>
    <row r="1092" spans="1:65" s="2" customFormat="1" ht="16.5" customHeight="1">
      <c r="A1092" s="33"/>
      <c r="B1092" s="141"/>
      <c r="C1092" s="176" t="s">
        <v>910</v>
      </c>
      <c r="D1092" s="176" t="s">
        <v>179</v>
      </c>
      <c r="E1092" s="177" t="s">
        <v>1431</v>
      </c>
      <c r="F1092" s="178" t="s">
        <v>1432</v>
      </c>
      <c r="G1092" s="179" t="s">
        <v>282</v>
      </c>
      <c r="H1092" s="180">
        <v>75</v>
      </c>
      <c r="I1092" s="181"/>
      <c r="J1092" s="182">
        <f>ROUND(I1092*H1092,2)</f>
        <v>0</v>
      </c>
      <c r="K1092" s="183"/>
      <c r="L1092" s="34"/>
      <c r="M1092" s="184" t="s">
        <v>1</v>
      </c>
      <c r="N1092" s="185" t="s">
        <v>44</v>
      </c>
      <c r="O1092" s="59"/>
      <c r="P1092" s="186">
        <f>O1092*H1092</f>
        <v>0</v>
      </c>
      <c r="Q1092" s="186">
        <v>0</v>
      </c>
      <c r="R1092" s="186">
        <f>Q1092*H1092</f>
        <v>0</v>
      </c>
      <c r="S1092" s="186">
        <v>0</v>
      </c>
      <c r="T1092" s="187">
        <f>S1092*H1092</f>
        <v>0</v>
      </c>
      <c r="U1092" s="33"/>
      <c r="V1092" s="33"/>
      <c r="W1092" s="33"/>
      <c r="X1092" s="33"/>
      <c r="Y1092" s="33"/>
      <c r="Z1092" s="33"/>
      <c r="AA1092" s="33"/>
      <c r="AB1092" s="33"/>
      <c r="AC1092" s="33"/>
      <c r="AD1092" s="33"/>
      <c r="AE1092" s="33"/>
      <c r="AR1092" s="188" t="s">
        <v>183</v>
      </c>
      <c r="AT1092" s="188" t="s">
        <v>179</v>
      </c>
      <c r="AU1092" s="188" t="s">
        <v>89</v>
      </c>
      <c r="AY1092" s="18" t="s">
        <v>177</v>
      </c>
      <c r="BE1092" s="189">
        <f>IF(N1092="základní",J1092,0)</f>
        <v>0</v>
      </c>
      <c r="BF1092" s="189">
        <f>IF(N1092="snížená",J1092,0)</f>
        <v>0</v>
      </c>
      <c r="BG1092" s="189">
        <f>IF(N1092="zákl. přenesená",J1092,0)</f>
        <v>0</v>
      </c>
      <c r="BH1092" s="189">
        <f>IF(N1092="sníž. přenesená",J1092,0)</f>
        <v>0</v>
      </c>
      <c r="BI1092" s="189">
        <f>IF(N1092="nulová",J1092,0)</f>
        <v>0</v>
      </c>
      <c r="BJ1092" s="18" t="s">
        <v>87</v>
      </c>
      <c r="BK1092" s="189">
        <f>ROUND(I1092*H1092,2)</f>
        <v>0</v>
      </c>
      <c r="BL1092" s="18" t="s">
        <v>183</v>
      </c>
      <c r="BM1092" s="188" t="s">
        <v>1433</v>
      </c>
    </row>
    <row r="1093" spans="1:65" s="2" customFormat="1" ht="16.5" customHeight="1">
      <c r="A1093" s="33"/>
      <c r="B1093" s="141"/>
      <c r="C1093" s="176" t="s">
        <v>1434</v>
      </c>
      <c r="D1093" s="176" t="s">
        <v>179</v>
      </c>
      <c r="E1093" s="177" t="s">
        <v>1435</v>
      </c>
      <c r="F1093" s="178" t="s">
        <v>1436</v>
      </c>
      <c r="G1093" s="179" t="s">
        <v>282</v>
      </c>
      <c r="H1093" s="180">
        <v>9</v>
      </c>
      <c r="I1093" s="181"/>
      <c r="J1093" s="182">
        <f>ROUND(I1093*H1093,2)</f>
        <v>0</v>
      </c>
      <c r="K1093" s="183"/>
      <c r="L1093" s="34"/>
      <c r="M1093" s="184" t="s">
        <v>1</v>
      </c>
      <c r="N1093" s="185" t="s">
        <v>44</v>
      </c>
      <c r="O1093" s="59"/>
      <c r="P1093" s="186">
        <f>O1093*H1093</f>
        <v>0</v>
      </c>
      <c r="Q1093" s="186">
        <v>0</v>
      </c>
      <c r="R1093" s="186">
        <f>Q1093*H1093</f>
        <v>0</v>
      </c>
      <c r="S1093" s="186">
        <v>0</v>
      </c>
      <c r="T1093" s="187">
        <f>S1093*H1093</f>
        <v>0</v>
      </c>
      <c r="U1093" s="33"/>
      <c r="V1093" s="33"/>
      <c r="W1093" s="33"/>
      <c r="X1093" s="33"/>
      <c r="Y1093" s="33"/>
      <c r="Z1093" s="33"/>
      <c r="AA1093" s="33"/>
      <c r="AB1093" s="33"/>
      <c r="AC1093" s="33"/>
      <c r="AD1093" s="33"/>
      <c r="AE1093" s="33"/>
      <c r="AR1093" s="188" t="s">
        <v>183</v>
      </c>
      <c r="AT1093" s="188" t="s">
        <v>179</v>
      </c>
      <c r="AU1093" s="188" t="s">
        <v>89</v>
      </c>
      <c r="AY1093" s="18" t="s">
        <v>177</v>
      </c>
      <c r="BE1093" s="189">
        <f>IF(N1093="základní",J1093,0)</f>
        <v>0</v>
      </c>
      <c r="BF1093" s="189">
        <f>IF(N1093="snížená",J1093,0)</f>
        <v>0</v>
      </c>
      <c r="BG1093" s="189">
        <f>IF(N1093="zákl. přenesená",J1093,0)</f>
        <v>0</v>
      </c>
      <c r="BH1093" s="189">
        <f>IF(N1093="sníž. přenesená",J1093,0)</f>
        <v>0</v>
      </c>
      <c r="BI1093" s="189">
        <f>IF(N1093="nulová",J1093,0)</f>
        <v>0</v>
      </c>
      <c r="BJ1093" s="18" t="s">
        <v>87</v>
      </c>
      <c r="BK1093" s="189">
        <f>ROUND(I1093*H1093,2)</f>
        <v>0</v>
      </c>
      <c r="BL1093" s="18" t="s">
        <v>183</v>
      </c>
      <c r="BM1093" s="188" t="s">
        <v>1437</v>
      </c>
    </row>
    <row r="1094" spans="1:65" s="2" customFormat="1" ht="24" customHeight="1">
      <c r="A1094" s="33"/>
      <c r="B1094" s="141"/>
      <c r="C1094" s="176" t="s">
        <v>920</v>
      </c>
      <c r="D1094" s="176" t="s">
        <v>179</v>
      </c>
      <c r="E1094" s="177" t="s">
        <v>1438</v>
      </c>
      <c r="F1094" s="178" t="s">
        <v>1439</v>
      </c>
      <c r="G1094" s="179" t="s">
        <v>282</v>
      </c>
      <c r="H1094" s="180">
        <v>140</v>
      </c>
      <c r="I1094" s="181"/>
      <c r="J1094" s="182">
        <f>ROUND(I1094*H1094,2)</f>
        <v>0</v>
      </c>
      <c r="K1094" s="183"/>
      <c r="L1094" s="34"/>
      <c r="M1094" s="184" t="s">
        <v>1</v>
      </c>
      <c r="N1094" s="185" t="s">
        <v>44</v>
      </c>
      <c r="O1094" s="59"/>
      <c r="P1094" s="186">
        <f>O1094*H1094</f>
        <v>0</v>
      </c>
      <c r="Q1094" s="186">
        <v>0</v>
      </c>
      <c r="R1094" s="186">
        <f>Q1094*H1094</f>
        <v>0</v>
      </c>
      <c r="S1094" s="186">
        <v>0</v>
      </c>
      <c r="T1094" s="187">
        <f>S1094*H1094</f>
        <v>0</v>
      </c>
      <c r="U1094" s="33"/>
      <c r="V1094" s="33"/>
      <c r="W1094" s="33"/>
      <c r="X1094" s="33"/>
      <c r="Y1094" s="33"/>
      <c r="Z1094" s="33"/>
      <c r="AA1094" s="33"/>
      <c r="AB1094" s="33"/>
      <c r="AC1094" s="33"/>
      <c r="AD1094" s="33"/>
      <c r="AE1094" s="33"/>
      <c r="AR1094" s="188" t="s">
        <v>183</v>
      </c>
      <c r="AT1094" s="188" t="s">
        <v>179</v>
      </c>
      <c r="AU1094" s="188" t="s">
        <v>89</v>
      </c>
      <c r="AY1094" s="18" t="s">
        <v>177</v>
      </c>
      <c r="BE1094" s="189">
        <f>IF(N1094="základní",J1094,0)</f>
        <v>0</v>
      </c>
      <c r="BF1094" s="189">
        <f>IF(N1094="snížená",J1094,0)</f>
        <v>0</v>
      </c>
      <c r="BG1094" s="189">
        <f>IF(N1094="zákl. přenesená",J1094,0)</f>
        <v>0</v>
      </c>
      <c r="BH1094" s="189">
        <f>IF(N1094="sníž. přenesená",J1094,0)</f>
        <v>0</v>
      </c>
      <c r="BI1094" s="189">
        <f>IF(N1094="nulová",J1094,0)</f>
        <v>0</v>
      </c>
      <c r="BJ1094" s="18" t="s">
        <v>87</v>
      </c>
      <c r="BK1094" s="189">
        <f>ROUND(I1094*H1094,2)</f>
        <v>0</v>
      </c>
      <c r="BL1094" s="18" t="s">
        <v>183</v>
      </c>
      <c r="BM1094" s="188" t="s">
        <v>1440</v>
      </c>
    </row>
    <row r="1095" spans="1:65" s="2" customFormat="1" ht="24" customHeight="1">
      <c r="A1095" s="33"/>
      <c r="B1095" s="141"/>
      <c r="C1095" s="176" t="s">
        <v>1441</v>
      </c>
      <c r="D1095" s="176" t="s">
        <v>179</v>
      </c>
      <c r="E1095" s="177" t="s">
        <v>1442</v>
      </c>
      <c r="F1095" s="178" t="s">
        <v>1443</v>
      </c>
      <c r="G1095" s="179" t="s">
        <v>273</v>
      </c>
      <c r="H1095" s="180">
        <v>2</v>
      </c>
      <c r="I1095" s="181"/>
      <c r="J1095" s="182">
        <f>ROUND(I1095*H1095,2)</f>
        <v>0</v>
      </c>
      <c r="K1095" s="183"/>
      <c r="L1095" s="34"/>
      <c r="M1095" s="184" t="s">
        <v>1</v>
      </c>
      <c r="N1095" s="185" t="s">
        <v>44</v>
      </c>
      <c r="O1095" s="59"/>
      <c r="P1095" s="186">
        <f>O1095*H1095</f>
        <v>0</v>
      </c>
      <c r="Q1095" s="186">
        <v>0</v>
      </c>
      <c r="R1095" s="186">
        <f>Q1095*H1095</f>
        <v>0</v>
      </c>
      <c r="S1095" s="186">
        <v>0</v>
      </c>
      <c r="T1095" s="187">
        <f>S1095*H1095</f>
        <v>0</v>
      </c>
      <c r="U1095" s="33"/>
      <c r="V1095" s="33"/>
      <c r="W1095" s="33"/>
      <c r="X1095" s="33"/>
      <c r="Y1095" s="33"/>
      <c r="Z1095" s="33"/>
      <c r="AA1095" s="33"/>
      <c r="AB1095" s="33"/>
      <c r="AC1095" s="33"/>
      <c r="AD1095" s="33"/>
      <c r="AE1095" s="33"/>
      <c r="AR1095" s="188" t="s">
        <v>183</v>
      </c>
      <c r="AT1095" s="188" t="s">
        <v>179</v>
      </c>
      <c r="AU1095" s="188" t="s">
        <v>89</v>
      </c>
      <c r="AY1095" s="18" t="s">
        <v>177</v>
      </c>
      <c r="BE1095" s="189">
        <f>IF(N1095="základní",J1095,0)</f>
        <v>0</v>
      </c>
      <c r="BF1095" s="189">
        <f>IF(N1095="snížená",J1095,0)</f>
        <v>0</v>
      </c>
      <c r="BG1095" s="189">
        <f>IF(N1095="zákl. přenesená",J1095,0)</f>
        <v>0</v>
      </c>
      <c r="BH1095" s="189">
        <f>IF(N1095="sníž. přenesená",J1095,0)</f>
        <v>0</v>
      </c>
      <c r="BI1095" s="189">
        <f>IF(N1095="nulová",J1095,0)</f>
        <v>0</v>
      </c>
      <c r="BJ1095" s="18" t="s">
        <v>87</v>
      </c>
      <c r="BK1095" s="189">
        <f>ROUND(I1095*H1095,2)</f>
        <v>0</v>
      </c>
      <c r="BL1095" s="18" t="s">
        <v>183</v>
      </c>
      <c r="BM1095" s="188" t="s">
        <v>1444</v>
      </c>
    </row>
    <row r="1096" spans="1:65" s="2" customFormat="1" ht="16.5" customHeight="1">
      <c r="A1096" s="33"/>
      <c r="B1096" s="141"/>
      <c r="C1096" s="176" t="s">
        <v>1445</v>
      </c>
      <c r="D1096" s="176" t="s">
        <v>179</v>
      </c>
      <c r="E1096" s="177" t="s">
        <v>1446</v>
      </c>
      <c r="F1096" s="178" t="s">
        <v>1447</v>
      </c>
      <c r="G1096" s="179" t="s">
        <v>273</v>
      </c>
      <c r="H1096" s="180">
        <v>150</v>
      </c>
      <c r="I1096" s="181"/>
      <c r="J1096" s="182">
        <f>ROUND(I1096*H1096,2)</f>
        <v>0</v>
      </c>
      <c r="K1096" s="183"/>
      <c r="L1096" s="34"/>
      <c r="M1096" s="184" t="s">
        <v>1</v>
      </c>
      <c r="N1096" s="185" t="s">
        <v>44</v>
      </c>
      <c r="O1096" s="59"/>
      <c r="P1096" s="186">
        <f>O1096*H1096</f>
        <v>0</v>
      </c>
      <c r="Q1096" s="186">
        <v>0</v>
      </c>
      <c r="R1096" s="186">
        <f>Q1096*H1096</f>
        <v>0</v>
      </c>
      <c r="S1096" s="186">
        <v>0</v>
      </c>
      <c r="T1096" s="187">
        <f>S1096*H1096</f>
        <v>0</v>
      </c>
      <c r="U1096" s="33"/>
      <c r="V1096" s="33"/>
      <c r="W1096" s="33"/>
      <c r="X1096" s="33"/>
      <c r="Y1096" s="33"/>
      <c r="Z1096" s="33"/>
      <c r="AA1096" s="33"/>
      <c r="AB1096" s="33"/>
      <c r="AC1096" s="33"/>
      <c r="AD1096" s="33"/>
      <c r="AE1096" s="33"/>
      <c r="AR1096" s="188" t="s">
        <v>183</v>
      </c>
      <c r="AT1096" s="188" t="s">
        <v>179</v>
      </c>
      <c r="AU1096" s="188" t="s">
        <v>89</v>
      </c>
      <c r="AY1096" s="18" t="s">
        <v>177</v>
      </c>
      <c r="BE1096" s="189">
        <f>IF(N1096="základní",J1096,0)</f>
        <v>0</v>
      </c>
      <c r="BF1096" s="189">
        <f>IF(N1096="snížená",J1096,0)</f>
        <v>0</v>
      </c>
      <c r="BG1096" s="189">
        <f>IF(N1096="zákl. přenesená",J1096,0)</f>
        <v>0</v>
      </c>
      <c r="BH1096" s="189">
        <f>IF(N1096="sníž. přenesená",J1096,0)</f>
        <v>0</v>
      </c>
      <c r="BI1096" s="189">
        <f>IF(N1096="nulová",J1096,0)</f>
        <v>0</v>
      </c>
      <c r="BJ1096" s="18" t="s">
        <v>87</v>
      </c>
      <c r="BK1096" s="189">
        <f>ROUND(I1096*H1096,2)</f>
        <v>0</v>
      </c>
      <c r="BL1096" s="18" t="s">
        <v>183</v>
      </c>
      <c r="BM1096" s="188" t="s">
        <v>1448</v>
      </c>
    </row>
    <row r="1097" spans="1:65" s="13" customFormat="1">
      <c r="B1097" s="190"/>
      <c r="D1097" s="191" t="s">
        <v>184</v>
      </c>
      <c r="E1097" s="192" t="s">
        <v>1</v>
      </c>
      <c r="F1097" s="193" t="s">
        <v>1449</v>
      </c>
      <c r="H1097" s="194">
        <v>110</v>
      </c>
      <c r="I1097" s="195"/>
      <c r="L1097" s="190"/>
      <c r="M1097" s="196"/>
      <c r="N1097" s="197"/>
      <c r="O1097" s="197"/>
      <c r="P1097" s="197"/>
      <c r="Q1097" s="197"/>
      <c r="R1097" s="197"/>
      <c r="S1097" s="197"/>
      <c r="T1097" s="198"/>
      <c r="AT1097" s="192" t="s">
        <v>184</v>
      </c>
      <c r="AU1097" s="192" t="s">
        <v>89</v>
      </c>
      <c r="AV1097" s="13" t="s">
        <v>89</v>
      </c>
      <c r="AW1097" s="13" t="s">
        <v>35</v>
      </c>
      <c r="AX1097" s="13" t="s">
        <v>79</v>
      </c>
      <c r="AY1097" s="192" t="s">
        <v>177</v>
      </c>
    </row>
    <row r="1098" spans="1:65" s="13" customFormat="1">
      <c r="B1098" s="190"/>
      <c r="D1098" s="191" t="s">
        <v>184</v>
      </c>
      <c r="E1098" s="192" t="s">
        <v>1</v>
      </c>
      <c r="F1098" s="193" t="s">
        <v>1450</v>
      </c>
      <c r="H1098" s="194">
        <v>40</v>
      </c>
      <c r="I1098" s="195"/>
      <c r="L1098" s="190"/>
      <c r="M1098" s="196"/>
      <c r="N1098" s="197"/>
      <c r="O1098" s="197"/>
      <c r="P1098" s="197"/>
      <c r="Q1098" s="197"/>
      <c r="R1098" s="197"/>
      <c r="S1098" s="197"/>
      <c r="T1098" s="198"/>
      <c r="AT1098" s="192" t="s">
        <v>184</v>
      </c>
      <c r="AU1098" s="192" t="s">
        <v>89</v>
      </c>
      <c r="AV1098" s="13" t="s">
        <v>89</v>
      </c>
      <c r="AW1098" s="13" t="s">
        <v>35</v>
      </c>
      <c r="AX1098" s="13" t="s">
        <v>79</v>
      </c>
      <c r="AY1098" s="192" t="s">
        <v>177</v>
      </c>
    </row>
    <row r="1099" spans="1:65" s="14" customFormat="1">
      <c r="B1099" s="199"/>
      <c r="D1099" s="191" t="s">
        <v>184</v>
      </c>
      <c r="E1099" s="200" t="s">
        <v>1</v>
      </c>
      <c r="F1099" s="201" t="s">
        <v>186</v>
      </c>
      <c r="H1099" s="202">
        <v>150</v>
      </c>
      <c r="I1099" s="203"/>
      <c r="L1099" s="199"/>
      <c r="M1099" s="204"/>
      <c r="N1099" s="205"/>
      <c r="O1099" s="205"/>
      <c r="P1099" s="205"/>
      <c r="Q1099" s="205"/>
      <c r="R1099" s="205"/>
      <c r="S1099" s="205"/>
      <c r="T1099" s="206"/>
      <c r="AT1099" s="200" t="s">
        <v>184</v>
      </c>
      <c r="AU1099" s="200" t="s">
        <v>89</v>
      </c>
      <c r="AV1099" s="14" t="s">
        <v>183</v>
      </c>
      <c r="AW1099" s="14" t="s">
        <v>35</v>
      </c>
      <c r="AX1099" s="14" t="s">
        <v>87</v>
      </c>
      <c r="AY1099" s="200" t="s">
        <v>177</v>
      </c>
    </row>
    <row r="1100" spans="1:65" s="2" customFormat="1" ht="16.5" customHeight="1">
      <c r="A1100" s="33"/>
      <c r="B1100" s="141"/>
      <c r="C1100" s="176" t="s">
        <v>1451</v>
      </c>
      <c r="D1100" s="176" t="s">
        <v>179</v>
      </c>
      <c r="E1100" s="177" t="s">
        <v>1452</v>
      </c>
      <c r="F1100" s="178" t="s">
        <v>1453</v>
      </c>
      <c r="G1100" s="179" t="s">
        <v>273</v>
      </c>
      <c r="H1100" s="180">
        <v>36</v>
      </c>
      <c r="I1100" s="181"/>
      <c r="J1100" s="182">
        <f>ROUND(I1100*H1100,2)</f>
        <v>0</v>
      </c>
      <c r="K1100" s="183"/>
      <c r="L1100" s="34"/>
      <c r="M1100" s="184" t="s">
        <v>1</v>
      </c>
      <c r="N1100" s="185" t="s">
        <v>44</v>
      </c>
      <c r="O1100" s="59"/>
      <c r="P1100" s="186">
        <f>O1100*H1100</f>
        <v>0</v>
      </c>
      <c r="Q1100" s="186">
        <v>0</v>
      </c>
      <c r="R1100" s="186">
        <f>Q1100*H1100</f>
        <v>0</v>
      </c>
      <c r="S1100" s="186">
        <v>0</v>
      </c>
      <c r="T1100" s="187">
        <f>S1100*H1100</f>
        <v>0</v>
      </c>
      <c r="U1100" s="33"/>
      <c r="V1100" s="33"/>
      <c r="W1100" s="33"/>
      <c r="X1100" s="33"/>
      <c r="Y1100" s="33"/>
      <c r="Z1100" s="33"/>
      <c r="AA1100" s="33"/>
      <c r="AB1100" s="33"/>
      <c r="AC1100" s="33"/>
      <c r="AD1100" s="33"/>
      <c r="AE1100" s="33"/>
      <c r="AR1100" s="188" t="s">
        <v>183</v>
      </c>
      <c r="AT1100" s="188" t="s">
        <v>179</v>
      </c>
      <c r="AU1100" s="188" t="s">
        <v>89</v>
      </c>
      <c r="AY1100" s="18" t="s">
        <v>177</v>
      </c>
      <c r="BE1100" s="189">
        <f>IF(N1100="základní",J1100,0)</f>
        <v>0</v>
      </c>
      <c r="BF1100" s="189">
        <f>IF(N1100="snížená",J1100,0)</f>
        <v>0</v>
      </c>
      <c r="BG1100" s="189">
        <f>IF(N1100="zákl. přenesená",J1100,0)</f>
        <v>0</v>
      </c>
      <c r="BH1100" s="189">
        <f>IF(N1100="sníž. přenesená",J1100,0)</f>
        <v>0</v>
      </c>
      <c r="BI1100" s="189">
        <f>IF(N1100="nulová",J1100,0)</f>
        <v>0</v>
      </c>
      <c r="BJ1100" s="18" t="s">
        <v>87</v>
      </c>
      <c r="BK1100" s="189">
        <f>ROUND(I1100*H1100,2)</f>
        <v>0</v>
      </c>
      <c r="BL1100" s="18" t="s">
        <v>183</v>
      </c>
      <c r="BM1100" s="188" t="s">
        <v>1454</v>
      </c>
    </row>
    <row r="1101" spans="1:65" s="13" customFormat="1">
      <c r="B1101" s="190"/>
      <c r="D1101" s="191" t="s">
        <v>184</v>
      </c>
      <c r="E1101" s="192" t="s">
        <v>1</v>
      </c>
      <c r="F1101" s="193" t="s">
        <v>1455</v>
      </c>
      <c r="H1101" s="194">
        <v>4</v>
      </c>
      <c r="I1101" s="195"/>
      <c r="L1101" s="190"/>
      <c r="M1101" s="196"/>
      <c r="N1101" s="197"/>
      <c r="O1101" s="197"/>
      <c r="P1101" s="197"/>
      <c r="Q1101" s="197"/>
      <c r="R1101" s="197"/>
      <c r="S1101" s="197"/>
      <c r="T1101" s="198"/>
      <c r="AT1101" s="192" t="s">
        <v>184</v>
      </c>
      <c r="AU1101" s="192" t="s">
        <v>89</v>
      </c>
      <c r="AV1101" s="13" t="s">
        <v>89</v>
      </c>
      <c r="AW1101" s="13" t="s">
        <v>35</v>
      </c>
      <c r="AX1101" s="13" t="s">
        <v>79</v>
      </c>
      <c r="AY1101" s="192" t="s">
        <v>177</v>
      </c>
    </row>
    <row r="1102" spans="1:65" s="13" customFormat="1">
      <c r="B1102" s="190"/>
      <c r="D1102" s="191" t="s">
        <v>184</v>
      </c>
      <c r="E1102" s="192" t="s">
        <v>1</v>
      </c>
      <c r="F1102" s="193" t="s">
        <v>1456</v>
      </c>
      <c r="H1102" s="194">
        <v>20</v>
      </c>
      <c r="I1102" s="195"/>
      <c r="L1102" s="190"/>
      <c r="M1102" s="196"/>
      <c r="N1102" s="197"/>
      <c r="O1102" s="197"/>
      <c r="P1102" s="197"/>
      <c r="Q1102" s="197"/>
      <c r="R1102" s="197"/>
      <c r="S1102" s="197"/>
      <c r="T1102" s="198"/>
      <c r="AT1102" s="192" t="s">
        <v>184</v>
      </c>
      <c r="AU1102" s="192" t="s">
        <v>89</v>
      </c>
      <c r="AV1102" s="13" t="s">
        <v>89</v>
      </c>
      <c r="AW1102" s="13" t="s">
        <v>35</v>
      </c>
      <c r="AX1102" s="13" t="s">
        <v>79</v>
      </c>
      <c r="AY1102" s="192" t="s">
        <v>177</v>
      </c>
    </row>
    <row r="1103" spans="1:65" s="13" customFormat="1">
      <c r="B1103" s="190"/>
      <c r="D1103" s="191" t="s">
        <v>184</v>
      </c>
      <c r="E1103" s="192" t="s">
        <v>1</v>
      </c>
      <c r="F1103" s="193" t="s">
        <v>1457</v>
      </c>
      <c r="H1103" s="194">
        <v>12</v>
      </c>
      <c r="I1103" s="195"/>
      <c r="L1103" s="190"/>
      <c r="M1103" s="196"/>
      <c r="N1103" s="197"/>
      <c r="O1103" s="197"/>
      <c r="P1103" s="197"/>
      <c r="Q1103" s="197"/>
      <c r="R1103" s="197"/>
      <c r="S1103" s="197"/>
      <c r="T1103" s="198"/>
      <c r="AT1103" s="192" t="s">
        <v>184</v>
      </c>
      <c r="AU1103" s="192" t="s">
        <v>89</v>
      </c>
      <c r="AV1103" s="13" t="s">
        <v>89</v>
      </c>
      <c r="AW1103" s="13" t="s">
        <v>35</v>
      </c>
      <c r="AX1103" s="13" t="s">
        <v>79</v>
      </c>
      <c r="AY1103" s="192" t="s">
        <v>177</v>
      </c>
    </row>
    <row r="1104" spans="1:65" s="14" customFormat="1">
      <c r="B1104" s="199"/>
      <c r="D1104" s="191" t="s">
        <v>184</v>
      </c>
      <c r="E1104" s="200" t="s">
        <v>1</v>
      </c>
      <c r="F1104" s="201" t="s">
        <v>186</v>
      </c>
      <c r="H1104" s="202">
        <v>36</v>
      </c>
      <c r="I1104" s="203"/>
      <c r="L1104" s="199"/>
      <c r="M1104" s="204"/>
      <c r="N1104" s="205"/>
      <c r="O1104" s="205"/>
      <c r="P1104" s="205"/>
      <c r="Q1104" s="205"/>
      <c r="R1104" s="205"/>
      <c r="S1104" s="205"/>
      <c r="T1104" s="206"/>
      <c r="AT1104" s="200" t="s">
        <v>184</v>
      </c>
      <c r="AU1104" s="200" t="s">
        <v>89</v>
      </c>
      <c r="AV1104" s="14" t="s">
        <v>183</v>
      </c>
      <c r="AW1104" s="14" t="s">
        <v>35</v>
      </c>
      <c r="AX1104" s="14" t="s">
        <v>87</v>
      </c>
      <c r="AY1104" s="200" t="s">
        <v>177</v>
      </c>
    </row>
    <row r="1105" spans="1:65" s="2" customFormat="1" ht="16.5" customHeight="1">
      <c r="A1105" s="33"/>
      <c r="B1105" s="141"/>
      <c r="C1105" s="176" t="s">
        <v>1458</v>
      </c>
      <c r="D1105" s="176" t="s">
        <v>179</v>
      </c>
      <c r="E1105" s="177" t="s">
        <v>1459</v>
      </c>
      <c r="F1105" s="178" t="s">
        <v>1460</v>
      </c>
      <c r="G1105" s="179" t="s">
        <v>273</v>
      </c>
      <c r="H1105" s="180">
        <v>6</v>
      </c>
      <c r="I1105" s="181"/>
      <c r="J1105" s="182">
        <f t="shared" ref="J1105:J1117" si="35">ROUND(I1105*H1105,2)</f>
        <v>0</v>
      </c>
      <c r="K1105" s="183"/>
      <c r="L1105" s="34"/>
      <c r="M1105" s="184" t="s">
        <v>1</v>
      </c>
      <c r="N1105" s="185" t="s">
        <v>44</v>
      </c>
      <c r="O1105" s="59"/>
      <c r="P1105" s="186">
        <f t="shared" ref="P1105:P1117" si="36">O1105*H1105</f>
        <v>0</v>
      </c>
      <c r="Q1105" s="186">
        <v>0</v>
      </c>
      <c r="R1105" s="186">
        <f t="shared" ref="R1105:R1117" si="37">Q1105*H1105</f>
        <v>0</v>
      </c>
      <c r="S1105" s="186">
        <v>0</v>
      </c>
      <c r="T1105" s="187">
        <f t="shared" ref="T1105:T1117" si="38">S1105*H1105</f>
        <v>0</v>
      </c>
      <c r="U1105" s="33"/>
      <c r="V1105" s="33"/>
      <c r="W1105" s="33"/>
      <c r="X1105" s="33"/>
      <c r="Y1105" s="33"/>
      <c r="Z1105" s="33"/>
      <c r="AA1105" s="33"/>
      <c r="AB1105" s="33"/>
      <c r="AC1105" s="33"/>
      <c r="AD1105" s="33"/>
      <c r="AE1105" s="33"/>
      <c r="AR1105" s="188" t="s">
        <v>183</v>
      </c>
      <c r="AT1105" s="188" t="s">
        <v>179</v>
      </c>
      <c r="AU1105" s="188" t="s">
        <v>89</v>
      </c>
      <c r="AY1105" s="18" t="s">
        <v>177</v>
      </c>
      <c r="BE1105" s="189">
        <f t="shared" ref="BE1105:BE1117" si="39">IF(N1105="základní",J1105,0)</f>
        <v>0</v>
      </c>
      <c r="BF1105" s="189">
        <f t="shared" ref="BF1105:BF1117" si="40">IF(N1105="snížená",J1105,0)</f>
        <v>0</v>
      </c>
      <c r="BG1105" s="189">
        <f t="shared" ref="BG1105:BG1117" si="41">IF(N1105="zákl. přenesená",J1105,0)</f>
        <v>0</v>
      </c>
      <c r="BH1105" s="189">
        <f t="shared" ref="BH1105:BH1117" si="42">IF(N1105="sníž. přenesená",J1105,0)</f>
        <v>0</v>
      </c>
      <c r="BI1105" s="189">
        <f t="shared" ref="BI1105:BI1117" si="43">IF(N1105="nulová",J1105,0)</f>
        <v>0</v>
      </c>
      <c r="BJ1105" s="18" t="s">
        <v>87</v>
      </c>
      <c r="BK1105" s="189">
        <f t="shared" ref="BK1105:BK1117" si="44">ROUND(I1105*H1105,2)</f>
        <v>0</v>
      </c>
      <c r="BL1105" s="18" t="s">
        <v>183</v>
      </c>
      <c r="BM1105" s="188" t="s">
        <v>1461</v>
      </c>
    </row>
    <row r="1106" spans="1:65" s="2" customFormat="1" ht="16.5" customHeight="1">
      <c r="A1106" s="33"/>
      <c r="B1106" s="141"/>
      <c r="C1106" s="176" t="s">
        <v>935</v>
      </c>
      <c r="D1106" s="176" t="s">
        <v>179</v>
      </c>
      <c r="E1106" s="177" t="s">
        <v>1462</v>
      </c>
      <c r="F1106" s="178" t="s">
        <v>1463</v>
      </c>
      <c r="G1106" s="179" t="s">
        <v>273</v>
      </c>
      <c r="H1106" s="180">
        <v>6</v>
      </c>
      <c r="I1106" s="181"/>
      <c r="J1106" s="182">
        <f t="shared" si="35"/>
        <v>0</v>
      </c>
      <c r="K1106" s="183"/>
      <c r="L1106" s="34"/>
      <c r="M1106" s="184" t="s">
        <v>1</v>
      </c>
      <c r="N1106" s="185" t="s">
        <v>44</v>
      </c>
      <c r="O1106" s="59"/>
      <c r="P1106" s="186">
        <f t="shared" si="36"/>
        <v>0</v>
      </c>
      <c r="Q1106" s="186">
        <v>0</v>
      </c>
      <c r="R1106" s="186">
        <f t="shared" si="37"/>
        <v>0</v>
      </c>
      <c r="S1106" s="186">
        <v>0</v>
      </c>
      <c r="T1106" s="187">
        <f t="shared" si="38"/>
        <v>0</v>
      </c>
      <c r="U1106" s="33"/>
      <c r="V1106" s="33"/>
      <c r="W1106" s="33"/>
      <c r="X1106" s="33"/>
      <c r="Y1106" s="33"/>
      <c r="Z1106" s="33"/>
      <c r="AA1106" s="33"/>
      <c r="AB1106" s="33"/>
      <c r="AC1106" s="33"/>
      <c r="AD1106" s="33"/>
      <c r="AE1106" s="33"/>
      <c r="AR1106" s="188" t="s">
        <v>183</v>
      </c>
      <c r="AT1106" s="188" t="s">
        <v>179</v>
      </c>
      <c r="AU1106" s="188" t="s">
        <v>89</v>
      </c>
      <c r="AY1106" s="18" t="s">
        <v>177</v>
      </c>
      <c r="BE1106" s="189">
        <f t="shared" si="39"/>
        <v>0</v>
      </c>
      <c r="BF1106" s="189">
        <f t="shared" si="40"/>
        <v>0</v>
      </c>
      <c r="BG1106" s="189">
        <f t="shared" si="41"/>
        <v>0</v>
      </c>
      <c r="BH1106" s="189">
        <f t="shared" si="42"/>
        <v>0</v>
      </c>
      <c r="BI1106" s="189">
        <f t="shared" si="43"/>
        <v>0</v>
      </c>
      <c r="BJ1106" s="18" t="s">
        <v>87</v>
      </c>
      <c r="BK1106" s="189">
        <f t="shared" si="44"/>
        <v>0</v>
      </c>
      <c r="BL1106" s="18" t="s">
        <v>183</v>
      </c>
      <c r="BM1106" s="188" t="s">
        <v>1464</v>
      </c>
    </row>
    <row r="1107" spans="1:65" s="2" customFormat="1" ht="16.5" customHeight="1">
      <c r="A1107" s="33"/>
      <c r="B1107" s="141"/>
      <c r="C1107" s="176" t="s">
        <v>1465</v>
      </c>
      <c r="D1107" s="176" t="s">
        <v>179</v>
      </c>
      <c r="E1107" s="177" t="s">
        <v>1466</v>
      </c>
      <c r="F1107" s="178" t="s">
        <v>1467</v>
      </c>
      <c r="G1107" s="179" t="s">
        <v>273</v>
      </c>
      <c r="H1107" s="180">
        <v>6</v>
      </c>
      <c r="I1107" s="181"/>
      <c r="J1107" s="182">
        <f t="shared" si="35"/>
        <v>0</v>
      </c>
      <c r="K1107" s="183"/>
      <c r="L1107" s="34"/>
      <c r="M1107" s="184" t="s">
        <v>1</v>
      </c>
      <c r="N1107" s="185" t="s">
        <v>44</v>
      </c>
      <c r="O1107" s="59"/>
      <c r="P1107" s="186">
        <f t="shared" si="36"/>
        <v>0</v>
      </c>
      <c r="Q1107" s="186">
        <v>0</v>
      </c>
      <c r="R1107" s="186">
        <f t="shared" si="37"/>
        <v>0</v>
      </c>
      <c r="S1107" s="186">
        <v>0</v>
      </c>
      <c r="T1107" s="187">
        <f t="shared" si="38"/>
        <v>0</v>
      </c>
      <c r="U1107" s="33"/>
      <c r="V1107" s="33"/>
      <c r="W1107" s="33"/>
      <c r="X1107" s="33"/>
      <c r="Y1107" s="33"/>
      <c r="Z1107" s="33"/>
      <c r="AA1107" s="33"/>
      <c r="AB1107" s="33"/>
      <c r="AC1107" s="33"/>
      <c r="AD1107" s="33"/>
      <c r="AE1107" s="33"/>
      <c r="AR1107" s="188" t="s">
        <v>183</v>
      </c>
      <c r="AT1107" s="188" t="s">
        <v>179</v>
      </c>
      <c r="AU1107" s="188" t="s">
        <v>89</v>
      </c>
      <c r="AY1107" s="18" t="s">
        <v>177</v>
      </c>
      <c r="BE1107" s="189">
        <f t="shared" si="39"/>
        <v>0</v>
      </c>
      <c r="BF1107" s="189">
        <f t="shared" si="40"/>
        <v>0</v>
      </c>
      <c r="BG1107" s="189">
        <f t="shared" si="41"/>
        <v>0</v>
      </c>
      <c r="BH1107" s="189">
        <f t="shared" si="42"/>
        <v>0</v>
      </c>
      <c r="BI1107" s="189">
        <f t="shared" si="43"/>
        <v>0</v>
      </c>
      <c r="BJ1107" s="18" t="s">
        <v>87</v>
      </c>
      <c r="BK1107" s="189">
        <f t="shared" si="44"/>
        <v>0</v>
      </c>
      <c r="BL1107" s="18" t="s">
        <v>183</v>
      </c>
      <c r="BM1107" s="188" t="s">
        <v>1468</v>
      </c>
    </row>
    <row r="1108" spans="1:65" s="2" customFormat="1" ht="16.5" customHeight="1">
      <c r="A1108" s="33"/>
      <c r="B1108" s="141"/>
      <c r="C1108" s="176" t="s">
        <v>1469</v>
      </c>
      <c r="D1108" s="176" t="s">
        <v>179</v>
      </c>
      <c r="E1108" s="177" t="s">
        <v>1470</v>
      </c>
      <c r="F1108" s="178" t="s">
        <v>1867</v>
      </c>
      <c r="G1108" s="179" t="s">
        <v>519</v>
      </c>
      <c r="H1108" s="180">
        <v>1</v>
      </c>
      <c r="I1108" s="181"/>
      <c r="J1108" s="182">
        <f t="shared" si="35"/>
        <v>0</v>
      </c>
      <c r="K1108" s="183"/>
      <c r="L1108" s="34"/>
      <c r="M1108" s="184" t="s">
        <v>1</v>
      </c>
      <c r="N1108" s="185" t="s">
        <v>44</v>
      </c>
      <c r="O1108" s="59"/>
      <c r="P1108" s="186">
        <f t="shared" si="36"/>
        <v>0</v>
      </c>
      <c r="Q1108" s="186">
        <v>0</v>
      </c>
      <c r="R1108" s="186">
        <f t="shared" si="37"/>
        <v>0</v>
      </c>
      <c r="S1108" s="186">
        <v>0</v>
      </c>
      <c r="T1108" s="187">
        <f t="shared" si="38"/>
        <v>0</v>
      </c>
      <c r="U1108" s="33"/>
      <c r="V1108" s="33"/>
      <c r="W1108" s="33"/>
      <c r="X1108" s="33"/>
      <c r="Y1108" s="33"/>
      <c r="Z1108" s="33"/>
      <c r="AA1108" s="33"/>
      <c r="AB1108" s="33"/>
      <c r="AC1108" s="33"/>
      <c r="AD1108" s="33"/>
      <c r="AE1108" s="33"/>
      <c r="AR1108" s="188" t="s">
        <v>183</v>
      </c>
      <c r="AT1108" s="188" t="s">
        <v>179</v>
      </c>
      <c r="AU1108" s="188" t="s">
        <v>89</v>
      </c>
      <c r="AY1108" s="18" t="s">
        <v>177</v>
      </c>
      <c r="BE1108" s="189">
        <f t="shared" si="39"/>
        <v>0</v>
      </c>
      <c r="BF1108" s="189">
        <f t="shared" si="40"/>
        <v>0</v>
      </c>
      <c r="BG1108" s="189">
        <f t="shared" si="41"/>
        <v>0</v>
      </c>
      <c r="BH1108" s="189">
        <f t="shared" si="42"/>
        <v>0</v>
      </c>
      <c r="BI1108" s="189">
        <f t="shared" si="43"/>
        <v>0</v>
      </c>
      <c r="BJ1108" s="18" t="s">
        <v>87</v>
      </c>
      <c r="BK1108" s="189">
        <f t="shared" si="44"/>
        <v>0</v>
      </c>
      <c r="BL1108" s="18" t="s">
        <v>183</v>
      </c>
      <c r="BM1108" s="188" t="s">
        <v>1471</v>
      </c>
    </row>
    <row r="1109" spans="1:65" s="2" customFormat="1" ht="16.5" customHeight="1">
      <c r="A1109" s="33"/>
      <c r="B1109" s="141"/>
      <c r="C1109" s="176" t="s">
        <v>1472</v>
      </c>
      <c r="D1109" s="176" t="s">
        <v>179</v>
      </c>
      <c r="E1109" s="177" t="s">
        <v>1473</v>
      </c>
      <c r="F1109" s="178" t="s">
        <v>1474</v>
      </c>
      <c r="G1109" s="179" t="s">
        <v>519</v>
      </c>
      <c r="H1109" s="180">
        <v>1</v>
      </c>
      <c r="I1109" s="181"/>
      <c r="J1109" s="182">
        <f t="shared" si="35"/>
        <v>0</v>
      </c>
      <c r="K1109" s="183"/>
      <c r="L1109" s="34"/>
      <c r="M1109" s="184" t="s">
        <v>1</v>
      </c>
      <c r="N1109" s="185" t="s">
        <v>44</v>
      </c>
      <c r="O1109" s="59"/>
      <c r="P1109" s="186">
        <f t="shared" si="36"/>
        <v>0</v>
      </c>
      <c r="Q1109" s="186">
        <v>0</v>
      </c>
      <c r="R1109" s="186">
        <f t="shared" si="37"/>
        <v>0</v>
      </c>
      <c r="S1109" s="186">
        <v>0</v>
      </c>
      <c r="T1109" s="187">
        <f t="shared" si="38"/>
        <v>0</v>
      </c>
      <c r="U1109" s="33"/>
      <c r="V1109" s="33"/>
      <c r="W1109" s="33"/>
      <c r="X1109" s="33"/>
      <c r="Y1109" s="33"/>
      <c r="Z1109" s="33"/>
      <c r="AA1109" s="33"/>
      <c r="AB1109" s="33"/>
      <c r="AC1109" s="33"/>
      <c r="AD1109" s="33"/>
      <c r="AE1109" s="33"/>
      <c r="AR1109" s="188" t="s">
        <v>183</v>
      </c>
      <c r="AT1109" s="188" t="s">
        <v>179</v>
      </c>
      <c r="AU1109" s="188" t="s">
        <v>89</v>
      </c>
      <c r="AY1109" s="18" t="s">
        <v>177</v>
      </c>
      <c r="BE1109" s="189">
        <f t="shared" si="39"/>
        <v>0</v>
      </c>
      <c r="BF1109" s="189">
        <f t="shared" si="40"/>
        <v>0</v>
      </c>
      <c r="BG1109" s="189">
        <f t="shared" si="41"/>
        <v>0</v>
      </c>
      <c r="BH1109" s="189">
        <f t="shared" si="42"/>
        <v>0</v>
      </c>
      <c r="BI1109" s="189">
        <f t="shared" si="43"/>
        <v>0</v>
      </c>
      <c r="BJ1109" s="18" t="s">
        <v>87</v>
      </c>
      <c r="BK1109" s="189">
        <f t="shared" si="44"/>
        <v>0</v>
      </c>
      <c r="BL1109" s="18" t="s">
        <v>183</v>
      </c>
      <c r="BM1109" s="188" t="s">
        <v>1475</v>
      </c>
    </row>
    <row r="1110" spans="1:65" s="2" customFormat="1" ht="16.5" customHeight="1">
      <c r="A1110" s="33"/>
      <c r="B1110" s="141"/>
      <c r="C1110" s="214" t="s">
        <v>947</v>
      </c>
      <c r="D1110" s="214" t="s">
        <v>303</v>
      </c>
      <c r="E1110" s="215" t="s">
        <v>1476</v>
      </c>
      <c r="F1110" s="216" t="s">
        <v>1477</v>
      </c>
      <c r="G1110" s="217" t="s">
        <v>273</v>
      </c>
      <c r="H1110" s="218">
        <v>24</v>
      </c>
      <c r="I1110" s="219"/>
      <c r="J1110" s="220">
        <f t="shared" si="35"/>
        <v>0</v>
      </c>
      <c r="K1110" s="221"/>
      <c r="L1110" s="222"/>
      <c r="M1110" s="223" t="s">
        <v>1</v>
      </c>
      <c r="N1110" s="224" t="s">
        <v>44</v>
      </c>
      <c r="O1110" s="59"/>
      <c r="P1110" s="186">
        <f t="shared" si="36"/>
        <v>0</v>
      </c>
      <c r="Q1110" s="186">
        <v>0</v>
      </c>
      <c r="R1110" s="186">
        <f t="shared" si="37"/>
        <v>0</v>
      </c>
      <c r="S1110" s="186">
        <v>0</v>
      </c>
      <c r="T1110" s="187">
        <f t="shared" si="38"/>
        <v>0</v>
      </c>
      <c r="U1110" s="33"/>
      <c r="V1110" s="33"/>
      <c r="W1110" s="33"/>
      <c r="X1110" s="33"/>
      <c r="Y1110" s="33"/>
      <c r="Z1110" s="33"/>
      <c r="AA1110" s="33"/>
      <c r="AB1110" s="33"/>
      <c r="AC1110" s="33"/>
      <c r="AD1110" s="33"/>
      <c r="AE1110" s="33"/>
      <c r="AR1110" s="188" t="s">
        <v>262</v>
      </c>
      <c r="AT1110" s="188" t="s">
        <v>303</v>
      </c>
      <c r="AU1110" s="188" t="s">
        <v>89</v>
      </c>
      <c r="AY1110" s="18" t="s">
        <v>177</v>
      </c>
      <c r="BE1110" s="189">
        <f t="shared" si="39"/>
        <v>0</v>
      </c>
      <c r="BF1110" s="189">
        <f t="shared" si="40"/>
        <v>0</v>
      </c>
      <c r="BG1110" s="189">
        <f t="shared" si="41"/>
        <v>0</v>
      </c>
      <c r="BH1110" s="189">
        <f t="shared" si="42"/>
        <v>0</v>
      </c>
      <c r="BI1110" s="189">
        <f t="shared" si="43"/>
        <v>0</v>
      </c>
      <c r="BJ1110" s="18" t="s">
        <v>87</v>
      </c>
      <c r="BK1110" s="189">
        <f t="shared" si="44"/>
        <v>0</v>
      </c>
      <c r="BL1110" s="18" t="s">
        <v>183</v>
      </c>
      <c r="BM1110" s="188" t="s">
        <v>1478</v>
      </c>
    </row>
    <row r="1111" spans="1:65" s="2" customFormat="1" ht="16.5" customHeight="1">
      <c r="A1111" s="33"/>
      <c r="B1111" s="141"/>
      <c r="C1111" s="214" t="s">
        <v>1479</v>
      </c>
      <c r="D1111" s="214" t="s">
        <v>303</v>
      </c>
      <c r="E1111" s="215" t="s">
        <v>1480</v>
      </c>
      <c r="F1111" s="216" t="s">
        <v>1481</v>
      </c>
      <c r="G1111" s="217" t="s">
        <v>273</v>
      </c>
      <c r="H1111" s="218">
        <v>20</v>
      </c>
      <c r="I1111" s="219"/>
      <c r="J1111" s="220">
        <f t="shared" si="35"/>
        <v>0</v>
      </c>
      <c r="K1111" s="221"/>
      <c r="L1111" s="222"/>
      <c r="M1111" s="223" t="s">
        <v>1</v>
      </c>
      <c r="N1111" s="224" t="s">
        <v>44</v>
      </c>
      <c r="O1111" s="59"/>
      <c r="P1111" s="186">
        <f t="shared" si="36"/>
        <v>0</v>
      </c>
      <c r="Q1111" s="186">
        <v>0</v>
      </c>
      <c r="R1111" s="186">
        <f t="shared" si="37"/>
        <v>0</v>
      </c>
      <c r="S1111" s="186">
        <v>0</v>
      </c>
      <c r="T1111" s="187">
        <f t="shared" si="38"/>
        <v>0</v>
      </c>
      <c r="U1111" s="33"/>
      <c r="V1111" s="33"/>
      <c r="W1111" s="33"/>
      <c r="X1111" s="33"/>
      <c r="Y1111" s="33"/>
      <c r="Z1111" s="33"/>
      <c r="AA1111" s="33"/>
      <c r="AB1111" s="33"/>
      <c r="AC1111" s="33"/>
      <c r="AD1111" s="33"/>
      <c r="AE1111" s="33"/>
      <c r="AR1111" s="188" t="s">
        <v>262</v>
      </c>
      <c r="AT1111" s="188" t="s">
        <v>303</v>
      </c>
      <c r="AU1111" s="188" t="s">
        <v>89</v>
      </c>
      <c r="AY1111" s="18" t="s">
        <v>177</v>
      </c>
      <c r="BE1111" s="189">
        <f t="shared" si="39"/>
        <v>0</v>
      </c>
      <c r="BF1111" s="189">
        <f t="shared" si="40"/>
        <v>0</v>
      </c>
      <c r="BG1111" s="189">
        <f t="shared" si="41"/>
        <v>0</v>
      </c>
      <c r="BH1111" s="189">
        <f t="shared" si="42"/>
        <v>0</v>
      </c>
      <c r="BI1111" s="189">
        <f t="shared" si="43"/>
        <v>0</v>
      </c>
      <c r="BJ1111" s="18" t="s">
        <v>87</v>
      </c>
      <c r="BK1111" s="189">
        <f t="shared" si="44"/>
        <v>0</v>
      </c>
      <c r="BL1111" s="18" t="s">
        <v>183</v>
      </c>
      <c r="BM1111" s="188" t="s">
        <v>1482</v>
      </c>
    </row>
    <row r="1112" spans="1:65" s="2" customFormat="1" ht="16.5" customHeight="1">
      <c r="A1112" s="33"/>
      <c r="B1112" s="141"/>
      <c r="C1112" s="214" t="s">
        <v>952</v>
      </c>
      <c r="D1112" s="214" t="s">
        <v>303</v>
      </c>
      <c r="E1112" s="215" t="s">
        <v>1483</v>
      </c>
      <c r="F1112" s="216" t="s">
        <v>1484</v>
      </c>
      <c r="G1112" s="217" t="s">
        <v>273</v>
      </c>
      <c r="H1112" s="218">
        <v>110</v>
      </c>
      <c r="I1112" s="219"/>
      <c r="J1112" s="220">
        <f t="shared" si="35"/>
        <v>0</v>
      </c>
      <c r="K1112" s="221"/>
      <c r="L1112" s="222"/>
      <c r="M1112" s="223" t="s">
        <v>1</v>
      </c>
      <c r="N1112" s="224" t="s">
        <v>44</v>
      </c>
      <c r="O1112" s="59"/>
      <c r="P1112" s="186">
        <f t="shared" si="36"/>
        <v>0</v>
      </c>
      <c r="Q1112" s="186">
        <v>2.5000000000000001E-4</v>
      </c>
      <c r="R1112" s="186">
        <f t="shared" si="37"/>
        <v>2.75E-2</v>
      </c>
      <c r="S1112" s="186">
        <v>0</v>
      </c>
      <c r="T1112" s="187">
        <f t="shared" si="38"/>
        <v>0</v>
      </c>
      <c r="U1112" s="33"/>
      <c r="V1112" s="33"/>
      <c r="W1112" s="33"/>
      <c r="X1112" s="33"/>
      <c r="Y1112" s="33"/>
      <c r="Z1112" s="33"/>
      <c r="AA1112" s="33"/>
      <c r="AB1112" s="33"/>
      <c r="AC1112" s="33"/>
      <c r="AD1112" s="33"/>
      <c r="AE1112" s="33"/>
      <c r="AR1112" s="188" t="s">
        <v>262</v>
      </c>
      <c r="AT1112" s="188" t="s">
        <v>303</v>
      </c>
      <c r="AU1112" s="188" t="s">
        <v>89</v>
      </c>
      <c r="AY1112" s="18" t="s">
        <v>177</v>
      </c>
      <c r="BE1112" s="189">
        <f t="shared" si="39"/>
        <v>0</v>
      </c>
      <c r="BF1112" s="189">
        <f t="shared" si="40"/>
        <v>0</v>
      </c>
      <c r="BG1112" s="189">
        <f t="shared" si="41"/>
        <v>0</v>
      </c>
      <c r="BH1112" s="189">
        <f t="shared" si="42"/>
        <v>0</v>
      </c>
      <c r="BI1112" s="189">
        <f t="shared" si="43"/>
        <v>0</v>
      </c>
      <c r="BJ1112" s="18" t="s">
        <v>87</v>
      </c>
      <c r="BK1112" s="189">
        <f t="shared" si="44"/>
        <v>0</v>
      </c>
      <c r="BL1112" s="18" t="s">
        <v>183</v>
      </c>
      <c r="BM1112" s="188" t="s">
        <v>1485</v>
      </c>
    </row>
    <row r="1113" spans="1:65" s="2" customFormat="1" ht="16.5" customHeight="1">
      <c r="A1113" s="33"/>
      <c r="B1113" s="141"/>
      <c r="C1113" s="214" t="s">
        <v>1486</v>
      </c>
      <c r="D1113" s="214" t="s">
        <v>303</v>
      </c>
      <c r="E1113" s="215" t="s">
        <v>1487</v>
      </c>
      <c r="F1113" s="216" t="s">
        <v>1488</v>
      </c>
      <c r="G1113" s="217" t="s">
        <v>273</v>
      </c>
      <c r="H1113" s="218">
        <v>4</v>
      </c>
      <c r="I1113" s="219"/>
      <c r="J1113" s="220">
        <f t="shared" si="35"/>
        <v>0</v>
      </c>
      <c r="K1113" s="221"/>
      <c r="L1113" s="222"/>
      <c r="M1113" s="223" t="s">
        <v>1</v>
      </c>
      <c r="N1113" s="224" t="s">
        <v>44</v>
      </c>
      <c r="O1113" s="59"/>
      <c r="P1113" s="186">
        <f t="shared" si="36"/>
        <v>0</v>
      </c>
      <c r="Q1113" s="186">
        <v>4.2999999999999999E-4</v>
      </c>
      <c r="R1113" s="186">
        <f t="shared" si="37"/>
        <v>1.72E-3</v>
      </c>
      <c r="S1113" s="186">
        <v>0</v>
      </c>
      <c r="T1113" s="187">
        <f t="shared" si="38"/>
        <v>0</v>
      </c>
      <c r="U1113" s="33"/>
      <c r="V1113" s="33"/>
      <c r="W1113" s="33"/>
      <c r="X1113" s="33"/>
      <c r="Y1113" s="33"/>
      <c r="Z1113" s="33"/>
      <c r="AA1113" s="33"/>
      <c r="AB1113" s="33"/>
      <c r="AC1113" s="33"/>
      <c r="AD1113" s="33"/>
      <c r="AE1113" s="33"/>
      <c r="AR1113" s="188" t="s">
        <v>262</v>
      </c>
      <c r="AT1113" s="188" t="s">
        <v>303</v>
      </c>
      <c r="AU1113" s="188" t="s">
        <v>89</v>
      </c>
      <c r="AY1113" s="18" t="s">
        <v>177</v>
      </c>
      <c r="BE1113" s="189">
        <f t="shared" si="39"/>
        <v>0</v>
      </c>
      <c r="BF1113" s="189">
        <f t="shared" si="40"/>
        <v>0</v>
      </c>
      <c r="BG1113" s="189">
        <f t="shared" si="41"/>
        <v>0</v>
      </c>
      <c r="BH1113" s="189">
        <f t="shared" si="42"/>
        <v>0</v>
      </c>
      <c r="BI1113" s="189">
        <f t="shared" si="43"/>
        <v>0</v>
      </c>
      <c r="BJ1113" s="18" t="s">
        <v>87</v>
      </c>
      <c r="BK1113" s="189">
        <f t="shared" si="44"/>
        <v>0</v>
      </c>
      <c r="BL1113" s="18" t="s">
        <v>183</v>
      </c>
      <c r="BM1113" s="188" t="s">
        <v>1489</v>
      </c>
    </row>
    <row r="1114" spans="1:65" s="2" customFormat="1" ht="16.5" customHeight="1">
      <c r="A1114" s="33"/>
      <c r="B1114" s="141"/>
      <c r="C1114" s="214" t="s">
        <v>957</v>
      </c>
      <c r="D1114" s="214" t="s">
        <v>303</v>
      </c>
      <c r="E1114" s="215" t="s">
        <v>1490</v>
      </c>
      <c r="F1114" s="216" t="s">
        <v>1491</v>
      </c>
      <c r="G1114" s="217" t="s">
        <v>273</v>
      </c>
      <c r="H1114" s="218">
        <v>75</v>
      </c>
      <c r="I1114" s="219"/>
      <c r="J1114" s="220">
        <f t="shared" si="35"/>
        <v>0</v>
      </c>
      <c r="K1114" s="221"/>
      <c r="L1114" s="222"/>
      <c r="M1114" s="223" t="s">
        <v>1</v>
      </c>
      <c r="N1114" s="224" t="s">
        <v>44</v>
      </c>
      <c r="O1114" s="59"/>
      <c r="P1114" s="186">
        <f t="shared" si="36"/>
        <v>0</v>
      </c>
      <c r="Q1114" s="186">
        <v>2.3000000000000001E-4</v>
      </c>
      <c r="R1114" s="186">
        <f t="shared" si="37"/>
        <v>1.7250000000000001E-2</v>
      </c>
      <c r="S1114" s="186">
        <v>0</v>
      </c>
      <c r="T1114" s="187">
        <f t="shared" si="38"/>
        <v>0</v>
      </c>
      <c r="U1114" s="33"/>
      <c r="V1114" s="33"/>
      <c r="W1114" s="33"/>
      <c r="X1114" s="33"/>
      <c r="Y1114" s="33"/>
      <c r="Z1114" s="33"/>
      <c r="AA1114" s="33"/>
      <c r="AB1114" s="33"/>
      <c r="AC1114" s="33"/>
      <c r="AD1114" s="33"/>
      <c r="AE1114" s="33"/>
      <c r="AR1114" s="188" t="s">
        <v>262</v>
      </c>
      <c r="AT1114" s="188" t="s">
        <v>303</v>
      </c>
      <c r="AU1114" s="188" t="s">
        <v>89</v>
      </c>
      <c r="AY1114" s="18" t="s">
        <v>177</v>
      </c>
      <c r="BE1114" s="189">
        <f t="shared" si="39"/>
        <v>0</v>
      </c>
      <c r="BF1114" s="189">
        <f t="shared" si="40"/>
        <v>0</v>
      </c>
      <c r="BG1114" s="189">
        <f t="shared" si="41"/>
        <v>0</v>
      </c>
      <c r="BH1114" s="189">
        <f t="shared" si="42"/>
        <v>0</v>
      </c>
      <c r="BI1114" s="189">
        <f t="shared" si="43"/>
        <v>0</v>
      </c>
      <c r="BJ1114" s="18" t="s">
        <v>87</v>
      </c>
      <c r="BK1114" s="189">
        <f t="shared" si="44"/>
        <v>0</v>
      </c>
      <c r="BL1114" s="18" t="s">
        <v>183</v>
      </c>
      <c r="BM1114" s="188" t="s">
        <v>1492</v>
      </c>
    </row>
    <row r="1115" spans="1:65" s="2" customFormat="1" ht="16.5" customHeight="1">
      <c r="A1115" s="33"/>
      <c r="B1115" s="141"/>
      <c r="C1115" s="214" t="s">
        <v>1493</v>
      </c>
      <c r="D1115" s="214" t="s">
        <v>303</v>
      </c>
      <c r="E1115" s="215" t="s">
        <v>1494</v>
      </c>
      <c r="F1115" s="216" t="s">
        <v>1495</v>
      </c>
      <c r="G1115" s="217" t="s">
        <v>273</v>
      </c>
      <c r="H1115" s="218">
        <v>6</v>
      </c>
      <c r="I1115" s="219"/>
      <c r="J1115" s="220">
        <f t="shared" si="35"/>
        <v>0</v>
      </c>
      <c r="K1115" s="221"/>
      <c r="L1115" s="222"/>
      <c r="M1115" s="223" t="s">
        <v>1</v>
      </c>
      <c r="N1115" s="224" t="s">
        <v>44</v>
      </c>
      <c r="O1115" s="59"/>
      <c r="P1115" s="186">
        <f t="shared" si="36"/>
        <v>0</v>
      </c>
      <c r="Q1115" s="186">
        <v>2.0000000000000001E-4</v>
      </c>
      <c r="R1115" s="186">
        <f t="shared" si="37"/>
        <v>1.2000000000000001E-3</v>
      </c>
      <c r="S1115" s="186">
        <v>0</v>
      </c>
      <c r="T1115" s="187">
        <f t="shared" si="38"/>
        <v>0</v>
      </c>
      <c r="U1115" s="33"/>
      <c r="V1115" s="33"/>
      <c r="W1115" s="33"/>
      <c r="X1115" s="33"/>
      <c r="Y1115" s="33"/>
      <c r="Z1115" s="33"/>
      <c r="AA1115" s="33"/>
      <c r="AB1115" s="33"/>
      <c r="AC1115" s="33"/>
      <c r="AD1115" s="33"/>
      <c r="AE1115" s="33"/>
      <c r="AR1115" s="188" t="s">
        <v>262</v>
      </c>
      <c r="AT1115" s="188" t="s">
        <v>303</v>
      </c>
      <c r="AU1115" s="188" t="s">
        <v>89</v>
      </c>
      <c r="AY1115" s="18" t="s">
        <v>177</v>
      </c>
      <c r="BE1115" s="189">
        <f t="shared" si="39"/>
        <v>0</v>
      </c>
      <c r="BF1115" s="189">
        <f t="shared" si="40"/>
        <v>0</v>
      </c>
      <c r="BG1115" s="189">
        <f t="shared" si="41"/>
        <v>0</v>
      </c>
      <c r="BH1115" s="189">
        <f t="shared" si="42"/>
        <v>0</v>
      </c>
      <c r="BI1115" s="189">
        <f t="shared" si="43"/>
        <v>0</v>
      </c>
      <c r="BJ1115" s="18" t="s">
        <v>87</v>
      </c>
      <c r="BK1115" s="189">
        <f t="shared" si="44"/>
        <v>0</v>
      </c>
      <c r="BL1115" s="18" t="s">
        <v>183</v>
      </c>
      <c r="BM1115" s="188" t="s">
        <v>1496</v>
      </c>
    </row>
    <row r="1116" spans="1:65" s="2" customFormat="1" ht="16.5" customHeight="1">
      <c r="A1116" s="33"/>
      <c r="B1116" s="141"/>
      <c r="C1116" s="214" t="s">
        <v>1497</v>
      </c>
      <c r="D1116" s="214" t="s">
        <v>303</v>
      </c>
      <c r="E1116" s="215" t="s">
        <v>1498</v>
      </c>
      <c r="F1116" s="216" t="s">
        <v>1499</v>
      </c>
      <c r="G1116" s="217" t="s">
        <v>273</v>
      </c>
      <c r="H1116" s="218">
        <v>20</v>
      </c>
      <c r="I1116" s="219"/>
      <c r="J1116" s="220">
        <f t="shared" si="35"/>
        <v>0</v>
      </c>
      <c r="K1116" s="221"/>
      <c r="L1116" s="222"/>
      <c r="M1116" s="223" t="s">
        <v>1</v>
      </c>
      <c r="N1116" s="224" t="s">
        <v>44</v>
      </c>
      <c r="O1116" s="59"/>
      <c r="P1116" s="186">
        <f t="shared" si="36"/>
        <v>0</v>
      </c>
      <c r="Q1116" s="186">
        <v>0</v>
      </c>
      <c r="R1116" s="186">
        <f t="shared" si="37"/>
        <v>0</v>
      </c>
      <c r="S1116" s="186">
        <v>0</v>
      </c>
      <c r="T1116" s="187">
        <f t="shared" si="38"/>
        <v>0</v>
      </c>
      <c r="U1116" s="33"/>
      <c r="V1116" s="33"/>
      <c r="W1116" s="33"/>
      <c r="X1116" s="33"/>
      <c r="Y1116" s="33"/>
      <c r="Z1116" s="33"/>
      <c r="AA1116" s="33"/>
      <c r="AB1116" s="33"/>
      <c r="AC1116" s="33"/>
      <c r="AD1116" s="33"/>
      <c r="AE1116" s="33"/>
      <c r="AR1116" s="188" t="s">
        <v>262</v>
      </c>
      <c r="AT1116" s="188" t="s">
        <v>303</v>
      </c>
      <c r="AU1116" s="188" t="s">
        <v>89</v>
      </c>
      <c r="AY1116" s="18" t="s">
        <v>177</v>
      </c>
      <c r="BE1116" s="189">
        <f t="shared" si="39"/>
        <v>0</v>
      </c>
      <c r="BF1116" s="189">
        <f t="shared" si="40"/>
        <v>0</v>
      </c>
      <c r="BG1116" s="189">
        <f t="shared" si="41"/>
        <v>0</v>
      </c>
      <c r="BH1116" s="189">
        <f t="shared" si="42"/>
        <v>0</v>
      </c>
      <c r="BI1116" s="189">
        <f t="shared" si="43"/>
        <v>0</v>
      </c>
      <c r="BJ1116" s="18" t="s">
        <v>87</v>
      </c>
      <c r="BK1116" s="189">
        <f t="shared" si="44"/>
        <v>0</v>
      </c>
      <c r="BL1116" s="18" t="s">
        <v>183</v>
      </c>
      <c r="BM1116" s="188" t="s">
        <v>1500</v>
      </c>
    </row>
    <row r="1117" spans="1:65" s="2" customFormat="1" ht="16.5" customHeight="1">
      <c r="A1117" s="33"/>
      <c r="B1117" s="141"/>
      <c r="C1117" s="214" t="s">
        <v>1501</v>
      </c>
      <c r="D1117" s="214" t="s">
        <v>303</v>
      </c>
      <c r="E1117" s="215" t="s">
        <v>1502</v>
      </c>
      <c r="F1117" s="216" t="s">
        <v>1503</v>
      </c>
      <c r="G1117" s="217" t="s">
        <v>273</v>
      </c>
      <c r="H1117" s="218">
        <v>12</v>
      </c>
      <c r="I1117" s="219"/>
      <c r="J1117" s="220">
        <f t="shared" si="35"/>
        <v>0</v>
      </c>
      <c r="K1117" s="221"/>
      <c r="L1117" s="222"/>
      <c r="M1117" s="223" t="s">
        <v>1</v>
      </c>
      <c r="N1117" s="224" t="s">
        <v>44</v>
      </c>
      <c r="O1117" s="59"/>
      <c r="P1117" s="186">
        <f t="shared" si="36"/>
        <v>0</v>
      </c>
      <c r="Q1117" s="186">
        <v>6.9999999999999999E-4</v>
      </c>
      <c r="R1117" s="186">
        <f t="shared" si="37"/>
        <v>8.3999999999999995E-3</v>
      </c>
      <c r="S1117" s="186">
        <v>0</v>
      </c>
      <c r="T1117" s="187">
        <f t="shared" si="38"/>
        <v>0</v>
      </c>
      <c r="U1117" s="33"/>
      <c r="V1117" s="33"/>
      <c r="W1117" s="33"/>
      <c r="X1117" s="33"/>
      <c r="Y1117" s="33"/>
      <c r="Z1117" s="33"/>
      <c r="AA1117" s="33"/>
      <c r="AB1117" s="33"/>
      <c r="AC1117" s="33"/>
      <c r="AD1117" s="33"/>
      <c r="AE1117" s="33"/>
      <c r="AR1117" s="188" t="s">
        <v>262</v>
      </c>
      <c r="AT1117" s="188" t="s">
        <v>303</v>
      </c>
      <c r="AU1117" s="188" t="s">
        <v>89</v>
      </c>
      <c r="AY1117" s="18" t="s">
        <v>177</v>
      </c>
      <c r="BE1117" s="189">
        <f t="shared" si="39"/>
        <v>0</v>
      </c>
      <c r="BF1117" s="189">
        <f t="shared" si="40"/>
        <v>0</v>
      </c>
      <c r="BG1117" s="189">
        <f t="shared" si="41"/>
        <v>0</v>
      </c>
      <c r="BH1117" s="189">
        <f t="shared" si="42"/>
        <v>0</v>
      </c>
      <c r="BI1117" s="189">
        <f t="shared" si="43"/>
        <v>0</v>
      </c>
      <c r="BJ1117" s="18" t="s">
        <v>87</v>
      </c>
      <c r="BK1117" s="189">
        <f t="shared" si="44"/>
        <v>0</v>
      </c>
      <c r="BL1117" s="18" t="s">
        <v>183</v>
      </c>
      <c r="BM1117" s="188" t="s">
        <v>1504</v>
      </c>
    </row>
    <row r="1118" spans="1:65" s="12" customFormat="1" ht="22.95" customHeight="1">
      <c r="B1118" s="163"/>
      <c r="D1118" s="164" t="s">
        <v>78</v>
      </c>
      <c r="E1118" s="174" t="s">
        <v>1505</v>
      </c>
      <c r="F1118" s="174" t="s">
        <v>1506</v>
      </c>
      <c r="I1118" s="166"/>
      <c r="J1118" s="175">
        <f>BK1118</f>
        <v>0</v>
      </c>
      <c r="L1118" s="163"/>
      <c r="M1118" s="168"/>
      <c r="N1118" s="169"/>
      <c r="O1118" s="169"/>
      <c r="P1118" s="170">
        <f>SUM(P1119:P1133)</f>
        <v>0</v>
      </c>
      <c r="Q1118" s="169"/>
      <c r="R1118" s="170">
        <f>SUM(R1119:R1133)</f>
        <v>3.1789999999999999E-2</v>
      </c>
      <c r="S1118" s="169"/>
      <c r="T1118" s="171">
        <f>SUM(T1119:T1133)</f>
        <v>0</v>
      </c>
      <c r="AR1118" s="164" t="s">
        <v>87</v>
      </c>
      <c r="AT1118" s="172" t="s">
        <v>78</v>
      </c>
      <c r="AU1118" s="172" t="s">
        <v>87</v>
      </c>
      <c r="AY1118" s="164" t="s">
        <v>177</v>
      </c>
      <c r="BK1118" s="173">
        <f>SUM(BK1119:BK1133)</f>
        <v>0</v>
      </c>
    </row>
    <row r="1119" spans="1:65" s="2" customFormat="1" ht="16.5" customHeight="1">
      <c r="A1119" s="33"/>
      <c r="B1119" s="141"/>
      <c r="C1119" s="176" t="s">
        <v>1507</v>
      </c>
      <c r="D1119" s="176" t="s">
        <v>179</v>
      </c>
      <c r="E1119" s="177" t="s">
        <v>1508</v>
      </c>
      <c r="F1119" s="178" t="s">
        <v>1509</v>
      </c>
      <c r="G1119" s="179" t="s">
        <v>273</v>
      </c>
      <c r="H1119" s="180">
        <v>2</v>
      </c>
      <c r="I1119" s="181"/>
      <c r="J1119" s="182">
        <f>ROUND(I1119*H1119,2)</f>
        <v>0</v>
      </c>
      <c r="K1119" s="183"/>
      <c r="L1119" s="34"/>
      <c r="M1119" s="184" t="s">
        <v>1</v>
      </c>
      <c r="N1119" s="185" t="s">
        <v>44</v>
      </c>
      <c r="O1119" s="59"/>
      <c r="P1119" s="186">
        <f>O1119*H1119</f>
        <v>0</v>
      </c>
      <c r="Q1119" s="186">
        <v>0</v>
      </c>
      <c r="R1119" s="186">
        <f>Q1119*H1119</f>
        <v>0</v>
      </c>
      <c r="S1119" s="186">
        <v>0</v>
      </c>
      <c r="T1119" s="187">
        <f>S1119*H1119</f>
        <v>0</v>
      </c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R1119" s="188" t="s">
        <v>183</v>
      </c>
      <c r="AT1119" s="188" t="s">
        <v>179</v>
      </c>
      <c r="AU1119" s="188" t="s">
        <v>89</v>
      </c>
      <c r="AY1119" s="18" t="s">
        <v>177</v>
      </c>
      <c r="BE1119" s="189">
        <f>IF(N1119="základní",J1119,0)</f>
        <v>0</v>
      </c>
      <c r="BF1119" s="189">
        <f>IF(N1119="snížená",J1119,0)</f>
        <v>0</v>
      </c>
      <c r="BG1119" s="189">
        <f>IF(N1119="zákl. přenesená",J1119,0)</f>
        <v>0</v>
      </c>
      <c r="BH1119" s="189">
        <f>IF(N1119="sníž. přenesená",J1119,0)</f>
        <v>0</v>
      </c>
      <c r="BI1119" s="189">
        <f>IF(N1119="nulová",J1119,0)</f>
        <v>0</v>
      </c>
      <c r="BJ1119" s="18" t="s">
        <v>87</v>
      </c>
      <c r="BK1119" s="189">
        <f>ROUND(I1119*H1119,2)</f>
        <v>0</v>
      </c>
      <c r="BL1119" s="18" t="s">
        <v>183</v>
      </c>
      <c r="BM1119" s="188" t="s">
        <v>1510</v>
      </c>
    </row>
    <row r="1120" spans="1:65" s="13" customFormat="1">
      <c r="B1120" s="190"/>
      <c r="D1120" s="191" t="s">
        <v>184</v>
      </c>
      <c r="E1120" s="192" t="s">
        <v>1</v>
      </c>
      <c r="F1120" s="193" t="s">
        <v>1511</v>
      </c>
      <c r="H1120" s="194">
        <v>2</v>
      </c>
      <c r="I1120" s="195"/>
      <c r="L1120" s="190"/>
      <c r="M1120" s="196"/>
      <c r="N1120" s="197"/>
      <c r="O1120" s="197"/>
      <c r="P1120" s="197"/>
      <c r="Q1120" s="197"/>
      <c r="R1120" s="197"/>
      <c r="S1120" s="197"/>
      <c r="T1120" s="198"/>
      <c r="AT1120" s="192" t="s">
        <v>184</v>
      </c>
      <c r="AU1120" s="192" t="s">
        <v>89</v>
      </c>
      <c r="AV1120" s="13" t="s">
        <v>89</v>
      </c>
      <c r="AW1120" s="13" t="s">
        <v>35</v>
      </c>
      <c r="AX1120" s="13" t="s">
        <v>79</v>
      </c>
      <c r="AY1120" s="192" t="s">
        <v>177</v>
      </c>
    </row>
    <row r="1121" spans="1:65" s="14" customFormat="1">
      <c r="B1121" s="199"/>
      <c r="D1121" s="191" t="s">
        <v>184</v>
      </c>
      <c r="E1121" s="200" t="s">
        <v>1</v>
      </c>
      <c r="F1121" s="201" t="s">
        <v>186</v>
      </c>
      <c r="H1121" s="202">
        <v>2</v>
      </c>
      <c r="I1121" s="203"/>
      <c r="L1121" s="199"/>
      <c r="M1121" s="204"/>
      <c r="N1121" s="205"/>
      <c r="O1121" s="205"/>
      <c r="P1121" s="205"/>
      <c r="Q1121" s="205"/>
      <c r="R1121" s="205"/>
      <c r="S1121" s="205"/>
      <c r="T1121" s="206"/>
      <c r="AT1121" s="200" t="s">
        <v>184</v>
      </c>
      <c r="AU1121" s="200" t="s">
        <v>89</v>
      </c>
      <c r="AV1121" s="14" t="s">
        <v>183</v>
      </c>
      <c r="AW1121" s="14" t="s">
        <v>35</v>
      </c>
      <c r="AX1121" s="14" t="s">
        <v>87</v>
      </c>
      <c r="AY1121" s="200" t="s">
        <v>177</v>
      </c>
    </row>
    <row r="1122" spans="1:65" s="2" customFormat="1" ht="16.5" customHeight="1">
      <c r="A1122" s="33"/>
      <c r="B1122" s="141"/>
      <c r="C1122" s="176" t="s">
        <v>966</v>
      </c>
      <c r="D1122" s="176" t="s">
        <v>179</v>
      </c>
      <c r="E1122" s="177" t="s">
        <v>1512</v>
      </c>
      <c r="F1122" s="178" t="s">
        <v>1513</v>
      </c>
      <c r="G1122" s="179" t="s">
        <v>273</v>
      </c>
      <c r="H1122" s="180">
        <v>1</v>
      </c>
      <c r="I1122" s="181"/>
      <c r="J1122" s="182">
        <f>ROUND(I1122*H1122,2)</f>
        <v>0</v>
      </c>
      <c r="K1122" s="183"/>
      <c r="L1122" s="34"/>
      <c r="M1122" s="184" t="s">
        <v>1</v>
      </c>
      <c r="N1122" s="185" t="s">
        <v>44</v>
      </c>
      <c r="O1122" s="59"/>
      <c r="P1122" s="186">
        <f>O1122*H1122</f>
        <v>0</v>
      </c>
      <c r="Q1122" s="186">
        <v>0</v>
      </c>
      <c r="R1122" s="186">
        <f>Q1122*H1122</f>
        <v>0</v>
      </c>
      <c r="S1122" s="186">
        <v>0</v>
      </c>
      <c r="T1122" s="187">
        <f>S1122*H1122</f>
        <v>0</v>
      </c>
      <c r="U1122" s="33"/>
      <c r="V1122" s="33"/>
      <c r="W1122" s="33"/>
      <c r="X1122" s="33"/>
      <c r="Y1122" s="33"/>
      <c r="Z1122" s="33"/>
      <c r="AA1122" s="33"/>
      <c r="AB1122" s="33"/>
      <c r="AC1122" s="33"/>
      <c r="AD1122" s="33"/>
      <c r="AE1122" s="33"/>
      <c r="AR1122" s="188" t="s">
        <v>183</v>
      </c>
      <c r="AT1122" s="188" t="s">
        <v>179</v>
      </c>
      <c r="AU1122" s="188" t="s">
        <v>89</v>
      </c>
      <c r="AY1122" s="18" t="s">
        <v>177</v>
      </c>
      <c r="BE1122" s="189">
        <f>IF(N1122="základní",J1122,0)</f>
        <v>0</v>
      </c>
      <c r="BF1122" s="189">
        <f>IF(N1122="snížená",J1122,0)</f>
        <v>0</v>
      </c>
      <c r="BG1122" s="189">
        <f>IF(N1122="zákl. přenesená",J1122,0)</f>
        <v>0</v>
      </c>
      <c r="BH1122" s="189">
        <f>IF(N1122="sníž. přenesená",J1122,0)</f>
        <v>0</v>
      </c>
      <c r="BI1122" s="189">
        <f>IF(N1122="nulová",J1122,0)</f>
        <v>0</v>
      </c>
      <c r="BJ1122" s="18" t="s">
        <v>87</v>
      </c>
      <c r="BK1122" s="189">
        <f>ROUND(I1122*H1122,2)</f>
        <v>0</v>
      </c>
      <c r="BL1122" s="18" t="s">
        <v>183</v>
      </c>
      <c r="BM1122" s="188" t="s">
        <v>1514</v>
      </c>
    </row>
    <row r="1123" spans="1:65" s="13" customFormat="1">
      <c r="B1123" s="190"/>
      <c r="D1123" s="191" t="s">
        <v>184</v>
      </c>
      <c r="E1123" s="192" t="s">
        <v>1</v>
      </c>
      <c r="F1123" s="193" t="s">
        <v>1515</v>
      </c>
      <c r="H1123" s="194">
        <v>1</v>
      </c>
      <c r="I1123" s="195"/>
      <c r="L1123" s="190"/>
      <c r="M1123" s="196"/>
      <c r="N1123" s="197"/>
      <c r="O1123" s="197"/>
      <c r="P1123" s="197"/>
      <c r="Q1123" s="197"/>
      <c r="R1123" s="197"/>
      <c r="S1123" s="197"/>
      <c r="T1123" s="198"/>
      <c r="AT1123" s="192" t="s">
        <v>184</v>
      </c>
      <c r="AU1123" s="192" t="s">
        <v>89</v>
      </c>
      <c r="AV1123" s="13" t="s">
        <v>89</v>
      </c>
      <c r="AW1123" s="13" t="s">
        <v>35</v>
      </c>
      <c r="AX1123" s="13" t="s">
        <v>79</v>
      </c>
      <c r="AY1123" s="192" t="s">
        <v>177</v>
      </c>
    </row>
    <row r="1124" spans="1:65" s="14" customFormat="1">
      <c r="B1124" s="199"/>
      <c r="D1124" s="191" t="s">
        <v>184</v>
      </c>
      <c r="E1124" s="200" t="s">
        <v>1</v>
      </c>
      <c r="F1124" s="201" t="s">
        <v>186</v>
      </c>
      <c r="H1124" s="202">
        <v>1</v>
      </c>
      <c r="I1124" s="203"/>
      <c r="L1124" s="199"/>
      <c r="M1124" s="204"/>
      <c r="N1124" s="205"/>
      <c r="O1124" s="205"/>
      <c r="P1124" s="205"/>
      <c r="Q1124" s="205"/>
      <c r="R1124" s="205"/>
      <c r="S1124" s="205"/>
      <c r="T1124" s="206"/>
      <c r="AT1124" s="200" t="s">
        <v>184</v>
      </c>
      <c r="AU1124" s="200" t="s">
        <v>89</v>
      </c>
      <c r="AV1124" s="14" t="s">
        <v>183</v>
      </c>
      <c r="AW1124" s="14" t="s">
        <v>35</v>
      </c>
      <c r="AX1124" s="14" t="s">
        <v>87</v>
      </c>
      <c r="AY1124" s="200" t="s">
        <v>177</v>
      </c>
    </row>
    <row r="1125" spans="1:65" s="2" customFormat="1" ht="16.5" customHeight="1">
      <c r="A1125" s="33"/>
      <c r="B1125" s="141"/>
      <c r="C1125" s="176" t="s">
        <v>1516</v>
      </c>
      <c r="D1125" s="176" t="s">
        <v>179</v>
      </c>
      <c r="E1125" s="177" t="s">
        <v>1517</v>
      </c>
      <c r="F1125" s="178" t="s">
        <v>1518</v>
      </c>
      <c r="G1125" s="179" t="s">
        <v>282</v>
      </c>
      <c r="H1125" s="180">
        <v>187</v>
      </c>
      <c r="I1125" s="181"/>
      <c r="J1125" s="182">
        <f>ROUND(I1125*H1125,2)</f>
        <v>0</v>
      </c>
      <c r="K1125" s="183"/>
      <c r="L1125" s="34"/>
      <c r="M1125" s="184" t="s">
        <v>1</v>
      </c>
      <c r="N1125" s="185" t="s">
        <v>44</v>
      </c>
      <c r="O1125" s="59"/>
      <c r="P1125" s="186">
        <f>O1125*H1125</f>
        <v>0</v>
      </c>
      <c r="Q1125" s="186">
        <v>0</v>
      </c>
      <c r="R1125" s="186">
        <f>Q1125*H1125</f>
        <v>0</v>
      </c>
      <c r="S1125" s="186">
        <v>0</v>
      </c>
      <c r="T1125" s="187">
        <f>S1125*H1125</f>
        <v>0</v>
      </c>
      <c r="U1125" s="33"/>
      <c r="V1125" s="33"/>
      <c r="W1125" s="33"/>
      <c r="X1125" s="33"/>
      <c r="Y1125" s="33"/>
      <c r="Z1125" s="33"/>
      <c r="AA1125" s="33"/>
      <c r="AB1125" s="33"/>
      <c r="AC1125" s="33"/>
      <c r="AD1125" s="33"/>
      <c r="AE1125" s="33"/>
      <c r="AR1125" s="188" t="s">
        <v>183</v>
      </c>
      <c r="AT1125" s="188" t="s">
        <v>179</v>
      </c>
      <c r="AU1125" s="188" t="s">
        <v>89</v>
      </c>
      <c r="AY1125" s="18" t="s">
        <v>177</v>
      </c>
      <c r="BE1125" s="189">
        <f>IF(N1125="základní",J1125,0)</f>
        <v>0</v>
      </c>
      <c r="BF1125" s="189">
        <f>IF(N1125="snížená",J1125,0)</f>
        <v>0</v>
      </c>
      <c r="BG1125" s="189">
        <f>IF(N1125="zákl. přenesená",J1125,0)</f>
        <v>0</v>
      </c>
      <c r="BH1125" s="189">
        <f>IF(N1125="sníž. přenesená",J1125,0)</f>
        <v>0</v>
      </c>
      <c r="BI1125" s="189">
        <f>IF(N1125="nulová",J1125,0)</f>
        <v>0</v>
      </c>
      <c r="BJ1125" s="18" t="s">
        <v>87</v>
      </c>
      <c r="BK1125" s="189">
        <f>ROUND(I1125*H1125,2)</f>
        <v>0</v>
      </c>
      <c r="BL1125" s="18" t="s">
        <v>183</v>
      </c>
      <c r="BM1125" s="188" t="s">
        <v>1519</v>
      </c>
    </row>
    <row r="1126" spans="1:65" s="2" customFormat="1" ht="16.5" customHeight="1">
      <c r="A1126" s="33"/>
      <c r="B1126" s="141"/>
      <c r="C1126" s="214" t="s">
        <v>987</v>
      </c>
      <c r="D1126" s="214" t="s">
        <v>303</v>
      </c>
      <c r="E1126" s="215" t="s">
        <v>1520</v>
      </c>
      <c r="F1126" s="216" t="s">
        <v>1521</v>
      </c>
      <c r="G1126" s="217" t="s">
        <v>282</v>
      </c>
      <c r="H1126" s="218">
        <v>187</v>
      </c>
      <c r="I1126" s="219"/>
      <c r="J1126" s="220">
        <f>ROUND(I1126*H1126,2)</f>
        <v>0</v>
      </c>
      <c r="K1126" s="221"/>
      <c r="L1126" s="222"/>
      <c r="M1126" s="223" t="s">
        <v>1</v>
      </c>
      <c r="N1126" s="224" t="s">
        <v>44</v>
      </c>
      <c r="O1126" s="59"/>
      <c r="P1126" s="186">
        <f>O1126*H1126</f>
        <v>0</v>
      </c>
      <c r="Q1126" s="186">
        <v>1.7000000000000001E-4</v>
      </c>
      <c r="R1126" s="186">
        <f>Q1126*H1126</f>
        <v>3.1789999999999999E-2</v>
      </c>
      <c r="S1126" s="186">
        <v>0</v>
      </c>
      <c r="T1126" s="187">
        <f>S1126*H1126</f>
        <v>0</v>
      </c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  <c r="AR1126" s="188" t="s">
        <v>262</v>
      </c>
      <c r="AT1126" s="188" t="s">
        <v>303</v>
      </c>
      <c r="AU1126" s="188" t="s">
        <v>89</v>
      </c>
      <c r="AY1126" s="18" t="s">
        <v>177</v>
      </c>
      <c r="BE1126" s="189">
        <f>IF(N1126="základní",J1126,0)</f>
        <v>0</v>
      </c>
      <c r="BF1126" s="189">
        <f>IF(N1126="snížená",J1126,0)</f>
        <v>0</v>
      </c>
      <c r="BG1126" s="189">
        <f>IF(N1126="zákl. přenesená",J1126,0)</f>
        <v>0</v>
      </c>
      <c r="BH1126" s="189">
        <f>IF(N1126="sníž. přenesená",J1126,0)</f>
        <v>0</v>
      </c>
      <c r="BI1126" s="189">
        <f>IF(N1126="nulová",J1126,0)</f>
        <v>0</v>
      </c>
      <c r="BJ1126" s="18" t="s">
        <v>87</v>
      </c>
      <c r="BK1126" s="189">
        <f>ROUND(I1126*H1126,2)</f>
        <v>0</v>
      </c>
      <c r="BL1126" s="18" t="s">
        <v>183</v>
      </c>
      <c r="BM1126" s="188" t="s">
        <v>1522</v>
      </c>
    </row>
    <row r="1127" spans="1:65" s="2" customFormat="1" ht="16.5" customHeight="1">
      <c r="A1127" s="33"/>
      <c r="B1127" s="141"/>
      <c r="C1127" s="176" t="s">
        <v>1523</v>
      </c>
      <c r="D1127" s="176" t="s">
        <v>179</v>
      </c>
      <c r="E1127" s="177" t="s">
        <v>1524</v>
      </c>
      <c r="F1127" s="178" t="s">
        <v>1525</v>
      </c>
      <c r="G1127" s="179" t="s">
        <v>519</v>
      </c>
      <c r="H1127" s="180">
        <v>5</v>
      </c>
      <c r="I1127" s="181"/>
      <c r="J1127" s="182">
        <f>ROUND(I1127*H1127,2)</f>
        <v>0</v>
      </c>
      <c r="K1127" s="183"/>
      <c r="L1127" s="34"/>
      <c r="M1127" s="184" t="s">
        <v>1</v>
      </c>
      <c r="N1127" s="185" t="s">
        <v>44</v>
      </c>
      <c r="O1127" s="59"/>
      <c r="P1127" s="186">
        <f>O1127*H1127</f>
        <v>0</v>
      </c>
      <c r="Q1127" s="186">
        <v>0</v>
      </c>
      <c r="R1127" s="186">
        <f>Q1127*H1127</f>
        <v>0</v>
      </c>
      <c r="S1127" s="186">
        <v>0</v>
      </c>
      <c r="T1127" s="187">
        <f>S1127*H1127</f>
        <v>0</v>
      </c>
      <c r="U1127" s="33"/>
      <c r="V1127" s="33"/>
      <c r="W1127" s="33"/>
      <c r="X1127" s="33"/>
      <c r="Y1127" s="33"/>
      <c r="Z1127" s="33"/>
      <c r="AA1127" s="33"/>
      <c r="AB1127" s="33"/>
      <c r="AC1127" s="33"/>
      <c r="AD1127" s="33"/>
      <c r="AE1127" s="33"/>
      <c r="AR1127" s="188" t="s">
        <v>183</v>
      </c>
      <c r="AT1127" s="188" t="s">
        <v>179</v>
      </c>
      <c r="AU1127" s="188" t="s">
        <v>89</v>
      </c>
      <c r="AY1127" s="18" t="s">
        <v>177</v>
      </c>
      <c r="BE1127" s="189">
        <f>IF(N1127="základní",J1127,0)</f>
        <v>0</v>
      </c>
      <c r="BF1127" s="189">
        <f>IF(N1127="snížená",J1127,0)</f>
        <v>0</v>
      </c>
      <c r="BG1127" s="189">
        <f>IF(N1127="zákl. přenesená",J1127,0)</f>
        <v>0</v>
      </c>
      <c r="BH1127" s="189">
        <f>IF(N1127="sníž. přenesená",J1127,0)</f>
        <v>0</v>
      </c>
      <c r="BI1127" s="189">
        <f>IF(N1127="nulová",J1127,0)</f>
        <v>0</v>
      </c>
      <c r="BJ1127" s="18" t="s">
        <v>87</v>
      </c>
      <c r="BK1127" s="189">
        <f>ROUND(I1127*H1127,2)</f>
        <v>0</v>
      </c>
      <c r="BL1127" s="18" t="s">
        <v>183</v>
      </c>
      <c r="BM1127" s="188" t="s">
        <v>1526</v>
      </c>
    </row>
    <row r="1128" spans="1:65" s="13" customFormat="1">
      <c r="B1128" s="190"/>
      <c r="D1128" s="191" t="s">
        <v>184</v>
      </c>
      <c r="E1128" s="192" t="s">
        <v>1</v>
      </c>
      <c r="F1128" s="193" t="s">
        <v>1527</v>
      </c>
      <c r="H1128" s="194">
        <v>2</v>
      </c>
      <c r="I1128" s="195"/>
      <c r="L1128" s="190"/>
      <c r="M1128" s="196"/>
      <c r="N1128" s="197"/>
      <c r="O1128" s="197"/>
      <c r="P1128" s="197"/>
      <c r="Q1128" s="197"/>
      <c r="R1128" s="197"/>
      <c r="S1128" s="197"/>
      <c r="T1128" s="198"/>
      <c r="AT1128" s="192" t="s">
        <v>184</v>
      </c>
      <c r="AU1128" s="192" t="s">
        <v>89</v>
      </c>
      <c r="AV1128" s="13" t="s">
        <v>89</v>
      </c>
      <c r="AW1128" s="13" t="s">
        <v>35</v>
      </c>
      <c r="AX1128" s="13" t="s">
        <v>79</v>
      </c>
      <c r="AY1128" s="192" t="s">
        <v>177</v>
      </c>
    </row>
    <row r="1129" spans="1:65" s="13" customFormat="1">
      <c r="B1129" s="190"/>
      <c r="D1129" s="191" t="s">
        <v>184</v>
      </c>
      <c r="E1129" s="192" t="s">
        <v>1</v>
      </c>
      <c r="F1129" s="193" t="s">
        <v>1528</v>
      </c>
      <c r="H1129" s="194">
        <v>2</v>
      </c>
      <c r="I1129" s="195"/>
      <c r="L1129" s="190"/>
      <c r="M1129" s="196"/>
      <c r="N1129" s="197"/>
      <c r="O1129" s="197"/>
      <c r="P1129" s="197"/>
      <c r="Q1129" s="197"/>
      <c r="R1129" s="197"/>
      <c r="S1129" s="197"/>
      <c r="T1129" s="198"/>
      <c r="AT1129" s="192" t="s">
        <v>184</v>
      </c>
      <c r="AU1129" s="192" t="s">
        <v>89</v>
      </c>
      <c r="AV1129" s="13" t="s">
        <v>89</v>
      </c>
      <c r="AW1129" s="13" t="s">
        <v>35</v>
      </c>
      <c r="AX1129" s="13" t="s">
        <v>79</v>
      </c>
      <c r="AY1129" s="192" t="s">
        <v>177</v>
      </c>
    </row>
    <row r="1130" spans="1:65" s="13" customFormat="1">
      <c r="B1130" s="190"/>
      <c r="D1130" s="191" t="s">
        <v>184</v>
      </c>
      <c r="E1130" s="192" t="s">
        <v>1</v>
      </c>
      <c r="F1130" s="193" t="s">
        <v>1529</v>
      </c>
      <c r="H1130" s="194">
        <v>1</v>
      </c>
      <c r="I1130" s="195"/>
      <c r="L1130" s="190"/>
      <c r="M1130" s="196"/>
      <c r="N1130" s="197"/>
      <c r="O1130" s="197"/>
      <c r="P1130" s="197"/>
      <c r="Q1130" s="197"/>
      <c r="R1130" s="197"/>
      <c r="S1130" s="197"/>
      <c r="T1130" s="198"/>
      <c r="AT1130" s="192" t="s">
        <v>184</v>
      </c>
      <c r="AU1130" s="192" t="s">
        <v>89</v>
      </c>
      <c r="AV1130" s="13" t="s">
        <v>89</v>
      </c>
      <c r="AW1130" s="13" t="s">
        <v>35</v>
      </c>
      <c r="AX1130" s="13" t="s">
        <v>79</v>
      </c>
      <c r="AY1130" s="192" t="s">
        <v>177</v>
      </c>
    </row>
    <row r="1131" spans="1:65" s="14" customFormat="1">
      <c r="B1131" s="199"/>
      <c r="D1131" s="191" t="s">
        <v>184</v>
      </c>
      <c r="E1131" s="200" t="s">
        <v>1</v>
      </c>
      <c r="F1131" s="201" t="s">
        <v>186</v>
      </c>
      <c r="H1131" s="202">
        <v>5</v>
      </c>
      <c r="I1131" s="203"/>
      <c r="L1131" s="199"/>
      <c r="M1131" s="204"/>
      <c r="N1131" s="205"/>
      <c r="O1131" s="205"/>
      <c r="P1131" s="205"/>
      <c r="Q1131" s="205"/>
      <c r="R1131" s="205"/>
      <c r="S1131" s="205"/>
      <c r="T1131" s="206"/>
      <c r="AT1131" s="200" t="s">
        <v>184</v>
      </c>
      <c r="AU1131" s="200" t="s">
        <v>89</v>
      </c>
      <c r="AV1131" s="14" t="s">
        <v>183</v>
      </c>
      <c r="AW1131" s="14" t="s">
        <v>35</v>
      </c>
      <c r="AX1131" s="14" t="s">
        <v>87</v>
      </c>
      <c r="AY1131" s="200" t="s">
        <v>177</v>
      </c>
    </row>
    <row r="1132" spans="1:65" s="2" customFormat="1" ht="16.5" customHeight="1">
      <c r="A1132" s="33"/>
      <c r="B1132" s="141"/>
      <c r="C1132" s="176" t="s">
        <v>1530</v>
      </c>
      <c r="D1132" s="176" t="s">
        <v>179</v>
      </c>
      <c r="E1132" s="177" t="s">
        <v>1531</v>
      </c>
      <c r="F1132" s="178" t="s">
        <v>1532</v>
      </c>
      <c r="G1132" s="179" t="s">
        <v>519</v>
      </c>
      <c r="H1132" s="180">
        <v>6</v>
      </c>
      <c r="I1132" s="181"/>
      <c r="J1132" s="182">
        <f>ROUND(I1132*H1132,2)</f>
        <v>0</v>
      </c>
      <c r="K1132" s="183"/>
      <c r="L1132" s="34"/>
      <c r="M1132" s="184" t="s">
        <v>1</v>
      </c>
      <c r="N1132" s="185" t="s">
        <v>44</v>
      </c>
      <c r="O1132" s="59"/>
      <c r="P1132" s="186">
        <f>O1132*H1132</f>
        <v>0</v>
      </c>
      <c r="Q1132" s="186">
        <v>0</v>
      </c>
      <c r="R1132" s="186">
        <f>Q1132*H1132</f>
        <v>0</v>
      </c>
      <c r="S1132" s="186">
        <v>0</v>
      </c>
      <c r="T1132" s="187">
        <f>S1132*H1132</f>
        <v>0</v>
      </c>
      <c r="U1132" s="33"/>
      <c r="V1132" s="33"/>
      <c r="W1132" s="33"/>
      <c r="X1132" s="33"/>
      <c r="Y1132" s="33"/>
      <c r="Z1132" s="33"/>
      <c r="AA1132" s="33"/>
      <c r="AB1132" s="33"/>
      <c r="AC1132" s="33"/>
      <c r="AD1132" s="33"/>
      <c r="AE1132" s="33"/>
      <c r="AR1132" s="188" t="s">
        <v>183</v>
      </c>
      <c r="AT1132" s="188" t="s">
        <v>179</v>
      </c>
      <c r="AU1132" s="188" t="s">
        <v>89</v>
      </c>
      <c r="AY1132" s="18" t="s">
        <v>177</v>
      </c>
      <c r="BE1132" s="189">
        <f>IF(N1132="základní",J1132,0)</f>
        <v>0</v>
      </c>
      <c r="BF1132" s="189">
        <f>IF(N1132="snížená",J1132,0)</f>
        <v>0</v>
      </c>
      <c r="BG1132" s="189">
        <f>IF(N1132="zákl. přenesená",J1132,0)</f>
        <v>0</v>
      </c>
      <c r="BH1132" s="189">
        <f>IF(N1132="sníž. přenesená",J1132,0)</f>
        <v>0</v>
      </c>
      <c r="BI1132" s="189">
        <f>IF(N1132="nulová",J1132,0)</f>
        <v>0</v>
      </c>
      <c r="BJ1132" s="18" t="s">
        <v>87</v>
      </c>
      <c r="BK1132" s="189">
        <f>ROUND(I1132*H1132,2)</f>
        <v>0</v>
      </c>
      <c r="BL1132" s="18" t="s">
        <v>183</v>
      </c>
      <c r="BM1132" s="188" t="s">
        <v>1533</v>
      </c>
    </row>
    <row r="1133" spans="1:65" s="2" customFormat="1" ht="16.5" customHeight="1">
      <c r="A1133" s="33"/>
      <c r="B1133" s="141"/>
      <c r="C1133" s="176" t="s">
        <v>971</v>
      </c>
      <c r="D1133" s="176" t="s">
        <v>179</v>
      </c>
      <c r="E1133" s="177" t="s">
        <v>1534</v>
      </c>
      <c r="F1133" s="178" t="s">
        <v>1535</v>
      </c>
      <c r="G1133" s="179" t="s">
        <v>519</v>
      </c>
      <c r="H1133" s="180">
        <v>3</v>
      </c>
      <c r="I1133" s="181"/>
      <c r="J1133" s="182">
        <f>ROUND(I1133*H1133,2)</f>
        <v>0</v>
      </c>
      <c r="K1133" s="183"/>
      <c r="L1133" s="34"/>
      <c r="M1133" s="184" t="s">
        <v>1</v>
      </c>
      <c r="N1133" s="185" t="s">
        <v>44</v>
      </c>
      <c r="O1133" s="59"/>
      <c r="P1133" s="186">
        <f>O1133*H1133</f>
        <v>0</v>
      </c>
      <c r="Q1133" s="186">
        <v>0</v>
      </c>
      <c r="R1133" s="186">
        <f>Q1133*H1133</f>
        <v>0</v>
      </c>
      <c r="S1133" s="186">
        <v>0</v>
      </c>
      <c r="T1133" s="187">
        <f>S1133*H1133</f>
        <v>0</v>
      </c>
      <c r="U1133" s="33"/>
      <c r="V1133" s="33"/>
      <c r="W1133" s="33"/>
      <c r="X1133" s="33"/>
      <c r="Y1133" s="33"/>
      <c r="Z1133" s="33"/>
      <c r="AA1133" s="33"/>
      <c r="AB1133" s="33"/>
      <c r="AC1133" s="33"/>
      <c r="AD1133" s="33"/>
      <c r="AE1133" s="33"/>
      <c r="AR1133" s="188" t="s">
        <v>183</v>
      </c>
      <c r="AT1133" s="188" t="s">
        <v>179</v>
      </c>
      <c r="AU1133" s="188" t="s">
        <v>89</v>
      </c>
      <c r="AY1133" s="18" t="s">
        <v>177</v>
      </c>
      <c r="BE1133" s="189">
        <f>IF(N1133="základní",J1133,0)</f>
        <v>0</v>
      </c>
      <c r="BF1133" s="189">
        <f>IF(N1133="snížená",J1133,0)</f>
        <v>0</v>
      </c>
      <c r="BG1133" s="189">
        <f>IF(N1133="zákl. přenesená",J1133,0)</f>
        <v>0</v>
      </c>
      <c r="BH1133" s="189">
        <f>IF(N1133="sníž. přenesená",J1133,0)</f>
        <v>0</v>
      </c>
      <c r="BI1133" s="189">
        <f>IF(N1133="nulová",J1133,0)</f>
        <v>0</v>
      </c>
      <c r="BJ1133" s="18" t="s">
        <v>87</v>
      </c>
      <c r="BK1133" s="189">
        <f>ROUND(I1133*H1133,2)</f>
        <v>0</v>
      </c>
      <c r="BL1133" s="18" t="s">
        <v>183</v>
      </c>
      <c r="BM1133" s="188" t="s">
        <v>1536</v>
      </c>
    </row>
    <row r="1134" spans="1:65" s="12" customFormat="1" ht="22.95" customHeight="1">
      <c r="B1134" s="163"/>
      <c r="D1134" s="164" t="s">
        <v>78</v>
      </c>
      <c r="E1134" s="174" t="s">
        <v>1537</v>
      </c>
      <c r="F1134" s="174" t="s">
        <v>1538</v>
      </c>
      <c r="I1134" s="166"/>
      <c r="J1134" s="175">
        <f>BK1134</f>
        <v>0</v>
      </c>
      <c r="L1134" s="163"/>
      <c r="M1134" s="168"/>
      <c r="N1134" s="169"/>
      <c r="O1134" s="169"/>
      <c r="P1134" s="170">
        <f>SUM(P1135:P1136)</f>
        <v>0</v>
      </c>
      <c r="Q1134" s="169"/>
      <c r="R1134" s="170">
        <f>SUM(R1135:R1136)</f>
        <v>0</v>
      </c>
      <c r="S1134" s="169"/>
      <c r="T1134" s="171">
        <f>SUM(T1135:T1136)</f>
        <v>0</v>
      </c>
      <c r="AR1134" s="164" t="s">
        <v>87</v>
      </c>
      <c r="AT1134" s="172" t="s">
        <v>78</v>
      </c>
      <c r="AU1134" s="172" t="s">
        <v>87</v>
      </c>
      <c r="AY1134" s="164" t="s">
        <v>177</v>
      </c>
      <c r="BK1134" s="173">
        <f>SUM(BK1135:BK1136)</f>
        <v>0</v>
      </c>
    </row>
    <row r="1135" spans="1:65" s="2" customFormat="1" ht="16.5" customHeight="1">
      <c r="A1135" s="33"/>
      <c r="B1135" s="141"/>
      <c r="C1135" s="176" t="s">
        <v>995</v>
      </c>
      <c r="D1135" s="176" t="s">
        <v>179</v>
      </c>
      <c r="E1135" s="177" t="s">
        <v>1539</v>
      </c>
      <c r="F1135" s="178" t="s">
        <v>1540</v>
      </c>
      <c r="G1135" s="179" t="s">
        <v>282</v>
      </c>
      <c r="H1135" s="180">
        <v>75</v>
      </c>
      <c r="I1135" s="181"/>
      <c r="J1135" s="182">
        <f>ROUND(I1135*H1135,2)</f>
        <v>0</v>
      </c>
      <c r="K1135" s="183"/>
      <c r="L1135" s="34"/>
      <c r="M1135" s="184" t="s">
        <v>1</v>
      </c>
      <c r="N1135" s="185" t="s">
        <v>44</v>
      </c>
      <c r="O1135" s="59"/>
      <c r="P1135" s="186">
        <f>O1135*H1135</f>
        <v>0</v>
      </c>
      <c r="Q1135" s="186">
        <v>0</v>
      </c>
      <c r="R1135" s="186">
        <f>Q1135*H1135</f>
        <v>0</v>
      </c>
      <c r="S1135" s="186">
        <v>0</v>
      </c>
      <c r="T1135" s="187">
        <f>S1135*H1135</f>
        <v>0</v>
      </c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  <c r="AR1135" s="188" t="s">
        <v>183</v>
      </c>
      <c r="AT1135" s="188" t="s">
        <v>179</v>
      </c>
      <c r="AU1135" s="188" t="s">
        <v>89</v>
      </c>
      <c r="AY1135" s="18" t="s">
        <v>177</v>
      </c>
      <c r="BE1135" s="189">
        <f>IF(N1135="základní",J1135,0)</f>
        <v>0</v>
      </c>
      <c r="BF1135" s="189">
        <f>IF(N1135="snížená",J1135,0)</f>
        <v>0</v>
      </c>
      <c r="BG1135" s="189">
        <f>IF(N1135="zákl. přenesená",J1135,0)</f>
        <v>0</v>
      </c>
      <c r="BH1135" s="189">
        <f>IF(N1135="sníž. přenesená",J1135,0)</f>
        <v>0</v>
      </c>
      <c r="BI1135" s="189">
        <f>IF(N1135="nulová",J1135,0)</f>
        <v>0</v>
      </c>
      <c r="BJ1135" s="18" t="s">
        <v>87</v>
      </c>
      <c r="BK1135" s="189">
        <f>ROUND(I1135*H1135,2)</f>
        <v>0</v>
      </c>
      <c r="BL1135" s="18" t="s">
        <v>183</v>
      </c>
      <c r="BM1135" s="188" t="s">
        <v>1541</v>
      </c>
    </row>
    <row r="1136" spans="1:65" s="2" customFormat="1" ht="16.5" customHeight="1">
      <c r="A1136" s="33"/>
      <c r="B1136" s="141"/>
      <c r="C1136" s="176" t="s">
        <v>1542</v>
      </c>
      <c r="D1136" s="176" t="s">
        <v>179</v>
      </c>
      <c r="E1136" s="177" t="s">
        <v>1543</v>
      </c>
      <c r="F1136" s="178" t="s">
        <v>1544</v>
      </c>
      <c r="G1136" s="179" t="s">
        <v>282</v>
      </c>
      <c r="H1136" s="180">
        <v>75</v>
      </c>
      <c r="I1136" s="181"/>
      <c r="J1136" s="182">
        <f>ROUND(I1136*H1136,2)</f>
        <v>0</v>
      </c>
      <c r="K1136" s="183"/>
      <c r="L1136" s="34"/>
      <c r="M1136" s="184" t="s">
        <v>1</v>
      </c>
      <c r="N1136" s="185" t="s">
        <v>44</v>
      </c>
      <c r="O1136" s="59"/>
      <c r="P1136" s="186">
        <f>O1136*H1136</f>
        <v>0</v>
      </c>
      <c r="Q1136" s="186">
        <v>0</v>
      </c>
      <c r="R1136" s="186">
        <f>Q1136*H1136</f>
        <v>0</v>
      </c>
      <c r="S1136" s="186">
        <v>0</v>
      </c>
      <c r="T1136" s="187">
        <f>S1136*H1136</f>
        <v>0</v>
      </c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  <c r="AR1136" s="188" t="s">
        <v>183</v>
      </c>
      <c r="AT1136" s="188" t="s">
        <v>179</v>
      </c>
      <c r="AU1136" s="188" t="s">
        <v>89</v>
      </c>
      <c r="AY1136" s="18" t="s">
        <v>177</v>
      </c>
      <c r="BE1136" s="189">
        <f>IF(N1136="základní",J1136,0)</f>
        <v>0</v>
      </c>
      <c r="BF1136" s="189">
        <f>IF(N1136="snížená",J1136,0)</f>
        <v>0</v>
      </c>
      <c r="BG1136" s="189">
        <f>IF(N1136="zákl. přenesená",J1136,0)</f>
        <v>0</v>
      </c>
      <c r="BH1136" s="189">
        <f>IF(N1136="sníž. přenesená",J1136,0)</f>
        <v>0</v>
      </c>
      <c r="BI1136" s="189">
        <f>IF(N1136="nulová",J1136,0)</f>
        <v>0</v>
      </c>
      <c r="BJ1136" s="18" t="s">
        <v>87</v>
      </c>
      <c r="BK1136" s="189">
        <f>ROUND(I1136*H1136,2)</f>
        <v>0</v>
      </c>
      <c r="BL1136" s="18" t="s">
        <v>183</v>
      </c>
      <c r="BM1136" s="188" t="s">
        <v>1545</v>
      </c>
    </row>
    <row r="1137" spans="1:65" s="12" customFormat="1" ht="25.95" customHeight="1">
      <c r="B1137" s="163"/>
      <c r="D1137" s="164" t="s">
        <v>78</v>
      </c>
      <c r="E1137" s="165" t="s">
        <v>154</v>
      </c>
      <c r="F1137" s="165" t="s">
        <v>1546</v>
      </c>
      <c r="I1137" s="166"/>
      <c r="J1137" s="167">
        <f>BK1137</f>
        <v>0</v>
      </c>
      <c r="L1137" s="163"/>
      <c r="M1137" s="168"/>
      <c r="N1137" s="169"/>
      <c r="O1137" s="169"/>
      <c r="P1137" s="170">
        <f>P1138+P1140+P1142+P1144</f>
        <v>0</v>
      </c>
      <c r="Q1137" s="169"/>
      <c r="R1137" s="170">
        <f>R1138+R1140+R1142+R1144</f>
        <v>0</v>
      </c>
      <c r="S1137" s="169"/>
      <c r="T1137" s="171">
        <f>T1138+T1140+T1142+T1144</f>
        <v>0</v>
      </c>
      <c r="AR1137" s="164" t="s">
        <v>275</v>
      </c>
      <c r="AT1137" s="172" t="s">
        <v>78</v>
      </c>
      <c r="AU1137" s="172" t="s">
        <v>79</v>
      </c>
      <c r="AY1137" s="164" t="s">
        <v>177</v>
      </c>
      <c r="BK1137" s="173">
        <f>BK1138+BK1140+BK1142+BK1144</f>
        <v>0</v>
      </c>
    </row>
    <row r="1138" spans="1:65" s="12" customFormat="1" ht="22.95" customHeight="1">
      <c r="B1138" s="163"/>
      <c r="D1138" s="164" t="s">
        <v>78</v>
      </c>
      <c r="E1138" s="174" t="s">
        <v>1547</v>
      </c>
      <c r="F1138" s="174" t="s">
        <v>1548</v>
      </c>
      <c r="I1138" s="166"/>
      <c r="J1138" s="175">
        <f>BK1138</f>
        <v>0</v>
      </c>
      <c r="L1138" s="163"/>
      <c r="M1138" s="168"/>
      <c r="N1138" s="169"/>
      <c r="O1138" s="169"/>
      <c r="P1138" s="170">
        <f>P1139</f>
        <v>0</v>
      </c>
      <c r="Q1138" s="169"/>
      <c r="R1138" s="170">
        <f>R1139</f>
        <v>0</v>
      </c>
      <c r="S1138" s="169"/>
      <c r="T1138" s="171">
        <f>T1139</f>
        <v>0</v>
      </c>
      <c r="AR1138" s="164" t="s">
        <v>275</v>
      </c>
      <c r="AT1138" s="172" t="s">
        <v>78</v>
      </c>
      <c r="AU1138" s="172" t="s">
        <v>87</v>
      </c>
      <c r="AY1138" s="164" t="s">
        <v>177</v>
      </c>
      <c r="BK1138" s="173">
        <f>BK1139</f>
        <v>0</v>
      </c>
    </row>
    <row r="1139" spans="1:65" s="2" customFormat="1" ht="16.5" customHeight="1">
      <c r="A1139" s="33"/>
      <c r="B1139" s="141"/>
      <c r="C1139" s="176" t="s">
        <v>1264</v>
      </c>
      <c r="D1139" s="176" t="s">
        <v>179</v>
      </c>
      <c r="E1139" s="177" t="s">
        <v>1549</v>
      </c>
      <c r="F1139" s="178" t="s">
        <v>1550</v>
      </c>
      <c r="G1139" s="179" t="s">
        <v>1551</v>
      </c>
      <c r="H1139" s="180">
        <v>1</v>
      </c>
      <c r="I1139" s="181"/>
      <c r="J1139" s="182">
        <f>ROUND(I1139*H1139,2)</f>
        <v>0</v>
      </c>
      <c r="K1139" s="183"/>
      <c r="L1139" s="34"/>
      <c r="M1139" s="184" t="s">
        <v>1</v>
      </c>
      <c r="N1139" s="185" t="s">
        <v>44</v>
      </c>
      <c r="O1139" s="59"/>
      <c r="P1139" s="186">
        <f>O1139*H1139</f>
        <v>0</v>
      </c>
      <c r="Q1139" s="186">
        <v>0</v>
      </c>
      <c r="R1139" s="186">
        <f>Q1139*H1139</f>
        <v>0</v>
      </c>
      <c r="S1139" s="186">
        <v>0</v>
      </c>
      <c r="T1139" s="187">
        <f>S1139*H1139</f>
        <v>0</v>
      </c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  <c r="AR1139" s="188" t="s">
        <v>1552</v>
      </c>
      <c r="AT1139" s="188" t="s">
        <v>179</v>
      </c>
      <c r="AU1139" s="188" t="s">
        <v>89</v>
      </c>
      <c r="AY1139" s="18" t="s">
        <v>177</v>
      </c>
      <c r="BE1139" s="189">
        <f>IF(N1139="základní",J1139,0)</f>
        <v>0</v>
      </c>
      <c r="BF1139" s="189">
        <f>IF(N1139="snížená",J1139,0)</f>
        <v>0</v>
      </c>
      <c r="BG1139" s="189">
        <f>IF(N1139="zákl. přenesená",J1139,0)</f>
        <v>0</v>
      </c>
      <c r="BH1139" s="189">
        <f>IF(N1139="sníž. přenesená",J1139,0)</f>
        <v>0</v>
      </c>
      <c r="BI1139" s="189">
        <f>IF(N1139="nulová",J1139,0)</f>
        <v>0</v>
      </c>
      <c r="BJ1139" s="18" t="s">
        <v>87</v>
      </c>
      <c r="BK1139" s="189">
        <f>ROUND(I1139*H1139,2)</f>
        <v>0</v>
      </c>
      <c r="BL1139" s="18" t="s">
        <v>1552</v>
      </c>
      <c r="BM1139" s="188" t="s">
        <v>1553</v>
      </c>
    </row>
    <row r="1140" spans="1:65" s="12" customFormat="1" ht="22.95" customHeight="1">
      <c r="B1140" s="163"/>
      <c r="D1140" s="164" t="s">
        <v>78</v>
      </c>
      <c r="E1140" s="174" t="s">
        <v>1554</v>
      </c>
      <c r="F1140" s="174" t="s">
        <v>153</v>
      </c>
      <c r="I1140" s="166"/>
      <c r="J1140" s="175">
        <f>BK1140</f>
        <v>0</v>
      </c>
      <c r="L1140" s="163"/>
      <c r="M1140" s="168"/>
      <c r="N1140" s="169"/>
      <c r="O1140" s="169"/>
      <c r="P1140" s="170">
        <f>P1141</f>
        <v>0</v>
      </c>
      <c r="Q1140" s="169"/>
      <c r="R1140" s="170">
        <f>R1141</f>
        <v>0</v>
      </c>
      <c r="S1140" s="169"/>
      <c r="T1140" s="171">
        <f>T1141</f>
        <v>0</v>
      </c>
      <c r="AR1140" s="164" t="s">
        <v>275</v>
      </c>
      <c r="AT1140" s="172" t="s">
        <v>78</v>
      </c>
      <c r="AU1140" s="172" t="s">
        <v>87</v>
      </c>
      <c r="AY1140" s="164" t="s">
        <v>177</v>
      </c>
      <c r="BK1140" s="173">
        <f>BK1141</f>
        <v>0</v>
      </c>
    </row>
    <row r="1141" spans="1:65" s="2" customFormat="1" ht="16.5" customHeight="1">
      <c r="A1141" s="33"/>
      <c r="B1141" s="141"/>
      <c r="C1141" s="176" t="s">
        <v>998</v>
      </c>
      <c r="D1141" s="176" t="s">
        <v>179</v>
      </c>
      <c r="E1141" s="177" t="s">
        <v>1555</v>
      </c>
      <c r="F1141" s="178" t="s">
        <v>153</v>
      </c>
      <c r="G1141" s="179" t="s">
        <v>798</v>
      </c>
      <c r="H1141" s="233"/>
      <c r="I1141" s="181"/>
      <c r="J1141" s="182">
        <f>ROUND(I1141*H1141,2)</f>
        <v>0</v>
      </c>
      <c r="K1141" s="183"/>
      <c r="L1141" s="34"/>
      <c r="M1141" s="184" t="s">
        <v>1</v>
      </c>
      <c r="N1141" s="185" t="s">
        <v>44</v>
      </c>
      <c r="O1141" s="59"/>
      <c r="P1141" s="186">
        <f>O1141*H1141</f>
        <v>0</v>
      </c>
      <c r="Q1141" s="186">
        <v>0</v>
      </c>
      <c r="R1141" s="186">
        <f>Q1141*H1141</f>
        <v>0</v>
      </c>
      <c r="S1141" s="186">
        <v>0</v>
      </c>
      <c r="T1141" s="187">
        <f>S1141*H1141</f>
        <v>0</v>
      </c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  <c r="AR1141" s="188" t="s">
        <v>1552</v>
      </c>
      <c r="AT1141" s="188" t="s">
        <v>179</v>
      </c>
      <c r="AU1141" s="188" t="s">
        <v>89</v>
      </c>
      <c r="AY1141" s="18" t="s">
        <v>177</v>
      </c>
      <c r="BE1141" s="189">
        <f>IF(N1141="základní",J1141,0)</f>
        <v>0</v>
      </c>
      <c r="BF1141" s="189">
        <f>IF(N1141="snížená",J1141,0)</f>
        <v>0</v>
      </c>
      <c r="BG1141" s="189">
        <f>IF(N1141="zákl. přenesená",J1141,0)</f>
        <v>0</v>
      </c>
      <c r="BH1141" s="189">
        <f>IF(N1141="sníž. přenesená",J1141,0)</f>
        <v>0</v>
      </c>
      <c r="BI1141" s="189">
        <f>IF(N1141="nulová",J1141,0)</f>
        <v>0</v>
      </c>
      <c r="BJ1141" s="18" t="s">
        <v>87</v>
      </c>
      <c r="BK1141" s="189">
        <f>ROUND(I1141*H1141,2)</f>
        <v>0</v>
      </c>
      <c r="BL1141" s="18" t="s">
        <v>1552</v>
      </c>
      <c r="BM1141" s="188" t="s">
        <v>1556</v>
      </c>
    </row>
    <row r="1142" spans="1:65" s="12" customFormat="1" ht="22.95" customHeight="1">
      <c r="B1142" s="163"/>
      <c r="D1142" s="164" t="s">
        <v>78</v>
      </c>
      <c r="E1142" s="174" t="s">
        <v>1557</v>
      </c>
      <c r="F1142" s="174" t="s">
        <v>1558</v>
      </c>
      <c r="I1142" s="166"/>
      <c r="J1142" s="175">
        <f>BK1142</f>
        <v>0</v>
      </c>
      <c r="L1142" s="163"/>
      <c r="M1142" s="168"/>
      <c r="N1142" s="169"/>
      <c r="O1142" s="169"/>
      <c r="P1142" s="170">
        <f>P1143</f>
        <v>0</v>
      </c>
      <c r="Q1142" s="169"/>
      <c r="R1142" s="170">
        <f>R1143</f>
        <v>0</v>
      </c>
      <c r="S1142" s="169"/>
      <c r="T1142" s="171">
        <f>T1143</f>
        <v>0</v>
      </c>
      <c r="AR1142" s="164" t="s">
        <v>275</v>
      </c>
      <c r="AT1142" s="172" t="s">
        <v>78</v>
      </c>
      <c r="AU1142" s="172" t="s">
        <v>87</v>
      </c>
      <c r="AY1142" s="164" t="s">
        <v>177</v>
      </c>
      <c r="BK1142" s="173">
        <f>BK1143</f>
        <v>0</v>
      </c>
    </row>
    <row r="1143" spans="1:65" s="2" customFormat="1" ht="16.5" customHeight="1">
      <c r="A1143" s="33"/>
      <c r="B1143" s="141"/>
      <c r="C1143" s="176" t="s">
        <v>1559</v>
      </c>
      <c r="D1143" s="176" t="s">
        <v>179</v>
      </c>
      <c r="E1143" s="177" t="s">
        <v>1560</v>
      </c>
      <c r="F1143" s="178" t="s">
        <v>1561</v>
      </c>
      <c r="G1143" s="179" t="s">
        <v>1551</v>
      </c>
      <c r="H1143" s="180">
        <v>1</v>
      </c>
      <c r="I1143" s="181"/>
      <c r="J1143" s="182">
        <f>ROUND(I1143*H1143,2)</f>
        <v>0</v>
      </c>
      <c r="K1143" s="183"/>
      <c r="L1143" s="34"/>
      <c r="M1143" s="184" t="s">
        <v>1</v>
      </c>
      <c r="N1143" s="185" t="s">
        <v>44</v>
      </c>
      <c r="O1143" s="59"/>
      <c r="P1143" s="186">
        <f>O1143*H1143</f>
        <v>0</v>
      </c>
      <c r="Q1143" s="186">
        <v>0</v>
      </c>
      <c r="R1143" s="186">
        <f>Q1143*H1143</f>
        <v>0</v>
      </c>
      <c r="S1143" s="186">
        <v>0</v>
      </c>
      <c r="T1143" s="187">
        <f>S1143*H1143</f>
        <v>0</v>
      </c>
      <c r="U1143" s="33"/>
      <c r="V1143" s="33"/>
      <c r="W1143" s="33"/>
      <c r="X1143" s="33"/>
      <c r="Y1143" s="33"/>
      <c r="Z1143" s="33"/>
      <c r="AA1143" s="33"/>
      <c r="AB1143" s="33"/>
      <c r="AC1143" s="33"/>
      <c r="AD1143" s="33"/>
      <c r="AE1143" s="33"/>
      <c r="AR1143" s="188" t="s">
        <v>1552</v>
      </c>
      <c r="AT1143" s="188" t="s">
        <v>179</v>
      </c>
      <c r="AU1143" s="188" t="s">
        <v>89</v>
      </c>
      <c r="AY1143" s="18" t="s">
        <v>177</v>
      </c>
      <c r="BE1143" s="189">
        <f>IF(N1143="základní",J1143,0)</f>
        <v>0</v>
      </c>
      <c r="BF1143" s="189">
        <f>IF(N1143="snížená",J1143,0)</f>
        <v>0</v>
      </c>
      <c r="BG1143" s="189">
        <f>IF(N1143="zákl. přenesená",J1143,0)</f>
        <v>0</v>
      </c>
      <c r="BH1143" s="189">
        <f>IF(N1143="sníž. přenesená",J1143,0)</f>
        <v>0</v>
      </c>
      <c r="BI1143" s="189">
        <f>IF(N1143="nulová",J1143,0)</f>
        <v>0</v>
      </c>
      <c r="BJ1143" s="18" t="s">
        <v>87</v>
      </c>
      <c r="BK1143" s="189">
        <f>ROUND(I1143*H1143,2)</f>
        <v>0</v>
      </c>
      <c r="BL1143" s="18" t="s">
        <v>1552</v>
      </c>
      <c r="BM1143" s="188" t="s">
        <v>1562</v>
      </c>
    </row>
    <row r="1144" spans="1:65" s="12" customFormat="1" ht="22.95" customHeight="1">
      <c r="B1144" s="163"/>
      <c r="D1144" s="164" t="s">
        <v>78</v>
      </c>
      <c r="E1144" s="174" t="s">
        <v>1563</v>
      </c>
      <c r="F1144" s="174" t="s">
        <v>157</v>
      </c>
      <c r="I1144" s="166"/>
      <c r="J1144" s="175">
        <f>BK1144</f>
        <v>0</v>
      </c>
      <c r="L1144" s="163"/>
      <c r="M1144" s="168"/>
      <c r="N1144" s="169"/>
      <c r="O1144" s="169"/>
      <c r="P1144" s="170">
        <f>P1145</f>
        <v>0</v>
      </c>
      <c r="Q1144" s="169"/>
      <c r="R1144" s="170">
        <f>R1145</f>
        <v>0</v>
      </c>
      <c r="S1144" s="169"/>
      <c r="T1144" s="171">
        <f>T1145</f>
        <v>0</v>
      </c>
      <c r="AR1144" s="164" t="s">
        <v>275</v>
      </c>
      <c r="AT1144" s="172" t="s">
        <v>78</v>
      </c>
      <c r="AU1144" s="172" t="s">
        <v>87</v>
      </c>
      <c r="AY1144" s="164" t="s">
        <v>177</v>
      </c>
      <c r="BK1144" s="173">
        <f>BK1145</f>
        <v>0</v>
      </c>
    </row>
    <row r="1145" spans="1:65" s="2" customFormat="1" ht="16.5" customHeight="1">
      <c r="A1145" s="33"/>
      <c r="B1145" s="141"/>
      <c r="C1145" s="176" t="s">
        <v>1564</v>
      </c>
      <c r="D1145" s="176" t="s">
        <v>179</v>
      </c>
      <c r="E1145" s="177" t="s">
        <v>1565</v>
      </c>
      <c r="F1145" s="178" t="s">
        <v>157</v>
      </c>
      <c r="G1145" s="179" t="s">
        <v>798</v>
      </c>
      <c r="H1145" s="233"/>
      <c r="I1145" s="181"/>
      <c r="J1145" s="182">
        <f>ROUND(I1145*H1145,2)</f>
        <v>0</v>
      </c>
      <c r="K1145" s="183"/>
      <c r="L1145" s="34"/>
      <c r="M1145" s="234" t="s">
        <v>1</v>
      </c>
      <c r="N1145" s="235" t="s">
        <v>44</v>
      </c>
      <c r="O1145" s="236"/>
      <c r="P1145" s="237">
        <f>O1145*H1145</f>
        <v>0</v>
      </c>
      <c r="Q1145" s="237">
        <v>0</v>
      </c>
      <c r="R1145" s="237">
        <f>Q1145*H1145</f>
        <v>0</v>
      </c>
      <c r="S1145" s="237">
        <v>0</v>
      </c>
      <c r="T1145" s="238">
        <f>S1145*H1145</f>
        <v>0</v>
      </c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R1145" s="188" t="s">
        <v>1552</v>
      </c>
      <c r="AT1145" s="188" t="s">
        <v>179</v>
      </c>
      <c r="AU1145" s="188" t="s">
        <v>89</v>
      </c>
      <c r="AY1145" s="18" t="s">
        <v>177</v>
      </c>
      <c r="BE1145" s="189">
        <f>IF(N1145="základní",J1145,0)</f>
        <v>0</v>
      </c>
      <c r="BF1145" s="189">
        <f>IF(N1145="snížená",J1145,0)</f>
        <v>0</v>
      </c>
      <c r="BG1145" s="189">
        <f>IF(N1145="zákl. přenesená",J1145,0)</f>
        <v>0</v>
      </c>
      <c r="BH1145" s="189">
        <f>IF(N1145="sníž. přenesená",J1145,0)</f>
        <v>0</v>
      </c>
      <c r="BI1145" s="189">
        <f>IF(N1145="nulová",J1145,0)</f>
        <v>0</v>
      </c>
      <c r="BJ1145" s="18" t="s">
        <v>87</v>
      </c>
      <c r="BK1145" s="189">
        <f>ROUND(I1145*H1145,2)</f>
        <v>0</v>
      </c>
      <c r="BL1145" s="18" t="s">
        <v>1552</v>
      </c>
      <c r="BM1145" s="188" t="s">
        <v>1566</v>
      </c>
    </row>
    <row r="1146" spans="1:65" s="2" customFormat="1" ht="6.9" customHeight="1">
      <c r="A1146" s="33"/>
      <c r="B1146" s="48"/>
      <c r="C1146" s="49"/>
      <c r="D1146" s="49"/>
      <c r="E1146" s="49"/>
      <c r="F1146" s="49"/>
      <c r="G1146" s="49"/>
      <c r="H1146" s="49"/>
      <c r="I1146" s="123"/>
      <c r="J1146" s="49"/>
      <c r="K1146" s="49"/>
      <c r="L1146" s="34"/>
      <c r="M1146" s="33"/>
      <c r="O1146" s="33"/>
      <c r="P1146" s="33"/>
      <c r="Q1146" s="33"/>
      <c r="R1146" s="33"/>
      <c r="S1146" s="33"/>
      <c r="T1146" s="33"/>
      <c r="U1146" s="33"/>
      <c r="V1146" s="33"/>
      <c r="W1146" s="33"/>
      <c r="X1146" s="33"/>
      <c r="Y1146" s="33"/>
      <c r="Z1146" s="33"/>
      <c r="AA1146" s="33"/>
      <c r="AB1146" s="33"/>
      <c r="AC1146" s="33"/>
      <c r="AD1146" s="33"/>
      <c r="AE1146" s="33"/>
    </row>
  </sheetData>
  <autoFilter ref="C168:K1145"/>
  <mergeCells count="14">
    <mergeCell ref="D147:F147"/>
    <mergeCell ref="E159:H159"/>
    <mergeCell ref="E161:H161"/>
    <mergeCell ref="L2:V2"/>
    <mergeCell ref="E87:H87"/>
    <mergeCell ref="D143:F143"/>
    <mergeCell ref="D144:F144"/>
    <mergeCell ref="D145:F145"/>
    <mergeCell ref="D146:F14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7"/>
  <sheetViews>
    <sheetView showGridLines="0" topLeftCell="A109" workbookViewId="0">
      <selection activeCell="X126" sqref="X12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94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4"/>
      <c r="L2" s="24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8" t="s">
        <v>92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89</v>
      </c>
    </row>
    <row r="4" spans="1:46" s="1" customFormat="1" ht="24.9" customHeight="1">
      <c r="B4" s="21"/>
      <c r="D4" s="22" t="s">
        <v>99</v>
      </c>
      <c r="I4" s="94"/>
      <c r="L4" s="21"/>
      <c r="M4" s="96" t="s">
        <v>10</v>
      </c>
      <c r="AT4" s="18" t="s">
        <v>3</v>
      </c>
    </row>
    <row r="5" spans="1:46" s="1" customFormat="1" ht="6.9" customHeight="1">
      <c r="B5" s="21"/>
      <c r="I5" s="94"/>
      <c r="L5" s="21"/>
    </row>
    <row r="6" spans="1:46" s="1" customFormat="1" ht="12" customHeight="1">
      <c r="B6" s="21"/>
      <c r="D6" s="28" t="s">
        <v>15</v>
      </c>
      <c r="I6" s="94"/>
      <c r="L6" s="21"/>
    </row>
    <row r="7" spans="1:46" s="1" customFormat="1" ht="16.5" customHeight="1">
      <c r="B7" s="21"/>
      <c r="E7" s="280" t="str">
        <f>'Rekapitulace stavby'!K6</f>
        <v>Snížení energetické náročnosti objektu Mateřská školka Sluníčko Písek</v>
      </c>
      <c r="F7" s="281"/>
      <c r="G7" s="281"/>
      <c r="H7" s="281"/>
      <c r="I7" s="94"/>
      <c r="L7" s="21"/>
    </row>
    <row r="8" spans="1:46" s="2" customFormat="1" ht="12" customHeight="1">
      <c r="A8" s="33"/>
      <c r="B8" s="34"/>
      <c r="C8" s="33"/>
      <c r="D8" s="28" t="s">
        <v>100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1" t="s">
        <v>1567</v>
      </c>
      <c r="F9" s="282"/>
      <c r="G9" s="282"/>
      <c r="H9" s="282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9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98" t="s">
        <v>21</v>
      </c>
      <c r="J12" s="56" t="str">
        <f>'Rekapitulace stavby'!AN8</f>
        <v>1. 11. 2019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98" t="s">
        <v>24</v>
      </c>
      <c r="J14" s="26" t="s">
        <v>25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98" t="s">
        <v>27</v>
      </c>
      <c r="J15" s="26" t="s">
        <v>28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9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3" t="str">
        <f>'Rekapitulace stavby'!E14</f>
        <v>Vyplň údaj</v>
      </c>
      <c r="F18" s="254"/>
      <c r="G18" s="254"/>
      <c r="H18" s="254"/>
      <c r="I18" s="9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98" t="s">
        <v>24</v>
      </c>
      <c r="J20" s="26" t="s">
        <v>32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33</v>
      </c>
      <c r="F21" s="33"/>
      <c r="G21" s="33"/>
      <c r="H21" s="33"/>
      <c r="I21" s="98" t="s">
        <v>27</v>
      </c>
      <c r="J21" s="26" t="s">
        <v>34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36</v>
      </c>
      <c r="E23" s="33"/>
      <c r="F23" s="33"/>
      <c r="G23" s="33"/>
      <c r="H23" s="33"/>
      <c r="I23" s="9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1568</v>
      </c>
      <c r="F24" s="33"/>
      <c r="G24" s="33"/>
      <c r="H24" s="33"/>
      <c r="I24" s="98" t="s">
        <v>27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38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58" t="s">
        <v>1</v>
      </c>
      <c r="F27" s="258"/>
      <c r="G27" s="258"/>
      <c r="H27" s="258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" customHeight="1">
      <c r="A30" s="33"/>
      <c r="B30" s="34"/>
      <c r="C30" s="33"/>
      <c r="D30" s="26" t="s">
        <v>102</v>
      </c>
      <c r="E30" s="33"/>
      <c r="F30" s="33"/>
      <c r="G30" s="33"/>
      <c r="H30" s="33"/>
      <c r="I30" s="97"/>
      <c r="J30" s="104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" customHeight="1">
      <c r="A31" s="33"/>
      <c r="B31" s="34"/>
      <c r="C31" s="33"/>
      <c r="D31" s="105" t="s">
        <v>103</v>
      </c>
      <c r="E31" s="33"/>
      <c r="F31" s="33"/>
      <c r="G31" s="33"/>
      <c r="H31" s="33"/>
      <c r="I31" s="97"/>
      <c r="J31" s="104">
        <f>J101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39</v>
      </c>
      <c r="E32" s="33"/>
      <c r="F32" s="33"/>
      <c r="G32" s="33"/>
      <c r="H32" s="33"/>
      <c r="I32" s="97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103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41</v>
      </c>
      <c r="G34" s="33"/>
      <c r="H34" s="33"/>
      <c r="I34" s="107" t="s">
        <v>40</v>
      </c>
      <c r="J34" s="37" t="s">
        <v>42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8" t="s">
        <v>43</v>
      </c>
      <c r="E35" s="28" t="s">
        <v>44</v>
      </c>
      <c r="F35" s="109">
        <f>ROUND((SUM(BE101:BE108) + SUM(BE128:BE146)),  2)</f>
        <v>0</v>
      </c>
      <c r="G35" s="33"/>
      <c r="H35" s="33"/>
      <c r="I35" s="110">
        <v>0.21</v>
      </c>
      <c r="J35" s="109">
        <f>ROUND(((SUM(BE101:BE108) + SUM(BE128:BE146))*I35),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45</v>
      </c>
      <c r="F36" s="109">
        <f>ROUND((SUM(BF101:BF108) + SUM(BF128:BF146)),  2)</f>
        <v>0</v>
      </c>
      <c r="G36" s="33"/>
      <c r="H36" s="33"/>
      <c r="I36" s="110">
        <v>0.15</v>
      </c>
      <c r="J36" s="109">
        <f>ROUND(((SUM(BF101:BF108) + SUM(BF128:BF146))*I36),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46</v>
      </c>
      <c r="F37" s="109">
        <f>ROUND((SUM(BG101:BG108) + SUM(BG128:BG146)),  2)</f>
        <v>0</v>
      </c>
      <c r="G37" s="33"/>
      <c r="H37" s="33"/>
      <c r="I37" s="110">
        <v>0.21</v>
      </c>
      <c r="J37" s="10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47</v>
      </c>
      <c r="F38" s="109">
        <f>ROUND((SUM(BH101:BH108) + SUM(BH128:BH146)),  2)</f>
        <v>0</v>
      </c>
      <c r="G38" s="33"/>
      <c r="H38" s="33"/>
      <c r="I38" s="110">
        <v>0.15</v>
      </c>
      <c r="J38" s="10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48</v>
      </c>
      <c r="F39" s="109">
        <f>ROUND((SUM(BI101:BI108) + SUM(BI128:BI146)),  2)</f>
        <v>0</v>
      </c>
      <c r="G39" s="33"/>
      <c r="H39" s="33"/>
      <c r="I39" s="110">
        <v>0</v>
      </c>
      <c r="J39" s="10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1"/>
      <c r="D41" s="112" t="s">
        <v>49</v>
      </c>
      <c r="E41" s="61"/>
      <c r="F41" s="61"/>
      <c r="G41" s="113" t="s">
        <v>50</v>
      </c>
      <c r="H41" s="114" t="s">
        <v>51</v>
      </c>
      <c r="I41" s="115"/>
      <c r="J41" s="116">
        <f>SUM(J32:J39)</f>
        <v>0</v>
      </c>
      <c r="K41" s="117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97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52</v>
      </c>
      <c r="E50" s="45"/>
      <c r="F50" s="45"/>
      <c r="G50" s="44" t="s">
        <v>53</v>
      </c>
      <c r="H50" s="45"/>
      <c r="I50" s="118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54</v>
      </c>
      <c r="E61" s="36"/>
      <c r="F61" s="119" t="s">
        <v>55</v>
      </c>
      <c r="G61" s="46" t="s">
        <v>54</v>
      </c>
      <c r="H61" s="36"/>
      <c r="I61" s="120"/>
      <c r="J61" s="121" t="s">
        <v>55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56</v>
      </c>
      <c r="E65" s="47"/>
      <c r="F65" s="47"/>
      <c r="G65" s="44" t="s">
        <v>57</v>
      </c>
      <c r="H65" s="47"/>
      <c r="I65" s="122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54</v>
      </c>
      <c r="E76" s="36"/>
      <c r="F76" s="119" t="s">
        <v>55</v>
      </c>
      <c r="G76" s="46" t="s">
        <v>54</v>
      </c>
      <c r="H76" s="36"/>
      <c r="I76" s="120"/>
      <c r="J76" s="121" t="s">
        <v>55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3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4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104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0" t="str">
        <f>E7</f>
        <v>Snížení energetické náročnosti objektu Mateřská školka Sluníčko Písek</v>
      </c>
      <c r="F85" s="281"/>
      <c r="G85" s="281"/>
      <c r="H85" s="281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100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1" t="str">
        <f>E9</f>
        <v>1119-02 - Vzduchotechnika</v>
      </c>
      <c r="F87" s="282"/>
      <c r="G87" s="282"/>
      <c r="H87" s="282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Písek</v>
      </c>
      <c r="G89" s="33"/>
      <c r="H89" s="33"/>
      <c r="I89" s="98" t="s">
        <v>21</v>
      </c>
      <c r="J89" s="56" t="str">
        <f>IF(J12="","",J12)</f>
        <v>1. 11. 2019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Základní škola Svobodná a Mateřská škola Písek, Dr</v>
      </c>
      <c r="G91" s="33"/>
      <c r="H91" s="33"/>
      <c r="I91" s="98" t="s">
        <v>31</v>
      </c>
      <c r="J91" s="31" t="str">
        <f>E21</f>
        <v>VL projekt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29</v>
      </c>
      <c r="D92" s="33"/>
      <c r="E92" s="33"/>
      <c r="F92" s="26" t="str">
        <f>IF(E18="","",E18)</f>
        <v>Vyplň údaj</v>
      </c>
      <c r="G92" s="33"/>
      <c r="H92" s="33"/>
      <c r="I92" s="98" t="s">
        <v>36</v>
      </c>
      <c r="J92" s="31" t="str">
        <f>E24</f>
        <v>Ing. Michal Albrecht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5" t="s">
        <v>105</v>
      </c>
      <c r="D94" s="111"/>
      <c r="E94" s="111"/>
      <c r="F94" s="111"/>
      <c r="G94" s="111"/>
      <c r="H94" s="111"/>
      <c r="I94" s="126"/>
      <c r="J94" s="127" t="s">
        <v>106</v>
      </c>
      <c r="K94" s="111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28" t="s">
        <v>107</v>
      </c>
      <c r="D96" s="33"/>
      <c r="E96" s="33"/>
      <c r="F96" s="33"/>
      <c r="G96" s="33"/>
      <c r="H96" s="33"/>
      <c r="I96" s="97"/>
      <c r="J96" s="72">
        <f>J128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108</v>
      </c>
    </row>
    <row r="97" spans="1:65" s="9" customFormat="1" ht="24.9" customHeight="1">
      <c r="B97" s="129"/>
      <c r="D97" s="130" t="s">
        <v>1569</v>
      </c>
      <c r="E97" s="131"/>
      <c r="F97" s="131"/>
      <c r="G97" s="131"/>
      <c r="H97" s="131"/>
      <c r="I97" s="132"/>
      <c r="J97" s="133">
        <f>J129</f>
        <v>0</v>
      </c>
      <c r="L97" s="129"/>
    </row>
    <row r="98" spans="1:65" s="9" customFormat="1" ht="24.9" customHeight="1">
      <c r="B98" s="129"/>
      <c r="D98" s="130" t="s">
        <v>1570</v>
      </c>
      <c r="E98" s="131"/>
      <c r="F98" s="131"/>
      <c r="G98" s="131"/>
      <c r="H98" s="131"/>
      <c r="I98" s="132"/>
      <c r="J98" s="133">
        <f>J144</f>
        <v>0</v>
      </c>
      <c r="L98" s="129"/>
    </row>
    <row r="99" spans="1:65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97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65" s="2" customFormat="1" ht="6.9" customHeight="1">
      <c r="A100" s="33"/>
      <c r="B100" s="34"/>
      <c r="C100" s="33"/>
      <c r="D100" s="33"/>
      <c r="E100" s="33"/>
      <c r="F100" s="33"/>
      <c r="G100" s="33"/>
      <c r="H100" s="33"/>
      <c r="I100" s="97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65" s="2" customFormat="1" ht="29.25" customHeight="1">
      <c r="A101" s="33"/>
      <c r="B101" s="34"/>
      <c r="C101" s="128" t="s">
        <v>152</v>
      </c>
      <c r="D101" s="33"/>
      <c r="E101" s="33"/>
      <c r="F101" s="33"/>
      <c r="G101" s="33"/>
      <c r="H101" s="33"/>
      <c r="I101" s="97"/>
      <c r="J101" s="139">
        <f>ROUND(J102 + J103 + J104 + J105 + J106 + J107,2)</f>
        <v>0</v>
      </c>
      <c r="K101" s="33"/>
      <c r="L101" s="43"/>
      <c r="N101" s="140" t="s">
        <v>43</v>
      </c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65" s="2" customFormat="1" ht="18" customHeight="1">
      <c r="A102" s="33"/>
      <c r="B102" s="141"/>
      <c r="C102" s="97"/>
      <c r="D102" s="278" t="s">
        <v>153</v>
      </c>
      <c r="E102" s="279"/>
      <c r="F102" s="279"/>
      <c r="G102" s="97"/>
      <c r="H102" s="97"/>
      <c r="I102" s="97"/>
      <c r="J102" s="143">
        <v>0</v>
      </c>
      <c r="K102" s="97"/>
      <c r="L102" s="144"/>
      <c r="M102" s="145"/>
      <c r="N102" s="146" t="s">
        <v>44</v>
      </c>
      <c r="O102" s="145"/>
      <c r="P102" s="145"/>
      <c r="Q102" s="145"/>
      <c r="R102" s="145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7" t="s">
        <v>154</v>
      </c>
      <c r="AZ102" s="145"/>
      <c r="BA102" s="145"/>
      <c r="BB102" s="145"/>
      <c r="BC102" s="145"/>
      <c r="BD102" s="145"/>
      <c r="BE102" s="148">
        <f t="shared" ref="BE102:BE107" si="0">IF(N102="základní",J102,0)</f>
        <v>0</v>
      </c>
      <c r="BF102" s="148">
        <f t="shared" ref="BF102:BF107" si="1">IF(N102="snížená",J102,0)</f>
        <v>0</v>
      </c>
      <c r="BG102" s="148">
        <f t="shared" ref="BG102:BG107" si="2">IF(N102="zákl. přenesená",J102,0)</f>
        <v>0</v>
      </c>
      <c r="BH102" s="148">
        <f t="shared" ref="BH102:BH107" si="3">IF(N102="sníž. přenesená",J102,0)</f>
        <v>0</v>
      </c>
      <c r="BI102" s="148">
        <f t="shared" ref="BI102:BI107" si="4">IF(N102="nulová",J102,0)</f>
        <v>0</v>
      </c>
      <c r="BJ102" s="147" t="s">
        <v>87</v>
      </c>
      <c r="BK102" s="145"/>
      <c r="BL102" s="145"/>
      <c r="BM102" s="145"/>
    </row>
    <row r="103" spans="1:65" s="2" customFormat="1" ht="18" customHeight="1">
      <c r="A103" s="33"/>
      <c r="B103" s="141"/>
      <c r="C103" s="97"/>
      <c r="D103" s="278" t="s">
        <v>155</v>
      </c>
      <c r="E103" s="279"/>
      <c r="F103" s="279"/>
      <c r="G103" s="97"/>
      <c r="H103" s="97"/>
      <c r="I103" s="97"/>
      <c r="J103" s="143">
        <v>0</v>
      </c>
      <c r="K103" s="97"/>
      <c r="L103" s="144"/>
      <c r="M103" s="145"/>
      <c r="N103" s="146" t="s">
        <v>44</v>
      </c>
      <c r="O103" s="145"/>
      <c r="P103" s="145"/>
      <c r="Q103" s="145"/>
      <c r="R103" s="145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7" t="s">
        <v>154</v>
      </c>
      <c r="AZ103" s="145"/>
      <c r="BA103" s="145"/>
      <c r="BB103" s="145"/>
      <c r="BC103" s="145"/>
      <c r="BD103" s="145"/>
      <c r="BE103" s="148">
        <f t="shared" si="0"/>
        <v>0</v>
      </c>
      <c r="BF103" s="148">
        <f t="shared" si="1"/>
        <v>0</v>
      </c>
      <c r="BG103" s="148">
        <f t="shared" si="2"/>
        <v>0</v>
      </c>
      <c r="BH103" s="148">
        <f t="shared" si="3"/>
        <v>0</v>
      </c>
      <c r="BI103" s="148">
        <f t="shared" si="4"/>
        <v>0</v>
      </c>
      <c r="BJ103" s="147" t="s">
        <v>87</v>
      </c>
      <c r="BK103" s="145"/>
      <c r="BL103" s="145"/>
      <c r="BM103" s="145"/>
    </row>
    <row r="104" spans="1:65" s="2" customFormat="1" ht="18" customHeight="1">
      <c r="A104" s="33"/>
      <c r="B104" s="141"/>
      <c r="C104" s="97"/>
      <c r="D104" s="278" t="s">
        <v>156</v>
      </c>
      <c r="E104" s="279"/>
      <c r="F104" s="279"/>
      <c r="G104" s="97"/>
      <c r="H104" s="97"/>
      <c r="I104" s="97"/>
      <c r="J104" s="143">
        <v>0</v>
      </c>
      <c r="K104" s="97"/>
      <c r="L104" s="144"/>
      <c r="M104" s="145"/>
      <c r="N104" s="146" t="s">
        <v>44</v>
      </c>
      <c r="O104" s="145"/>
      <c r="P104" s="145"/>
      <c r="Q104" s="145"/>
      <c r="R104" s="145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7" t="s">
        <v>154</v>
      </c>
      <c r="AZ104" s="145"/>
      <c r="BA104" s="145"/>
      <c r="BB104" s="145"/>
      <c r="BC104" s="145"/>
      <c r="BD104" s="145"/>
      <c r="BE104" s="148">
        <f t="shared" si="0"/>
        <v>0</v>
      </c>
      <c r="BF104" s="148">
        <f t="shared" si="1"/>
        <v>0</v>
      </c>
      <c r="BG104" s="148">
        <f t="shared" si="2"/>
        <v>0</v>
      </c>
      <c r="BH104" s="148">
        <f t="shared" si="3"/>
        <v>0</v>
      </c>
      <c r="BI104" s="148">
        <f t="shared" si="4"/>
        <v>0</v>
      </c>
      <c r="BJ104" s="147" t="s">
        <v>87</v>
      </c>
      <c r="BK104" s="145"/>
      <c r="BL104" s="145"/>
      <c r="BM104" s="145"/>
    </row>
    <row r="105" spans="1:65" s="2" customFormat="1" ht="18" customHeight="1">
      <c r="A105" s="33"/>
      <c r="B105" s="141"/>
      <c r="C105" s="97"/>
      <c r="D105" s="278" t="s">
        <v>157</v>
      </c>
      <c r="E105" s="279"/>
      <c r="F105" s="279"/>
      <c r="G105" s="97"/>
      <c r="H105" s="97"/>
      <c r="I105" s="97"/>
      <c r="J105" s="143">
        <v>0</v>
      </c>
      <c r="K105" s="97"/>
      <c r="L105" s="144"/>
      <c r="M105" s="145"/>
      <c r="N105" s="146" t="s">
        <v>44</v>
      </c>
      <c r="O105" s="145"/>
      <c r="P105" s="145"/>
      <c r="Q105" s="145"/>
      <c r="R105" s="145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7" t="s">
        <v>154</v>
      </c>
      <c r="AZ105" s="145"/>
      <c r="BA105" s="145"/>
      <c r="BB105" s="145"/>
      <c r="BC105" s="145"/>
      <c r="BD105" s="145"/>
      <c r="BE105" s="148">
        <f t="shared" si="0"/>
        <v>0</v>
      </c>
      <c r="BF105" s="148">
        <f t="shared" si="1"/>
        <v>0</v>
      </c>
      <c r="BG105" s="148">
        <f t="shared" si="2"/>
        <v>0</v>
      </c>
      <c r="BH105" s="148">
        <f t="shared" si="3"/>
        <v>0</v>
      </c>
      <c r="BI105" s="148">
        <f t="shared" si="4"/>
        <v>0</v>
      </c>
      <c r="BJ105" s="147" t="s">
        <v>87</v>
      </c>
      <c r="BK105" s="145"/>
      <c r="BL105" s="145"/>
      <c r="BM105" s="145"/>
    </row>
    <row r="106" spans="1:65" s="2" customFormat="1" ht="18" customHeight="1">
      <c r="A106" s="33"/>
      <c r="B106" s="141"/>
      <c r="C106" s="97"/>
      <c r="D106" s="278" t="s">
        <v>158</v>
      </c>
      <c r="E106" s="279"/>
      <c r="F106" s="279"/>
      <c r="G106" s="97"/>
      <c r="H106" s="97"/>
      <c r="I106" s="97"/>
      <c r="J106" s="143">
        <v>0</v>
      </c>
      <c r="K106" s="97"/>
      <c r="L106" s="144"/>
      <c r="M106" s="145"/>
      <c r="N106" s="146" t="s">
        <v>44</v>
      </c>
      <c r="O106" s="145"/>
      <c r="P106" s="145"/>
      <c r="Q106" s="145"/>
      <c r="R106" s="145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7" t="s">
        <v>154</v>
      </c>
      <c r="AZ106" s="145"/>
      <c r="BA106" s="145"/>
      <c r="BB106" s="145"/>
      <c r="BC106" s="145"/>
      <c r="BD106" s="145"/>
      <c r="BE106" s="148">
        <f t="shared" si="0"/>
        <v>0</v>
      </c>
      <c r="BF106" s="148">
        <f t="shared" si="1"/>
        <v>0</v>
      </c>
      <c r="BG106" s="148">
        <f t="shared" si="2"/>
        <v>0</v>
      </c>
      <c r="BH106" s="148">
        <f t="shared" si="3"/>
        <v>0</v>
      </c>
      <c r="BI106" s="148">
        <f t="shared" si="4"/>
        <v>0</v>
      </c>
      <c r="BJ106" s="147" t="s">
        <v>87</v>
      </c>
      <c r="BK106" s="145"/>
      <c r="BL106" s="145"/>
      <c r="BM106" s="145"/>
    </row>
    <row r="107" spans="1:65" s="2" customFormat="1" ht="18" customHeight="1">
      <c r="A107" s="33"/>
      <c r="B107" s="141"/>
      <c r="C107" s="97"/>
      <c r="D107" s="142" t="s">
        <v>159</v>
      </c>
      <c r="E107" s="97"/>
      <c r="F107" s="97"/>
      <c r="G107" s="97"/>
      <c r="H107" s="97"/>
      <c r="I107" s="97"/>
      <c r="J107" s="143">
        <f>ROUND(J30*T107,2)</f>
        <v>0</v>
      </c>
      <c r="K107" s="97"/>
      <c r="L107" s="144"/>
      <c r="M107" s="145"/>
      <c r="N107" s="146" t="s">
        <v>44</v>
      </c>
      <c r="O107" s="145"/>
      <c r="P107" s="145"/>
      <c r="Q107" s="145"/>
      <c r="R107" s="145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7" t="s">
        <v>160</v>
      </c>
      <c r="AZ107" s="145"/>
      <c r="BA107" s="145"/>
      <c r="BB107" s="145"/>
      <c r="BC107" s="145"/>
      <c r="BD107" s="145"/>
      <c r="BE107" s="148">
        <f t="shared" si="0"/>
        <v>0</v>
      </c>
      <c r="BF107" s="148">
        <f t="shared" si="1"/>
        <v>0</v>
      </c>
      <c r="BG107" s="148">
        <f t="shared" si="2"/>
        <v>0</v>
      </c>
      <c r="BH107" s="148">
        <f t="shared" si="3"/>
        <v>0</v>
      </c>
      <c r="BI107" s="148">
        <f t="shared" si="4"/>
        <v>0</v>
      </c>
      <c r="BJ107" s="147" t="s">
        <v>87</v>
      </c>
      <c r="BK107" s="145"/>
      <c r="BL107" s="145"/>
      <c r="BM107" s="145"/>
    </row>
    <row r="108" spans="1:65" s="2" customFormat="1">
      <c r="A108" s="33"/>
      <c r="B108" s="34"/>
      <c r="C108" s="33"/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29.25" customHeight="1">
      <c r="A109" s="33"/>
      <c r="B109" s="34"/>
      <c r="C109" s="149" t="s">
        <v>161</v>
      </c>
      <c r="D109" s="111"/>
      <c r="E109" s="111"/>
      <c r="F109" s="111"/>
      <c r="G109" s="111"/>
      <c r="H109" s="111"/>
      <c r="I109" s="126"/>
      <c r="J109" s="150">
        <f>ROUND(J96+J101,2)</f>
        <v>0</v>
      </c>
      <c r="K109" s="11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6.9" customHeight="1">
      <c r="A110" s="33"/>
      <c r="B110" s="48"/>
      <c r="C110" s="49"/>
      <c r="D110" s="49"/>
      <c r="E110" s="49"/>
      <c r="F110" s="49"/>
      <c r="G110" s="49"/>
      <c r="H110" s="49"/>
      <c r="I110" s="123"/>
      <c r="J110" s="49"/>
      <c r="K110" s="49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" customHeight="1">
      <c r="A114" s="33"/>
      <c r="B114" s="50"/>
      <c r="C114" s="51"/>
      <c r="D114" s="51"/>
      <c r="E114" s="51"/>
      <c r="F114" s="51"/>
      <c r="G114" s="51"/>
      <c r="H114" s="51"/>
      <c r="I114" s="124"/>
      <c r="J114" s="51"/>
      <c r="K114" s="51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" customHeight="1">
      <c r="A115" s="33"/>
      <c r="B115" s="34"/>
      <c r="C115" s="22" t="s">
        <v>162</v>
      </c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15</v>
      </c>
      <c r="D117" s="33"/>
      <c r="E117" s="33"/>
      <c r="F117" s="33"/>
      <c r="G117" s="33"/>
      <c r="H117" s="33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80" t="str">
        <f>E7</f>
        <v>Snížení energetické náročnosti objektu Mateřská školka Sluníčko Písek</v>
      </c>
      <c r="F118" s="281"/>
      <c r="G118" s="281"/>
      <c r="H118" s="281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100</v>
      </c>
      <c r="D119" s="33"/>
      <c r="E119" s="33"/>
      <c r="F119" s="33"/>
      <c r="G119" s="33"/>
      <c r="H119" s="33"/>
      <c r="I119" s="97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51" t="str">
        <f>E9</f>
        <v>1119-02 - Vzduchotechnika</v>
      </c>
      <c r="F120" s="282"/>
      <c r="G120" s="282"/>
      <c r="H120" s="282"/>
      <c r="I120" s="97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97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F12</f>
        <v>Písek</v>
      </c>
      <c r="G122" s="33"/>
      <c r="H122" s="33"/>
      <c r="I122" s="98" t="s">
        <v>21</v>
      </c>
      <c r="J122" s="56" t="str">
        <f>IF(J12="","",J12)</f>
        <v>1. 11. 2019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97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15" customHeight="1">
      <c r="A124" s="33"/>
      <c r="B124" s="34"/>
      <c r="C124" s="28" t="s">
        <v>23</v>
      </c>
      <c r="D124" s="33"/>
      <c r="E124" s="33"/>
      <c r="F124" s="26" t="str">
        <f>E15</f>
        <v>Základní škola Svobodná a Mateřská škola Písek, Dr</v>
      </c>
      <c r="G124" s="33"/>
      <c r="H124" s="33"/>
      <c r="I124" s="98" t="s">
        <v>31</v>
      </c>
      <c r="J124" s="31" t="str">
        <f>E21</f>
        <v>VL projekt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15" customHeight="1">
      <c r="A125" s="33"/>
      <c r="B125" s="34"/>
      <c r="C125" s="28" t="s">
        <v>29</v>
      </c>
      <c r="D125" s="33"/>
      <c r="E125" s="33"/>
      <c r="F125" s="26" t="str">
        <f>IF(E18="","",E18)</f>
        <v>Vyplň údaj</v>
      </c>
      <c r="G125" s="33"/>
      <c r="H125" s="33"/>
      <c r="I125" s="98" t="s">
        <v>36</v>
      </c>
      <c r="J125" s="31" t="str">
        <f>E24</f>
        <v>Ing. Michal Albrecht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97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1"/>
      <c r="B127" s="152"/>
      <c r="C127" s="153" t="s">
        <v>163</v>
      </c>
      <c r="D127" s="154" t="s">
        <v>64</v>
      </c>
      <c r="E127" s="154" t="s">
        <v>60</v>
      </c>
      <c r="F127" s="154" t="s">
        <v>61</v>
      </c>
      <c r="G127" s="154" t="s">
        <v>164</v>
      </c>
      <c r="H127" s="154" t="s">
        <v>165</v>
      </c>
      <c r="I127" s="155" t="s">
        <v>166</v>
      </c>
      <c r="J127" s="156" t="s">
        <v>106</v>
      </c>
      <c r="K127" s="157" t="s">
        <v>167</v>
      </c>
      <c r="L127" s="158"/>
      <c r="M127" s="63" t="s">
        <v>1</v>
      </c>
      <c r="N127" s="64" t="s">
        <v>43</v>
      </c>
      <c r="O127" s="64" t="s">
        <v>168</v>
      </c>
      <c r="P127" s="64" t="s">
        <v>169</v>
      </c>
      <c r="Q127" s="64" t="s">
        <v>170</v>
      </c>
      <c r="R127" s="64" t="s">
        <v>171</v>
      </c>
      <c r="S127" s="64" t="s">
        <v>172</v>
      </c>
      <c r="T127" s="65" t="s">
        <v>173</v>
      </c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</row>
    <row r="128" spans="1:63" s="2" customFormat="1" ht="22.95" customHeight="1">
      <c r="A128" s="33"/>
      <c r="B128" s="34"/>
      <c r="C128" s="70" t="s">
        <v>174</v>
      </c>
      <c r="D128" s="33"/>
      <c r="E128" s="33"/>
      <c r="F128" s="33"/>
      <c r="G128" s="33"/>
      <c r="H128" s="33"/>
      <c r="I128" s="97"/>
      <c r="J128" s="159">
        <f>BK128</f>
        <v>0</v>
      </c>
      <c r="K128" s="33"/>
      <c r="L128" s="34"/>
      <c r="M128" s="66"/>
      <c r="N128" s="57"/>
      <c r="O128" s="67"/>
      <c r="P128" s="160">
        <f>P129+P144</f>
        <v>0</v>
      </c>
      <c r="Q128" s="67"/>
      <c r="R128" s="160">
        <f>R129+R144</f>
        <v>0.94650000000000001</v>
      </c>
      <c r="S128" s="67"/>
      <c r="T128" s="161">
        <f>T129+T144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78</v>
      </c>
      <c r="AU128" s="18" t="s">
        <v>108</v>
      </c>
      <c r="BK128" s="162">
        <f>BK129+BK144</f>
        <v>0</v>
      </c>
    </row>
    <row r="129" spans="1:65" s="12" customFormat="1" ht="25.95" customHeight="1">
      <c r="B129" s="163"/>
      <c r="D129" s="164" t="s">
        <v>78</v>
      </c>
      <c r="E129" s="165" t="s">
        <v>1010</v>
      </c>
      <c r="F129" s="165" t="s">
        <v>91</v>
      </c>
      <c r="I129" s="166"/>
      <c r="J129" s="167">
        <f>BK129</f>
        <v>0</v>
      </c>
      <c r="L129" s="163"/>
      <c r="M129" s="168"/>
      <c r="N129" s="169"/>
      <c r="O129" s="169"/>
      <c r="P129" s="170">
        <f>SUM(P130:P143)</f>
        <v>0</v>
      </c>
      <c r="Q129" s="169"/>
      <c r="R129" s="170">
        <f>SUM(R130:R143)</f>
        <v>0.94650000000000001</v>
      </c>
      <c r="S129" s="169"/>
      <c r="T129" s="171">
        <f>SUM(T130:T143)</f>
        <v>0</v>
      </c>
      <c r="AR129" s="164" t="s">
        <v>87</v>
      </c>
      <c r="AT129" s="172" t="s">
        <v>78</v>
      </c>
      <c r="AU129" s="172" t="s">
        <v>79</v>
      </c>
      <c r="AY129" s="164" t="s">
        <v>177</v>
      </c>
      <c r="BK129" s="173">
        <f>SUM(BK130:BK143)</f>
        <v>0</v>
      </c>
    </row>
    <row r="130" spans="1:65" s="2" customFormat="1" ht="59.4" customHeight="1">
      <c r="A130" s="33"/>
      <c r="B130" s="141"/>
      <c r="C130" s="176" t="s">
        <v>87</v>
      </c>
      <c r="D130" s="176" t="s">
        <v>179</v>
      </c>
      <c r="E130" s="177" t="s">
        <v>1571</v>
      </c>
      <c r="F130" s="178" t="s">
        <v>1866</v>
      </c>
      <c r="G130" s="179" t="s">
        <v>1572</v>
      </c>
      <c r="H130" s="180">
        <v>5</v>
      </c>
      <c r="I130" s="181"/>
      <c r="J130" s="182">
        <f t="shared" ref="J130:J143" si="5">ROUND(I130*H130,2)</f>
        <v>0</v>
      </c>
      <c r="K130" s="183"/>
      <c r="L130" s="34"/>
      <c r="M130" s="184" t="s">
        <v>1</v>
      </c>
      <c r="N130" s="185" t="s">
        <v>44</v>
      </c>
      <c r="O130" s="59"/>
      <c r="P130" s="186">
        <f t="shared" ref="P130:P143" si="6">O130*H130</f>
        <v>0</v>
      </c>
      <c r="Q130" s="186">
        <v>7.0000000000000007E-2</v>
      </c>
      <c r="R130" s="186">
        <f t="shared" ref="R130:R143" si="7">Q130*H130</f>
        <v>0.35000000000000003</v>
      </c>
      <c r="S130" s="186">
        <v>0</v>
      </c>
      <c r="T130" s="187">
        <f t="shared" ref="T130:T143" si="8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8" t="s">
        <v>183</v>
      </c>
      <c r="AT130" s="188" t="s">
        <v>179</v>
      </c>
      <c r="AU130" s="188" t="s">
        <v>87</v>
      </c>
      <c r="AY130" s="18" t="s">
        <v>177</v>
      </c>
      <c r="BE130" s="189">
        <f t="shared" ref="BE130:BE143" si="9">IF(N130="základní",J130,0)</f>
        <v>0</v>
      </c>
      <c r="BF130" s="189">
        <f t="shared" ref="BF130:BF143" si="10">IF(N130="snížená",J130,0)</f>
        <v>0</v>
      </c>
      <c r="BG130" s="189">
        <f t="shared" ref="BG130:BG143" si="11">IF(N130="zákl. přenesená",J130,0)</f>
        <v>0</v>
      </c>
      <c r="BH130" s="189">
        <f t="shared" ref="BH130:BH143" si="12">IF(N130="sníž. přenesená",J130,0)</f>
        <v>0</v>
      </c>
      <c r="BI130" s="189">
        <f t="shared" ref="BI130:BI143" si="13">IF(N130="nulová",J130,0)</f>
        <v>0</v>
      </c>
      <c r="BJ130" s="18" t="s">
        <v>87</v>
      </c>
      <c r="BK130" s="189">
        <f t="shared" ref="BK130:BK143" si="14">ROUND(I130*H130,2)</f>
        <v>0</v>
      </c>
      <c r="BL130" s="18" t="s">
        <v>183</v>
      </c>
      <c r="BM130" s="188" t="s">
        <v>89</v>
      </c>
    </row>
    <row r="131" spans="1:65" s="2" customFormat="1" ht="16.5" customHeight="1">
      <c r="A131" s="33"/>
      <c r="B131" s="141"/>
      <c r="C131" s="176" t="s">
        <v>89</v>
      </c>
      <c r="D131" s="176" t="s">
        <v>179</v>
      </c>
      <c r="E131" s="177" t="s">
        <v>1573</v>
      </c>
      <c r="F131" s="178" t="s">
        <v>1574</v>
      </c>
      <c r="G131" s="179" t="s">
        <v>273</v>
      </c>
      <c r="H131" s="180">
        <v>1</v>
      </c>
      <c r="I131" s="181"/>
      <c r="J131" s="182">
        <f t="shared" si="5"/>
        <v>0</v>
      </c>
      <c r="K131" s="183"/>
      <c r="L131" s="34"/>
      <c r="M131" s="184" t="s">
        <v>1</v>
      </c>
      <c r="N131" s="185" t="s">
        <v>44</v>
      </c>
      <c r="O131" s="59"/>
      <c r="P131" s="186">
        <f t="shared" si="6"/>
        <v>0</v>
      </c>
      <c r="Q131" s="186">
        <v>5.0000000000000001E-3</v>
      </c>
      <c r="R131" s="186">
        <f t="shared" si="7"/>
        <v>5.0000000000000001E-3</v>
      </c>
      <c r="S131" s="186">
        <v>0</v>
      </c>
      <c r="T131" s="187">
        <f t="shared" si="8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8" t="s">
        <v>183</v>
      </c>
      <c r="AT131" s="188" t="s">
        <v>179</v>
      </c>
      <c r="AU131" s="188" t="s">
        <v>87</v>
      </c>
      <c r="AY131" s="18" t="s">
        <v>177</v>
      </c>
      <c r="BE131" s="189">
        <f t="shared" si="9"/>
        <v>0</v>
      </c>
      <c r="BF131" s="189">
        <f t="shared" si="10"/>
        <v>0</v>
      </c>
      <c r="BG131" s="189">
        <f t="shared" si="11"/>
        <v>0</v>
      </c>
      <c r="BH131" s="189">
        <f t="shared" si="12"/>
        <v>0</v>
      </c>
      <c r="BI131" s="189">
        <f t="shared" si="13"/>
        <v>0</v>
      </c>
      <c r="BJ131" s="18" t="s">
        <v>87</v>
      </c>
      <c r="BK131" s="189">
        <f t="shared" si="14"/>
        <v>0</v>
      </c>
      <c r="BL131" s="18" t="s">
        <v>183</v>
      </c>
      <c r="BM131" s="188" t="s">
        <v>183</v>
      </c>
    </row>
    <row r="132" spans="1:65" s="2" customFormat="1" ht="16.5" customHeight="1">
      <c r="A132" s="33"/>
      <c r="B132" s="141"/>
      <c r="C132" s="176" t="s">
        <v>194</v>
      </c>
      <c r="D132" s="176" t="s">
        <v>179</v>
      </c>
      <c r="E132" s="177" t="s">
        <v>1575</v>
      </c>
      <c r="F132" s="178" t="s">
        <v>1576</v>
      </c>
      <c r="G132" s="179" t="s">
        <v>273</v>
      </c>
      <c r="H132" s="180">
        <v>5</v>
      </c>
      <c r="I132" s="181"/>
      <c r="J132" s="182">
        <f t="shared" si="5"/>
        <v>0</v>
      </c>
      <c r="K132" s="183"/>
      <c r="L132" s="34"/>
      <c r="M132" s="184" t="s">
        <v>1</v>
      </c>
      <c r="N132" s="185" t="s">
        <v>44</v>
      </c>
      <c r="O132" s="59"/>
      <c r="P132" s="186">
        <f t="shared" si="6"/>
        <v>0</v>
      </c>
      <c r="Q132" s="186">
        <v>2E-3</v>
      </c>
      <c r="R132" s="186">
        <f t="shared" si="7"/>
        <v>0.01</v>
      </c>
      <c r="S132" s="186">
        <v>0</v>
      </c>
      <c r="T132" s="187">
        <f t="shared" si="8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8" t="s">
        <v>183</v>
      </c>
      <c r="AT132" s="188" t="s">
        <v>179</v>
      </c>
      <c r="AU132" s="188" t="s">
        <v>87</v>
      </c>
      <c r="AY132" s="18" t="s">
        <v>177</v>
      </c>
      <c r="BE132" s="189">
        <f t="shared" si="9"/>
        <v>0</v>
      </c>
      <c r="BF132" s="189">
        <f t="shared" si="10"/>
        <v>0</v>
      </c>
      <c r="BG132" s="189">
        <f t="shared" si="11"/>
        <v>0</v>
      </c>
      <c r="BH132" s="189">
        <f t="shared" si="12"/>
        <v>0</v>
      </c>
      <c r="BI132" s="189">
        <f t="shared" si="13"/>
        <v>0</v>
      </c>
      <c r="BJ132" s="18" t="s">
        <v>87</v>
      </c>
      <c r="BK132" s="189">
        <f t="shared" si="14"/>
        <v>0</v>
      </c>
      <c r="BL132" s="18" t="s">
        <v>183</v>
      </c>
      <c r="BM132" s="188" t="s">
        <v>198</v>
      </c>
    </row>
    <row r="133" spans="1:65" s="2" customFormat="1" ht="16.5" customHeight="1">
      <c r="A133" s="33"/>
      <c r="B133" s="141"/>
      <c r="C133" s="176" t="s">
        <v>183</v>
      </c>
      <c r="D133" s="176" t="s">
        <v>179</v>
      </c>
      <c r="E133" s="177" t="s">
        <v>1577</v>
      </c>
      <c r="F133" s="178" t="s">
        <v>1578</v>
      </c>
      <c r="G133" s="179" t="s">
        <v>273</v>
      </c>
      <c r="H133" s="180">
        <v>8</v>
      </c>
      <c r="I133" s="181"/>
      <c r="J133" s="182">
        <f t="shared" si="5"/>
        <v>0</v>
      </c>
      <c r="K133" s="183"/>
      <c r="L133" s="34"/>
      <c r="M133" s="184" t="s">
        <v>1</v>
      </c>
      <c r="N133" s="185" t="s">
        <v>44</v>
      </c>
      <c r="O133" s="59"/>
      <c r="P133" s="186">
        <f t="shared" si="6"/>
        <v>0</v>
      </c>
      <c r="Q133" s="186">
        <v>0</v>
      </c>
      <c r="R133" s="186">
        <f t="shared" si="7"/>
        <v>0</v>
      </c>
      <c r="S133" s="186">
        <v>0</v>
      </c>
      <c r="T133" s="187">
        <f t="shared" si="8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8" t="s">
        <v>183</v>
      </c>
      <c r="AT133" s="188" t="s">
        <v>179</v>
      </c>
      <c r="AU133" s="188" t="s">
        <v>87</v>
      </c>
      <c r="AY133" s="18" t="s">
        <v>177</v>
      </c>
      <c r="BE133" s="189">
        <f t="shared" si="9"/>
        <v>0</v>
      </c>
      <c r="BF133" s="189">
        <f t="shared" si="10"/>
        <v>0</v>
      </c>
      <c r="BG133" s="189">
        <f t="shared" si="11"/>
        <v>0</v>
      </c>
      <c r="BH133" s="189">
        <f t="shared" si="12"/>
        <v>0</v>
      </c>
      <c r="BI133" s="189">
        <f t="shared" si="13"/>
        <v>0</v>
      </c>
      <c r="BJ133" s="18" t="s">
        <v>87</v>
      </c>
      <c r="BK133" s="189">
        <f t="shared" si="14"/>
        <v>0</v>
      </c>
      <c r="BL133" s="18" t="s">
        <v>183</v>
      </c>
      <c r="BM133" s="188" t="s">
        <v>262</v>
      </c>
    </row>
    <row r="134" spans="1:65" s="2" customFormat="1" ht="16.5" customHeight="1">
      <c r="A134" s="33"/>
      <c r="B134" s="141"/>
      <c r="C134" s="176" t="s">
        <v>275</v>
      </c>
      <c r="D134" s="176" t="s">
        <v>179</v>
      </c>
      <c r="E134" s="177" t="s">
        <v>1579</v>
      </c>
      <c r="F134" s="178" t="s">
        <v>1580</v>
      </c>
      <c r="G134" s="179" t="s">
        <v>273</v>
      </c>
      <c r="H134" s="180">
        <v>8</v>
      </c>
      <c r="I134" s="181"/>
      <c r="J134" s="182">
        <f t="shared" si="5"/>
        <v>0</v>
      </c>
      <c r="K134" s="183"/>
      <c r="L134" s="34"/>
      <c r="M134" s="184" t="s">
        <v>1</v>
      </c>
      <c r="N134" s="185" t="s">
        <v>44</v>
      </c>
      <c r="O134" s="59"/>
      <c r="P134" s="186">
        <f t="shared" si="6"/>
        <v>0</v>
      </c>
      <c r="Q134" s="186">
        <v>3.0000000000000001E-3</v>
      </c>
      <c r="R134" s="186">
        <f t="shared" si="7"/>
        <v>2.4E-2</v>
      </c>
      <c r="S134" s="186">
        <v>0</v>
      </c>
      <c r="T134" s="187">
        <f t="shared" si="8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8" t="s">
        <v>183</v>
      </c>
      <c r="AT134" s="188" t="s">
        <v>179</v>
      </c>
      <c r="AU134" s="188" t="s">
        <v>87</v>
      </c>
      <c r="AY134" s="18" t="s">
        <v>177</v>
      </c>
      <c r="BE134" s="189">
        <f t="shared" si="9"/>
        <v>0</v>
      </c>
      <c r="BF134" s="189">
        <f t="shared" si="10"/>
        <v>0</v>
      </c>
      <c r="BG134" s="189">
        <f t="shared" si="11"/>
        <v>0</v>
      </c>
      <c r="BH134" s="189">
        <f t="shared" si="12"/>
        <v>0</v>
      </c>
      <c r="BI134" s="189">
        <f t="shared" si="13"/>
        <v>0</v>
      </c>
      <c r="BJ134" s="18" t="s">
        <v>87</v>
      </c>
      <c r="BK134" s="189">
        <f t="shared" si="14"/>
        <v>0</v>
      </c>
      <c r="BL134" s="18" t="s">
        <v>183</v>
      </c>
      <c r="BM134" s="188" t="s">
        <v>278</v>
      </c>
    </row>
    <row r="135" spans="1:65" s="2" customFormat="1" ht="16.5" customHeight="1">
      <c r="A135" s="33"/>
      <c r="B135" s="141"/>
      <c r="C135" s="176" t="s">
        <v>198</v>
      </c>
      <c r="D135" s="176" t="s">
        <v>179</v>
      </c>
      <c r="E135" s="177" t="s">
        <v>1581</v>
      </c>
      <c r="F135" s="178" t="s">
        <v>1582</v>
      </c>
      <c r="G135" s="179" t="s">
        <v>273</v>
      </c>
      <c r="H135" s="180">
        <v>1</v>
      </c>
      <c r="I135" s="181"/>
      <c r="J135" s="182">
        <f t="shared" si="5"/>
        <v>0</v>
      </c>
      <c r="K135" s="183"/>
      <c r="L135" s="34"/>
      <c r="M135" s="184" t="s">
        <v>1</v>
      </c>
      <c r="N135" s="185" t="s">
        <v>44</v>
      </c>
      <c r="O135" s="59"/>
      <c r="P135" s="186">
        <f t="shared" si="6"/>
        <v>0</v>
      </c>
      <c r="Q135" s="186">
        <v>3.0000000000000001E-3</v>
      </c>
      <c r="R135" s="186">
        <f t="shared" si="7"/>
        <v>3.0000000000000001E-3</v>
      </c>
      <c r="S135" s="186">
        <v>0</v>
      </c>
      <c r="T135" s="187">
        <f t="shared" si="8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8" t="s">
        <v>183</v>
      </c>
      <c r="AT135" s="188" t="s">
        <v>179</v>
      </c>
      <c r="AU135" s="188" t="s">
        <v>87</v>
      </c>
      <c r="AY135" s="18" t="s">
        <v>177</v>
      </c>
      <c r="BE135" s="189">
        <f t="shared" si="9"/>
        <v>0</v>
      </c>
      <c r="BF135" s="189">
        <f t="shared" si="10"/>
        <v>0</v>
      </c>
      <c r="BG135" s="189">
        <f t="shared" si="11"/>
        <v>0</v>
      </c>
      <c r="BH135" s="189">
        <f t="shared" si="12"/>
        <v>0</v>
      </c>
      <c r="BI135" s="189">
        <f t="shared" si="13"/>
        <v>0</v>
      </c>
      <c r="BJ135" s="18" t="s">
        <v>87</v>
      </c>
      <c r="BK135" s="189">
        <f t="shared" si="14"/>
        <v>0</v>
      </c>
      <c r="BL135" s="18" t="s">
        <v>183</v>
      </c>
      <c r="BM135" s="188" t="s">
        <v>283</v>
      </c>
    </row>
    <row r="136" spans="1:65" s="2" customFormat="1" ht="16.5" customHeight="1">
      <c r="A136" s="33"/>
      <c r="B136" s="141"/>
      <c r="C136" s="176" t="s">
        <v>291</v>
      </c>
      <c r="D136" s="176" t="s">
        <v>179</v>
      </c>
      <c r="E136" s="177" t="s">
        <v>1583</v>
      </c>
      <c r="F136" s="178" t="s">
        <v>1584</v>
      </c>
      <c r="G136" s="179" t="s">
        <v>273</v>
      </c>
      <c r="H136" s="180">
        <v>1</v>
      </c>
      <c r="I136" s="181"/>
      <c r="J136" s="182">
        <f t="shared" si="5"/>
        <v>0</v>
      </c>
      <c r="K136" s="183"/>
      <c r="L136" s="34"/>
      <c r="M136" s="184" t="s">
        <v>1</v>
      </c>
      <c r="N136" s="185" t="s">
        <v>44</v>
      </c>
      <c r="O136" s="59"/>
      <c r="P136" s="186">
        <f t="shared" si="6"/>
        <v>0</v>
      </c>
      <c r="Q136" s="186">
        <v>1.7999999999999999E-2</v>
      </c>
      <c r="R136" s="186">
        <f t="shared" si="7"/>
        <v>1.7999999999999999E-2</v>
      </c>
      <c r="S136" s="186">
        <v>0</v>
      </c>
      <c r="T136" s="187">
        <f t="shared" si="8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8" t="s">
        <v>183</v>
      </c>
      <c r="AT136" s="188" t="s">
        <v>179</v>
      </c>
      <c r="AU136" s="188" t="s">
        <v>87</v>
      </c>
      <c r="AY136" s="18" t="s">
        <v>177</v>
      </c>
      <c r="BE136" s="189">
        <f t="shared" si="9"/>
        <v>0</v>
      </c>
      <c r="BF136" s="189">
        <f t="shared" si="10"/>
        <v>0</v>
      </c>
      <c r="BG136" s="189">
        <f t="shared" si="11"/>
        <v>0</v>
      </c>
      <c r="BH136" s="189">
        <f t="shared" si="12"/>
        <v>0</v>
      </c>
      <c r="BI136" s="189">
        <f t="shared" si="13"/>
        <v>0</v>
      </c>
      <c r="BJ136" s="18" t="s">
        <v>87</v>
      </c>
      <c r="BK136" s="189">
        <f t="shared" si="14"/>
        <v>0</v>
      </c>
      <c r="BL136" s="18" t="s">
        <v>183</v>
      </c>
      <c r="BM136" s="188" t="s">
        <v>294</v>
      </c>
    </row>
    <row r="137" spans="1:65" s="2" customFormat="1" ht="16.5" customHeight="1">
      <c r="A137" s="33"/>
      <c r="B137" s="141"/>
      <c r="C137" s="176" t="s">
        <v>262</v>
      </c>
      <c r="D137" s="176" t="s">
        <v>179</v>
      </c>
      <c r="E137" s="177" t="s">
        <v>1585</v>
      </c>
      <c r="F137" s="178" t="s">
        <v>1586</v>
      </c>
      <c r="G137" s="179" t="s">
        <v>282</v>
      </c>
      <c r="H137" s="180">
        <v>30</v>
      </c>
      <c r="I137" s="181"/>
      <c r="J137" s="182">
        <f t="shared" si="5"/>
        <v>0</v>
      </c>
      <c r="K137" s="183"/>
      <c r="L137" s="34"/>
      <c r="M137" s="184" t="s">
        <v>1</v>
      </c>
      <c r="N137" s="185" t="s">
        <v>44</v>
      </c>
      <c r="O137" s="59"/>
      <c r="P137" s="186">
        <f t="shared" si="6"/>
        <v>0</v>
      </c>
      <c r="Q137" s="186">
        <v>0</v>
      </c>
      <c r="R137" s="186">
        <f t="shared" si="7"/>
        <v>0</v>
      </c>
      <c r="S137" s="186">
        <v>0</v>
      </c>
      <c r="T137" s="187">
        <f t="shared" si="8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8" t="s">
        <v>183</v>
      </c>
      <c r="AT137" s="188" t="s">
        <v>179</v>
      </c>
      <c r="AU137" s="188" t="s">
        <v>87</v>
      </c>
      <c r="AY137" s="18" t="s">
        <v>177</v>
      </c>
      <c r="BE137" s="189">
        <f t="shared" si="9"/>
        <v>0</v>
      </c>
      <c r="BF137" s="189">
        <f t="shared" si="10"/>
        <v>0</v>
      </c>
      <c r="BG137" s="189">
        <f t="shared" si="11"/>
        <v>0</v>
      </c>
      <c r="BH137" s="189">
        <f t="shared" si="12"/>
        <v>0</v>
      </c>
      <c r="BI137" s="189">
        <f t="shared" si="13"/>
        <v>0</v>
      </c>
      <c r="BJ137" s="18" t="s">
        <v>87</v>
      </c>
      <c r="BK137" s="189">
        <f t="shared" si="14"/>
        <v>0</v>
      </c>
      <c r="BL137" s="18" t="s">
        <v>183</v>
      </c>
      <c r="BM137" s="188" t="s">
        <v>297</v>
      </c>
    </row>
    <row r="138" spans="1:65" s="2" customFormat="1" ht="16.5" customHeight="1">
      <c r="A138" s="33"/>
      <c r="B138" s="141"/>
      <c r="C138" s="176" t="s">
        <v>299</v>
      </c>
      <c r="D138" s="176" t="s">
        <v>179</v>
      </c>
      <c r="E138" s="177" t="s">
        <v>1587</v>
      </c>
      <c r="F138" s="178" t="s">
        <v>1588</v>
      </c>
      <c r="G138" s="179" t="s">
        <v>1589</v>
      </c>
      <c r="H138" s="180">
        <v>30</v>
      </c>
      <c r="I138" s="181"/>
      <c r="J138" s="182">
        <f t="shared" si="5"/>
        <v>0</v>
      </c>
      <c r="K138" s="183"/>
      <c r="L138" s="34"/>
      <c r="M138" s="184" t="s">
        <v>1</v>
      </c>
      <c r="N138" s="185" t="s">
        <v>44</v>
      </c>
      <c r="O138" s="59"/>
      <c r="P138" s="186">
        <f t="shared" si="6"/>
        <v>0</v>
      </c>
      <c r="Q138" s="186">
        <v>4.0000000000000001E-3</v>
      </c>
      <c r="R138" s="186">
        <f t="shared" si="7"/>
        <v>0.12</v>
      </c>
      <c r="S138" s="186">
        <v>0</v>
      </c>
      <c r="T138" s="187">
        <f t="shared" si="8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8" t="s">
        <v>183</v>
      </c>
      <c r="AT138" s="188" t="s">
        <v>179</v>
      </c>
      <c r="AU138" s="188" t="s">
        <v>87</v>
      </c>
      <c r="AY138" s="18" t="s">
        <v>177</v>
      </c>
      <c r="BE138" s="189">
        <f t="shared" si="9"/>
        <v>0</v>
      </c>
      <c r="BF138" s="189">
        <f t="shared" si="10"/>
        <v>0</v>
      </c>
      <c r="BG138" s="189">
        <f t="shared" si="11"/>
        <v>0</v>
      </c>
      <c r="BH138" s="189">
        <f t="shared" si="12"/>
        <v>0</v>
      </c>
      <c r="BI138" s="189">
        <f t="shared" si="13"/>
        <v>0</v>
      </c>
      <c r="BJ138" s="18" t="s">
        <v>87</v>
      </c>
      <c r="BK138" s="189">
        <f t="shared" si="14"/>
        <v>0</v>
      </c>
      <c r="BL138" s="18" t="s">
        <v>183</v>
      </c>
      <c r="BM138" s="188" t="s">
        <v>302</v>
      </c>
    </row>
    <row r="139" spans="1:65" s="2" customFormat="1" ht="16.5" customHeight="1">
      <c r="A139" s="33"/>
      <c r="B139" s="141"/>
      <c r="C139" s="176" t="s">
        <v>278</v>
      </c>
      <c r="D139" s="176" t="s">
        <v>179</v>
      </c>
      <c r="E139" s="177" t="s">
        <v>1590</v>
      </c>
      <c r="F139" s="178" t="s">
        <v>1591</v>
      </c>
      <c r="G139" s="179" t="s">
        <v>282</v>
      </c>
      <c r="H139" s="180">
        <v>10</v>
      </c>
      <c r="I139" s="181"/>
      <c r="J139" s="182">
        <f t="shared" si="5"/>
        <v>0</v>
      </c>
      <c r="K139" s="183"/>
      <c r="L139" s="34"/>
      <c r="M139" s="184" t="s">
        <v>1</v>
      </c>
      <c r="N139" s="185" t="s">
        <v>44</v>
      </c>
      <c r="O139" s="59"/>
      <c r="P139" s="186">
        <f t="shared" si="6"/>
        <v>0</v>
      </c>
      <c r="Q139" s="186">
        <v>0</v>
      </c>
      <c r="R139" s="186">
        <f t="shared" si="7"/>
        <v>0</v>
      </c>
      <c r="S139" s="186">
        <v>0</v>
      </c>
      <c r="T139" s="187">
        <f t="shared" si="8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8" t="s">
        <v>183</v>
      </c>
      <c r="AT139" s="188" t="s">
        <v>179</v>
      </c>
      <c r="AU139" s="188" t="s">
        <v>87</v>
      </c>
      <c r="AY139" s="18" t="s">
        <v>177</v>
      </c>
      <c r="BE139" s="189">
        <f t="shared" si="9"/>
        <v>0</v>
      </c>
      <c r="BF139" s="189">
        <f t="shared" si="10"/>
        <v>0</v>
      </c>
      <c r="BG139" s="189">
        <f t="shared" si="11"/>
        <v>0</v>
      </c>
      <c r="BH139" s="189">
        <f t="shared" si="12"/>
        <v>0</v>
      </c>
      <c r="BI139" s="189">
        <f t="shared" si="13"/>
        <v>0</v>
      </c>
      <c r="BJ139" s="18" t="s">
        <v>87</v>
      </c>
      <c r="BK139" s="189">
        <f t="shared" si="14"/>
        <v>0</v>
      </c>
      <c r="BL139" s="18" t="s">
        <v>183</v>
      </c>
      <c r="BM139" s="188" t="s">
        <v>1592</v>
      </c>
    </row>
    <row r="140" spans="1:65" s="2" customFormat="1" ht="16.5" customHeight="1">
      <c r="A140" s="33"/>
      <c r="B140" s="141"/>
      <c r="C140" s="176" t="s">
        <v>309</v>
      </c>
      <c r="D140" s="176" t="s">
        <v>179</v>
      </c>
      <c r="E140" s="177" t="s">
        <v>1593</v>
      </c>
      <c r="F140" s="178" t="s">
        <v>1594</v>
      </c>
      <c r="G140" s="179" t="s">
        <v>1589</v>
      </c>
      <c r="H140" s="180">
        <v>10</v>
      </c>
      <c r="I140" s="181"/>
      <c r="J140" s="182">
        <f t="shared" si="5"/>
        <v>0</v>
      </c>
      <c r="K140" s="183"/>
      <c r="L140" s="34"/>
      <c r="M140" s="184" t="s">
        <v>1</v>
      </c>
      <c r="N140" s="185" t="s">
        <v>44</v>
      </c>
      <c r="O140" s="59"/>
      <c r="P140" s="186">
        <f t="shared" si="6"/>
        <v>0</v>
      </c>
      <c r="Q140" s="186">
        <v>3.0999999999999999E-3</v>
      </c>
      <c r="R140" s="186">
        <f t="shared" si="7"/>
        <v>3.1E-2</v>
      </c>
      <c r="S140" s="186">
        <v>0</v>
      </c>
      <c r="T140" s="187">
        <f t="shared" si="8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8" t="s">
        <v>183</v>
      </c>
      <c r="AT140" s="188" t="s">
        <v>179</v>
      </c>
      <c r="AU140" s="188" t="s">
        <v>87</v>
      </c>
      <c r="AY140" s="18" t="s">
        <v>177</v>
      </c>
      <c r="BE140" s="189">
        <f t="shared" si="9"/>
        <v>0</v>
      </c>
      <c r="BF140" s="189">
        <f t="shared" si="10"/>
        <v>0</v>
      </c>
      <c r="BG140" s="189">
        <f t="shared" si="11"/>
        <v>0</v>
      </c>
      <c r="BH140" s="189">
        <f t="shared" si="12"/>
        <v>0</v>
      </c>
      <c r="BI140" s="189">
        <f t="shared" si="13"/>
        <v>0</v>
      </c>
      <c r="BJ140" s="18" t="s">
        <v>87</v>
      </c>
      <c r="BK140" s="189">
        <f t="shared" si="14"/>
        <v>0</v>
      </c>
      <c r="BL140" s="18" t="s">
        <v>183</v>
      </c>
      <c r="BM140" s="188" t="s">
        <v>1595</v>
      </c>
    </row>
    <row r="141" spans="1:65" s="2" customFormat="1" ht="16.5" customHeight="1">
      <c r="A141" s="33"/>
      <c r="B141" s="141"/>
      <c r="C141" s="176" t="s">
        <v>283</v>
      </c>
      <c r="D141" s="176" t="s">
        <v>179</v>
      </c>
      <c r="E141" s="177" t="s">
        <v>1596</v>
      </c>
      <c r="F141" s="178" t="s">
        <v>1597</v>
      </c>
      <c r="G141" s="179" t="s">
        <v>182</v>
      </c>
      <c r="H141" s="180">
        <v>25</v>
      </c>
      <c r="I141" s="181"/>
      <c r="J141" s="182">
        <f t="shared" si="5"/>
        <v>0</v>
      </c>
      <c r="K141" s="183"/>
      <c r="L141" s="34"/>
      <c r="M141" s="184" t="s">
        <v>1</v>
      </c>
      <c r="N141" s="185" t="s">
        <v>44</v>
      </c>
      <c r="O141" s="59"/>
      <c r="P141" s="186">
        <f t="shared" si="6"/>
        <v>0</v>
      </c>
      <c r="Q141" s="186">
        <v>1.4999999999999999E-2</v>
      </c>
      <c r="R141" s="186">
        <f t="shared" si="7"/>
        <v>0.375</v>
      </c>
      <c r="S141" s="186">
        <v>0</v>
      </c>
      <c r="T141" s="187">
        <f t="shared" si="8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8" t="s">
        <v>183</v>
      </c>
      <c r="AT141" s="188" t="s">
        <v>179</v>
      </c>
      <c r="AU141" s="188" t="s">
        <v>87</v>
      </c>
      <c r="AY141" s="18" t="s">
        <v>177</v>
      </c>
      <c r="BE141" s="189">
        <f t="shared" si="9"/>
        <v>0</v>
      </c>
      <c r="BF141" s="189">
        <f t="shared" si="10"/>
        <v>0</v>
      </c>
      <c r="BG141" s="189">
        <f t="shared" si="11"/>
        <v>0</v>
      </c>
      <c r="BH141" s="189">
        <f t="shared" si="12"/>
        <v>0</v>
      </c>
      <c r="BI141" s="189">
        <f t="shared" si="13"/>
        <v>0</v>
      </c>
      <c r="BJ141" s="18" t="s">
        <v>87</v>
      </c>
      <c r="BK141" s="189">
        <f t="shared" si="14"/>
        <v>0</v>
      </c>
      <c r="BL141" s="18" t="s">
        <v>183</v>
      </c>
      <c r="BM141" s="188" t="s">
        <v>328</v>
      </c>
    </row>
    <row r="142" spans="1:65" s="2" customFormat="1" ht="16.5" customHeight="1">
      <c r="A142" s="33"/>
      <c r="B142" s="141"/>
      <c r="C142" s="176" t="s">
        <v>1598</v>
      </c>
      <c r="D142" s="176" t="s">
        <v>179</v>
      </c>
      <c r="E142" s="177" t="s">
        <v>1599</v>
      </c>
      <c r="F142" s="178" t="s">
        <v>1600</v>
      </c>
      <c r="G142" s="179" t="s">
        <v>182</v>
      </c>
      <c r="H142" s="180">
        <v>5</v>
      </c>
      <c r="I142" s="181"/>
      <c r="J142" s="182">
        <f t="shared" si="5"/>
        <v>0</v>
      </c>
      <c r="K142" s="183"/>
      <c r="L142" s="34"/>
      <c r="M142" s="184" t="s">
        <v>1</v>
      </c>
      <c r="N142" s="185" t="s">
        <v>44</v>
      </c>
      <c r="O142" s="59"/>
      <c r="P142" s="186">
        <f t="shared" si="6"/>
        <v>0</v>
      </c>
      <c r="Q142" s="186">
        <v>2.0999999999999999E-3</v>
      </c>
      <c r="R142" s="186">
        <f t="shared" si="7"/>
        <v>1.0499999999999999E-2</v>
      </c>
      <c r="S142" s="186">
        <v>0</v>
      </c>
      <c r="T142" s="187">
        <f t="shared" si="8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8" t="s">
        <v>183</v>
      </c>
      <c r="AT142" s="188" t="s">
        <v>179</v>
      </c>
      <c r="AU142" s="188" t="s">
        <v>87</v>
      </c>
      <c r="AY142" s="18" t="s">
        <v>177</v>
      </c>
      <c r="BE142" s="189">
        <f t="shared" si="9"/>
        <v>0</v>
      </c>
      <c r="BF142" s="189">
        <f t="shared" si="10"/>
        <v>0</v>
      </c>
      <c r="BG142" s="189">
        <f t="shared" si="11"/>
        <v>0</v>
      </c>
      <c r="BH142" s="189">
        <f t="shared" si="12"/>
        <v>0</v>
      </c>
      <c r="BI142" s="189">
        <f t="shared" si="13"/>
        <v>0</v>
      </c>
      <c r="BJ142" s="18" t="s">
        <v>87</v>
      </c>
      <c r="BK142" s="189">
        <f t="shared" si="14"/>
        <v>0</v>
      </c>
      <c r="BL142" s="18" t="s">
        <v>183</v>
      </c>
      <c r="BM142" s="188" t="s">
        <v>393</v>
      </c>
    </row>
    <row r="143" spans="1:65" s="2" customFormat="1" ht="16.5" customHeight="1">
      <c r="A143" s="33"/>
      <c r="B143" s="141"/>
      <c r="C143" s="176" t="s">
        <v>294</v>
      </c>
      <c r="D143" s="176" t="s">
        <v>179</v>
      </c>
      <c r="E143" s="177" t="s">
        <v>1601</v>
      </c>
      <c r="F143" s="178" t="s">
        <v>1602</v>
      </c>
      <c r="G143" s="179" t="s">
        <v>232</v>
      </c>
      <c r="H143" s="180">
        <v>0.94699999999999995</v>
      </c>
      <c r="I143" s="181"/>
      <c r="J143" s="182">
        <f t="shared" si="5"/>
        <v>0</v>
      </c>
      <c r="K143" s="183"/>
      <c r="L143" s="34"/>
      <c r="M143" s="184" t="s">
        <v>1</v>
      </c>
      <c r="N143" s="185" t="s">
        <v>44</v>
      </c>
      <c r="O143" s="59"/>
      <c r="P143" s="186">
        <f t="shared" si="6"/>
        <v>0</v>
      </c>
      <c r="Q143" s="186">
        <v>0</v>
      </c>
      <c r="R143" s="186">
        <f t="shared" si="7"/>
        <v>0</v>
      </c>
      <c r="S143" s="186">
        <v>0</v>
      </c>
      <c r="T143" s="187">
        <f t="shared" si="8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8" t="s">
        <v>183</v>
      </c>
      <c r="AT143" s="188" t="s">
        <v>179</v>
      </c>
      <c r="AU143" s="188" t="s">
        <v>87</v>
      </c>
      <c r="AY143" s="18" t="s">
        <v>177</v>
      </c>
      <c r="BE143" s="189">
        <f t="shared" si="9"/>
        <v>0</v>
      </c>
      <c r="BF143" s="189">
        <f t="shared" si="10"/>
        <v>0</v>
      </c>
      <c r="BG143" s="189">
        <f t="shared" si="11"/>
        <v>0</v>
      </c>
      <c r="BH143" s="189">
        <f t="shared" si="12"/>
        <v>0</v>
      </c>
      <c r="BI143" s="189">
        <f t="shared" si="13"/>
        <v>0</v>
      </c>
      <c r="BJ143" s="18" t="s">
        <v>87</v>
      </c>
      <c r="BK143" s="189">
        <f t="shared" si="14"/>
        <v>0</v>
      </c>
      <c r="BL143" s="18" t="s">
        <v>183</v>
      </c>
      <c r="BM143" s="188" t="s">
        <v>404</v>
      </c>
    </row>
    <row r="144" spans="1:65" s="12" customFormat="1" ht="25.95" customHeight="1">
      <c r="B144" s="163"/>
      <c r="D144" s="164" t="s">
        <v>78</v>
      </c>
      <c r="E144" s="165" t="s">
        <v>1603</v>
      </c>
      <c r="F144" s="165" t="s">
        <v>1604</v>
      </c>
      <c r="I144" s="166"/>
      <c r="J144" s="167">
        <f>BK144</f>
        <v>0</v>
      </c>
      <c r="L144" s="163"/>
      <c r="M144" s="168"/>
      <c r="N144" s="169"/>
      <c r="O144" s="169"/>
      <c r="P144" s="170">
        <f>SUM(P145:P146)</f>
        <v>0</v>
      </c>
      <c r="Q144" s="169"/>
      <c r="R144" s="170">
        <f>SUM(R145:R146)</f>
        <v>0</v>
      </c>
      <c r="S144" s="169"/>
      <c r="T144" s="171">
        <f>SUM(T145:T146)</f>
        <v>0</v>
      </c>
      <c r="AR144" s="164" t="s">
        <v>87</v>
      </c>
      <c r="AT144" s="172" t="s">
        <v>78</v>
      </c>
      <c r="AU144" s="172" t="s">
        <v>79</v>
      </c>
      <c r="AY144" s="164" t="s">
        <v>177</v>
      </c>
      <c r="BK144" s="173">
        <f>SUM(BK145:BK146)</f>
        <v>0</v>
      </c>
    </row>
    <row r="145" spans="1:65" s="2" customFormat="1" ht="16.5" customHeight="1">
      <c r="A145" s="33"/>
      <c r="B145" s="141"/>
      <c r="C145" s="176" t="s">
        <v>8</v>
      </c>
      <c r="D145" s="176" t="s">
        <v>179</v>
      </c>
      <c r="E145" s="177" t="s">
        <v>1605</v>
      </c>
      <c r="F145" s="178" t="s">
        <v>1606</v>
      </c>
      <c r="G145" s="179" t="s">
        <v>1607</v>
      </c>
      <c r="H145" s="180">
        <v>3</v>
      </c>
      <c r="I145" s="181"/>
      <c r="J145" s="182">
        <f>ROUND(I145*H145,2)</f>
        <v>0</v>
      </c>
      <c r="K145" s="183"/>
      <c r="L145" s="34"/>
      <c r="M145" s="184" t="s">
        <v>1</v>
      </c>
      <c r="N145" s="185" t="s">
        <v>44</v>
      </c>
      <c r="O145" s="59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8" t="s">
        <v>183</v>
      </c>
      <c r="AT145" s="188" t="s">
        <v>179</v>
      </c>
      <c r="AU145" s="188" t="s">
        <v>87</v>
      </c>
      <c r="AY145" s="18" t="s">
        <v>177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8" t="s">
        <v>87</v>
      </c>
      <c r="BK145" s="189">
        <f>ROUND(I145*H145,2)</f>
        <v>0</v>
      </c>
      <c r="BL145" s="18" t="s">
        <v>183</v>
      </c>
      <c r="BM145" s="188" t="s">
        <v>421</v>
      </c>
    </row>
    <row r="146" spans="1:65" s="2" customFormat="1" ht="16.5" customHeight="1">
      <c r="A146" s="33"/>
      <c r="B146" s="141"/>
      <c r="C146" s="176" t="s">
        <v>297</v>
      </c>
      <c r="D146" s="176" t="s">
        <v>179</v>
      </c>
      <c r="E146" s="177" t="s">
        <v>1608</v>
      </c>
      <c r="F146" s="178" t="s">
        <v>1609</v>
      </c>
      <c r="G146" s="179" t="s">
        <v>1607</v>
      </c>
      <c r="H146" s="180">
        <v>2</v>
      </c>
      <c r="I146" s="181"/>
      <c r="J146" s="182">
        <f>ROUND(I146*H146,2)</f>
        <v>0</v>
      </c>
      <c r="K146" s="183"/>
      <c r="L146" s="34"/>
      <c r="M146" s="234" t="s">
        <v>1</v>
      </c>
      <c r="N146" s="235" t="s">
        <v>44</v>
      </c>
      <c r="O146" s="236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8" t="s">
        <v>183</v>
      </c>
      <c r="AT146" s="188" t="s">
        <v>179</v>
      </c>
      <c r="AU146" s="188" t="s">
        <v>87</v>
      </c>
      <c r="AY146" s="18" t="s">
        <v>177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8" t="s">
        <v>87</v>
      </c>
      <c r="BK146" s="189">
        <f>ROUND(I146*H146,2)</f>
        <v>0</v>
      </c>
      <c r="BL146" s="18" t="s">
        <v>183</v>
      </c>
      <c r="BM146" s="188" t="s">
        <v>340</v>
      </c>
    </row>
    <row r="147" spans="1:65" s="2" customFormat="1" ht="6.9" customHeight="1">
      <c r="A147" s="33"/>
      <c r="B147" s="48"/>
      <c r="C147" s="49"/>
      <c r="D147" s="49"/>
      <c r="E147" s="49"/>
      <c r="F147" s="49"/>
      <c r="G147" s="49"/>
      <c r="H147" s="49"/>
      <c r="I147" s="123"/>
      <c r="J147" s="49"/>
      <c r="K147" s="49"/>
      <c r="L147" s="34"/>
      <c r="M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</sheetData>
  <autoFilter ref="C127:K146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32"/>
  <sheetViews>
    <sheetView showGridLines="0" topLeftCell="A103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94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4"/>
      <c r="L2" s="24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8" t="s">
        <v>95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89</v>
      </c>
    </row>
    <row r="4" spans="1:46" s="1" customFormat="1" ht="24.9" customHeight="1">
      <c r="B4" s="21"/>
      <c r="D4" s="22" t="s">
        <v>99</v>
      </c>
      <c r="I4" s="94"/>
      <c r="L4" s="21"/>
      <c r="M4" s="96" t="s">
        <v>10</v>
      </c>
      <c r="AT4" s="18" t="s">
        <v>3</v>
      </c>
    </row>
    <row r="5" spans="1:46" s="1" customFormat="1" ht="6.9" customHeight="1">
      <c r="B5" s="21"/>
      <c r="I5" s="94"/>
      <c r="L5" s="21"/>
    </row>
    <row r="6" spans="1:46" s="1" customFormat="1" ht="12" customHeight="1">
      <c r="B6" s="21"/>
      <c r="D6" s="28" t="s">
        <v>15</v>
      </c>
      <c r="I6" s="94"/>
      <c r="L6" s="21"/>
    </row>
    <row r="7" spans="1:46" s="1" customFormat="1" ht="16.5" customHeight="1">
      <c r="B7" s="21"/>
      <c r="E7" s="280" t="str">
        <f>'Rekapitulace stavby'!K6</f>
        <v>Snížení energetické náročnosti objektu Mateřská školka Sluníčko Písek</v>
      </c>
      <c r="F7" s="281"/>
      <c r="G7" s="281"/>
      <c r="H7" s="281"/>
      <c r="I7" s="94"/>
      <c r="L7" s="21"/>
    </row>
    <row r="8" spans="1:46" s="2" customFormat="1" ht="12" customHeight="1">
      <c r="A8" s="33"/>
      <c r="B8" s="34"/>
      <c r="C8" s="33"/>
      <c r="D8" s="28" t="s">
        <v>100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1" t="s">
        <v>1610</v>
      </c>
      <c r="F9" s="282"/>
      <c r="G9" s="282"/>
      <c r="H9" s="282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9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98" t="s">
        <v>21</v>
      </c>
      <c r="J12" s="56" t="str">
        <f>'Rekapitulace stavby'!AN8</f>
        <v>1. 11. 2019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98" t="s">
        <v>24</v>
      </c>
      <c r="J14" s="26" t="s">
        <v>25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98" t="s">
        <v>27</v>
      </c>
      <c r="J15" s="26" t="s">
        <v>28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9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3" t="str">
        <f>'Rekapitulace stavby'!E14</f>
        <v>Vyplň údaj</v>
      </c>
      <c r="F18" s="254"/>
      <c r="G18" s="254"/>
      <c r="H18" s="254"/>
      <c r="I18" s="9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98" t="s">
        <v>24</v>
      </c>
      <c r="J20" s="26" t="s">
        <v>32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33</v>
      </c>
      <c r="F21" s="33"/>
      <c r="G21" s="33"/>
      <c r="H21" s="33"/>
      <c r="I21" s="98" t="s">
        <v>27</v>
      </c>
      <c r="J21" s="26" t="s">
        <v>34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36</v>
      </c>
      <c r="E23" s="33"/>
      <c r="F23" s="33"/>
      <c r="G23" s="33"/>
      <c r="H23" s="33"/>
      <c r="I23" s="9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37</v>
      </c>
      <c r="F24" s="33"/>
      <c r="G24" s="33"/>
      <c r="H24" s="33"/>
      <c r="I24" s="98" t="s">
        <v>27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38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58" t="s">
        <v>1</v>
      </c>
      <c r="F27" s="258"/>
      <c r="G27" s="258"/>
      <c r="H27" s="258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" customHeight="1">
      <c r="A30" s="33"/>
      <c r="B30" s="34"/>
      <c r="C30" s="33"/>
      <c r="D30" s="26" t="s">
        <v>102</v>
      </c>
      <c r="E30" s="33"/>
      <c r="F30" s="33"/>
      <c r="G30" s="33"/>
      <c r="H30" s="33"/>
      <c r="I30" s="97"/>
      <c r="J30" s="104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" customHeight="1">
      <c r="A31" s="33"/>
      <c r="B31" s="34"/>
      <c r="C31" s="33"/>
      <c r="D31" s="105" t="s">
        <v>103</v>
      </c>
      <c r="E31" s="33"/>
      <c r="F31" s="33"/>
      <c r="G31" s="33"/>
      <c r="H31" s="33"/>
      <c r="I31" s="97"/>
      <c r="J31" s="104">
        <f>J121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39</v>
      </c>
      <c r="E32" s="33"/>
      <c r="F32" s="33"/>
      <c r="G32" s="33"/>
      <c r="H32" s="33"/>
      <c r="I32" s="97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103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41</v>
      </c>
      <c r="G34" s="33"/>
      <c r="H34" s="33"/>
      <c r="I34" s="107" t="s">
        <v>40</v>
      </c>
      <c r="J34" s="37" t="s">
        <v>42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8" t="s">
        <v>43</v>
      </c>
      <c r="E35" s="28" t="s">
        <v>44</v>
      </c>
      <c r="F35" s="109">
        <f>ROUND((SUM(BE121:BE128) + SUM(BE148:BE331)),  2)</f>
        <v>0</v>
      </c>
      <c r="G35" s="33"/>
      <c r="H35" s="33"/>
      <c r="I35" s="110">
        <v>0.21</v>
      </c>
      <c r="J35" s="109">
        <f>ROUND(((SUM(BE121:BE128) + SUM(BE148:BE331))*I35),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45</v>
      </c>
      <c r="F36" s="109">
        <f>ROUND((SUM(BF121:BF128) + SUM(BF148:BF331)),  2)</f>
        <v>0</v>
      </c>
      <c r="G36" s="33"/>
      <c r="H36" s="33"/>
      <c r="I36" s="110">
        <v>0.15</v>
      </c>
      <c r="J36" s="109">
        <f>ROUND(((SUM(BF121:BF128) + SUM(BF148:BF331))*I36),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46</v>
      </c>
      <c r="F37" s="109">
        <f>ROUND((SUM(BG121:BG128) + SUM(BG148:BG331)),  2)</f>
        <v>0</v>
      </c>
      <c r="G37" s="33"/>
      <c r="H37" s="33"/>
      <c r="I37" s="110">
        <v>0.21</v>
      </c>
      <c r="J37" s="10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47</v>
      </c>
      <c r="F38" s="109">
        <f>ROUND((SUM(BH121:BH128) + SUM(BH148:BH331)),  2)</f>
        <v>0</v>
      </c>
      <c r="G38" s="33"/>
      <c r="H38" s="33"/>
      <c r="I38" s="110">
        <v>0.15</v>
      </c>
      <c r="J38" s="10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48</v>
      </c>
      <c r="F39" s="109">
        <f>ROUND((SUM(BI121:BI128) + SUM(BI148:BI331)),  2)</f>
        <v>0</v>
      </c>
      <c r="G39" s="33"/>
      <c r="H39" s="33"/>
      <c r="I39" s="110">
        <v>0</v>
      </c>
      <c r="J39" s="10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1"/>
      <c r="D41" s="112" t="s">
        <v>49</v>
      </c>
      <c r="E41" s="61"/>
      <c r="F41" s="61"/>
      <c r="G41" s="113" t="s">
        <v>50</v>
      </c>
      <c r="H41" s="114" t="s">
        <v>51</v>
      </c>
      <c r="I41" s="115"/>
      <c r="J41" s="116">
        <f>SUM(J32:J39)</f>
        <v>0</v>
      </c>
      <c r="K41" s="117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97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52</v>
      </c>
      <c r="E50" s="45"/>
      <c r="F50" s="45"/>
      <c r="G50" s="44" t="s">
        <v>53</v>
      </c>
      <c r="H50" s="45"/>
      <c r="I50" s="118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54</v>
      </c>
      <c r="E61" s="36"/>
      <c r="F61" s="119" t="s">
        <v>55</v>
      </c>
      <c r="G61" s="46" t="s">
        <v>54</v>
      </c>
      <c r="H61" s="36"/>
      <c r="I61" s="120"/>
      <c r="J61" s="121" t="s">
        <v>55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56</v>
      </c>
      <c r="E65" s="47"/>
      <c r="F65" s="47"/>
      <c r="G65" s="44" t="s">
        <v>57</v>
      </c>
      <c r="H65" s="47"/>
      <c r="I65" s="122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54</v>
      </c>
      <c r="E76" s="36"/>
      <c r="F76" s="119" t="s">
        <v>55</v>
      </c>
      <c r="G76" s="46" t="s">
        <v>54</v>
      </c>
      <c r="H76" s="36"/>
      <c r="I76" s="120"/>
      <c r="J76" s="121" t="s">
        <v>55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3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4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104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0" t="str">
        <f>E7</f>
        <v>Snížení energetické náročnosti objektu Mateřská školka Sluníčko Písek</v>
      </c>
      <c r="F85" s="281"/>
      <c r="G85" s="281"/>
      <c r="H85" s="281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100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1" t="str">
        <f>E9</f>
        <v xml:space="preserve">1119-03 - SO 01 - zazdění terasy 2.18 </v>
      </c>
      <c r="F87" s="282"/>
      <c r="G87" s="282"/>
      <c r="H87" s="282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Písek</v>
      </c>
      <c r="G89" s="33"/>
      <c r="H89" s="33"/>
      <c r="I89" s="98" t="s">
        <v>21</v>
      </c>
      <c r="J89" s="56" t="str">
        <f>IF(J12="","",J12)</f>
        <v>1. 11. 2019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Základní škola Svobodná a Mateřská škola Písek, Dr</v>
      </c>
      <c r="G91" s="33"/>
      <c r="H91" s="33"/>
      <c r="I91" s="98" t="s">
        <v>31</v>
      </c>
      <c r="J91" s="31" t="str">
        <f>E21</f>
        <v>VL projekt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7.9" customHeight="1">
      <c r="A92" s="33"/>
      <c r="B92" s="34"/>
      <c r="C92" s="28" t="s">
        <v>29</v>
      </c>
      <c r="D92" s="33"/>
      <c r="E92" s="33"/>
      <c r="F92" s="26" t="str">
        <f>IF(E18="","",E18)</f>
        <v>Vyplň údaj</v>
      </c>
      <c r="G92" s="33"/>
      <c r="H92" s="33"/>
      <c r="I92" s="98" t="s">
        <v>36</v>
      </c>
      <c r="J92" s="31" t="str">
        <f>E24</f>
        <v>Jindřich  J u k l  tel.: 602558222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5" t="s">
        <v>105</v>
      </c>
      <c r="D94" s="111"/>
      <c r="E94" s="111"/>
      <c r="F94" s="111"/>
      <c r="G94" s="111"/>
      <c r="H94" s="111"/>
      <c r="I94" s="126"/>
      <c r="J94" s="127" t="s">
        <v>106</v>
      </c>
      <c r="K94" s="111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28" t="s">
        <v>107</v>
      </c>
      <c r="D96" s="33"/>
      <c r="E96" s="33"/>
      <c r="F96" s="33"/>
      <c r="G96" s="33"/>
      <c r="H96" s="33"/>
      <c r="I96" s="97"/>
      <c r="J96" s="72">
        <f>J148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108</v>
      </c>
    </row>
    <row r="97" spans="2:12" s="9" customFormat="1" ht="24.9" customHeight="1">
      <c r="B97" s="129"/>
      <c r="D97" s="130" t="s">
        <v>109</v>
      </c>
      <c r="E97" s="131"/>
      <c r="F97" s="131"/>
      <c r="G97" s="131"/>
      <c r="H97" s="131"/>
      <c r="I97" s="132"/>
      <c r="J97" s="133">
        <f>J149</f>
        <v>0</v>
      </c>
      <c r="L97" s="129"/>
    </row>
    <row r="98" spans="2:12" s="10" customFormat="1" ht="19.95" customHeight="1">
      <c r="B98" s="134"/>
      <c r="D98" s="135" t="s">
        <v>112</v>
      </c>
      <c r="E98" s="136"/>
      <c r="F98" s="136"/>
      <c r="G98" s="136"/>
      <c r="H98" s="136"/>
      <c r="I98" s="137"/>
      <c r="J98" s="138">
        <f>J150</f>
        <v>0</v>
      </c>
      <c r="L98" s="134"/>
    </row>
    <row r="99" spans="2:12" s="10" customFormat="1" ht="19.95" customHeight="1">
      <c r="B99" s="134"/>
      <c r="D99" s="135" t="s">
        <v>1611</v>
      </c>
      <c r="E99" s="136"/>
      <c r="F99" s="136"/>
      <c r="G99" s="136"/>
      <c r="H99" s="136"/>
      <c r="I99" s="137"/>
      <c r="J99" s="138">
        <f>J160</f>
        <v>0</v>
      </c>
      <c r="L99" s="134"/>
    </row>
    <row r="100" spans="2:12" s="10" customFormat="1" ht="19.95" customHeight="1">
      <c r="B100" s="134"/>
      <c r="D100" s="135" t="s">
        <v>114</v>
      </c>
      <c r="E100" s="136"/>
      <c r="F100" s="136"/>
      <c r="G100" s="136"/>
      <c r="H100" s="136"/>
      <c r="I100" s="137"/>
      <c r="J100" s="138">
        <f>J168</f>
        <v>0</v>
      </c>
      <c r="L100" s="134"/>
    </row>
    <row r="101" spans="2:12" s="10" customFormat="1" ht="19.95" customHeight="1">
      <c r="B101" s="134"/>
      <c r="D101" s="135" t="s">
        <v>115</v>
      </c>
      <c r="E101" s="136"/>
      <c r="F101" s="136"/>
      <c r="G101" s="136"/>
      <c r="H101" s="136"/>
      <c r="I101" s="137"/>
      <c r="J101" s="138">
        <f>J176</f>
        <v>0</v>
      </c>
      <c r="L101" s="134"/>
    </row>
    <row r="102" spans="2:12" s="10" customFormat="1" ht="19.95" customHeight="1">
      <c r="B102" s="134"/>
      <c r="D102" s="135" t="s">
        <v>116</v>
      </c>
      <c r="E102" s="136"/>
      <c r="F102" s="136"/>
      <c r="G102" s="136"/>
      <c r="H102" s="136"/>
      <c r="I102" s="137"/>
      <c r="J102" s="138">
        <f>J189</f>
        <v>0</v>
      </c>
      <c r="L102" s="134"/>
    </row>
    <row r="103" spans="2:12" s="10" customFormat="1" ht="19.95" customHeight="1">
      <c r="B103" s="134"/>
      <c r="D103" s="135" t="s">
        <v>118</v>
      </c>
      <c r="E103" s="136"/>
      <c r="F103" s="136"/>
      <c r="G103" s="136"/>
      <c r="H103" s="136"/>
      <c r="I103" s="137"/>
      <c r="J103" s="138">
        <f>J220</f>
        <v>0</v>
      </c>
      <c r="L103" s="134"/>
    </row>
    <row r="104" spans="2:12" s="10" customFormat="1" ht="19.95" customHeight="1">
      <c r="B104" s="134"/>
      <c r="D104" s="135" t="s">
        <v>1612</v>
      </c>
      <c r="E104" s="136"/>
      <c r="F104" s="136"/>
      <c r="G104" s="136"/>
      <c r="H104" s="136"/>
      <c r="I104" s="137"/>
      <c r="J104" s="138">
        <f>J228</f>
        <v>0</v>
      </c>
      <c r="L104" s="134"/>
    </row>
    <row r="105" spans="2:12" s="10" customFormat="1" ht="19.95" customHeight="1">
      <c r="B105" s="134"/>
      <c r="D105" s="135" t="s">
        <v>121</v>
      </c>
      <c r="E105" s="136"/>
      <c r="F105" s="136"/>
      <c r="G105" s="136"/>
      <c r="H105" s="136"/>
      <c r="I105" s="137"/>
      <c r="J105" s="138">
        <f>J242</f>
        <v>0</v>
      </c>
      <c r="L105" s="134"/>
    </row>
    <row r="106" spans="2:12" s="10" customFormat="1" ht="19.95" customHeight="1">
      <c r="B106" s="134"/>
      <c r="D106" s="135" t="s">
        <v>122</v>
      </c>
      <c r="E106" s="136"/>
      <c r="F106" s="136"/>
      <c r="G106" s="136"/>
      <c r="H106" s="136"/>
      <c r="I106" s="137"/>
      <c r="J106" s="138">
        <f>J260</f>
        <v>0</v>
      </c>
      <c r="L106" s="134"/>
    </row>
    <row r="107" spans="2:12" s="10" customFormat="1" ht="19.95" customHeight="1">
      <c r="B107" s="134"/>
      <c r="D107" s="135" t="s">
        <v>125</v>
      </c>
      <c r="E107" s="136"/>
      <c r="F107" s="136"/>
      <c r="G107" s="136"/>
      <c r="H107" s="136"/>
      <c r="I107" s="137"/>
      <c r="J107" s="138">
        <f>J264</f>
        <v>0</v>
      </c>
      <c r="L107" s="134"/>
    </row>
    <row r="108" spans="2:12" s="10" customFormat="1" ht="19.95" customHeight="1">
      <c r="B108" s="134"/>
      <c r="D108" s="135" t="s">
        <v>1613</v>
      </c>
      <c r="E108" s="136"/>
      <c r="F108" s="136"/>
      <c r="G108" s="136"/>
      <c r="H108" s="136"/>
      <c r="I108" s="137"/>
      <c r="J108" s="138">
        <f>J266</f>
        <v>0</v>
      </c>
      <c r="L108" s="134"/>
    </row>
    <row r="109" spans="2:12" s="9" customFormat="1" ht="24.9" customHeight="1">
      <c r="B109" s="129"/>
      <c r="D109" s="130" t="s">
        <v>126</v>
      </c>
      <c r="E109" s="131"/>
      <c r="F109" s="131"/>
      <c r="G109" s="131"/>
      <c r="H109" s="131"/>
      <c r="I109" s="132"/>
      <c r="J109" s="133">
        <f>J273</f>
        <v>0</v>
      </c>
      <c r="L109" s="129"/>
    </row>
    <row r="110" spans="2:12" s="10" customFormat="1" ht="19.95" customHeight="1">
      <c r="B110" s="134"/>
      <c r="D110" s="135" t="s">
        <v>132</v>
      </c>
      <c r="E110" s="136"/>
      <c r="F110" s="136"/>
      <c r="G110" s="136"/>
      <c r="H110" s="136"/>
      <c r="I110" s="137"/>
      <c r="J110" s="138">
        <f>J274</f>
        <v>0</v>
      </c>
      <c r="L110" s="134"/>
    </row>
    <row r="111" spans="2:12" s="10" customFormat="1" ht="19.95" customHeight="1">
      <c r="B111" s="134"/>
      <c r="D111" s="135" t="s">
        <v>135</v>
      </c>
      <c r="E111" s="136"/>
      <c r="F111" s="136"/>
      <c r="G111" s="136"/>
      <c r="H111" s="136"/>
      <c r="I111" s="137"/>
      <c r="J111" s="138">
        <f>J291</f>
        <v>0</v>
      </c>
      <c r="L111" s="134"/>
    </row>
    <row r="112" spans="2:12" s="10" customFormat="1" ht="19.95" customHeight="1">
      <c r="B112" s="134"/>
      <c r="D112" s="135" t="s">
        <v>136</v>
      </c>
      <c r="E112" s="136"/>
      <c r="F112" s="136"/>
      <c r="G112" s="136"/>
      <c r="H112" s="136"/>
      <c r="I112" s="137"/>
      <c r="J112" s="138">
        <f>J297</f>
        <v>0</v>
      </c>
      <c r="L112" s="134"/>
    </row>
    <row r="113" spans="1:65" s="10" customFormat="1" ht="19.95" customHeight="1">
      <c r="B113" s="134"/>
      <c r="D113" s="135" t="s">
        <v>137</v>
      </c>
      <c r="E113" s="136"/>
      <c r="F113" s="136"/>
      <c r="G113" s="136"/>
      <c r="H113" s="136"/>
      <c r="I113" s="137"/>
      <c r="J113" s="138">
        <f>J309</f>
        <v>0</v>
      </c>
      <c r="L113" s="134"/>
    </row>
    <row r="114" spans="1:65" s="10" customFormat="1" ht="19.95" customHeight="1">
      <c r="B114" s="134"/>
      <c r="D114" s="135" t="s">
        <v>1614</v>
      </c>
      <c r="E114" s="136"/>
      <c r="F114" s="136"/>
      <c r="G114" s="136"/>
      <c r="H114" s="136"/>
      <c r="I114" s="137"/>
      <c r="J114" s="138">
        <f>J311</f>
        <v>0</v>
      </c>
      <c r="L114" s="134"/>
    </row>
    <row r="115" spans="1:65" s="10" customFormat="1" ht="19.95" customHeight="1">
      <c r="B115" s="134"/>
      <c r="D115" s="135" t="s">
        <v>142</v>
      </c>
      <c r="E115" s="136"/>
      <c r="F115" s="136"/>
      <c r="G115" s="136"/>
      <c r="H115" s="136"/>
      <c r="I115" s="137"/>
      <c r="J115" s="138">
        <f>J320</f>
        <v>0</v>
      </c>
      <c r="L115" s="134"/>
    </row>
    <row r="116" spans="1:65" s="9" customFormat="1" ht="24.9" customHeight="1">
      <c r="B116" s="129"/>
      <c r="D116" s="130" t="s">
        <v>147</v>
      </c>
      <c r="E116" s="131"/>
      <c r="F116" s="131"/>
      <c r="G116" s="131"/>
      <c r="H116" s="131"/>
      <c r="I116" s="132"/>
      <c r="J116" s="133">
        <f>J327</f>
        <v>0</v>
      </c>
      <c r="L116" s="129"/>
    </row>
    <row r="117" spans="1:65" s="10" customFormat="1" ht="19.95" customHeight="1">
      <c r="B117" s="134"/>
      <c r="D117" s="135" t="s">
        <v>149</v>
      </c>
      <c r="E117" s="136"/>
      <c r="F117" s="136"/>
      <c r="G117" s="136"/>
      <c r="H117" s="136"/>
      <c r="I117" s="137"/>
      <c r="J117" s="138">
        <f>J328</f>
        <v>0</v>
      </c>
      <c r="L117" s="134"/>
    </row>
    <row r="118" spans="1:65" s="10" customFormat="1" ht="19.95" customHeight="1">
      <c r="B118" s="134"/>
      <c r="D118" s="135" t="s">
        <v>151</v>
      </c>
      <c r="E118" s="136"/>
      <c r="F118" s="136"/>
      <c r="G118" s="136"/>
      <c r="H118" s="136"/>
      <c r="I118" s="137"/>
      <c r="J118" s="138">
        <f>J330</f>
        <v>0</v>
      </c>
      <c r="L118" s="134"/>
    </row>
    <row r="119" spans="1:65" s="2" customFormat="1" ht="21.75" customHeight="1">
      <c r="A119" s="33"/>
      <c r="B119" s="34"/>
      <c r="C119" s="33"/>
      <c r="D119" s="33"/>
      <c r="E119" s="33"/>
      <c r="F119" s="33"/>
      <c r="G119" s="33"/>
      <c r="H119" s="33"/>
      <c r="I119" s="97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97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9.25" customHeight="1">
      <c r="A121" s="33"/>
      <c r="B121" s="34"/>
      <c r="C121" s="128" t="s">
        <v>152</v>
      </c>
      <c r="D121" s="33"/>
      <c r="E121" s="33"/>
      <c r="F121" s="33"/>
      <c r="G121" s="33"/>
      <c r="H121" s="33"/>
      <c r="I121" s="97"/>
      <c r="J121" s="139">
        <f>ROUND(J122 + J123 + J124 + J125 + J126 + J127,2)</f>
        <v>0</v>
      </c>
      <c r="K121" s="33"/>
      <c r="L121" s="43"/>
      <c r="N121" s="140" t="s">
        <v>43</v>
      </c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8" customHeight="1">
      <c r="A122" s="33"/>
      <c r="B122" s="141"/>
      <c r="C122" s="97"/>
      <c r="D122" s="278" t="s">
        <v>153</v>
      </c>
      <c r="E122" s="279"/>
      <c r="F122" s="279"/>
      <c r="G122" s="97"/>
      <c r="H122" s="97"/>
      <c r="I122" s="97"/>
      <c r="J122" s="143">
        <v>0</v>
      </c>
      <c r="K122" s="97"/>
      <c r="L122" s="144"/>
      <c r="M122" s="145"/>
      <c r="N122" s="146" t="s">
        <v>44</v>
      </c>
      <c r="O122" s="145"/>
      <c r="P122" s="145"/>
      <c r="Q122" s="145"/>
      <c r="R122" s="145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7" t="s">
        <v>154</v>
      </c>
      <c r="AZ122" s="145"/>
      <c r="BA122" s="145"/>
      <c r="BB122" s="145"/>
      <c r="BC122" s="145"/>
      <c r="BD122" s="145"/>
      <c r="BE122" s="148">
        <f t="shared" ref="BE122:BE127" si="0">IF(N122="základní",J122,0)</f>
        <v>0</v>
      </c>
      <c r="BF122" s="148">
        <f t="shared" ref="BF122:BF127" si="1">IF(N122="snížená",J122,0)</f>
        <v>0</v>
      </c>
      <c r="BG122" s="148">
        <f t="shared" ref="BG122:BG127" si="2">IF(N122="zákl. přenesená",J122,0)</f>
        <v>0</v>
      </c>
      <c r="BH122" s="148">
        <f t="shared" ref="BH122:BH127" si="3">IF(N122="sníž. přenesená",J122,0)</f>
        <v>0</v>
      </c>
      <c r="BI122" s="148">
        <f t="shared" ref="BI122:BI127" si="4">IF(N122="nulová",J122,0)</f>
        <v>0</v>
      </c>
      <c r="BJ122" s="147" t="s">
        <v>87</v>
      </c>
      <c r="BK122" s="145"/>
      <c r="BL122" s="145"/>
      <c r="BM122" s="145"/>
    </row>
    <row r="123" spans="1:65" s="2" customFormat="1" ht="18" customHeight="1">
      <c r="A123" s="33"/>
      <c r="B123" s="141"/>
      <c r="C123" s="97"/>
      <c r="D123" s="278" t="s">
        <v>155</v>
      </c>
      <c r="E123" s="279"/>
      <c r="F123" s="279"/>
      <c r="G123" s="97"/>
      <c r="H123" s="97"/>
      <c r="I123" s="97"/>
      <c r="J123" s="143">
        <v>0</v>
      </c>
      <c r="K123" s="97"/>
      <c r="L123" s="144"/>
      <c r="M123" s="145"/>
      <c r="N123" s="146" t="s">
        <v>44</v>
      </c>
      <c r="O123" s="145"/>
      <c r="P123" s="145"/>
      <c r="Q123" s="145"/>
      <c r="R123" s="145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7" t="s">
        <v>154</v>
      </c>
      <c r="AZ123" s="145"/>
      <c r="BA123" s="145"/>
      <c r="BB123" s="145"/>
      <c r="BC123" s="145"/>
      <c r="BD123" s="145"/>
      <c r="BE123" s="148">
        <f t="shared" si="0"/>
        <v>0</v>
      </c>
      <c r="BF123" s="148">
        <f t="shared" si="1"/>
        <v>0</v>
      </c>
      <c r="BG123" s="148">
        <f t="shared" si="2"/>
        <v>0</v>
      </c>
      <c r="BH123" s="148">
        <f t="shared" si="3"/>
        <v>0</v>
      </c>
      <c r="BI123" s="148">
        <f t="shared" si="4"/>
        <v>0</v>
      </c>
      <c r="BJ123" s="147" t="s">
        <v>87</v>
      </c>
      <c r="BK123" s="145"/>
      <c r="BL123" s="145"/>
      <c r="BM123" s="145"/>
    </row>
    <row r="124" spans="1:65" s="2" customFormat="1" ht="18" customHeight="1">
      <c r="A124" s="33"/>
      <c r="B124" s="141"/>
      <c r="C124" s="97"/>
      <c r="D124" s="278" t="s">
        <v>156</v>
      </c>
      <c r="E124" s="279"/>
      <c r="F124" s="279"/>
      <c r="G124" s="97"/>
      <c r="H124" s="97"/>
      <c r="I124" s="97"/>
      <c r="J124" s="143">
        <v>0</v>
      </c>
      <c r="K124" s="97"/>
      <c r="L124" s="144"/>
      <c r="M124" s="145"/>
      <c r="N124" s="146" t="s">
        <v>44</v>
      </c>
      <c r="O124" s="145"/>
      <c r="P124" s="145"/>
      <c r="Q124" s="145"/>
      <c r="R124" s="145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7" t="s">
        <v>154</v>
      </c>
      <c r="AZ124" s="145"/>
      <c r="BA124" s="145"/>
      <c r="BB124" s="145"/>
      <c r="BC124" s="145"/>
      <c r="BD124" s="145"/>
      <c r="BE124" s="148">
        <f t="shared" si="0"/>
        <v>0</v>
      </c>
      <c r="BF124" s="148">
        <f t="shared" si="1"/>
        <v>0</v>
      </c>
      <c r="BG124" s="148">
        <f t="shared" si="2"/>
        <v>0</v>
      </c>
      <c r="BH124" s="148">
        <f t="shared" si="3"/>
        <v>0</v>
      </c>
      <c r="BI124" s="148">
        <f t="shared" si="4"/>
        <v>0</v>
      </c>
      <c r="BJ124" s="147" t="s">
        <v>87</v>
      </c>
      <c r="BK124" s="145"/>
      <c r="BL124" s="145"/>
      <c r="BM124" s="145"/>
    </row>
    <row r="125" spans="1:65" s="2" customFormat="1" ht="18" customHeight="1">
      <c r="A125" s="33"/>
      <c r="B125" s="141"/>
      <c r="C125" s="97"/>
      <c r="D125" s="278" t="s">
        <v>157</v>
      </c>
      <c r="E125" s="279"/>
      <c r="F125" s="279"/>
      <c r="G125" s="97"/>
      <c r="H125" s="97"/>
      <c r="I125" s="97"/>
      <c r="J125" s="143">
        <v>0</v>
      </c>
      <c r="K125" s="97"/>
      <c r="L125" s="144"/>
      <c r="M125" s="145"/>
      <c r="N125" s="146" t="s">
        <v>44</v>
      </c>
      <c r="O125" s="145"/>
      <c r="P125" s="145"/>
      <c r="Q125" s="145"/>
      <c r="R125" s="145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7" t="s">
        <v>154</v>
      </c>
      <c r="AZ125" s="145"/>
      <c r="BA125" s="145"/>
      <c r="BB125" s="145"/>
      <c r="BC125" s="145"/>
      <c r="BD125" s="145"/>
      <c r="BE125" s="148">
        <f t="shared" si="0"/>
        <v>0</v>
      </c>
      <c r="BF125" s="148">
        <f t="shared" si="1"/>
        <v>0</v>
      </c>
      <c r="BG125" s="148">
        <f t="shared" si="2"/>
        <v>0</v>
      </c>
      <c r="BH125" s="148">
        <f t="shared" si="3"/>
        <v>0</v>
      </c>
      <c r="BI125" s="148">
        <f t="shared" si="4"/>
        <v>0</v>
      </c>
      <c r="BJ125" s="147" t="s">
        <v>87</v>
      </c>
      <c r="BK125" s="145"/>
      <c r="BL125" s="145"/>
      <c r="BM125" s="145"/>
    </row>
    <row r="126" spans="1:65" s="2" customFormat="1" ht="18" customHeight="1">
      <c r="A126" s="33"/>
      <c r="B126" s="141"/>
      <c r="C126" s="97"/>
      <c r="D126" s="278" t="s">
        <v>158</v>
      </c>
      <c r="E126" s="279"/>
      <c r="F126" s="279"/>
      <c r="G126" s="97"/>
      <c r="H126" s="97"/>
      <c r="I126" s="97"/>
      <c r="J126" s="143">
        <v>0</v>
      </c>
      <c r="K126" s="97"/>
      <c r="L126" s="144"/>
      <c r="M126" s="145"/>
      <c r="N126" s="146" t="s">
        <v>44</v>
      </c>
      <c r="O126" s="145"/>
      <c r="P126" s="145"/>
      <c r="Q126" s="145"/>
      <c r="R126" s="145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7" t="s">
        <v>154</v>
      </c>
      <c r="AZ126" s="145"/>
      <c r="BA126" s="145"/>
      <c r="BB126" s="145"/>
      <c r="BC126" s="145"/>
      <c r="BD126" s="145"/>
      <c r="BE126" s="148">
        <f t="shared" si="0"/>
        <v>0</v>
      </c>
      <c r="BF126" s="148">
        <f t="shared" si="1"/>
        <v>0</v>
      </c>
      <c r="BG126" s="148">
        <f t="shared" si="2"/>
        <v>0</v>
      </c>
      <c r="BH126" s="148">
        <f t="shared" si="3"/>
        <v>0</v>
      </c>
      <c r="BI126" s="148">
        <f t="shared" si="4"/>
        <v>0</v>
      </c>
      <c r="BJ126" s="147" t="s">
        <v>87</v>
      </c>
      <c r="BK126" s="145"/>
      <c r="BL126" s="145"/>
      <c r="BM126" s="145"/>
    </row>
    <row r="127" spans="1:65" s="2" customFormat="1" ht="18" customHeight="1">
      <c r="A127" s="33"/>
      <c r="B127" s="141"/>
      <c r="C127" s="97"/>
      <c r="D127" s="142" t="s">
        <v>159</v>
      </c>
      <c r="E127" s="97"/>
      <c r="F127" s="97"/>
      <c r="G127" s="97"/>
      <c r="H127" s="97"/>
      <c r="I127" s="97"/>
      <c r="J127" s="143">
        <f>ROUND(J30*T127,2)</f>
        <v>0</v>
      </c>
      <c r="K127" s="97"/>
      <c r="L127" s="144"/>
      <c r="M127" s="145"/>
      <c r="N127" s="146" t="s">
        <v>44</v>
      </c>
      <c r="O127" s="145"/>
      <c r="P127" s="145"/>
      <c r="Q127" s="145"/>
      <c r="R127" s="145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7" t="s">
        <v>160</v>
      </c>
      <c r="AZ127" s="145"/>
      <c r="BA127" s="145"/>
      <c r="BB127" s="145"/>
      <c r="BC127" s="145"/>
      <c r="BD127" s="145"/>
      <c r="BE127" s="148">
        <f t="shared" si="0"/>
        <v>0</v>
      </c>
      <c r="BF127" s="148">
        <f t="shared" si="1"/>
        <v>0</v>
      </c>
      <c r="BG127" s="148">
        <f t="shared" si="2"/>
        <v>0</v>
      </c>
      <c r="BH127" s="148">
        <f t="shared" si="3"/>
        <v>0</v>
      </c>
      <c r="BI127" s="148">
        <f t="shared" si="4"/>
        <v>0</v>
      </c>
      <c r="BJ127" s="147" t="s">
        <v>87</v>
      </c>
      <c r="BK127" s="145"/>
      <c r="BL127" s="145"/>
      <c r="BM127" s="145"/>
    </row>
    <row r="128" spans="1:65" s="2" customFormat="1">
      <c r="A128" s="33"/>
      <c r="B128" s="34"/>
      <c r="C128" s="33"/>
      <c r="D128" s="33"/>
      <c r="E128" s="33"/>
      <c r="F128" s="33"/>
      <c r="G128" s="33"/>
      <c r="H128" s="33"/>
      <c r="I128" s="97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31" s="2" customFormat="1" ht="29.25" customHeight="1">
      <c r="A129" s="33"/>
      <c r="B129" s="34"/>
      <c r="C129" s="149" t="s">
        <v>161</v>
      </c>
      <c r="D129" s="111"/>
      <c r="E129" s="111"/>
      <c r="F129" s="111"/>
      <c r="G129" s="111"/>
      <c r="H129" s="111"/>
      <c r="I129" s="126"/>
      <c r="J129" s="150">
        <f>ROUND(J96+J121,2)</f>
        <v>0</v>
      </c>
      <c r="K129" s="111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31" s="2" customFormat="1" ht="6.9" customHeight="1">
      <c r="A130" s="33"/>
      <c r="B130" s="48"/>
      <c r="C130" s="49"/>
      <c r="D130" s="49"/>
      <c r="E130" s="49"/>
      <c r="F130" s="49"/>
      <c r="G130" s="49"/>
      <c r="H130" s="49"/>
      <c r="I130" s="123"/>
      <c r="J130" s="49"/>
      <c r="K130" s="49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4" spans="1:31" s="2" customFormat="1" ht="6.9" customHeight="1">
      <c r="A134" s="33"/>
      <c r="B134" s="50"/>
      <c r="C134" s="51"/>
      <c r="D134" s="51"/>
      <c r="E134" s="51"/>
      <c r="F134" s="51"/>
      <c r="G134" s="51"/>
      <c r="H134" s="51"/>
      <c r="I134" s="124"/>
      <c r="J134" s="51"/>
      <c r="K134" s="51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s="2" customFormat="1" ht="24.9" customHeight="1">
      <c r="A135" s="33"/>
      <c r="B135" s="34"/>
      <c r="C135" s="22" t="s">
        <v>162</v>
      </c>
      <c r="D135" s="33"/>
      <c r="E135" s="33"/>
      <c r="F135" s="33"/>
      <c r="G135" s="33"/>
      <c r="H135" s="33"/>
      <c r="I135" s="97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s="2" customFormat="1" ht="6.9" customHeight="1">
      <c r="A136" s="33"/>
      <c r="B136" s="34"/>
      <c r="C136" s="33"/>
      <c r="D136" s="33"/>
      <c r="E136" s="33"/>
      <c r="F136" s="33"/>
      <c r="G136" s="33"/>
      <c r="H136" s="33"/>
      <c r="I136" s="97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s="2" customFormat="1" ht="12" customHeight="1">
      <c r="A137" s="33"/>
      <c r="B137" s="34"/>
      <c r="C137" s="28" t="s">
        <v>15</v>
      </c>
      <c r="D137" s="33"/>
      <c r="E137" s="33"/>
      <c r="F137" s="33"/>
      <c r="G137" s="33"/>
      <c r="H137" s="33"/>
      <c r="I137" s="97"/>
      <c r="J137" s="33"/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s="2" customFormat="1" ht="16.5" customHeight="1">
      <c r="A138" s="33"/>
      <c r="B138" s="34"/>
      <c r="C138" s="33"/>
      <c r="D138" s="33"/>
      <c r="E138" s="280" t="str">
        <f>E7</f>
        <v>Snížení energetické náročnosti objektu Mateřská školka Sluníčko Písek</v>
      </c>
      <c r="F138" s="281"/>
      <c r="G138" s="281"/>
      <c r="H138" s="281"/>
      <c r="I138" s="97"/>
      <c r="J138" s="33"/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s="2" customFormat="1" ht="12" customHeight="1">
      <c r="A139" s="33"/>
      <c r="B139" s="34"/>
      <c r="C139" s="28" t="s">
        <v>100</v>
      </c>
      <c r="D139" s="33"/>
      <c r="E139" s="33"/>
      <c r="F139" s="33"/>
      <c r="G139" s="33"/>
      <c r="H139" s="33"/>
      <c r="I139" s="97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s="2" customFormat="1" ht="16.5" customHeight="1">
      <c r="A140" s="33"/>
      <c r="B140" s="34"/>
      <c r="C140" s="33"/>
      <c r="D140" s="33"/>
      <c r="E140" s="251" t="str">
        <f>E9</f>
        <v xml:space="preserve">1119-03 - SO 01 - zazdění terasy 2.18 </v>
      </c>
      <c r="F140" s="282"/>
      <c r="G140" s="282"/>
      <c r="H140" s="282"/>
      <c r="I140" s="97"/>
      <c r="J140" s="33"/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6.9" customHeight="1">
      <c r="A141" s="33"/>
      <c r="B141" s="34"/>
      <c r="C141" s="33"/>
      <c r="D141" s="33"/>
      <c r="E141" s="33"/>
      <c r="F141" s="33"/>
      <c r="G141" s="33"/>
      <c r="H141" s="33"/>
      <c r="I141" s="97"/>
      <c r="J141" s="33"/>
      <c r="K141" s="33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s="2" customFormat="1" ht="12" customHeight="1">
      <c r="A142" s="33"/>
      <c r="B142" s="34"/>
      <c r="C142" s="28" t="s">
        <v>19</v>
      </c>
      <c r="D142" s="33"/>
      <c r="E142" s="33"/>
      <c r="F142" s="26" t="str">
        <f>F12</f>
        <v>Písek</v>
      </c>
      <c r="G142" s="33"/>
      <c r="H142" s="33"/>
      <c r="I142" s="98" t="s">
        <v>21</v>
      </c>
      <c r="J142" s="56" t="str">
        <f>IF(J12="","",J12)</f>
        <v>1. 11. 2019</v>
      </c>
      <c r="K142" s="33"/>
      <c r="L142" s="4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s="2" customFormat="1" ht="6.9" customHeight="1">
      <c r="A143" s="33"/>
      <c r="B143" s="34"/>
      <c r="C143" s="33"/>
      <c r="D143" s="33"/>
      <c r="E143" s="33"/>
      <c r="F143" s="33"/>
      <c r="G143" s="33"/>
      <c r="H143" s="33"/>
      <c r="I143" s="97"/>
      <c r="J143" s="33"/>
      <c r="K143" s="33"/>
      <c r="L143" s="4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s="2" customFormat="1" ht="15.15" customHeight="1">
      <c r="A144" s="33"/>
      <c r="B144" s="34"/>
      <c r="C144" s="28" t="s">
        <v>23</v>
      </c>
      <c r="D144" s="33"/>
      <c r="E144" s="33"/>
      <c r="F144" s="26" t="str">
        <f>E15</f>
        <v>Základní škola Svobodná a Mateřská škola Písek, Dr</v>
      </c>
      <c r="G144" s="33"/>
      <c r="H144" s="33"/>
      <c r="I144" s="98" t="s">
        <v>31</v>
      </c>
      <c r="J144" s="31" t="str">
        <f>E21</f>
        <v>VL projekt</v>
      </c>
      <c r="K144" s="33"/>
      <c r="L144" s="4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65" s="2" customFormat="1" ht="27.9" customHeight="1">
      <c r="A145" s="33"/>
      <c r="B145" s="34"/>
      <c r="C145" s="28" t="s">
        <v>29</v>
      </c>
      <c r="D145" s="33"/>
      <c r="E145" s="33"/>
      <c r="F145" s="26" t="str">
        <f>IF(E18="","",E18)</f>
        <v>Vyplň údaj</v>
      </c>
      <c r="G145" s="33"/>
      <c r="H145" s="33"/>
      <c r="I145" s="98" t="s">
        <v>36</v>
      </c>
      <c r="J145" s="31" t="str">
        <f>E24</f>
        <v>Jindřich  J u k l  tel.: 602558222</v>
      </c>
      <c r="K145" s="33"/>
      <c r="L145" s="4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65" s="2" customFormat="1" ht="10.35" customHeight="1">
      <c r="A146" s="33"/>
      <c r="B146" s="34"/>
      <c r="C146" s="33"/>
      <c r="D146" s="33"/>
      <c r="E146" s="33"/>
      <c r="F146" s="33"/>
      <c r="G146" s="33"/>
      <c r="H146" s="33"/>
      <c r="I146" s="97"/>
      <c r="J146" s="33"/>
      <c r="K146" s="33"/>
      <c r="L146" s="4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65" s="11" customFormat="1" ht="29.25" customHeight="1">
      <c r="A147" s="151"/>
      <c r="B147" s="152"/>
      <c r="C147" s="153" t="s">
        <v>163</v>
      </c>
      <c r="D147" s="154" t="s">
        <v>64</v>
      </c>
      <c r="E147" s="154" t="s">
        <v>60</v>
      </c>
      <c r="F147" s="154" t="s">
        <v>61</v>
      </c>
      <c r="G147" s="154" t="s">
        <v>164</v>
      </c>
      <c r="H147" s="154" t="s">
        <v>165</v>
      </c>
      <c r="I147" s="155" t="s">
        <v>166</v>
      </c>
      <c r="J147" s="156" t="s">
        <v>106</v>
      </c>
      <c r="K147" s="157" t="s">
        <v>167</v>
      </c>
      <c r="L147" s="158"/>
      <c r="M147" s="63" t="s">
        <v>1</v>
      </c>
      <c r="N147" s="64" t="s">
        <v>43</v>
      </c>
      <c r="O147" s="64" t="s">
        <v>168</v>
      </c>
      <c r="P147" s="64" t="s">
        <v>169</v>
      </c>
      <c r="Q147" s="64" t="s">
        <v>170</v>
      </c>
      <c r="R147" s="64" t="s">
        <v>171</v>
      </c>
      <c r="S147" s="64" t="s">
        <v>172</v>
      </c>
      <c r="T147" s="65" t="s">
        <v>173</v>
      </c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</row>
    <row r="148" spans="1:65" s="2" customFormat="1" ht="22.95" customHeight="1">
      <c r="A148" s="33"/>
      <c r="B148" s="34"/>
      <c r="C148" s="70" t="s">
        <v>174</v>
      </c>
      <c r="D148" s="33"/>
      <c r="E148" s="33"/>
      <c r="F148" s="33"/>
      <c r="G148" s="33"/>
      <c r="H148" s="33"/>
      <c r="I148" s="97"/>
      <c r="J148" s="159">
        <f>BK148</f>
        <v>0</v>
      </c>
      <c r="K148" s="33"/>
      <c r="L148" s="34"/>
      <c r="M148" s="66"/>
      <c r="N148" s="57"/>
      <c r="O148" s="67"/>
      <c r="P148" s="160">
        <f>P149+P273+P327</f>
        <v>0</v>
      </c>
      <c r="Q148" s="67"/>
      <c r="R148" s="160">
        <f>R149+R273+R327</f>
        <v>3.6368942099999995</v>
      </c>
      <c r="S148" s="67"/>
      <c r="T148" s="161">
        <f>T149+T273+T327</f>
        <v>0.39567000000000002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78</v>
      </c>
      <c r="AU148" s="18" t="s">
        <v>108</v>
      </c>
      <c r="BK148" s="162">
        <f>BK149+BK273+BK327</f>
        <v>0</v>
      </c>
    </row>
    <row r="149" spans="1:65" s="12" customFormat="1" ht="25.95" customHeight="1">
      <c r="B149" s="163"/>
      <c r="D149" s="164" t="s">
        <v>78</v>
      </c>
      <c r="E149" s="165" t="s">
        <v>175</v>
      </c>
      <c r="F149" s="165" t="s">
        <v>176</v>
      </c>
      <c r="I149" s="166"/>
      <c r="J149" s="167">
        <f>BK149</f>
        <v>0</v>
      </c>
      <c r="L149" s="163"/>
      <c r="M149" s="168"/>
      <c r="N149" s="169"/>
      <c r="O149" s="169"/>
      <c r="P149" s="170">
        <f>P150+P160+P168+P176+P189+P220+P228+P242+P260+P264+P266</f>
        <v>0</v>
      </c>
      <c r="Q149" s="169"/>
      <c r="R149" s="170">
        <f>R150+R160+R168+R176+R189+R220+R228+R242+R260+R264+R266</f>
        <v>3.2832512599999997</v>
      </c>
      <c r="S149" s="169"/>
      <c r="T149" s="171">
        <f>T150+T160+T168+T176+T189+T220+T228+T242+T260+T264+T266</f>
        <v>0.30903000000000003</v>
      </c>
      <c r="AR149" s="164" t="s">
        <v>87</v>
      </c>
      <c r="AT149" s="172" t="s">
        <v>78</v>
      </c>
      <c r="AU149" s="172" t="s">
        <v>79</v>
      </c>
      <c r="AY149" s="164" t="s">
        <v>177</v>
      </c>
      <c r="BK149" s="173">
        <f>BK150+BK160+BK168+BK176+BK189+BK220+BK228+BK242+BK260+BK264+BK266</f>
        <v>0</v>
      </c>
    </row>
    <row r="150" spans="1:65" s="12" customFormat="1" ht="22.95" customHeight="1">
      <c r="B150" s="163"/>
      <c r="D150" s="164" t="s">
        <v>78</v>
      </c>
      <c r="E150" s="174" t="s">
        <v>194</v>
      </c>
      <c r="F150" s="174" t="s">
        <v>245</v>
      </c>
      <c r="I150" s="166"/>
      <c r="J150" s="175">
        <f>BK150</f>
        <v>0</v>
      </c>
      <c r="L150" s="163"/>
      <c r="M150" s="168"/>
      <c r="N150" s="169"/>
      <c r="O150" s="169"/>
      <c r="P150" s="170">
        <f>SUM(P151:P159)</f>
        <v>0</v>
      </c>
      <c r="Q150" s="169"/>
      <c r="R150" s="170">
        <f>SUM(R151:R159)</f>
        <v>2.2593633399999997</v>
      </c>
      <c r="S150" s="169"/>
      <c r="T150" s="171">
        <f>SUM(T151:T159)</f>
        <v>0</v>
      </c>
      <c r="AR150" s="164" t="s">
        <v>87</v>
      </c>
      <c r="AT150" s="172" t="s">
        <v>78</v>
      </c>
      <c r="AU150" s="172" t="s">
        <v>87</v>
      </c>
      <c r="AY150" s="164" t="s">
        <v>177</v>
      </c>
      <c r="BK150" s="173">
        <f>SUM(BK151:BK159)</f>
        <v>0</v>
      </c>
    </row>
    <row r="151" spans="1:65" s="2" customFormat="1" ht="24" customHeight="1">
      <c r="A151" s="33"/>
      <c r="B151" s="141"/>
      <c r="C151" s="176" t="s">
        <v>87</v>
      </c>
      <c r="D151" s="176" t="s">
        <v>179</v>
      </c>
      <c r="E151" s="177" t="s">
        <v>1615</v>
      </c>
      <c r="F151" s="178" t="s">
        <v>1616</v>
      </c>
      <c r="G151" s="179" t="s">
        <v>182</v>
      </c>
      <c r="H151" s="180">
        <v>9.0410000000000004</v>
      </c>
      <c r="I151" s="181"/>
      <c r="J151" s="182">
        <f>ROUND(I151*H151,2)</f>
        <v>0</v>
      </c>
      <c r="K151" s="183"/>
      <c r="L151" s="34"/>
      <c r="M151" s="184" t="s">
        <v>1</v>
      </c>
      <c r="N151" s="185" t="s">
        <v>44</v>
      </c>
      <c r="O151" s="59"/>
      <c r="P151" s="186">
        <f>O151*H151</f>
        <v>0</v>
      </c>
      <c r="Q151" s="186">
        <v>0.23374</v>
      </c>
      <c r="R151" s="186">
        <f>Q151*H151</f>
        <v>2.1132433399999999</v>
      </c>
      <c r="S151" s="186">
        <v>0</v>
      </c>
      <c r="T151" s="187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8" t="s">
        <v>183</v>
      </c>
      <c r="AT151" s="188" t="s">
        <v>179</v>
      </c>
      <c r="AU151" s="188" t="s">
        <v>89</v>
      </c>
      <c r="AY151" s="18" t="s">
        <v>177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8" t="s">
        <v>87</v>
      </c>
      <c r="BK151" s="189">
        <f>ROUND(I151*H151,2)</f>
        <v>0</v>
      </c>
      <c r="BL151" s="18" t="s">
        <v>183</v>
      </c>
      <c r="BM151" s="188" t="s">
        <v>1617</v>
      </c>
    </row>
    <row r="152" spans="1:65" s="13" customFormat="1">
      <c r="B152" s="190"/>
      <c r="D152" s="191" t="s">
        <v>184</v>
      </c>
      <c r="E152" s="192" t="s">
        <v>1</v>
      </c>
      <c r="F152" s="193" t="s">
        <v>1618</v>
      </c>
      <c r="H152" s="194">
        <v>14.891</v>
      </c>
      <c r="I152" s="195"/>
      <c r="L152" s="190"/>
      <c r="M152" s="196"/>
      <c r="N152" s="197"/>
      <c r="O152" s="197"/>
      <c r="P152" s="197"/>
      <c r="Q152" s="197"/>
      <c r="R152" s="197"/>
      <c r="S152" s="197"/>
      <c r="T152" s="198"/>
      <c r="AT152" s="192" t="s">
        <v>184</v>
      </c>
      <c r="AU152" s="192" t="s">
        <v>89</v>
      </c>
      <c r="AV152" s="13" t="s">
        <v>89</v>
      </c>
      <c r="AW152" s="13" t="s">
        <v>35</v>
      </c>
      <c r="AX152" s="13" t="s">
        <v>79</v>
      </c>
      <c r="AY152" s="192" t="s">
        <v>177</v>
      </c>
    </row>
    <row r="153" spans="1:65" s="15" customFormat="1">
      <c r="B153" s="207"/>
      <c r="D153" s="191" t="s">
        <v>184</v>
      </c>
      <c r="E153" s="208" t="s">
        <v>1</v>
      </c>
      <c r="F153" s="209" t="s">
        <v>1619</v>
      </c>
      <c r="H153" s="208" t="s">
        <v>1</v>
      </c>
      <c r="I153" s="210"/>
      <c r="L153" s="207"/>
      <c r="M153" s="211"/>
      <c r="N153" s="212"/>
      <c r="O153" s="212"/>
      <c r="P153" s="212"/>
      <c r="Q153" s="212"/>
      <c r="R153" s="212"/>
      <c r="S153" s="212"/>
      <c r="T153" s="213"/>
      <c r="AT153" s="208" t="s">
        <v>184</v>
      </c>
      <c r="AU153" s="208" t="s">
        <v>89</v>
      </c>
      <c r="AV153" s="15" t="s">
        <v>87</v>
      </c>
      <c r="AW153" s="15" t="s">
        <v>35</v>
      </c>
      <c r="AX153" s="15" t="s">
        <v>79</v>
      </c>
      <c r="AY153" s="208" t="s">
        <v>177</v>
      </c>
    </row>
    <row r="154" spans="1:65" s="13" customFormat="1">
      <c r="B154" s="190"/>
      <c r="D154" s="191" t="s">
        <v>184</v>
      </c>
      <c r="E154" s="192" t="s">
        <v>1</v>
      </c>
      <c r="F154" s="193" t="s">
        <v>1620</v>
      </c>
      <c r="H154" s="194">
        <v>-5.85</v>
      </c>
      <c r="I154" s="195"/>
      <c r="L154" s="190"/>
      <c r="M154" s="196"/>
      <c r="N154" s="197"/>
      <c r="O154" s="197"/>
      <c r="P154" s="197"/>
      <c r="Q154" s="197"/>
      <c r="R154" s="197"/>
      <c r="S154" s="197"/>
      <c r="T154" s="198"/>
      <c r="AT154" s="192" t="s">
        <v>184</v>
      </c>
      <c r="AU154" s="192" t="s">
        <v>89</v>
      </c>
      <c r="AV154" s="13" t="s">
        <v>89</v>
      </c>
      <c r="AW154" s="13" t="s">
        <v>35</v>
      </c>
      <c r="AX154" s="13" t="s">
        <v>79</v>
      </c>
      <c r="AY154" s="192" t="s">
        <v>177</v>
      </c>
    </row>
    <row r="155" spans="1:65" s="14" customFormat="1">
      <c r="B155" s="199"/>
      <c r="D155" s="191" t="s">
        <v>184</v>
      </c>
      <c r="E155" s="200" t="s">
        <v>1</v>
      </c>
      <c r="F155" s="201" t="s">
        <v>186</v>
      </c>
      <c r="H155" s="202">
        <v>9.0410000000000004</v>
      </c>
      <c r="I155" s="203"/>
      <c r="L155" s="199"/>
      <c r="M155" s="204"/>
      <c r="N155" s="205"/>
      <c r="O155" s="205"/>
      <c r="P155" s="205"/>
      <c r="Q155" s="205"/>
      <c r="R155" s="205"/>
      <c r="S155" s="205"/>
      <c r="T155" s="206"/>
      <c r="AT155" s="200" t="s">
        <v>184</v>
      </c>
      <c r="AU155" s="200" t="s">
        <v>89</v>
      </c>
      <c r="AV155" s="14" t="s">
        <v>183</v>
      </c>
      <c r="AW155" s="14" t="s">
        <v>35</v>
      </c>
      <c r="AX155" s="14" t="s">
        <v>87</v>
      </c>
      <c r="AY155" s="200" t="s">
        <v>177</v>
      </c>
    </row>
    <row r="156" spans="1:65" s="2" customFormat="1" ht="16.5" customHeight="1">
      <c r="A156" s="33"/>
      <c r="B156" s="141"/>
      <c r="C156" s="176" t="s">
        <v>89</v>
      </c>
      <c r="D156" s="176" t="s">
        <v>179</v>
      </c>
      <c r="E156" s="177" t="s">
        <v>1621</v>
      </c>
      <c r="F156" s="178" t="s">
        <v>1622</v>
      </c>
      <c r="G156" s="179" t="s">
        <v>273</v>
      </c>
      <c r="H156" s="180">
        <v>4</v>
      </c>
      <c r="I156" s="181"/>
      <c r="J156" s="182">
        <f>ROUND(I156*H156,2)</f>
        <v>0</v>
      </c>
      <c r="K156" s="183"/>
      <c r="L156" s="34"/>
      <c r="M156" s="184" t="s">
        <v>1</v>
      </c>
      <c r="N156" s="185" t="s">
        <v>44</v>
      </c>
      <c r="O156" s="59"/>
      <c r="P156" s="186">
        <f>O156*H156</f>
        <v>0</v>
      </c>
      <c r="Q156" s="186">
        <v>3.635E-2</v>
      </c>
      <c r="R156" s="186">
        <f>Q156*H156</f>
        <v>0.1454</v>
      </c>
      <c r="S156" s="186">
        <v>0</v>
      </c>
      <c r="T156" s="18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8" t="s">
        <v>183</v>
      </c>
      <c r="AT156" s="188" t="s">
        <v>179</v>
      </c>
      <c r="AU156" s="188" t="s">
        <v>89</v>
      </c>
      <c r="AY156" s="18" t="s">
        <v>177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8" t="s">
        <v>87</v>
      </c>
      <c r="BK156" s="189">
        <f>ROUND(I156*H156,2)</f>
        <v>0</v>
      </c>
      <c r="BL156" s="18" t="s">
        <v>183</v>
      </c>
      <c r="BM156" s="188" t="s">
        <v>1623</v>
      </c>
    </row>
    <row r="157" spans="1:65" s="2" customFormat="1" ht="16.5" customHeight="1">
      <c r="A157" s="33"/>
      <c r="B157" s="141"/>
      <c r="C157" s="176" t="s">
        <v>194</v>
      </c>
      <c r="D157" s="176" t="s">
        <v>179</v>
      </c>
      <c r="E157" s="177" t="s">
        <v>280</v>
      </c>
      <c r="F157" s="178" t="s">
        <v>281</v>
      </c>
      <c r="G157" s="179" t="s">
        <v>282</v>
      </c>
      <c r="H157" s="180">
        <v>6</v>
      </c>
      <c r="I157" s="181"/>
      <c r="J157" s="182">
        <f>ROUND(I157*H157,2)</f>
        <v>0</v>
      </c>
      <c r="K157" s="183"/>
      <c r="L157" s="34"/>
      <c r="M157" s="184" t="s">
        <v>1</v>
      </c>
      <c r="N157" s="185" t="s">
        <v>44</v>
      </c>
      <c r="O157" s="59"/>
      <c r="P157" s="186">
        <f>O157*H157</f>
        <v>0</v>
      </c>
      <c r="Q157" s="186">
        <v>1.2E-4</v>
      </c>
      <c r="R157" s="186">
        <f>Q157*H157</f>
        <v>7.2000000000000005E-4</v>
      </c>
      <c r="S157" s="186">
        <v>0</v>
      </c>
      <c r="T157" s="18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8" t="s">
        <v>183</v>
      </c>
      <c r="AT157" s="188" t="s">
        <v>179</v>
      </c>
      <c r="AU157" s="188" t="s">
        <v>89</v>
      </c>
      <c r="AY157" s="18" t="s">
        <v>177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8" t="s">
        <v>87</v>
      </c>
      <c r="BK157" s="189">
        <f>ROUND(I157*H157,2)</f>
        <v>0</v>
      </c>
      <c r="BL157" s="18" t="s">
        <v>183</v>
      </c>
      <c r="BM157" s="188" t="s">
        <v>1624</v>
      </c>
    </row>
    <row r="158" spans="1:65" s="13" customFormat="1">
      <c r="B158" s="190"/>
      <c r="D158" s="191" t="s">
        <v>184</v>
      </c>
      <c r="E158" s="192" t="s">
        <v>1</v>
      </c>
      <c r="F158" s="193" t="s">
        <v>1625</v>
      </c>
      <c r="H158" s="194">
        <v>6</v>
      </c>
      <c r="I158" s="195"/>
      <c r="L158" s="190"/>
      <c r="M158" s="196"/>
      <c r="N158" s="197"/>
      <c r="O158" s="197"/>
      <c r="P158" s="197"/>
      <c r="Q158" s="197"/>
      <c r="R158" s="197"/>
      <c r="S158" s="197"/>
      <c r="T158" s="198"/>
      <c r="AT158" s="192" t="s">
        <v>184</v>
      </c>
      <c r="AU158" s="192" t="s">
        <v>89</v>
      </c>
      <c r="AV158" s="13" t="s">
        <v>89</v>
      </c>
      <c r="AW158" s="13" t="s">
        <v>35</v>
      </c>
      <c r="AX158" s="13" t="s">
        <v>79</v>
      </c>
      <c r="AY158" s="192" t="s">
        <v>177</v>
      </c>
    </row>
    <row r="159" spans="1:65" s="14" customFormat="1">
      <c r="B159" s="199"/>
      <c r="D159" s="191" t="s">
        <v>184</v>
      </c>
      <c r="E159" s="200" t="s">
        <v>1</v>
      </c>
      <c r="F159" s="201" t="s">
        <v>186</v>
      </c>
      <c r="H159" s="202">
        <v>6</v>
      </c>
      <c r="I159" s="203"/>
      <c r="L159" s="199"/>
      <c r="M159" s="204"/>
      <c r="N159" s="205"/>
      <c r="O159" s="205"/>
      <c r="P159" s="205"/>
      <c r="Q159" s="205"/>
      <c r="R159" s="205"/>
      <c r="S159" s="205"/>
      <c r="T159" s="206"/>
      <c r="AT159" s="200" t="s">
        <v>184</v>
      </c>
      <c r="AU159" s="200" t="s">
        <v>89</v>
      </c>
      <c r="AV159" s="14" t="s">
        <v>183</v>
      </c>
      <c r="AW159" s="14" t="s">
        <v>35</v>
      </c>
      <c r="AX159" s="14" t="s">
        <v>87</v>
      </c>
      <c r="AY159" s="200" t="s">
        <v>177</v>
      </c>
    </row>
    <row r="160" spans="1:65" s="12" customFormat="1" ht="22.95" customHeight="1">
      <c r="B160" s="163"/>
      <c r="D160" s="164" t="s">
        <v>78</v>
      </c>
      <c r="E160" s="174" t="s">
        <v>183</v>
      </c>
      <c r="F160" s="174" t="s">
        <v>1626</v>
      </c>
      <c r="I160" s="166"/>
      <c r="J160" s="175">
        <f>BK160</f>
        <v>0</v>
      </c>
      <c r="L160" s="163"/>
      <c r="M160" s="168"/>
      <c r="N160" s="169"/>
      <c r="O160" s="169"/>
      <c r="P160" s="170">
        <f>SUM(P161:P167)</f>
        <v>0</v>
      </c>
      <c r="Q160" s="169"/>
      <c r="R160" s="170">
        <f>SUM(R161:R167)</f>
        <v>0.49255765999999995</v>
      </c>
      <c r="S160" s="169"/>
      <c r="T160" s="171">
        <f>SUM(T161:T167)</f>
        <v>0</v>
      </c>
      <c r="AR160" s="164" t="s">
        <v>87</v>
      </c>
      <c r="AT160" s="172" t="s">
        <v>78</v>
      </c>
      <c r="AU160" s="172" t="s">
        <v>87</v>
      </c>
      <c r="AY160" s="164" t="s">
        <v>177</v>
      </c>
      <c r="BK160" s="173">
        <f>SUM(BK161:BK167)</f>
        <v>0</v>
      </c>
    </row>
    <row r="161" spans="1:65" s="2" customFormat="1" ht="16.5" customHeight="1">
      <c r="A161" s="33"/>
      <c r="B161" s="141"/>
      <c r="C161" s="176" t="s">
        <v>183</v>
      </c>
      <c r="D161" s="176" t="s">
        <v>179</v>
      </c>
      <c r="E161" s="177" t="s">
        <v>1627</v>
      </c>
      <c r="F161" s="178" t="s">
        <v>1628</v>
      </c>
      <c r="G161" s="179" t="s">
        <v>197</v>
      </c>
      <c r="H161" s="180">
        <v>0.14099999999999999</v>
      </c>
      <c r="I161" s="181"/>
      <c r="J161" s="182">
        <f>ROUND(I161*H161,2)</f>
        <v>0</v>
      </c>
      <c r="K161" s="183"/>
      <c r="L161" s="34"/>
      <c r="M161" s="184" t="s">
        <v>1</v>
      </c>
      <c r="N161" s="185" t="s">
        <v>44</v>
      </c>
      <c r="O161" s="59"/>
      <c r="P161" s="186">
        <f>O161*H161</f>
        <v>0</v>
      </c>
      <c r="Q161" s="186">
        <v>2.4533999999999998</v>
      </c>
      <c r="R161" s="186">
        <f>Q161*H161</f>
        <v>0.34592939999999994</v>
      </c>
      <c r="S161" s="186">
        <v>0</v>
      </c>
      <c r="T161" s="187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8" t="s">
        <v>183</v>
      </c>
      <c r="AT161" s="188" t="s">
        <v>179</v>
      </c>
      <c r="AU161" s="188" t="s">
        <v>89</v>
      </c>
      <c r="AY161" s="18" t="s">
        <v>177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8" t="s">
        <v>87</v>
      </c>
      <c r="BK161" s="189">
        <f>ROUND(I161*H161,2)</f>
        <v>0</v>
      </c>
      <c r="BL161" s="18" t="s">
        <v>183</v>
      </c>
      <c r="BM161" s="188" t="s">
        <v>1629</v>
      </c>
    </row>
    <row r="162" spans="1:65" s="13" customFormat="1">
      <c r="B162" s="190"/>
      <c r="D162" s="191" t="s">
        <v>184</v>
      </c>
      <c r="E162" s="192" t="s">
        <v>1</v>
      </c>
      <c r="F162" s="193" t="s">
        <v>1630</v>
      </c>
      <c r="H162" s="194">
        <v>0.14099999999999999</v>
      </c>
      <c r="I162" s="195"/>
      <c r="L162" s="190"/>
      <c r="M162" s="196"/>
      <c r="N162" s="197"/>
      <c r="O162" s="197"/>
      <c r="P162" s="197"/>
      <c r="Q162" s="197"/>
      <c r="R162" s="197"/>
      <c r="S162" s="197"/>
      <c r="T162" s="198"/>
      <c r="AT162" s="192" t="s">
        <v>184</v>
      </c>
      <c r="AU162" s="192" t="s">
        <v>89</v>
      </c>
      <c r="AV162" s="13" t="s">
        <v>89</v>
      </c>
      <c r="AW162" s="13" t="s">
        <v>35</v>
      </c>
      <c r="AX162" s="13" t="s">
        <v>79</v>
      </c>
      <c r="AY162" s="192" t="s">
        <v>177</v>
      </c>
    </row>
    <row r="163" spans="1:65" s="14" customFormat="1">
      <c r="B163" s="199"/>
      <c r="D163" s="191" t="s">
        <v>184</v>
      </c>
      <c r="E163" s="200" t="s">
        <v>1</v>
      </c>
      <c r="F163" s="201" t="s">
        <v>186</v>
      </c>
      <c r="H163" s="202">
        <v>0.14099999999999999</v>
      </c>
      <c r="I163" s="203"/>
      <c r="L163" s="199"/>
      <c r="M163" s="204"/>
      <c r="N163" s="205"/>
      <c r="O163" s="205"/>
      <c r="P163" s="205"/>
      <c r="Q163" s="205"/>
      <c r="R163" s="205"/>
      <c r="S163" s="205"/>
      <c r="T163" s="206"/>
      <c r="AT163" s="200" t="s">
        <v>184</v>
      </c>
      <c r="AU163" s="200" t="s">
        <v>89</v>
      </c>
      <c r="AV163" s="14" t="s">
        <v>183</v>
      </c>
      <c r="AW163" s="14" t="s">
        <v>35</v>
      </c>
      <c r="AX163" s="14" t="s">
        <v>87</v>
      </c>
      <c r="AY163" s="200" t="s">
        <v>177</v>
      </c>
    </row>
    <row r="164" spans="1:65" s="2" customFormat="1" ht="16.5" customHeight="1">
      <c r="A164" s="33"/>
      <c r="B164" s="141"/>
      <c r="C164" s="176" t="s">
        <v>275</v>
      </c>
      <c r="D164" s="176" t="s">
        <v>179</v>
      </c>
      <c r="E164" s="177" t="s">
        <v>1631</v>
      </c>
      <c r="F164" s="178" t="s">
        <v>1632</v>
      </c>
      <c r="G164" s="179" t="s">
        <v>282</v>
      </c>
      <c r="H164" s="180">
        <v>5.415</v>
      </c>
      <c r="I164" s="181"/>
      <c r="J164" s="182">
        <f>ROUND(I164*H164,2)</f>
        <v>0</v>
      </c>
      <c r="K164" s="183"/>
      <c r="L164" s="34"/>
      <c r="M164" s="184" t="s">
        <v>1</v>
      </c>
      <c r="N164" s="185" t="s">
        <v>44</v>
      </c>
      <c r="O164" s="59"/>
      <c r="P164" s="186">
        <f>O164*H164</f>
        <v>0</v>
      </c>
      <c r="Q164" s="186">
        <v>2.494E-2</v>
      </c>
      <c r="R164" s="186">
        <f>Q164*H164</f>
        <v>0.13505010000000001</v>
      </c>
      <c r="S164" s="186">
        <v>0</v>
      </c>
      <c r="T164" s="18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8" t="s">
        <v>183</v>
      </c>
      <c r="AT164" s="188" t="s">
        <v>179</v>
      </c>
      <c r="AU164" s="188" t="s">
        <v>89</v>
      </c>
      <c r="AY164" s="18" t="s">
        <v>177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8" t="s">
        <v>87</v>
      </c>
      <c r="BK164" s="189">
        <f>ROUND(I164*H164,2)</f>
        <v>0</v>
      </c>
      <c r="BL164" s="18" t="s">
        <v>183</v>
      </c>
      <c r="BM164" s="188" t="s">
        <v>1633</v>
      </c>
    </row>
    <row r="165" spans="1:65" s="2" customFormat="1" ht="16.5" customHeight="1">
      <c r="A165" s="33"/>
      <c r="B165" s="141"/>
      <c r="C165" s="176" t="s">
        <v>198</v>
      </c>
      <c r="D165" s="176" t="s">
        <v>179</v>
      </c>
      <c r="E165" s="177" t="s">
        <v>1634</v>
      </c>
      <c r="F165" s="178" t="s">
        <v>1635</v>
      </c>
      <c r="G165" s="179" t="s">
        <v>232</v>
      </c>
      <c r="H165" s="180">
        <v>1.0999999999999999E-2</v>
      </c>
      <c r="I165" s="181"/>
      <c r="J165" s="182">
        <f>ROUND(I165*H165,2)</f>
        <v>0</v>
      </c>
      <c r="K165" s="183"/>
      <c r="L165" s="34"/>
      <c r="M165" s="184" t="s">
        <v>1</v>
      </c>
      <c r="N165" s="185" t="s">
        <v>44</v>
      </c>
      <c r="O165" s="59"/>
      <c r="P165" s="186">
        <f>O165*H165</f>
        <v>0</v>
      </c>
      <c r="Q165" s="186">
        <v>1.0525599999999999</v>
      </c>
      <c r="R165" s="186">
        <f>Q165*H165</f>
        <v>1.1578159999999999E-2</v>
      </c>
      <c r="S165" s="186">
        <v>0</v>
      </c>
      <c r="T165" s="187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8" t="s">
        <v>183</v>
      </c>
      <c r="AT165" s="188" t="s">
        <v>179</v>
      </c>
      <c r="AU165" s="188" t="s">
        <v>89</v>
      </c>
      <c r="AY165" s="18" t="s">
        <v>177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8" t="s">
        <v>87</v>
      </c>
      <c r="BK165" s="189">
        <f>ROUND(I165*H165,2)</f>
        <v>0</v>
      </c>
      <c r="BL165" s="18" t="s">
        <v>183</v>
      </c>
      <c r="BM165" s="188" t="s">
        <v>1636</v>
      </c>
    </row>
    <row r="166" spans="1:65" s="13" customFormat="1">
      <c r="B166" s="190"/>
      <c r="D166" s="191" t="s">
        <v>184</v>
      </c>
      <c r="E166" s="192" t="s">
        <v>1</v>
      </c>
      <c r="F166" s="193" t="s">
        <v>1637</v>
      </c>
      <c r="H166" s="194">
        <v>1.0999999999999999E-2</v>
      </c>
      <c r="I166" s="195"/>
      <c r="L166" s="190"/>
      <c r="M166" s="196"/>
      <c r="N166" s="197"/>
      <c r="O166" s="197"/>
      <c r="P166" s="197"/>
      <c r="Q166" s="197"/>
      <c r="R166" s="197"/>
      <c r="S166" s="197"/>
      <c r="T166" s="198"/>
      <c r="AT166" s="192" t="s">
        <v>184</v>
      </c>
      <c r="AU166" s="192" t="s">
        <v>89</v>
      </c>
      <c r="AV166" s="13" t="s">
        <v>89</v>
      </c>
      <c r="AW166" s="13" t="s">
        <v>35</v>
      </c>
      <c r="AX166" s="13" t="s">
        <v>79</v>
      </c>
      <c r="AY166" s="192" t="s">
        <v>177</v>
      </c>
    </row>
    <row r="167" spans="1:65" s="14" customFormat="1">
      <c r="B167" s="199"/>
      <c r="D167" s="191" t="s">
        <v>184</v>
      </c>
      <c r="E167" s="200" t="s">
        <v>1</v>
      </c>
      <c r="F167" s="201" t="s">
        <v>186</v>
      </c>
      <c r="H167" s="202">
        <v>1.0999999999999999E-2</v>
      </c>
      <c r="I167" s="203"/>
      <c r="L167" s="199"/>
      <c r="M167" s="204"/>
      <c r="N167" s="205"/>
      <c r="O167" s="205"/>
      <c r="P167" s="205"/>
      <c r="Q167" s="205"/>
      <c r="R167" s="205"/>
      <c r="S167" s="205"/>
      <c r="T167" s="206"/>
      <c r="AT167" s="200" t="s">
        <v>184</v>
      </c>
      <c r="AU167" s="200" t="s">
        <v>89</v>
      </c>
      <c r="AV167" s="14" t="s">
        <v>183</v>
      </c>
      <c r="AW167" s="14" t="s">
        <v>35</v>
      </c>
      <c r="AX167" s="14" t="s">
        <v>87</v>
      </c>
      <c r="AY167" s="200" t="s">
        <v>177</v>
      </c>
    </row>
    <row r="168" spans="1:65" s="12" customFormat="1" ht="22.95" customHeight="1">
      <c r="B168" s="163"/>
      <c r="D168" s="164" t="s">
        <v>78</v>
      </c>
      <c r="E168" s="174" t="s">
        <v>198</v>
      </c>
      <c r="F168" s="174" t="s">
        <v>313</v>
      </c>
      <c r="I168" s="166"/>
      <c r="J168" s="175">
        <f>BK168</f>
        <v>0</v>
      </c>
      <c r="L168" s="163"/>
      <c r="M168" s="168"/>
      <c r="N168" s="169"/>
      <c r="O168" s="169"/>
      <c r="P168" s="170">
        <f>SUM(P169:P175)</f>
        <v>0</v>
      </c>
      <c r="Q168" s="169"/>
      <c r="R168" s="170">
        <f>SUM(R169:R175)</f>
        <v>0.23076089999999999</v>
      </c>
      <c r="S168" s="169"/>
      <c r="T168" s="171">
        <f>SUM(T169:T175)</f>
        <v>0</v>
      </c>
      <c r="AR168" s="164" t="s">
        <v>87</v>
      </c>
      <c r="AT168" s="172" t="s">
        <v>78</v>
      </c>
      <c r="AU168" s="172" t="s">
        <v>87</v>
      </c>
      <c r="AY168" s="164" t="s">
        <v>177</v>
      </c>
      <c r="BK168" s="173">
        <f>SUM(BK169:BK175)</f>
        <v>0</v>
      </c>
    </row>
    <row r="169" spans="1:65" s="2" customFormat="1" ht="16.5" customHeight="1">
      <c r="A169" s="33"/>
      <c r="B169" s="141"/>
      <c r="C169" s="176" t="s">
        <v>291</v>
      </c>
      <c r="D169" s="176" t="s">
        <v>179</v>
      </c>
      <c r="E169" s="177" t="s">
        <v>1638</v>
      </c>
      <c r="F169" s="178" t="s">
        <v>1639</v>
      </c>
      <c r="G169" s="179" t="s">
        <v>182</v>
      </c>
      <c r="H169" s="180">
        <v>12.555</v>
      </c>
      <c r="I169" s="181"/>
      <c r="J169" s="182">
        <f>ROUND(I169*H169,2)</f>
        <v>0</v>
      </c>
      <c r="K169" s="183"/>
      <c r="L169" s="34"/>
      <c r="M169" s="184" t="s">
        <v>1</v>
      </c>
      <c r="N169" s="185" t="s">
        <v>44</v>
      </c>
      <c r="O169" s="59"/>
      <c r="P169" s="186">
        <f>O169*H169</f>
        <v>0</v>
      </c>
      <c r="Q169" s="186">
        <v>1.8380000000000001E-2</v>
      </c>
      <c r="R169" s="186">
        <f>Q169*H169</f>
        <v>0.23076089999999999</v>
      </c>
      <c r="S169" s="186">
        <v>0</v>
      </c>
      <c r="T169" s="187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8" t="s">
        <v>183</v>
      </c>
      <c r="AT169" s="188" t="s">
        <v>179</v>
      </c>
      <c r="AU169" s="188" t="s">
        <v>89</v>
      </c>
      <c r="AY169" s="18" t="s">
        <v>177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87</v>
      </c>
      <c r="BK169" s="189">
        <f>ROUND(I169*H169,2)</f>
        <v>0</v>
      </c>
      <c r="BL169" s="18" t="s">
        <v>183</v>
      </c>
      <c r="BM169" s="188" t="s">
        <v>1640</v>
      </c>
    </row>
    <row r="170" spans="1:65" s="13" customFormat="1">
      <c r="B170" s="190"/>
      <c r="D170" s="191" t="s">
        <v>184</v>
      </c>
      <c r="E170" s="192" t="s">
        <v>1</v>
      </c>
      <c r="F170" s="193" t="s">
        <v>1641</v>
      </c>
      <c r="H170" s="194">
        <v>16.245000000000001</v>
      </c>
      <c r="I170" s="195"/>
      <c r="L170" s="190"/>
      <c r="M170" s="196"/>
      <c r="N170" s="197"/>
      <c r="O170" s="197"/>
      <c r="P170" s="197"/>
      <c r="Q170" s="197"/>
      <c r="R170" s="197"/>
      <c r="S170" s="197"/>
      <c r="T170" s="198"/>
      <c r="AT170" s="192" t="s">
        <v>184</v>
      </c>
      <c r="AU170" s="192" t="s">
        <v>89</v>
      </c>
      <c r="AV170" s="13" t="s">
        <v>89</v>
      </c>
      <c r="AW170" s="13" t="s">
        <v>35</v>
      </c>
      <c r="AX170" s="13" t="s">
        <v>79</v>
      </c>
      <c r="AY170" s="192" t="s">
        <v>177</v>
      </c>
    </row>
    <row r="171" spans="1:65" s="15" customFormat="1">
      <c r="B171" s="207"/>
      <c r="D171" s="191" t="s">
        <v>184</v>
      </c>
      <c r="E171" s="208" t="s">
        <v>1</v>
      </c>
      <c r="F171" s="209" t="s">
        <v>1642</v>
      </c>
      <c r="H171" s="208" t="s">
        <v>1</v>
      </c>
      <c r="I171" s="210"/>
      <c r="L171" s="207"/>
      <c r="M171" s="211"/>
      <c r="N171" s="212"/>
      <c r="O171" s="212"/>
      <c r="P171" s="212"/>
      <c r="Q171" s="212"/>
      <c r="R171" s="212"/>
      <c r="S171" s="212"/>
      <c r="T171" s="213"/>
      <c r="AT171" s="208" t="s">
        <v>184</v>
      </c>
      <c r="AU171" s="208" t="s">
        <v>89</v>
      </c>
      <c r="AV171" s="15" t="s">
        <v>87</v>
      </c>
      <c r="AW171" s="15" t="s">
        <v>35</v>
      </c>
      <c r="AX171" s="15" t="s">
        <v>79</v>
      </c>
      <c r="AY171" s="208" t="s">
        <v>177</v>
      </c>
    </row>
    <row r="172" spans="1:65" s="13" customFormat="1">
      <c r="B172" s="190"/>
      <c r="D172" s="191" t="s">
        <v>184</v>
      </c>
      <c r="E172" s="192" t="s">
        <v>1</v>
      </c>
      <c r="F172" s="193" t="s">
        <v>1643</v>
      </c>
      <c r="H172" s="194">
        <v>-5.85</v>
      </c>
      <c r="I172" s="195"/>
      <c r="L172" s="190"/>
      <c r="M172" s="196"/>
      <c r="N172" s="197"/>
      <c r="O172" s="197"/>
      <c r="P172" s="197"/>
      <c r="Q172" s="197"/>
      <c r="R172" s="197"/>
      <c r="S172" s="197"/>
      <c r="T172" s="198"/>
      <c r="AT172" s="192" t="s">
        <v>184</v>
      </c>
      <c r="AU172" s="192" t="s">
        <v>89</v>
      </c>
      <c r="AV172" s="13" t="s">
        <v>89</v>
      </c>
      <c r="AW172" s="13" t="s">
        <v>35</v>
      </c>
      <c r="AX172" s="13" t="s">
        <v>79</v>
      </c>
      <c r="AY172" s="192" t="s">
        <v>177</v>
      </c>
    </row>
    <row r="173" spans="1:65" s="15" customFormat="1">
      <c r="B173" s="207"/>
      <c r="D173" s="191" t="s">
        <v>184</v>
      </c>
      <c r="E173" s="208" t="s">
        <v>1</v>
      </c>
      <c r="F173" s="209" t="s">
        <v>1644</v>
      </c>
      <c r="H173" s="208" t="s">
        <v>1</v>
      </c>
      <c r="I173" s="210"/>
      <c r="L173" s="207"/>
      <c r="M173" s="211"/>
      <c r="N173" s="212"/>
      <c r="O173" s="212"/>
      <c r="P173" s="212"/>
      <c r="Q173" s="212"/>
      <c r="R173" s="212"/>
      <c r="S173" s="212"/>
      <c r="T173" s="213"/>
      <c r="AT173" s="208" t="s">
        <v>184</v>
      </c>
      <c r="AU173" s="208" t="s">
        <v>89</v>
      </c>
      <c r="AV173" s="15" t="s">
        <v>87</v>
      </c>
      <c r="AW173" s="15" t="s">
        <v>35</v>
      </c>
      <c r="AX173" s="15" t="s">
        <v>79</v>
      </c>
      <c r="AY173" s="208" t="s">
        <v>177</v>
      </c>
    </row>
    <row r="174" spans="1:65" s="13" customFormat="1">
      <c r="B174" s="190"/>
      <c r="D174" s="191" t="s">
        <v>184</v>
      </c>
      <c r="E174" s="192" t="s">
        <v>1</v>
      </c>
      <c r="F174" s="193" t="s">
        <v>1645</v>
      </c>
      <c r="H174" s="194">
        <v>2.16</v>
      </c>
      <c r="I174" s="195"/>
      <c r="L174" s="190"/>
      <c r="M174" s="196"/>
      <c r="N174" s="197"/>
      <c r="O174" s="197"/>
      <c r="P174" s="197"/>
      <c r="Q174" s="197"/>
      <c r="R174" s="197"/>
      <c r="S174" s="197"/>
      <c r="T174" s="198"/>
      <c r="AT174" s="192" t="s">
        <v>184</v>
      </c>
      <c r="AU174" s="192" t="s">
        <v>89</v>
      </c>
      <c r="AV174" s="13" t="s">
        <v>89</v>
      </c>
      <c r="AW174" s="13" t="s">
        <v>35</v>
      </c>
      <c r="AX174" s="13" t="s">
        <v>79</v>
      </c>
      <c r="AY174" s="192" t="s">
        <v>177</v>
      </c>
    </row>
    <row r="175" spans="1:65" s="14" customFormat="1">
      <c r="B175" s="199"/>
      <c r="D175" s="191" t="s">
        <v>184</v>
      </c>
      <c r="E175" s="200" t="s">
        <v>1</v>
      </c>
      <c r="F175" s="201" t="s">
        <v>186</v>
      </c>
      <c r="H175" s="202">
        <v>12.555</v>
      </c>
      <c r="I175" s="203"/>
      <c r="L175" s="199"/>
      <c r="M175" s="204"/>
      <c r="N175" s="205"/>
      <c r="O175" s="205"/>
      <c r="P175" s="205"/>
      <c r="Q175" s="205"/>
      <c r="R175" s="205"/>
      <c r="S175" s="205"/>
      <c r="T175" s="206"/>
      <c r="AT175" s="200" t="s">
        <v>184</v>
      </c>
      <c r="AU175" s="200" t="s">
        <v>89</v>
      </c>
      <c r="AV175" s="14" t="s">
        <v>183</v>
      </c>
      <c r="AW175" s="14" t="s">
        <v>35</v>
      </c>
      <c r="AX175" s="14" t="s">
        <v>87</v>
      </c>
      <c r="AY175" s="200" t="s">
        <v>177</v>
      </c>
    </row>
    <row r="176" spans="1:65" s="12" customFormat="1" ht="22.95" customHeight="1">
      <c r="B176" s="163"/>
      <c r="D176" s="164" t="s">
        <v>78</v>
      </c>
      <c r="E176" s="174" t="s">
        <v>324</v>
      </c>
      <c r="F176" s="174" t="s">
        <v>325</v>
      </c>
      <c r="I176" s="166"/>
      <c r="J176" s="175">
        <f>BK176</f>
        <v>0</v>
      </c>
      <c r="L176" s="163"/>
      <c r="M176" s="168"/>
      <c r="N176" s="169"/>
      <c r="O176" s="169"/>
      <c r="P176" s="170">
        <f>SUM(P177:P188)</f>
        <v>0</v>
      </c>
      <c r="Q176" s="169"/>
      <c r="R176" s="170">
        <f>SUM(R177:R188)</f>
        <v>0.12949920000000001</v>
      </c>
      <c r="S176" s="169"/>
      <c r="T176" s="171">
        <f>SUM(T177:T188)</f>
        <v>0</v>
      </c>
      <c r="AR176" s="164" t="s">
        <v>87</v>
      </c>
      <c r="AT176" s="172" t="s">
        <v>78</v>
      </c>
      <c r="AU176" s="172" t="s">
        <v>87</v>
      </c>
      <c r="AY176" s="164" t="s">
        <v>177</v>
      </c>
      <c r="BK176" s="173">
        <f>SUM(BK177:BK188)</f>
        <v>0</v>
      </c>
    </row>
    <row r="177" spans="1:65" s="2" customFormat="1" ht="16.5" customHeight="1">
      <c r="A177" s="33"/>
      <c r="B177" s="141"/>
      <c r="C177" s="176" t="s">
        <v>262</v>
      </c>
      <c r="D177" s="176" t="s">
        <v>179</v>
      </c>
      <c r="E177" s="177" t="s">
        <v>360</v>
      </c>
      <c r="F177" s="178" t="s">
        <v>361</v>
      </c>
      <c r="G177" s="179" t="s">
        <v>182</v>
      </c>
      <c r="H177" s="180">
        <v>3.24</v>
      </c>
      <c r="I177" s="181"/>
      <c r="J177" s="182">
        <f>ROUND(I177*H177,2)</f>
        <v>0</v>
      </c>
      <c r="K177" s="183"/>
      <c r="L177" s="34"/>
      <c r="M177" s="184" t="s">
        <v>1</v>
      </c>
      <c r="N177" s="185" t="s">
        <v>44</v>
      </c>
      <c r="O177" s="59"/>
      <c r="P177" s="186">
        <f>O177*H177</f>
        <v>0</v>
      </c>
      <c r="Q177" s="186">
        <v>3.3579999999999999E-2</v>
      </c>
      <c r="R177" s="186">
        <f>Q177*H177</f>
        <v>0.1087992</v>
      </c>
      <c r="S177" s="186">
        <v>0</v>
      </c>
      <c r="T177" s="187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8" t="s">
        <v>183</v>
      </c>
      <c r="AT177" s="188" t="s">
        <v>179</v>
      </c>
      <c r="AU177" s="188" t="s">
        <v>89</v>
      </c>
      <c r="AY177" s="18" t="s">
        <v>177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8" t="s">
        <v>87</v>
      </c>
      <c r="BK177" s="189">
        <f>ROUND(I177*H177,2)</f>
        <v>0</v>
      </c>
      <c r="BL177" s="18" t="s">
        <v>183</v>
      </c>
      <c r="BM177" s="188" t="s">
        <v>1646</v>
      </c>
    </row>
    <row r="178" spans="1:65" s="13" customFormat="1">
      <c r="B178" s="190"/>
      <c r="D178" s="191" t="s">
        <v>184</v>
      </c>
      <c r="E178" s="192" t="s">
        <v>1</v>
      </c>
      <c r="F178" s="193" t="s">
        <v>1647</v>
      </c>
      <c r="H178" s="194">
        <v>1.62</v>
      </c>
      <c r="I178" s="195"/>
      <c r="L178" s="190"/>
      <c r="M178" s="196"/>
      <c r="N178" s="197"/>
      <c r="O178" s="197"/>
      <c r="P178" s="197"/>
      <c r="Q178" s="197"/>
      <c r="R178" s="197"/>
      <c r="S178" s="197"/>
      <c r="T178" s="198"/>
      <c r="AT178" s="192" t="s">
        <v>184</v>
      </c>
      <c r="AU178" s="192" t="s">
        <v>89</v>
      </c>
      <c r="AV178" s="13" t="s">
        <v>89</v>
      </c>
      <c r="AW178" s="13" t="s">
        <v>35</v>
      </c>
      <c r="AX178" s="13" t="s">
        <v>79</v>
      </c>
      <c r="AY178" s="192" t="s">
        <v>177</v>
      </c>
    </row>
    <row r="179" spans="1:65" s="13" customFormat="1">
      <c r="B179" s="190"/>
      <c r="D179" s="191" t="s">
        <v>184</v>
      </c>
      <c r="E179" s="192" t="s">
        <v>1</v>
      </c>
      <c r="F179" s="193" t="s">
        <v>1648</v>
      </c>
      <c r="H179" s="194">
        <v>1.62</v>
      </c>
      <c r="I179" s="195"/>
      <c r="L179" s="190"/>
      <c r="M179" s="196"/>
      <c r="N179" s="197"/>
      <c r="O179" s="197"/>
      <c r="P179" s="197"/>
      <c r="Q179" s="197"/>
      <c r="R179" s="197"/>
      <c r="S179" s="197"/>
      <c r="T179" s="198"/>
      <c r="AT179" s="192" t="s">
        <v>184</v>
      </c>
      <c r="AU179" s="192" t="s">
        <v>89</v>
      </c>
      <c r="AV179" s="13" t="s">
        <v>89</v>
      </c>
      <c r="AW179" s="13" t="s">
        <v>35</v>
      </c>
      <c r="AX179" s="13" t="s">
        <v>79</v>
      </c>
      <c r="AY179" s="192" t="s">
        <v>177</v>
      </c>
    </row>
    <row r="180" spans="1:65" s="14" customFormat="1">
      <c r="B180" s="199"/>
      <c r="D180" s="191" t="s">
        <v>184</v>
      </c>
      <c r="E180" s="200" t="s">
        <v>1</v>
      </c>
      <c r="F180" s="201" t="s">
        <v>186</v>
      </c>
      <c r="H180" s="202">
        <v>3.24</v>
      </c>
      <c r="I180" s="203"/>
      <c r="L180" s="199"/>
      <c r="M180" s="204"/>
      <c r="N180" s="205"/>
      <c r="O180" s="205"/>
      <c r="P180" s="205"/>
      <c r="Q180" s="205"/>
      <c r="R180" s="205"/>
      <c r="S180" s="205"/>
      <c r="T180" s="206"/>
      <c r="AT180" s="200" t="s">
        <v>184</v>
      </c>
      <c r="AU180" s="200" t="s">
        <v>89</v>
      </c>
      <c r="AV180" s="14" t="s">
        <v>183</v>
      </c>
      <c r="AW180" s="14" t="s">
        <v>35</v>
      </c>
      <c r="AX180" s="14" t="s">
        <v>87</v>
      </c>
      <c r="AY180" s="200" t="s">
        <v>177</v>
      </c>
    </row>
    <row r="181" spans="1:65" s="2" customFormat="1" ht="16.5" customHeight="1">
      <c r="A181" s="33"/>
      <c r="B181" s="141"/>
      <c r="C181" s="176" t="s">
        <v>299</v>
      </c>
      <c r="D181" s="176" t="s">
        <v>179</v>
      </c>
      <c r="E181" s="177" t="s">
        <v>326</v>
      </c>
      <c r="F181" s="178" t="s">
        <v>327</v>
      </c>
      <c r="G181" s="179" t="s">
        <v>182</v>
      </c>
      <c r="H181" s="180">
        <v>5.85</v>
      </c>
      <c r="I181" s="181"/>
      <c r="J181" s="182">
        <f>ROUND(I181*H181,2)</f>
        <v>0</v>
      </c>
      <c r="K181" s="183"/>
      <c r="L181" s="34"/>
      <c r="M181" s="184" t="s">
        <v>1</v>
      </c>
      <c r="N181" s="185" t="s">
        <v>44</v>
      </c>
      <c r="O181" s="59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8" t="s">
        <v>183</v>
      </c>
      <c r="AT181" s="188" t="s">
        <v>179</v>
      </c>
      <c r="AU181" s="188" t="s">
        <v>89</v>
      </c>
      <c r="AY181" s="18" t="s">
        <v>177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8" t="s">
        <v>87</v>
      </c>
      <c r="BK181" s="189">
        <f>ROUND(I181*H181,2)</f>
        <v>0</v>
      </c>
      <c r="BL181" s="18" t="s">
        <v>183</v>
      </c>
      <c r="BM181" s="188" t="s">
        <v>1649</v>
      </c>
    </row>
    <row r="182" spans="1:65" s="13" customFormat="1">
      <c r="B182" s="190"/>
      <c r="D182" s="191" t="s">
        <v>184</v>
      </c>
      <c r="E182" s="192" t="s">
        <v>1</v>
      </c>
      <c r="F182" s="193" t="s">
        <v>1650</v>
      </c>
      <c r="H182" s="194">
        <v>2.9249999999999998</v>
      </c>
      <c r="I182" s="195"/>
      <c r="L182" s="190"/>
      <c r="M182" s="196"/>
      <c r="N182" s="197"/>
      <c r="O182" s="197"/>
      <c r="P182" s="197"/>
      <c r="Q182" s="197"/>
      <c r="R182" s="197"/>
      <c r="S182" s="197"/>
      <c r="T182" s="198"/>
      <c r="AT182" s="192" t="s">
        <v>184</v>
      </c>
      <c r="AU182" s="192" t="s">
        <v>89</v>
      </c>
      <c r="AV182" s="13" t="s">
        <v>89</v>
      </c>
      <c r="AW182" s="13" t="s">
        <v>35</v>
      </c>
      <c r="AX182" s="13" t="s">
        <v>79</v>
      </c>
      <c r="AY182" s="192" t="s">
        <v>177</v>
      </c>
    </row>
    <row r="183" spans="1:65" s="13" customFormat="1">
      <c r="B183" s="190"/>
      <c r="D183" s="191" t="s">
        <v>184</v>
      </c>
      <c r="E183" s="192" t="s">
        <v>1</v>
      </c>
      <c r="F183" s="193" t="s">
        <v>1651</v>
      </c>
      <c r="H183" s="194">
        <v>2.9249999999999998</v>
      </c>
      <c r="I183" s="195"/>
      <c r="L183" s="190"/>
      <c r="M183" s="196"/>
      <c r="N183" s="197"/>
      <c r="O183" s="197"/>
      <c r="P183" s="197"/>
      <c r="Q183" s="197"/>
      <c r="R183" s="197"/>
      <c r="S183" s="197"/>
      <c r="T183" s="198"/>
      <c r="AT183" s="192" t="s">
        <v>184</v>
      </c>
      <c r="AU183" s="192" t="s">
        <v>89</v>
      </c>
      <c r="AV183" s="13" t="s">
        <v>89</v>
      </c>
      <c r="AW183" s="13" t="s">
        <v>35</v>
      </c>
      <c r="AX183" s="13" t="s">
        <v>79</v>
      </c>
      <c r="AY183" s="192" t="s">
        <v>177</v>
      </c>
    </row>
    <row r="184" spans="1:65" s="14" customFormat="1">
      <c r="B184" s="199"/>
      <c r="D184" s="191" t="s">
        <v>184</v>
      </c>
      <c r="E184" s="200" t="s">
        <v>1</v>
      </c>
      <c r="F184" s="201" t="s">
        <v>186</v>
      </c>
      <c r="H184" s="202">
        <v>5.85</v>
      </c>
      <c r="I184" s="203"/>
      <c r="L184" s="199"/>
      <c r="M184" s="204"/>
      <c r="N184" s="205"/>
      <c r="O184" s="205"/>
      <c r="P184" s="205"/>
      <c r="Q184" s="205"/>
      <c r="R184" s="205"/>
      <c r="S184" s="205"/>
      <c r="T184" s="206"/>
      <c r="AT184" s="200" t="s">
        <v>184</v>
      </c>
      <c r="AU184" s="200" t="s">
        <v>89</v>
      </c>
      <c r="AV184" s="14" t="s">
        <v>183</v>
      </c>
      <c r="AW184" s="14" t="s">
        <v>35</v>
      </c>
      <c r="AX184" s="14" t="s">
        <v>87</v>
      </c>
      <c r="AY184" s="200" t="s">
        <v>177</v>
      </c>
    </row>
    <row r="185" spans="1:65" s="2" customFormat="1" ht="16.5" customHeight="1">
      <c r="A185" s="33"/>
      <c r="B185" s="141"/>
      <c r="C185" s="176" t="s">
        <v>278</v>
      </c>
      <c r="D185" s="176" t="s">
        <v>179</v>
      </c>
      <c r="E185" s="177" t="s">
        <v>348</v>
      </c>
      <c r="F185" s="178" t="s">
        <v>349</v>
      </c>
      <c r="G185" s="179" t="s">
        <v>282</v>
      </c>
      <c r="H185" s="180">
        <v>13.8</v>
      </c>
      <c r="I185" s="181"/>
      <c r="J185" s="182">
        <f>ROUND(I185*H185,2)</f>
        <v>0</v>
      </c>
      <c r="K185" s="183"/>
      <c r="L185" s="34"/>
      <c r="M185" s="184" t="s">
        <v>1</v>
      </c>
      <c r="N185" s="185" t="s">
        <v>44</v>
      </c>
      <c r="O185" s="59"/>
      <c r="P185" s="186">
        <f>O185*H185</f>
        <v>0</v>
      </c>
      <c r="Q185" s="186">
        <v>1.5E-3</v>
      </c>
      <c r="R185" s="186">
        <f>Q185*H185</f>
        <v>2.0700000000000003E-2</v>
      </c>
      <c r="S185" s="186">
        <v>0</v>
      </c>
      <c r="T185" s="187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8" t="s">
        <v>183</v>
      </c>
      <c r="AT185" s="188" t="s">
        <v>179</v>
      </c>
      <c r="AU185" s="188" t="s">
        <v>89</v>
      </c>
      <c r="AY185" s="18" t="s">
        <v>177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8" t="s">
        <v>87</v>
      </c>
      <c r="BK185" s="189">
        <f>ROUND(I185*H185,2)</f>
        <v>0</v>
      </c>
      <c r="BL185" s="18" t="s">
        <v>183</v>
      </c>
      <c r="BM185" s="188" t="s">
        <v>1652</v>
      </c>
    </row>
    <row r="186" spans="1:65" s="13" customFormat="1">
      <c r="B186" s="190"/>
      <c r="D186" s="191" t="s">
        <v>184</v>
      </c>
      <c r="E186" s="192" t="s">
        <v>1</v>
      </c>
      <c r="F186" s="193" t="s">
        <v>1653</v>
      </c>
      <c r="H186" s="194">
        <v>6.9</v>
      </c>
      <c r="I186" s="195"/>
      <c r="L186" s="190"/>
      <c r="M186" s="196"/>
      <c r="N186" s="197"/>
      <c r="O186" s="197"/>
      <c r="P186" s="197"/>
      <c r="Q186" s="197"/>
      <c r="R186" s="197"/>
      <c r="S186" s="197"/>
      <c r="T186" s="198"/>
      <c r="AT186" s="192" t="s">
        <v>184</v>
      </c>
      <c r="AU186" s="192" t="s">
        <v>89</v>
      </c>
      <c r="AV186" s="13" t="s">
        <v>89</v>
      </c>
      <c r="AW186" s="13" t="s">
        <v>35</v>
      </c>
      <c r="AX186" s="13" t="s">
        <v>79</v>
      </c>
      <c r="AY186" s="192" t="s">
        <v>177</v>
      </c>
    </row>
    <row r="187" spans="1:65" s="13" customFormat="1">
      <c r="B187" s="190"/>
      <c r="D187" s="191" t="s">
        <v>184</v>
      </c>
      <c r="E187" s="192" t="s">
        <v>1</v>
      </c>
      <c r="F187" s="193" t="s">
        <v>1654</v>
      </c>
      <c r="H187" s="194">
        <v>6.9</v>
      </c>
      <c r="I187" s="195"/>
      <c r="L187" s="190"/>
      <c r="M187" s="196"/>
      <c r="N187" s="197"/>
      <c r="O187" s="197"/>
      <c r="P187" s="197"/>
      <c r="Q187" s="197"/>
      <c r="R187" s="197"/>
      <c r="S187" s="197"/>
      <c r="T187" s="198"/>
      <c r="AT187" s="192" t="s">
        <v>184</v>
      </c>
      <c r="AU187" s="192" t="s">
        <v>89</v>
      </c>
      <c r="AV187" s="13" t="s">
        <v>89</v>
      </c>
      <c r="AW187" s="13" t="s">
        <v>35</v>
      </c>
      <c r="AX187" s="13" t="s">
        <v>79</v>
      </c>
      <c r="AY187" s="192" t="s">
        <v>177</v>
      </c>
    </row>
    <row r="188" spans="1:65" s="14" customFormat="1">
      <c r="B188" s="199"/>
      <c r="D188" s="191" t="s">
        <v>184</v>
      </c>
      <c r="E188" s="200" t="s">
        <v>1</v>
      </c>
      <c r="F188" s="201" t="s">
        <v>186</v>
      </c>
      <c r="H188" s="202">
        <v>13.8</v>
      </c>
      <c r="I188" s="203"/>
      <c r="L188" s="199"/>
      <c r="M188" s="204"/>
      <c r="N188" s="205"/>
      <c r="O188" s="205"/>
      <c r="P188" s="205"/>
      <c r="Q188" s="205"/>
      <c r="R188" s="205"/>
      <c r="S188" s="205"/>
      <c r="T188" s="206"/>
      <c r="AT188" s="200" t="s">
        <v>184</v>
      </c>
      <c r="AU188" s="200" t="s">
        <v>89</v>
      </c>
      <c r="AV188" s="14" t="s">
        <v>183</v>
      </c>
      <c r="AW188" s="14" t="s">
        <v>35</v>
      </c>
      <c r="AX188" s="14" t="s">
        <v>87</v>
      </c>
      <c r="AY188" s="200" t="s">
        <v>177</v>
      </c>
    </row>
    <row r="189" spans="1:65" s="12" customFormat="1" ht="22.95" customHeight="1">
      <c r="B189" s="163"/>
      <c r="D189" s="164" t="s">
        <v>78</v>
      </c>
      <c r="E189" s="174" t="s">
        <v>382</v>
      </c>
      <c r="F189" s="174" t="s">
        <v>383</v>
      </c>
      <c r="I189" s="166"/>
      <c r="J189" s="175">
        <f>BK189</f>
        <v>0</v>
      </c>
      <c r="L189" s="163"/>
      <c r="M189" s="168"/>
      <c r="N189" s="169"/>
      <c r="O189" s="169"/>
      <c r="P189" s="170">
        <f>SUM(P190:P219)</f>
        <v>0</v>
      </c>
      <c r="Q189" s="169"/>
      <c r="R189" s="170">
        <f>SUM(R190:R219)</f>
        <v>0.16568695999999999</v>
      </c>
      <c r="S189" s="169"/>
      <c r="T189" s="171">
        <f>SUM(T190:T219)</f>
        <v>0</v>
      </c>
      <c r="AR189" s="164" t="s">
        <v>87</v>
      </c>
      <c r="AT189" s="172" t="s">
        <v>78</v>
      </c>
      <c r="AU189" s="172" t="s">
        <v>87</v>
      </c>
      <c r="AY189" s="164" t="s">
        <v>177</v>
      </c>
      <c r="BK189" s="173">
        <f>SUM(BK190:BK219)</f>
        <v>0</v>
      </c>
    </row>
    <row r="190" spans="1:65" s="2" customFormat="1" ht="24" customHeight="1">
      <c r="A190" s="33"/>
      <c r="B190" s="141"/>
      <c r="C190" s="176" t="s">
        <v>309</v>
      </c>
      <c r="D190" s="176" t="s">
        <v>179</v>
      </c>
      <c r="E190" s="177" t="s">
        <v>399</v>
      </c>
      <c r="F190" s="178" t="s">
        <v>400</v>
      </c>
      <c r="G190" s="179" t="s">
        <v>182</v>
      </c>
      <c r="H190" s="180">
        <v>10.395</v>
      </c>
      <c r="I190" s="181"/>
      <c r="J190" s="182">
        <f>ROUND(I190*H190,2)</f>
        <v>0</v>
      </c>
      <c r="K190" s="183"/>
      <c r="L190" s="34"/>
      <c r="M190" s="184" t="s">
        <v>1</v>
      </c>
      <c r="N190" s="185" t="s">
        <v>44</v>
      </c>
      <c r="O190" s="59"/>
      <c r="P190" s="186">
        <f>O190*H190</f>
        <v>0</v>
      </c>
      <c r="Q190" s="186">
        <v>8.6E-3</v>
      </c>
      <c r="R190" s="186">
        <f>Q190*H190</f>
        <v>8.939699999999999E-2</v>
      </c>
      <c r="S190" s="186">
        <v>0</v>
      </c>
      <c r="T190" s="18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8" t="s">
        <v>183</v>
      </c>
      <c r="AT190" s="188" t="s">
        <v>179</v>
      </c>
      <c r="AU190" s="188" t="s">
        <v>89</v>
      </c>
      <c r="AY190" s="18" t="s">
        <v>177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8" t="s">
        <v>87</v>
      </c>
      <c r="BK190" s="189">
        <f>ROUND(I190*H190,2)</f>
        <v>0</v>
      </c>
      <c r="BL190" s="18" t="s">
        <v>183</v>
      </c>
      <c r="BM190" s="188" t="s">
        <v>1655</v>
      </c>
    </row>
    <row r="191" spans="1:65" s="13" customFormat="1">
      <c r="B191" s="190"/>
      <c r="D191" s="191" t="s">
        <v>184</v>
      </c>
      <c r="E191" s="192" t="s">
        <v>1</v>
      </c>
      <c r="F191" s="193" t="s">
        <v>1641</v>
      </c>
      <c r="H191" s="194">
        <v>16.245000000000001</v>
      </c>
      <c r="I191" s="195"/>
      <c r="L191" s="190"/>
      <c r="M191" s="196"/>
      <c r="N191" s="197"/>
      <c r="O191" s="197"/>
      <c r="P191" s="197"/>
      <c r="Q191" s="197"/>
      <c r="R191" s="197"/>
      <c r="S191" s="197"/>
      <c r="T191" s="198"/>
      <c r="AT191" s="192" t="s">
        <v>184</v>
      </c>
      <c r="AU191" s="192" t="s">
        <v>89</v>
      </c>
      <c r="AV191" s="13" t="s">
        <v>89</v>
      </c>
      <c r="AW191" s="13" t="s">
        <v>35</v>
      </c>
      <c r="AX191" s="13" t="s">
        <v>79</v>
      </c>
      <c r="AY191" s="192" t="s">
        <v>177</v>
      </c>
    </row>
    <row r="192" spans="1:65" s="15" customFormat="1">
      <c r="B192" s="207"/>
      <c r="D192" s="191" t="s">
        <v>184</v>
      </c>
      <c r="E192" s="208" t="s">
        <v>1</v>
      </c>
      <c r="F192" s="209" t="s">
        <v>1642</v>
      </c>
      <c r="H192" s="208" t="s">
        <v>1</v>
      </c>
      <c r="I192" s="210"/>
      <c r="L192" s="207"/>
      <c r="M192" s="211"/>
      <c r="N192" s="212"/>
      <c r="O192" s="212"/>
      <c r="P192" s="212"/>
      <c r="Q192" s="212"/>
      <c r="R192" s="212"/>
      <c r="S192" s="212"/>
      <c r="T192" s="213"/>
      <c r="AT192" s="208" t="s">
        <v>184</v>
      </c>
      <c r="AU192" s="208" t="s">
        <v>89</v>
      </c>
      <c r="AV192" s="15" t="s">
        <v>87</v>
      </c>
      <c r="AW192" s="15" t="s">
        <v>35</v>
      </c>
      <c r="AX192" s="15" t="s">
        <v>79</v>
      </c>
      <c r="AY192" s="208" t="s">
        <v>177</v>
      </c>
    </row>
    <row r="193" spans="1:65" s="13" customFormat="1">
      <c r="B193" s="190"/>
      <c r="D193" s="191" t="s">
        <v>184</v>
      </c>
      <c r="E193" s="192" t="s">
        <v>1</v>
      </c>
      <c r="F193" s="193" t="s">
        <v>1620</v>
      </c>
      <c r="H193" s="194">
        <v>-5.85</v>
      </c>
      <c r="I193" s="195"/>
      <c r="L193" s="190"/>
      <c r="M193" s="196"/>
      <c r="N193" s="197"/>
      <c r="O193" s="197"/>
      <c r="P193" s="197"/>
      <c r="Q193" s="197"/>
      <c r="R193" s="197"/>
      <c r="S193" s="197"/>
      <c r="T193" s="198"/>
      <c r="AT193" s="192" t="s">
        <v>184</v>
      </c>
      <c r="AU193" s="192" t="s">
        <v>89</v>
      </c>
      <c r="AV193" s="13" t="s">
        <v>89</v>
      </c>
      <c r="AW193" s="13" t="s">
        <v>35</v>
      </c>
      <c r="AX193" s="13" t="s">
        <v>79</v>
      </c>
      <c r="AY193" s="192" t="s">
        <v>177</v>
      </c>
    </row>
    <row r="194" spans="1:65" s="14" customFormat="1">
      <c r="B194" s="199"/>
      <c r="D194" s="191" t="s">
        <v>184</v>
      </c>
      <c r="E194" s="200" t="s">
        <v>1</v>
      </c>
      <c r="F194" s="201" t="s">
        <v>186</v>
      </c>
      <c r="H194" s="202">
        <v>10.395</v>
      </c>
      <c r="I194" s="203"/>
      <c r="L194" s="199"/>
      <c r="M194" s="204"/>
      <c r="N194" s="205"/>
      <c r="O194" s="205"/>
      <c r="P194" s="205"/>
      <c r="Q194" s="205"/>
      <c r="R194" s="205"/>
      <c r="S194" s="205"/>
      <c r="T194" s="206"/>
      <c r="AT194" s="200" t="s">
        <v>184</v>
      </c>
      <c r="AU194" s="200" t="s">
        <v>89</v>
      </c>
      <c r="AV194" s="14" t="s">
        <v>183</v>
      </c>
      <c r="AW194" s="14" t="s">
        <v>35</v>
      </c>
      <c r="AX194" s="14" t="s">
        <v>87</v>
      </c>
      <c r="AY194" s="200" t="s">
        <v>177</v>
      </c>
    </row>
    <row r="195" spans="1:65" s="2" customFormat="1" ht="16.5" customHeight="1">
      <c r="A195" s="33"/>
      <c r="B195" s="141"/>
      <c r="C195" s="214" t="s">
        <v>283</v>
      </c>
      <c r="D195" s="214" t="s">
        <v>303</v>
      </c>
      <c r="E195" s="215" t="s">
        <v>422</v>
      </c>
      <c r="F195" s="216" t="s">
        <v>423</v>
      </c>
      <c r="G195" s="217" t="s">
        <v>182</v>
      </c>
      <c r="H195" s="218">
        <v>10.603</v>
      </c>
      <c r="I195" s="219"/>
      <c r="J195" s="220">
        <f>ROUND(I195*H195,2)</f>
        <v>0</v>
      </c>
      <c r="K195" s="221"/>
      <c r="L195" s="222"/>
      <c r="M195" s="223" t="s">
        <v>1</v>
      </c>
      <c r="N195" s="224" t="s">
        <v>44</v>
      </c>
      <c r="O195" s="59"/>
      <c r="P195" s="186">
        <f>O195*H195</f>
        <v>0</v>
      </c>
      <c r="Q195" s="186">
        <v>2.7200000000000002E-3</v>
      </c>
      <c r="R195" s="186">
        <f>Q195*H195</f>
        <v>2.884016E-2</v>
      </c>
      <c r="S195" s="186">
        <v>0</v>
      </c>
      <c r="T195" s="187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88" t="s">
        <v>262</v>
      </c>
      <c r="AT195" s="188" t="s">
        <v>303</v>
      </c>
      <c r="AU195" s="188" t="s">
        <v>89</v>
      </c>
      <c r="AY195" s="18" t="s">
        <v>177</v>
      </c>
      <c r="BE195" s="189">
        <f>IF(N195="základní",J195,0)</f>
        <v>0</v>
      </c>
      <c r="BF195" s="189">
        <f>IF(N195="snížená",J195,0)</f>
        <v>0</v>
      </c>
      <c r="BG195" s="189">
        <f>IF(N195="zákl. přenesená",J195,0)</f>
        <v>0</v>
      </c>
      <c r="BH195" s="189">
        <f>IF(N195="sníž. přenesená",J195,0)</f>
        <v>0</v>
      </c>
      <c r="BI195" s="189">
        <f>IF(N195="nulová",J195,0)</f>
        <v>0</v>
      </c>
      <c r="BJ195" s="18" t="s">
        <v>87</v>
      </c>
      <c r="BK195" s="189">
        <f>ROUND(I195*H195,2)</f>
        <v>0</v>
      </c>
      <c r="BL195" s="18" t="s">
        <v>183</v>
      </c>
      <c r="BM195" s="188" t="s">
        <v>1656</v>
      </c>
    </row>
    <row r="196" spans="1:65" s="13" customFormat="1">
      <c r="B196" s="190"/>
      <c r="D196" s="191" t="s">
        <v>184</v>
      </c>
      <c r="F196" s="193" t="s">
        <v>1657</v>
      </c>
      <c r="H196" s="194">
        <v>10.603</v>
      </c>
      <c r="I196" s="195"/>
      <c r="L196" s="190"/>
      <c r="M196" s="196"/>
      <c r="N196" s="197"/>
      <c r="O196" s="197"/>
      <c r="P196" s="197"/>
      <c r="Q196" s="197"/>
      <c r="R196" s="197"/>
      <c r="S196" s="197"/>
      <c r="T196" s="198"/>
      <c r="AT196" s="192" t="s">
        <v>184</v>
      </c>
      <c r="AU196" s="192" t="s">
        <v>89</v>
      </c>
      <c r="AV196" s="13" t="s">
        <v>89</v>
      </c>
      <c r="AW196" s="13" t="s">
        <v>3</v>
      </c>
      <c r="AX196" s="13" t="s">
        <v>87</v>
      </c>
      <c r="AY196" s="192" t="s">
        <v>177</v>
      </c>
    </row>
    <row r="197" spans="1:65" s="2" customFormat="1" ht="16.5" customHeight="1">
      <c r="A197" s="33"/>
      <c r="B197" s="141"/>
      <c r="C197" s="176" t="s">
        <v>297</v>
      </c>
      <c r="D197" s="176" t="s">
        <v>179</v>
      </c>
      <c r="E197" s="177" t="s">
        <v>441</v>
      </c>
      <c r="F197" s="178" t="s">
        <v>442</v>
      </c>
      <c r="G197" s="179" t="s">
        <v>282</v>
      </c>
      <c r="H197" s="180">
        <v>3</v>
      </c>
      <c r="I197" s="181"/>
      <c r="J197" s="182">
        <f>ROUND(I197*H197,2)</f>
        <v>0</v>
      </c>
      <c r="K197" s="183"/>
      <c r="L197" s="34"/>
      <c r="M197" s="184" t="s">
        <v>1</v>
      </c>
      <c r="N197" s="185" t="s">
        <v>44</v>
      </c>
      <c r="O197" s="59"/>
      <c r="P197" s="186">
        <f>O197*H197</f>
        <v>0</v>
      </c>
      <c r="Q197" s="186">
        <v>0</v>
      </c>
      <c r="R197" s="186">
        <f>Q197*H197</f>
        <v>0</v>
      </c>
      <c r="S197" s="186">
        <v>0</v>
      </c>
      <c r="T197" s="187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8" t="s">
        <v>183</v>
      </c>
      <c r="AT197" s="188" t="s">
        <v>179</v>
      </c>
      <c r="AU197" s="188" t="s">
        <v>89</v>
      </c>
      <c r="AY197" s="18" t="s">
        <v>177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8" t="s">
        <v>87</v>
      </c>
      <c r="BK197" s="189">
        <f>ROUND(I197*H197,2)</f>
        <v>0</v>
      </c>
      <c r="BL197" s="18" t="s">
        <v>183</v>
      </c>
      <c r="BM197" s="188" t="s">
        <v>1658</v>
      </c>
    </row>
    <row r="198" spans="1:65" s="13" customFormat="1">
      <c r="B198" s="190"/>
      <c r="D198" s="191" t="s">
        <v>184</v>
      </c>
      <c r="E198" s="192" t="s">
        <v>1</v>
      </c>
      <c r="F198" s="193" t="s">
        <v>1659</v>
      </c>
      <c r="H198" s="194">
        <v>1.5</v>
      </c>
      <c r="I198" s="195"/>
      <c r="L198" s="190"/>
      <c r="M198" s="196"/>
      <c r="N198" s="197"/>
      <c r="O198" s="197"/>
      <c r="P198" s="197"/>
      <c r="Q198" s="197"/>
      <c r="R198" s="197"/>
      <c r="S198" s="197"/>
      <c r="T198" s="198"/>
      <c r="AT198" s="192" t="s">
        <v>184</v>
      </c>
      <c r="AU198" s="192" t="s">
        <v>89</v>
      </c>
      <c r="AV198" s="13" t="s">
        <v>89</v>
      </c>
      <c r="AW198" s="13" t="s">
        <v>35</v>
      </c>
      <c r="AX198" s="13" t="s">
        <v>79</v>
      </c>
      <c r="AY198" s="192" t="s">
        <v>177</v>
      </c>
    </row>
    <row r="199" spans="1:65" s="13" customFormat="1">
      <c r="B199" s="190"/>
      <c r="D199" s="191" t="s">
        <v>184</v>
      </c>
      <c r="E199" s="192" t="s">
        <v>1</v>
      </c>
      <c r="F199" s="193" t="s">
        <v>1660</v>
      </c>
      <c r="H199" s="194">
        <v>1.5</v>
      </c>
      <c r="I199" s="195"/>
      <c r="L199" s="190"/>
      <c r="M199" s="196"/>
      <c r="N199" s="197"/>
      <c r="O199" s="197"/>
      <c r="P199" s="197"/>
      <c r="Q199" s="197"/>
      <c r="R199" s="197"/>
      <c r="S199" s="197"/>
      <c r="T199" s="198"/>
      <c r="AT199" s="192" t="s">
        <v>184</v>
      </c>
      <c r="AU199" s="192" t="s">
        <v>89</v>
      </c>
      <c r="AV199" s="13" t="s">
        <v>89</v>
      </c>
      <c r="AW199" s="13" t="s">
        <v>35</v>
      </c>
      <c r="AX199" s="13" t="s">
        <v>79</v>
      </c>
      <c r="AY199" s="192" t="s">
        <v>177</v>
      </c>
    </row>
    <row r="200" spans="1:65" s="14" customFormat="1">
      <c r="B200" s="199"/>
      <c r="D200" s="191" t="s">
        <v>184</v>
      </c>
      <c r="E200" s="200" t="s">
        <v>1</v>
      </c>
      <c r="F200" s="201" t="s">
        <v>186</v>
      </c>
      <c r="H200" s="202">
        <v>3</v>
      </c>
      <c r="I200" s="203"/>
      <c r="L200" s="199"/>
      <c r="M200" s="204"/>
      <c r="N200" s="205"/>
      <c r="O200" s="205"/>
      <c r="P200" s="205"/>
      <c r="Q200" s="205"/>
      <c r="R200" s="205"/>
      <c r="S200" s="205"/>
      <c r="T200" s="206"/>
      <c r="AT200" s="200" t="s">
        <v>184</v>
      </c>
      <c r="AU200" s="200" t="s">
        <v>89</v>
      </c>
      <c r="AV200" s="14" t="s">
        <v>183</v>
      </c>
      <c r="AW200" s="14" t="s">
        <v>35</v>
      </c>
      <c r="AX200" s="14" t="s">
        <v>87</v>
      </c>
      <c r="AY200" s="200" t="s">
        <v>177</v>
      </c>
    </row>
    <row r="201" spans="1:65" s="2" customFormat="1" ht="16.5" customHeight="1">
      <c r="A201" s="33"/>
      <c r="B201" s="141"/>
      <c r="C201" s="176" t="s">
        <v>347</v>
      </c>
      <c r="D201" s="176" t="s">
        <v>179</v>
      </c>
      <c r="E201" s="177" t="s">
        <v>454</v>
      </c>
      <c r="F201" s="178" t="s">
        <v>455</v>
      </c>
      <c r="G201" s="179" t="s">
        <v>282</v>
      </c>
      <c r="H201" s="180">
        <v>3</v>
      </c>
      <c r="I201" s="181"/>
      <c r="J201" s="182">
        <f>ROUND(I201*H201,2)</f>
        <v>0</v>
      </c>
      <c r="K201" s="183"/>
      <c r="L201" s="34"/>
      <c r="M201" s="184" t="s">
        <v>1</v>
      </c>
      <c r="N201" s="185" t="s">
        <v>44</v>
      </c>
      <c r="O201" s="59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88" t="s">
        <v>183</v>
      </c>
      <c r="AT201" s="188" t="s">
        <v>179</v>
      </c>
      <c r="AU201" s="188" t="s">
        <v>89</v>
      </c>
      <c r="AY201" s="18" t="s">
        <v>177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8" t="s">
        <v>87</v>
      </c>
      <c r="BK201" s="189">
        <f>ROUND(I201*H201,2)</f>
        <v>0</v>
      </c>
      <c r="BL201" s="18" t="s">
        <v>183</v>
      </c>
      <c r="BM201" s="188" t="s">
        <v>1661</v>
      </c>
    </row>
    <row r="202" spans="1:65" s="13" customFormat="1">
      <c r="B202" s="190"/>
      <c r="D202" s="191" t="s">
        <v>184</v>
      </c>
      <c r="E202" s="192" t="s">
        <v>1</v>
      </c>
      <c r="F202" s="193" t="s">
        <v>1659</v>
      </c>
      <c r="H202" s="194">
        <v>1.5</v>
      </c>
      <c r="I202" s="195"/>
      <c r="L202" s="190"/>
      <c r="M202" s="196"/>
      <c r="N202" s="197"/>
      <c r="O202" s="197"/>
      <c r="P202" s="197"/>
      <c r="Q202" s="197"/>
      <c r="R202" s="197"/>
      <c r="S202" s="197"/>
      <c r="T202" s="198"/>
      <c r="AT202" s="192" t="s">
        <v>184</v>
      </c>
      <c r="AU202" s="192" t="s">
        <v>89</v>
      </c>
      <c r="AV202" s="13" t="s">
        <v>89</v>
      </c>
      <c r="AW202" s="13" t="s">
        <v>35</v>
      </c>
      <c r="AX202" s="13" t="s">
        <v>79</v>
      </c>
      <c r="AY202" s="192" t="s">
        <v>177</v>
      </c>
    </row>
    <row r="203" spans="1:65" s="13" customFormat="1">
      <c r="B203" s="190"/>
      <c r="D203" s="191" t="s">
        <v>184</v>
      </c>
      <c r="E203" s="192" t="s">
        <v>1</v>
      </c>
      <c r="F203" s="193" t="s">
        <v>1660</v>
      </c>
      <c r="H203" s="194">
        <v>1.5</v>
      </c>
      <c r="I203" s="195"/>
      <c r="L203" s="190"/>
      <c r="M203" s="196"/>
      <c r="N203" s="197"/>
      <c r="O203" s="197"/>
      <c r="P203" s="197"/>
      <c r="Q203" s="197"/>
      <c r="R203" s="197"/>
      <c r="S203" s="197"/>
      <c r="T203" s="198"/>
      <c r="AT203" s="192" t="s">
        <v>184</v>
      </c>
      <c r="AU203" s="192" t="s">
        <v>89</v>
      </c>
      <c r="AV203" s="13" t="s">
        <v>89</v>
      </c>
      <c r="AW203" s="13" t="s">
        <v>35</v>
      </c>
      <c r="AX203" s="13" t="s">
        <v>79</v>
      </c>
      <c r="AY203" s="192" t="s">
        <v>177</v>
      </c>
    </row>
    <row r="204" spans="1:65" s="14" customFormat="1">
      <c r="B204" s="199"/>
      <c r="D204" s="191" t="s">
        <v>184</v>
      </c>
      <c r="E204" s="200" t="s">
        <v>1</v>
      </c>
      <c r="F204" s="201" t="s">
        <v>186</v>
      </c>
      <c r="H204" s="202">
        <v>3</v>
      </c>
      <c r="I204" s="203"/>
      <c r="L204" s="199"/>
      <c r="M204" s="204"/>
      <c r="N204" s="205"/>
      <c r="O204" s="205"/>
      <c r="P204" s="205"/>
      <c r="Q204" s="205"/>
      <c r="R204" s="205"/>
      <c r="S204" s="205"/>
      <c r="T204" s="206"/>
      <c r="AT204" s="200" t="s">
        <v>184</v>
      </c>
      <c r="AU204" s="200" t="s">
        <v>89</v>
      </c>
      <c r="AV204" s="14" t="s">
        <v>183</v>
      </c>
      <c r="AW204" s="14" t="s">
        <v>35</v>
      </c>
      <c r="AX204" s="14" t="s">
        <v>87</v>
      </c>
      <c r="AY204" s="200" t="s">
        <v>177</v>
      </c>
    </row>
    <row r="205" spans="1:65" s="2" customFormat="1" ht="16.5" customHeight="1">
      <c r="A205" s="33"/>
      <c r="B205" s="141"/>
      <c r="C205" s="176" t="s">
        <v>302</v>
      </c>
      <c r="D205" s="176" t="s">
        <v>179</v>
      </c>
      <c r="E205" s="177" t="s">
        <v>460</v>
      </c>
      <c r="F205" s="178" t="s">
        <v>461</v>
      </c>
      <c r="G205" s="179" t="s">
        <v>282</v>
      </c>
      <c r="H205" s="180">
        <v>13.8</v>
      </c>
      <c r="I205" s="181"/>
      <c r="J205" s="182">
        <f>ROUND(I205*H205,2)</f>
        <v>0</v>
      </c>
      <c r="K205" s="183"/>
      <c r="L205" s="34"/>
      <c r="M205" s="184" t="s">
        <v>1</v>
      </c>
      <c r="N205" s="185" t="s">
        <v>44</v>
      </c>
      <c r="O205" s="59"/>
      <c r="P205" s="186">
        <f>O205*H205</f>
        <v>0</v>
      </c>
      <c r="Q205" s="186">
        <v>0</v>
      </c>
      <c r="R205" s="186">
        <f>Q205*H205</f>
        <v>0</v>
      </c>
      <c r="S205" s="186">
        <v>0</v>
      </c>
      <c r="T205" s="187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88" t="s">
        <v>183</v>
      </c>
      <c r="AT205" s="188" t="s">
        <v>179</v>
      </c>
      <c r="AU205" s="188" t="s">
        <v>89</v>
      </c>
      <c r="AY205" s="18" t="s">
        <v>177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8" t="s">
        <v>87</v>
      </c>
      <c r="BK205" s="189">
        <f>ROUND(I205*H205,2)</f>
        <v>0</v>
      </c>
      <c r="BL205" s="18" t="s">
        <v>183</v>
      </c>
      <c r="BM205" s="188" t="s">
        <v>1662</v>
      </c>
    </row>
    <row r="206" spans="1:65" s="15" customFormat="1">
      <c r="B206" s="207"/>
      <c r="D206" s="191" t="s">
        <v>184</v>
      </c>
      <c r="E206" s="208" t="s">
        <v>1</v>
      </c>
      <c r="F206" s="209" t="s">
        <v>463</v>
      </c>
      <c r="H206" s="208" t="s">
        <v>1</v>
      </c>
      <c r="I206" s="210"/>
      <c r="L206" s="207"/>
      <c r="M206" s="211"/>
      <c r="N206" s="212"/>
      <c r="O206" s="212"/>
      <c r="P206" s="212"/>
      <c r="Q206" s="212"/>
      <c r="R206" s="212"/>
      <c r="S206" s="212"/>
      <c r="T206" s="213"/>
      <c r="AT206" s="208" t="s">
        <v>184</v>
      </c>
      <c r="AU206" s="208" t="s">
        <v>89</v>
      </c>
      <c r="AV206" s="15" t="s">
        <v>87</v>
      </c>
      <c r="AW206" s="15" t="s">
        <v>35</v>
      </c>
      <c r="AX206" s="15" t="s">
        <v>79</v>
      </c>
      <c r="AY206" s="208" t="s">
        <v>177</v>
      </c>
    </row>
    <row r="207" spans="1:65" s="13" customFormat="1">
      <c r="B207" s="190"/>
      <c r="D207" s="191" t="s">
        <v>184</v>
      </c>
      <c r="E207" s="192" t="s">
        <v>1</v>
      </c>
      <c r="F207" s="193" t="s">
        <v>1653</v>
      </c>
      <c r="H207" s="194">
        <v>6.9</v>
      </c>
      <c r="I207" s="195"/>
      <c r="L207" s="190"/>
      <c r="M207" s="196"/>
      <c r="N207" s="197"/>
      <c r="O207" s="197"/>
      <c r="P207" s="197"/>
      <c r="Q207" s="197"/>
      <c r="R207" s="197"/>
      <c r="S207" s="197"/>
      <c r="T207" s="198"/>
      <c r="AT207" s="192" t="s">
        <v>184</v>
      </c>
      <c r="AU207" s="192" t="s">
        <v>89</v>
      </c>
      <c r="AV207" s="13" t="s">
        <v>89</v>
      </c>
      <c r="AW207" s="13" t="s">
        <v>35</v>
      </c>
      <c r="AX207" s="13" t="s">
        <v>79</v>
      </c>
      <c r="AY207" s="192" t="s">
        <v>177</v>
      </c>
    </row>
    <row r="208" spans="1:65" s="13" customFormat="1">
      <c r="B208" s="190"/>
      <c r="D208" s="191" t="s">
        <v>184</v>
      </c>
      <c r="E208" s="192" t="s">
        <v>1</v>
      </c>
      <c r="F208" s="193" t="s">
        <v>1654</v>
      </c>
      <c r="H208" s="194">
        <v>6.9</v>
      </c>
      <c r="I208" s="195"/>
      <c r="L208" s="190"/>
      <c r="M208" s="196"/>
      <c r="N208" s="197"/>
      <c r="O208" s="197"/>
      <c r="P208" s="197"/>
      <c r="Q208" s="197"/>
      <c r="R208" s="197"/>
      <c r="S208" s="197"/>
      <c r="T208" s="198"/>
      <c r="AT208" s="192" t="s">
        <v>184</v>
      </c>
      <c r="AU208" s="192" t="s">
        <v>89</v>
      </c>
      <c r="AV208" s="13" t="s">
        <v>89</v>
      </c>
      <c r="AW208" s="13" t="s">
        <v>35</v>
      </c>
      <c r="AX208" s="13" t="s">
        <v>79</v>
      </c>
      <c r="AY208" s="192" t="s">
        <v>177</v>
      </c>
    </row>
    <row r="209" spans="1:65" s="14" customFormat="1">
      <c r="B209" s="199"/>
      <c r="D209" s="191" t="s">
        <v>184</v>
      </c>
      <c r="E209" s="200" t="s">
        <v>1</v>
      </c>
      <c r="F209" s="201" t="s">
        <v>186</v>
      </c>
      <c r="H209" s="202">
        <v>13.8</v>
      </c>
      <c r="I209" s="203"/>
      <c r="L209" s="199"/>
      <c r="M209" s="204"/>
      <c r="N209" s="205"/>
      <c r="O209" s="205"/>
      <c r="P209" s="205"/>
      <c r="Q209" s="205"/>
      <c r="R209" s="205"/>
      <c r="S209" s="205"/>
      <c r="T209" s="206"/>
      <c r="AT209" s="200" t="s">
        <v>184</v>
      </c>
      <c r="AU209" s="200" t="s">
        <v>89</v>
      </c>
      <c r="AV209" s="14" t="s">
        <v>183</v>
      </c>
      <c r="AW209" s="14" t="s">
        <v>35</v>
      </c>
      <c r="AX209" s="14" t="s">
        <v>87</v>
      </c>
      <c r="AY209" s="200" t="s">
        <v>177</v>
      </c>
    </row>
    <row r="210" spans="1:65" s="2" customFormat="1" ht="16.5" customHeight="1">
      <c r="A210" s="33"/>
      <c r="B210" s="141"/>
      <c r="C210" s="176" t="s">
        <v>372</v>
      </c>
      <c r="D210" s="176" t="s">
        <v>179</v>
      </c>
      <c r="E210" s="177" t="s">
        <v>467</v>
      </c>
      <c r="F210" s="178" t="s">
        <v>468</v>
      </c>
      <c r="G210" s="179" t="s">
        <v>282</v>
      </c>
      <c r="H210" s="180">
        <v>13.8</v>
      </c>
      <c r="I210" s="181"/>
      <c r="J210" s="182">
        <f>ROUND(I210*H210,2)</f>
        <v>0</v>
      </c>
      <c r="K210" s="183"/>
      <c r="L210" s="34"/>
      <c r="M210" s="184" t="s">
        <v>1</v>
      </c>
      <c r="N210" s="185" t="s">
        <v>44</v>
      </c>
      <c r="O210" s="59"/>
      <c r="P210" s="186">
        <f>O210*H210</f>
        <v>0</v>
      </c>
      <c r="Q210" s="186">
        <v>0</v>
      </c>
      <c r="R210" s="186">
        <f>Q210*H210</f>
        <v>0</v>
      </c>
      <c r="S210" s="186">
        <v>0</v>
      </c>
      <c r="T210" s="187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88" t="s">
        <v>183</v>
      </c>
      <c r="AT210" s="188" t="s">
        <v>179</v>
      </c>
      <c r="AU210" s="188" t="s">
        <v>89</v>
      </c>
      <c r="AY210" s="18" t="s">
        <v>177</v>
      </c>
      <c r="BE210" s="189">
        <f>IF(N210="základní",J210,0)</f>
        <v>0</v>
      </c>
      <c r="BF210" s="189">
        <f>IF(N210="snížená",J210,0)</f>
        <v>0</v>
      </c>
      <c r="BG210" s="189">
        <f>IF(N210="zákl. přenesená",J210,0)</f>
        <v>0</v>
      </c>
      <c r="BH210" s="189">
        <f>IF(N210="sníž. přenesená",J210,0)</f>
        <v>0</v>
      </c>
      <c r="BI210" s="189">
        <f>IF(N210="nulová",J210,0)</f>
        <v>0</v>
      </c>
      <c r="BJ210" s="18" t="s">
        <v>87</v>
      </c>
      <c r="BK210" s="189">
        <f>ROUND(I210*H210,2)</f>
        <v>0</v>
      </c>
      <c r="BL210" s="18" t="s">
        <v>183</v>
      </c>
      <c r="BM210" s="188" t="s">
        <v>1663</v>
      </c>
    </row>
    <row r="211" spans="1:65" s="13" customFormat="1">
      <c r="B211" s="190"/>
      <c r="D211" s="191" t="s">
        <v>184</v>
      </c>
      <c r="E211" s="192" t="s">
        <v>1</v>
      </c>
      <c r="F211" s="193" t="s">
        <v>1653</v>
      </c>
      <c r="H211" s="194">
        <v>6.9</v>
      </c>
      <c r="I211" s="195"/>
      <c r="L211" s="190"/>
      <c r="M211" s="196"/>
      <c r="N211" s="197"/>
      <c r="O211" s="197"/>
      <c r="P211" s="197"/>
      <c r="Q211" s="197"/>
      <c r="R211" s="197"/>
      <c r="S211" s="197"/>
      <c r="T211" s="198"/>
      <c r="AT211" s="192" t="s">
        <v>184</v>
      </c>
      <c r="AU211" s="192" t="s">
        <v>89</v>
      </c>
      <c r="AV211" s="13" t="s">
        <v>89</v>
      </c>
      <c r="AW211" s="13" t="s">
        <v>35</v>
      </c>
      <c r="AX211" s="13" t="s">
        <v>79</v>
      </c>
      <c r="AY211" s="192" t="s">
        <v>177</v>
      </c>
    </row>
    <row r="212" spans="1:65" s="13" customFormat="1">
      <c r="B212" s="190"/>
      <c r="D212" s="191" t="s">
        <v>184</v>
      </c>
      <c r="E212" s="192" t="s">
        <v>1</v>
      </c>
      <c r="F212" s="193" t="s">
        <v>1654</v>
      </c>
      <c r="H212" s="194">
        <v>6.9</v>
      </c>
      <c r="I212" s="195"/>
      <c r="L212" s="190"/>
      <c r="M212" s="196"/>
      <c r="N212" s="197"/>
      <c r="O212" s="197"/>
      <c r="P212" s="197"/>
      <c r="Q212" s="197"/>
      <c r="R212" s="197"/>
      <c r="S212" s="197"/>
      <c r="T212" s="198"/>
      <c r="AT212" s="192" t="s">
        <v>184</v>
      </c>
      <c r="AU212" s="192" t="s">
        <v>89</v>
      </c>
      <c r="AV212" s="13" t="s">
        <v>89</v>
      </c>
      <c r="AW212" s="13" t="s">
        <v>35</v>
      </c>
      <c r="AX212" s="13" t="s">
        <v>79</v>
      </c>
      <c r="AY212" s="192" t="s">
        <v>177</v>
      </c>
    </row>
    <row r="213" spans="1:65" s="14" customFormat="1">
      <c r="B213" s="199"/>
      <c r="D213" s="191" t="s">
        <v>184</v>
      </c>
      <c r="E213" s="200" t="s">
        <v>1</v>
      </c>
      <c r="F213" s="201" t="s">
        <v>186</v>
      </c>
      <c r="H213" s="202">
        <v>13.8</v>
      </c>
      <c r="I213" s="203"/>
      <c r="L213" s="199"/>
      <c r="M213" s="204"/>
      <c r="N213" s="205"/>
      <c r="O213" s="205"/>
      <c r="P213" s="205"/>
      <c r="Q213" s="205"/>
      <c r="R213" s="205"/>
      <c r="S213" s="205"/>
      <c r="T213" s="206"/>
      <c r="AT213" s="200" t="s">
        <v>184</v>
      </c>
      <c r="AU213" s="200" t="s">
        <v>89</v>
      </c>
      <c r="AV213" s="14" t="s">
        <v>183</v>
      </c>
      <c r="AW213" s="14" t="s">
        <v>35</v>
      </c>
      <c r="AX213" s="14" t="s">
        <v>87</v>
      </c>
      <c r="AY213" s="200" t="s">
        <v>177</v>
      </c>
    </row>
    <row r="214" spans="1:65" s="2" customFormat="1" ht="16.5" customHeight="1">
      <c r="A214" s="33"/>
      <c r="B214" s="141"/>
      <c r="C214" s="176" t="s">
        <v>1592</v>
      </c>
      <c r="D214" s="176" t="s">
        <v>179</v>
      </c>
      <c r="E214" s="177" t="s">
        <v>431</v>
      </c>
      <c r="F214" s="178" t="s">
        <v>432</v>
      </c>
      <c r="G214" s="179" t="s">
        <v>182</v>
      </c>
      <c r="H214" s="180">
        <v>13.635</v>
      </c>
      <c r="I214" s="181"/>
      <c r="J214" s="182">
        <f>ROUND(I214*H214,2)</f>
        <v>0</v>
      </c>
      <c r="K214" s="183"/>
      <c r="L214" s="34"/>
      <c r="M214" s="184" t="s">
        <v>1</v>
      </c>
      <c r="N214" s="185" t="s">
        <v>44</v>
      </c>
      <c r="O214" s="59"/>
      <c r="P214" s="186">
        <f>O214*H214</f>
        <v>0</v>
      </c>
      <c r="Q214" s="186">
        <v>3.48E-3</v>
      </c>
      <c r="R214" s="186">
        <f>Q214*H214</f>
        <v>4.74498E-2</v>
      </c>
      <c r="S214" s="186">
        <v>0</v>
      </c>
      <c r="T214" s="187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8" t="s">
        <v>183</v>
      </c>
      <c r="AT214" s="188" t="s">
        <v>179</v>
      </c>
      <c r="AU214" s="188" t="s">
        <v>89</v>
      </c>
      <c r="AY214" s="18" t="s">
        <v>177</v>
      </c>
      <c r="BE214" s="189">
        <f>IF(N214="základní",J214,0)</f>
        <v>0</v>
      </c>
      <c r="BF214" s="189">
        <f>IF(N214="snížená",J214,0)</f>
        <v>0</v>
      </c>
      <c r="BG214" s="189">
        <f>IF(N214="zákl. přenesená",J214,0)</f>
        <v>0</v>
      </c>
      <c r="BH214" s="189">
        <f>IF(N214="sníž. přenesená",J214,0)</f>
        <v>0</v>
      </c>
      <c r="BI214" s="189">
        <f>IF(N214="nulová",J214,0)</f>
        <v>0</v>
      </c>
      <c r="BJ214" s="18" t="s">
        <v>87</v>
      </c>
      <c r="BK214" s="189">
        <f>ROUND(I214*H214,2)</f>
        <v>0</v>
      </c>
      <c r="BL214" s="18" t="s">
        <v>183</v>
      </c>
      <c r="BM214" s="188" t="s">
        <v>1664</v>
      </c>
    </row>
    <row r="215" spans="1:65" s="13" customFormat="1">
      <c r="B215" s="190"/>
      <c r="D215" s="191" t="s">
        <v>184</v>
      </c>
      <c r="E215" s="192" t="s">
        <v>1</v>
      </c>
      <c r="F215" s="193" t="s">
        <v>1665</v>
      </c>
      <c r="H215" s="194">
        <v>10.395</v>
      </c>
      <c r="I215" s="195"/>
      <c r="L215" s="190"/>
      <c r="M215" s="196"/>
      <c r="N215" s="197"/>
      <c r="O215" s="197"/>
      <c r="P215" s="197"/>
      <c r="Q215" s="197"/>
      <c r="R215" s="197"/>
      <c r="S215" s="197"/>
      <c r="T215" s="198"/>
      <c r="AT215" s="192" t="s">
        <v>184</v>
      </c>
      <c r="AU215" s="192" t="s">
        <v>89</v>
      </c>
      <c r="AV215" s="13" t="s">
        <v>89</v>
      </c>
      <c r="AW215" s="13" t="s">
        <v>35</v>
      </c>
      <c r="AX215" s="13" t="s">
        <v>79</v>
      </c>
      <c r="AY215" s="192" t="s">
        <v>177</v>
      </c>
    </row>
    <row r="216" spans="1:65" s="15" customFormat="1">
      <c r="B216" s="207"/>
      <c r="D216" s="191" t="s">
        <v>184</v>
      </c>
      <c r="E216" s="208" t="s">
        <v>1</v>
      </c>
      <c r="F216" s="209" t="s">
        <v>435</v>
      </c>
      <c r="H216" s="208" t="s">
        <v>1</v>
      </c>
      <c r="I216" s="210"/>
      <c r="L216" s="207"/>
      <c r="M216" s="211"/>
      <c r="N216" s="212"/>
      <c r="O216" s="212"/>
      <c r="P216" s="212"/>
      <c r="Q216" s="212"/>
      <c r="R216" s="212"/>
      <c r="S216" s="212"/>
      <c r="T216" s="213"/>
      <c r="AT216" s="208" t="s">
        <v>184</v>
      </c>
      <c r="AU216" s="208" t="s">
        <v>89</v>
      </c>
      <c r="AV216" s="15" t="s">
        <v>87</v>
      </c>
      <c r="AW216" s="15" t="s">
        <v>35</v>
      </c>
      <c r="AX216" s="15" t="s">
        <v>79</v>
      </c>
      <c r="AY216" s="208" t="s">
        <v>177</v>
      </c>
    </row>
    <row r="217" spans="1:65" s="13" customFormat="1">
      <c r="B217" s="190"/>
      <c r="D217" s="191" t="s">
        <v>184</v>
      </c>
      <c r="E217" s="192" t="s">
        <v>1</v>
      </c>
      <c r="F217" s="193" t="s">
        <v>1666</v>
      </c>
      <c r="H217" s="194">
        <v>3.24</v>
      </c>
      <c r="I217" s="195"/>
      <c r="L217" s="190"/>
      <c r="M217" s="196"/>
      <c r="N217" s="197"/>
      <c r="O217" s="197"/>
      <c r="P217" s="197"/>
      <c r="Q217" s="197"/>
      <c r="R217" s="197"/>
      <c r="S217" s="197"/>
      <c r="T217" s="198"/>
      <c r="AT217" s="192" t="s">
        <v>184</v>
      </c>
      <c r="AU217" s="192" t="s">
        <v>89</v>
      </c>
      <c r="AV217" s="13" t="s">
        <v>89</v>
      </c>
      <c r="AW217" s="13" t="s">
        <v>35</v>
      </c>
      <c r="AX217" s="13" t="s">
        <v>79</v>
      </c>
      <c r="AY217" s="192" t="s">
        <v>177</v>
      </c>
    </row>
    <row r="218" spans="1:65" s="14" customFormat="1">
      <c r="B218" s="199"/>
      <c r="D218" s="191" t="s">
        <v>184</v>
      </c>
      <c r="E218" s="200" t="s">
        <v>1</v>
      </c>
      <c r="F218" s="201" t="s">
        <v>186</v>
      </c>
      <c r="H218" s="202">
        <v>13.635</v>
      </c>
      <c r="I218" s="203"/>
      <c r="L218" s="199"/>
      <c r="M218" s="204"/>
      <c r="N218" s="205"/>
      <c r="O218" s="205"/>
      <c r="P218" s="205"/>
      <c r="Q218" s="205"/>
      <c r="R218" s="205"/>
      <c r="S218" s="205"/>
      <c r="T218" s="206"/>
      <c r="AT218" s="200" t="s">
        <v>184</v>
      </c>
      <c r="AU218" s="200" t="s">
        <v>89</v>
      </c>
      <c r="AV218" s="14" t="s">
        <v>183</v>
      </c>
      <c r="AW218" s="14" t="s">
        <v>35</v>
      </c>
      <c r="AX218" s="14" t="s">
        <v>87</v>
      </c>
      <c r="AY218" s="200" t="s">
        <v>177</v>
      </c>
    </row>
    <row r="219" spans="1:65" s="2" customFormat="1" ht="16.5" customHeight="1">
      <c r="A219" s="33"/>
      <c r="B219" s="141"/>
      <c r="C219" s="176" t="s">
        <v>7</v>
      </c>
      <c r="D219" s="176" t="s">
        <v>179</v>
      </c>
      <c r="E219" s="177" t="s">
        <v>385</v>
      </c>
      <c r="F219" s="178" t="s">
        <v>386</v>
      </c>
      <c r="G219" s="179" t="s">
        <v>182</v>
      </c>
      <c r="H219" s="180">
        <v>13.8</v>
      </c>
      <c r="I219" s="181"/>
      <c r="J219" s="182">
        <f>ROUND(I219*H219,2)</f>
        <v>0</v>
      </c>
      <c r="K219" s="183"/>
      <c r="L219" s="34"/>
      <c r="M219" s="184" t="s">
        <v>1</v>
      </c>
      <c r="N219" s="185" t="s">
        <v>44</v>
      </c>
      <c r="O219" s="59"/>
      <c r="P219" s="186">
        <f>O219*H219</f>
        <v>0</v>
      </c>
      <c r="Q219" s="186">
        <v>0</v>
      </c>
      <c r="R219" s="186">
        <f>Q219*H219</f>
        <v>0</v>
      </c>
      <c r="S219" s="186">
        <v>0</v>
      </c>
      <c r="T219" s="187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88" t="s">
        <v>183</v>
      </c>
      <c r="AT219" s="188" t="s">
        <v>179</v>
      </c>
      <c r="AU219" s="188" t="s">
        <v>89</v>
      </c>
      <c r="AY219" s="18" t="s">
        <v>177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18" t="s">
        <v>87</v>
      </c>
      <c r="BK219" s="189">
        <f>ROUND(I219*H219,2)</f>
        <v>0</v>
      </c>
      <c r="BL219" s="18" t="s">
        <v>183</v>
      </c>
      <c r="BM219" s="188" t="s">
        <v>1667</v>
      </c>
    </row>
    <row r="220" spans="1:65" s="12" customFormat="1" ht="22.95" customHeight="1">
      <c r="B220" s="163"/>
      <c r="D220" s="164" t="s">
        <v>78</v>
      </c>
      <c r="E220" s="174" t="s">
        <v>443</v>
      </c>
      <c r="F220" s="174" t="s">
        <v>491</v>
      </c>
      <c r="I220" s="166"/>
      <c r="J220" s="175">
        <f>BK220</f>
        <v>0</v>
      </c>
      <c r="L220" s="163"/>
      <c r="M220" s="168"/>
      <c r="N220" s="169"/>
      <c r="O220" s="169"/>
      <c r="P220" s="170">
        <f>SUM(P221:P227)</f>
        <v>0</v>
      </c>
      <c r="Q220" s="169"/>
      <c r="R220" s="170">
        <f>SUM(R221:R227)</f>
        <v>4.9499999999999995E-3</v>
      </c>
      <c r="S220" s="169"/>
      <c r="T220" s="171">
        <f>SUM(T221:T227)</f>
        <v>0</v>
      </c>
      <c r="AR220" s="164" t="s">
        <v>87</v>
      </c>
      <c r="AT220" s="172" t="s">
        <v>78</v>
      </c>
      <c r="AU220" s="172" t="s">
        <v>87</v>
      </c>
      <c r="AY220" s="164" t="s">
        <v>177</v>
      </c>
      <c r="BK220" s="173">
        <f>SUM(BK221:BK227)</f>
        <v>0</v>
      </c>
    </row>
    <row r="221" spans="1:65" s="2" customFormat="1" ht="16.5" customHeight="1">
      <c r="A221" s="33"/>
      <c r="B221" s="141"/>
      <c r="C221" s="176" t="s">
        <v>1595</v>
      </c>
      <c r="D221" s="176" t="s">
        <v>179</v>
      </c>
      <c r="E221" s="177" t="s">
        <v>493</v>
      </c>
      <c r="F221" s="178" t="s">
        <v>494</v>
      </c>
      <c r="G221" s="179" t="s">
        <v>273</v>
      </c>
      <c r="H221" s="180">
        <v>3</v>
      </c>
      <c r="I221" s="181"/>
      <c r="J221" s="182">
        <f>ROUND(I221*H221,2)</f>
        <v>0</v>
      </c>
      <c r="K221" s="183"/>
      <c r="L221" s="34"/>
      <c r="M221" s="184" t="s">
        <v>1</v>
      </c>
      <c r="N221" s="185" t="s">
        <v>44</v>
      </c>
      <c r="O221" s="59"/>
      <c r="P221" s="186">
        <f>O221*H221</f>
        <v>0</v>
      </c>
      <c r="Q221" s="186">
        <v>0</v>
      </c>
      <c r="R221" s="186">
        <f>Q221*H221</f>
        <v>0</v>
      </c>
      <c r="S221" s="186">
        <v>0</v>
      </c>
      <c r="T221" s="187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8" t="s">
        <v>183</v>
      </c>
      <c r="AT221" s="188" t="s">
        <v>179</v>
      </c>
      <c r="AU221" s="188" t="s">
        <v>89</v>
      </c>
      <c r="AY221" s="18" t="s">
        <v>177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18" t="s">
        <v>87</v>
      </c>
      <c r="BK221" s="189">
        <f>ROUND(I221*H221,2)</f>
        <v>0</v>
      </c>
      <c r="BL221" s="18" t="s">
        <v>183</v>
      </c>
      <c r="BM221" s="188" t="s">
        <v>1668</v>
      </c>
    </row>
    <row r="222" spans="1:65" s="13" customFormat="1">
      <c r="B222" s="190"/>
      <c r="D222" s="191" t="s">
        <v>184</v>
      </c>
      <c r="E222" s="192" t="s">
        <v>1</v>
      </c>
      <c r="F222" s="193" t="s">
        <v>1669</v>
      </c>
      <c r="H222" s="194">
        <v>1.5</v>
      </c>
      <c r="I222" s="195"/>
      <c r="L222" s="190"/>
      <c r="M222" s="196"/>
      <c r="N222" s="197"/>
      <c r="O222" s="197"/>
      <c r="P222" s="197"/>
      <c r="Q222" s="197"/>
      <c r="R222" s="197"/>
      <c r="S222" s="197"/>
      <c r="T222" s="198"/>
      <c r="AT222" s="192" t="s">
        <v>184</v>
      </c>
      <c r="AU222" s="192" t="s">
        <v>89</v>
      </c>
      <c r="AV222" s="13" t="s">
        <v>89</v>
      </c>
      <c r="AW222" s="13" t="s">
        <v>35</v>
      </c>
      <c r="AX222" s="13" t="s">
        <v>79</v>
      </c>
      <c r="AY222" s="192" t="s">
        <v>177</v>
      </c>
    </row>
    <row r="223" spans="1:65" s="13" customFormat="1">
      <c r="B223" s="190"/>
      <c r="D223" s="191" t="s">
        <v>184</v>
      </c>
      <c r="E223" s="192" t="s">
        <v>1</v>
      </c>
      <c r="F223" s="193" t="s">
        <v>1660</v>
      </c>
      <c r="H223" s="194">
        <v>1.5</v>
      </c>
      <c r="I223" s="195"/>
      <c r="L223" s="190"/>
      <c r="M223" s="196"/>
      <c r="N223" s="197"/>
      <c r="O223" s="197"/>
      <c r="P223" s="197"/>
      <c r="Q223" s="197"/>
      <c r="R223" s="197"/>
      <c r="S223" s="197"/>
      <c r="T223" s="198"/>
      <c r="AT223" s="192" t="s">
        <v>184</v>
      </c>
      <c r="AU223" s="192" t="s">
        <v>89</v>
      </c>
      <c r="AV223" s="13" t="s">
        <v>89</v>
      </c>
      <c r="AW223" s="13" t="s">
        <v>35</v>
      </c>
      <c r="AX223" s="13" t="s">
        <v>79</v>
      </c>
      <c r="AY223" s="192" t="s">
        <v>177</v>
      </c>
    </row>
    <row r="224" spans="1:65" s="14" customFormat="1">
      <c r="B224" s="199"/>
      <c r="D224" s="191" t="s">
        <v>184</v>
      </c>
      <c r="E224" s="200" t="s">
        <v>1</v>
      </c>
      <c r="F224" s="201" t="s">
        <v>186</v>
      </c>
      <c r="H224" s="202">
        <v>3</v>
      </c>
      <c r="I224" s="203"/>
      <c r="L224" s="199"/>
      <c r="M224" s="204"/>
      <c r="N224" s="205"/>
      <c r="O224" s="205"/>
      <c r="P224" s="205"/>
      <c r="Q224" s="205"/>
      <c r="R224" s="205"/>
      <c r="S224" s="205"/>
      <c r="T224" s="206"/>
      <c r="AT224" s="200" t="s">
        <v>184</v>
      </c>
      <c r="AU224" s="200" t="s">
        <v>89</v>
      </c>
      <c r="AV224" s="14" t="s">
        <v>183</v>
      </c>
      <c r="AW224" s="14" t="s">
        <v>35</v>
      </c>
      <c r="AX224" s="14" t="s">
        <v>87</v>
      </c>
      <c r="AY224" s="200" t="s">
        <v>177</v>
      </c>
    </row>
    <row r="225" spans="1:65" s="2" customFormat="1" ht="16.5" customHeight="1">
      <c r="A225" s="33"/>
      <c r="B225" s="141"/>
      <c r="C225" s="214" t="s">
        <v>384</v>
      </c>
      <c r="D225" s="214" t="s">
        <v>303</v>
      </c>
      <c r="E225" s="215" t="s">
        <v>497</v>
      </c>
      <c r="F225" s="216" t="s">
        <v>498</v>
      </c>
      <c r="G225" s="217" t="s">
        <v>282</v>
      </c>
      <c r="H225" s="218">
        <v>3.3</v>
      </c>
      <c r="I225" s="219"/>
      <c r="J225" s="220">
        <f>ROUND(I225*H225,2)</f>
        <v>0</v>
      </c>
      <c r="K225" s="221"/>
      <c r="L225" s="222"/>
      <c r="M225" s="223" t="s">
        <v>1</v>
      </c>
      <c r="N225" s="224" t="s">
        <v>44</v>
      </c>
      <c r="O225" s="59"/>
      <c r="P225" s="186">
        <f>O225*H225</f>
        <v>0</v>
      </c>
      <c r="Q225" s="186">
        <v>1.5E-3</v>
      </c>
      <c r="R225" s="186">
        <f>Q225*H225</f>
        <v>4.9499999999999995E-3</v>
      </c>
      <c r="S225" s="186">
        <v>0</v>
      </c>
      <c r="T225" s="187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88" t="s">
        <v>262</v>
      </c>
      <c r="AT225" s="188" t="s">
        <v>303</v>
      </c>
      <c r="AU225" s="188" t="s">
        <v>89</v>
      </c>
      <c r="AY225" s="18" t="s">
        <v>177</v>
      </c>
      <c r="BE225" s="189">
        <f>IF(N225="základní",J225,0)</f>
        <v>0</v>
      </c>
      <c r="BF225" s="189">
        <f>IF(N225="snížená",J225,0)</f>
        <v>0</v>
      </c>
      <c r="BG225" s="189">
        <f>IF(N225="zákl. přenesená",J225,0)</f>
        <v>0</v>
      </c>
      <c r="BH225" s="189">
        <f>IF(N225="sníž. přenesená",J225,0)</f>
        <v>0</v>
      </c>
      <c r="BI225" s="189">
        <f>IF(N225="nulová",J225,0)</f>
        <v>0</v>
      </c>
      <c r="BJ225" s="18" t="s">
        <v>87</v>
      </c>
      <c r="BK225" s="189">
        <f>ROUND(I225*H225,2)</f>
        <v>0</v>
      </c>
      <c r="BL225" s="18" t="s">
        <v>183</v>
      </c>
      <c r="BM225" s="188" t="s">
        <v>1670</v>
      </c>
    </row>
    <row r="226" spans="1:65" s="13" customFormat="1">
      <c r="B226" s="190"/>
      <c r="D226" s="191" t="s">
        <v>184</v>
      </c>
      <c r="E226" s="192" t="s">
        <v>1</v>
      </c>
      <c r="F226" s="193" t="s">
        <v>1671</v>
      </c>
      <c r="H226" s="194">
        <v>3.3</v>
      </c>
      <c r="I226" s="195"/>
      <c r="L226" s="190"/>
      <c r="M226" s="196"/>
      <c r="N226" s="197"/>
      <c r="O226" s="197"/>
      <c r="P226" s="197"/>
      <c r="Q226" s="197"/>
      <c r="R226" s="197"/>
      <c r="S226" s="197"/>
      <c r="T226" s="198"/>
      <c r="AT226" s="192" t="s">
        <v>184</v>
      </c>
      <c r="AU226" s="192" t="s">
        <v>89</v>
      </c>
      <c r="AV226" s="13" t="s">
        <v>89</v>
      </c>
      <c r="AW226" s="13" t="s">
        <v>35</v>
      </c>
      <c r="AX226" s="13" t="s">
        <v>79</v>
      </c>
      <c r="AY226" s="192" t="s">
        <v>177</v>
      </c>
    </row>
    <row r="227" spans="1:65" s="14" customFormat="1">
      <c r="B227" s="199"/>
      <c r="D227" s="191" t="s">
        <v>184</v>
      </c>
      <c r="E227" s="200" t="s">
        <v>1</v>
      </c>
      <c r="F227" s="201" t="s">
        <v>186</v>
      </c>
      <c r="H227" s="202">
        <v>3.3</v>
      </c>
      <c r="I227" s="203"/>
      <c r="L227" s="199"/>
      <c r="M227" s="204"/>
      <c r="N227" s="205"/>
      <c r="O227" s="205"/>
      <c r="P227" s="205"/>
      <c r="Q227" s="205"/>
      <c r="R227" s="205"/>
      <c r="S227" s="205"/>
      <c r="T227" s="206"/>
      <c r="AT227" s="200" t="s">
        <v>184</v>
      </c>
      <c r="AU227" s="200" t="s">
        <v>89</v>
      </c>
      <c r="AV227" s="14" t="s">
        <v>183</v>
      </c>
      <c r="AW227" s="14" t="s">
        <v>35</v>
      </c>
      <c r="AX227" s="14" t="s">
        <v>87</v>
      </c>
      <c r="AY227" s="200" t="s">
        <v>177</v>
      </c>
    </row>
    <row r="228" spans="1:65" s="12" customFormat="1" ht="22.95" customHeight="1">
      <c r="B228" s="163"/>
      <c r="D228" s="164" t="s">
        <v>78</v>
      </c>
      <c r="E228" s="174" t="s">
        <v>299</v>
      </c>
      <c r="F228" s="174" t="s">
        <v>1672</v>
      </c>
      <c r="I228" s="166"/>
      <c r="J228" s="175">
        <f>BK228</f>
        <v>0</v>
      </c>
      <c r="L228" s="163"/>
      <c r="M228" s="168"/>
      <c r="N228" s="169"/>
      <c r="O228" s="169"/>
      <c r="P228" s="170">
        <f>SUM(P229:P241)</f>
        <v>0</v>
      </c>
      <c r="Q228" s="169"/>
      <c r="R228" s="170">
        <f>SUM(R229:R241)</f>
        <v>0</v>
      </c>
      <c r="S228" s="169"/>
      <c r="T228" s="171">
        <f>SUM(T229:T241)</f>
        <v>0.30903000000000003</v>
      </c>
      <c r="AR228" s="164" t="s">
        <v>87</v>
      </c>
      <c r="AT228" s="172" t="s">
        <v>78</v>
      </c>
      <c r="AU228" s="172" t="s">
        <v>87</v>
      </c>
      <c r="AY228" s="164" t="s">
        <v>177</v>
      </c>
      <c r="BK228" s="173">
        <f>SUM(BK229:BK241)</f>
        <v>0</v>
      </c>
    </row>
    <row r="229" spans="1:65" s="2" customFormat="1" ht="16.5" customHeight="1">
      <c r="A229" s="33"/>
      <c r="B229" s="141"/>
      <c r="C229" s="176" t="s">
        <v>328</v>
      </c>
      <c r="D229" s="176" t="s">
        <v>179</v>
      </c>
      <c r="E229" s="177" t="s">
        <v>1673</v>
      </c>
      <c r="F229" s="178" t="s">
        <v>1674</v>
      </c>
      <c r="G229" s="179" t="s">
        <v>182</v>
      </c>
      <c r="H229" s="180">
        <v>1.3540000000000001</v>
      </c>
      <c r="I229" s="181"/>
      <c r="J229" s="182">
        <f>ROUND(I229*H229,2)</f>
        <v>0</v>
      </c>
      <c r="K229" s="183"/>
      <c r="L229" s="34"/>
      <c r="M229" s="184" t="s">
        <v>1</v>
      </c>
      <c r="N229" s="185" t="s">
        <v>44</v>
      </c>
      <c r="O229" s="59"/>
      <c r="P229" s="186">
        <f>O229*H229</f>
        <v>0</v>
      </c>
      <c r="Q229" s="186">
        <v>0</v>
      </c>
      <c r="R229" s="186">
        <f>Q229*H229</f>
        <v>0</v>
      </c>
      <c r="S229" s="186">
        <v>0.09</v>
      </c>
      <c r="T229" s="187">
        <f>S229*H229</f>
        <v>0.12186000000000001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88" t="s">
        <v>183</v>
      </c>
      <c r="AT229" s="188" t="s">
        <v>179</v>
      </c>
      <c r="AU229" s="188" t="s">
        <v>89</v>
      </c>
      <c r="AY229" s="18" t="s">
        <v>177</v>
      </c>
      <c r="BE229" s="189">
        <f>IF(N229="základní",J229,0)</f>
        <v>0</v>
      </c>
      <c r="BF229" s="189">
        <f>IF(N229="snížená",J229,0)</f>
        <v>0</v>
      </c>
      <c r="BG229" s="189">
        <f>IF(N229="zákl. přenesená",J229,0)</f>
        <v>0</v>
      </c>
      <c r="BH229" s="189">
        <f>IF(N229="sníž. přenesená",J229,0)</f>
        <v>0</v>
      </c>
      <c r="BI229" s="189">
        <f>IF(N229="nulová",J229,0)</f>
        <v>0</v>
      </c>
      <c r="BJ229" s="18" t="s">
        <v>87</v>
      </c>
      <c r="BK229" s="189">
        <f>ROUND(I229*H229,2)</f>
        <v>0</v>
      </c>
      <c r="BL229" s="18" t="s">
        <v>183</v>
      </c>
      <c r="BM229" s="188" t="s">
        <v>1675</v>
      </c>
    </row>
    <row r="230" spans="1:65" s="13" customFormat="1">
      <c r="B230" s="190"/>
      <c r="D230" s="191" t="s">
        <v>184</v>
      </c>
      <c r="E230" s="192" t="s">
        <v>1</v>
      </c>
      <c r="F230" s="193" t="s">
        <v>1676</v>
      </c>
      <c r="H230" s="194">
        <v>1.3540000000000001</v>
      </c>
      <c r="I230" s="195"/>
      <c r="L230" s="190"/>
      <c r="M230" s="196"/>
      <c r="N230" s="197"/>
      <c r="O230" s="197"/>
      <c r="P230" s="197"/>
      <c r="Q230" s="197"/>
      <c r="R230" s="197"/>
      <c r="S230" s="197"/>
      <c r="T230" s="198"/>
      <c r="AT230" s="192" t="s">
        <v>184</v>
      </c>
      <c r="AU230" s="192" t="s">
        <v>89</v>
      </c>
      <c r="AV230" s="13" t="s">
        <v>89</v>
      </c>
      <c r="AW230" s="13" t="s">
        <v>35</v>
      </c>
      <c r="AX230" s="13" t="s">
        <v>79</v>
      </c>
      <c r="AY230" s="192" t="s">
        <v>177</v>
      </c>
    </row>
    <row r="231" spans="1:65" s="14" customFormat="1">
      <c r="B231" s="199"/>
      <c r="D231" s="191" t="s">
        <v>184</v>
      </c>
      <c r="E231" s="200" t="s">
        <v>1</v>
      </c>
      <c r="F231" s="201" t="s">
        <v>186</v>
      </c>
      <c r="H231" s="202">
        <v>1.3540000000000001</v>
      </c>
      <c r="I231" s="203"/>
      <c r="L231" s="199"/>
      <c r="M231" s="204"/>
      <c r="N231" s="205"/>
      <c r="O231" s="205"/>
      <c r="P231" s="205"/>
      <c r="Q231" s="205"/>
      <c r="R231" s="205"/>
      <c r="S231" s="205"/>
      <c r="T231" s="206"/>
      <c r="AT231" s="200" t="s">
        <v>184</v>
      </c>
      <c r="AU231" s="200" t="s">
        <v>89</v>
      </c>
      <c r="AV231" s="14" t="s">
        <v>183</v>
      </c>
      <c r="AW231" s="14" t="s">
        <v>35</v>
      </c>
      <c r="AX231" s="14" t="s">
        <v>87</v>
      </c>
      <c r="AY231" s="200" t="s">
        <v>177</v>
      </c>
    </row>
    <row r="232" spans="1:65" s="2" customFormat="1" ht="16.5" customHeight="1">
      <c r="A232" s="33"/>
      <c r="B232" s="141"/>
      <c r="C232" s="176" t="s">
        <v>462</v>
      </c>
      <c r="D232" s="176" t="s">
        <v>179</v>
      </c>
      <c r="E232" s="177" t="s">
        <v>503</v>
      </c>
      <c r="F232" s="178" t="s">
        <v>504</v>
      </c>
      <c r="G232" s="179" t="s">
        <v>182</v>
      </c>
      <c r="H232" s="180">
        <v>1.794</v>
      </c>
      <c r="I232" s="181"/>
      <c r="J232" s="182">
        <f>ROUND(I232*H232,2)</f>
        <v>0</v>
      </c>
      <c r="K232" s="183"/>
      <c r="L232" s="34"/>
      <c r="M232" s="184" t="s">
        <v>1</v>
      </c>
      <c r="N232" s="185" t="s">
        <v>44</v>
      </c>
      <c r="O232" s="59"/>
      <c r="P232" s="186">
        <f>O232*H232</f>
        <v>0</v>
      </c>
      <c r="Q232" s="186">
        <v>0</v>
      </c>
      <c r="R232" s="186">
        <f>Q232*H232</f>
        <v>0</v>
      </c>
      <c r="S232" s="186">
        <v>5.5E-2</v>
      </c>
      <c r="T232" s="187">
        <f>S232*H232</f>
        <v>9.8670000000000008E-2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88" t="s">
        <v>183</v>
      </c>
      <c r="AT232" s="188" t="s">
        <v>179</v>
      </c>
      <c r="AU232" s="188" t="s">
        <v>89</v>
      </c>
      <c r="AY232" s="18" t="s">
        <v>177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8" t="s">
        <v>87</v>
      </c>
      <c r="BK232" s="189">
        <f>ROUND(I232*H232,2)</f>
        <v>0</v>
      </c>
      <c r="BL232" s="18" t="s">
        <v>183</v>
      </c>
      <c r="BM232" s="188" t="s">
        <v>1677</v>
      </c>
    </row>
    <row r="233" spans="1:65" s="15" customFormat="1">
      <c r="B233" s="207"/>
      <c r="D233" s="191" t="s">
        <v>184</v>
      </c>
      <c r="E233" s="208" t="s">
        <v>1</v>
      </c>
      <c r="F233" s="209" t="s">
        <v>463</v>
      </c>
      <c r="H233" s="208" t="s">
        <v>1</v>
      </c>
      <c r="I233" s="210"/>
      <c r="L233" s="207"/>
      <c r="M233" s="211"/>
      <c r="N233" s="212"/>
      <c r="O233" s="212"/>
      <c r="P233" s="212"/>
      <c r="Q233" s="212"/>
      <c r="R233" s="212"/>
      <c r="S233" s="212"/>
      <c r="T233" s="213"/>
      <c r="AT233" s="208" t="s">
        <v>184</v>
      </c>
      <c r="AU233" s="208" t="s">
        <v>89</v>
      </c>
      <c r="AV233" s="15" t="s">
        <v>87</v>
      </c>
      <c r="AW233" s="15" t="s">
        <v>35</v>
      </c>
      <c r="AX233" s="15" t="s">
        <v>79</v>
      </c>
      <c r="AY233" s="208" t="s">
        <v>177</v>
      </c>
    </row>
    <row r="234" spans="1:65" s="13" customFormat="1">
      <c r="B234" s="190"/>
      <c r="D234" s="191" t="s">
        <v>184</v>
      </c>
      <c r="E234" s="192" t="s">
        <v>1</v>
      </c>
      <c r="F234" s="193" t="s">
        <v>1653</v>
      </c>
      <c r="H234" s="194">
        <v>6.9</v>
      </c>
      <c r="I234" s="195"/>
      <c r="L234" s="190"/>
      <c r="M234" s="196"/>
      <c r="N234" s="197"/>
      <c r="O234" s="197"/>
      <c r="P234" s="197"/>
      <c r="Q234" s="197"/>
      <c r="R234" s="197"/>
      <c r="S234" s="197"/>
      <c r="T234" s="198"/>
      <c r="AT234" s="192" t="s">
        <v>184</v>
      </c>
      <c r="AU234" s="192" t="s">
        <v>89</v>
      </c>
      <c r="AV234" s="13" t="s">
        <v>89</v>
      </c>
      <c r="AW234" s="13" t="s">
        <v>35</v>
      </c>
      <c r="AX234" s="13" t="s">
        <v>79</v>
      </c>
      <c r="AY234" s="192" t="s">
        <v>177</v>
      </c>
    </row>
    <row r="235" spans="1:65" s="13" customFormat="1">
      <c r="B235" s="190"/>
      <c r="D235" s="191" t="s">
        <v>184</v>
      </c>
      <c r="E235" s="192" t="s">
        <v>1</v>
      </c>
      <c r="F235" s="193" t="s">
        <v>1654</v>
      </c>
      <c r="H235" s="194">
        <v>6.9</v>
      </c>
      <c r="I235" s="195"/>
      <c r="L235" s="190"/>
      <c r="M235" s="196"/>
      <c r="N235" s="197"/>
      <c r="O235" s="197"/>
      <c r="P235" s="197"/>
      <c r="Q235" s="197"/>
      <c r="R235" s="197"/>
      <c r="S235" s="197"/>
      <c r="T235" s="198"/>
      <c r="AT235" s="192" t="s">
        <v>184</v>
      </c>
      <c r="AU235" s="192" t="s">
        <v>89</v>
      </c>
      <c r="AV235" s="13" t="s">
        <v>89</v>
      </c>
      <c r="AW235" s="13" t="s">
        <v>35</v>
      </c>
      <c r="AX235" s="13" t="s">
        <v>79</v>
      </c>
      <c r="AY235" s="192" t="s">
        <v>177</v>
      </c>
    </row>
    <row r="236" spans="1:65" s="16" customFormat="1">
      <c r="B236" s="225"/>
      <c r="D236" s="191" t="s">
        <v>184</v>
      </c>
      <c r="E236" s="226" t="s">
        <v>1</v>
      </c>
      <c r="F236" s="227" t="s">
        <v>479</v>
      </c>
      <c r="H236" s="228">
        <v>13.8</v>
      </c>
      <c r="I236" s="229"/>
      <c r="L236" s="225"/>
      <c r="M236" s="230"/>
      <c r="N236" s="231"/>
      <c r="O236" s="231"/>
      <c r="P236" s="231"/>
      <c r="Q236" s="231"/>
      <c r="R236" s="231"/>
      <c r="S236" s="231"/>
      <c r="T236" s="232"/>
      <c r="AT236" s="226" t="s">
        <v>184</v>
      </c>
      <c r="AU236" s="226" t="s">
        <v>89</v>
      </c>
      <c r="AV236" s="16" t="s">
        <v>194</v>
      </c>
      <c r="AW236" s="16" t="s">
        <v>35</v>
      </c>
      <c r="AX236" s="16" t="s">
        <v>79</v>
      </c>
      <c r="AY236" s="226" t="s">
        <v>177</v>
      </c>
    </row>
    <row r="237" spans="1:65" s="13" customFormat="1">
      <c r="B237" s="190"/>
      <c r="D237" s="191" t="s">
        <v>184</v>
      </c>
      <c r="E237" s="192" t="s">
        <v>1</v>
      </c>
      <c r="F237" s="193" t="s">
        <v>1678</v>
      </c>
      <c r="H237" s="194">
        <v>1.794</v>
      </c>
      <c r="I237" s="195"/>
      <c r="L237" s="190"/>
      <c r="M237" s="196"/>
      <c r="N237" s="197"/>
      <c r="O237" s="197"/>
      <c r="P237" s="197"/>
      <c r="Q237" s="197"/>
      <c r="R237" s="197"/>
      <c r="S237" s="197"/>
      <c r="T237" s="198"/>
      <c r="AT237" s="192" t="s">
        <v>184</v>
      </c>
      <c r="AU237" s="192" t="s">
        <v>89</v>
      </c>
      <c r="AV237" s="13" t="s">
        <v>89</v>
      </c>
      <c r="AW237" s="13" t="s">
        <v>35</v>
      </c>
      <c r="AX237" s="13" t="s">
        <v>79</v>
      </c>
      <c r="AY237" s="192" t="s">
        <v>177</v>
      </c>
    </row>
    <row r="238" spans="1:65" s="16" customFormat="1">
      <c r="B238" s="225"/>
      <c r="D238" s="191" t="s">
        <v>184</v>
      </c>
      <c r="E238" s="226" t="s">
        <v>1</v>
      </c>
      <c r="F238" s="227" t="s">
        <v>479</v>
      </c>
      <c r="H238" s="228">
        <v>1.794</v>
      </c>
      <c r="I238" s="229"/>
      <c r="L238" s="225"/>
      <c r="M238" s="230"/>
      <c r="N238" s="231"/>
      <c r="O238" s="231"/>
      <c r="P238" s="231"/>
      <c r="Q238" s="231"/>
      <c r="R238" s="231"/>
      <c r="S238" s="231"/>
      <c r="T238" s="232"/>
      <c r="AT238" s="226" t="s">
        <v>184</v>
      </c>
      <c r="AU238" s="226" t="s">
        <v>89</v>
      </c>
      <c r="AV238" s="16" t="s">
        <v>194</v>
      </c>
      <c r="AW238" s="16" t="s">
        <v>35</v>
      </c>
      <c r="AX238" s="16" t="s">
        <v>87</v>
      </c>
      <c r="AY238" s="226" t="s">
        <v>177</v>
      </c>
    </row>
    <row r="239" spans="1:65" s="2" customFormat="1" ht="16.5" customHeight="1">
      <c r="A239" s="33"/>
      <c r="B239" s="141"/>
      <c r="C239" s="176" t="s">
        <v>388</v>
      </c>
      <c r="D239" s="176" t="s">
        <v>179</v>
      </c>
      <c r="E239" s="177" t="s">
        <v>1679</v>
      </c>
      <c r="F239" s="178" t="s">
        <v>1680</v>
      </c>
      <c r="G239" s="179" t="s">
        <v>182</v>
      </c>
      <c r="H239" s="180">
        <v>1.5</v>
      </c>
      <c r="I239" s="181"/>
      <c r="J239" s="182">
        <f>ROUND(I239*H239,2)</f>
        <v>0</v>
      </c>
      <c r="K239" s="183"/>
      <c r="L239" s="34"/>
      <c r="M239" s="184" t="s">
        <v>1</v>
      </c>
      <c r="N239" s="185" t="s">
        <v>44</v>
      </c>
      <c r="O239" s="59"/>
      <c r="P239" s="186">
        <f>O239*H239</f>
        <v>0</v>
      </c>
      <c r="Q239" s="186">
        <v>0</v>
      </c>
      <c r="R239" s="186">
        <f>Q239*H239</f>
        <v>0</v>
      </c>
      <c r="S239" s="186">
        <v>5.8999999999999997E-2</v>
      </c>
      <c r="T239" s="187">
        <f>S239*H239</f>
        <v>8.8499999999999995E-2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88" t="s">
        <v>183</v>
      </c>
      <c r="AT239" s="188" t="s">
        <v>179</v>
      </c>
      <c r="AU239" s="188" t="s">
        <v>89</v>
      </c>
      <c r="AY239" s="18" t="s">
        <v>177</v>
      </c>
      <c r="BE239" s="189">
        <f>IF(N239="základní",J239,0)</f>
        <v>0</v>
      </c>
      <c r="BF239" s="189">
        <f>IF(N239="snížená",J239,0)</f>
        <v>0</v>
      </c>
      <c r="BG239" s="189">
        <f>IF(N239="zákl. přenesená",J239,0)</f>
        <v>0</v>
      </c>
      <c r="BH239" s="189">
        <f>IF(N239="sníž. přenesená",J239,0)</f>
        <v>0</v>
      </c>
      <c r="BI239" s="189">
        <f>IF(N239="nulová",J239,0)</f>
        <v>0</v>
      </c>
      <c r="BJ239" s="18" t="s">
        <v>87</v>
      </c>
      <c r="BK239" s="189">
        <f>ROUND(I239*H239,2)</f>
        <v>0</v>
      </c>
      <c r="BL239" s="18" t="s">
        <v>183</v>
      </c>
      <c r="BM239" s="188" t="s">
        <v>1681</v>
      </c>
    </row>
    <row r="240" spans="1:65" s="13" customFormat="1">
      <c r="B240" s="190"/>
      <c r="D240" s="191" t="s">
        <v>184</v>
      </c>
      <c r="E240" s="192" t="s">
        <v>1</v>
      </c>
      <c r="F240" s="193" t="s">
        <v>1682</v>
      </c>
      <c r="H240" s="194">
        <v>1.5</v>
      </c>
      <c r="I240" s="195"/>
      <c r="L240" s="190"/>
      <c r="M240" s="196"/>
      <c r="N240" s="197"/>
      <c r="O240" s="197"/>
      <c r="P240" s="197"/>
      <c r="Q240" s="197"/>
      <c r="R240" s="197"/>
      <c r="S240" s="197"/>
      <c r="T240" s="198"/>
      <c r="AT240" s="192" t="s">
        <v>184</v>
      </c>
      <c r="AU240" s="192" t="s">
        <v>89</v>
      </c>
      <c r="AV240" s="13" t="s">
        <v>89</v>
      </c>
      <c r="AW240" s="13" t="s">
        <v>35</v>
      </c>
      <c r="AX240" s="13" t="s">
        <v>79</v>
      </c>
      <c r="AY240" s="192" t="s">
        <v>177</v>
      </c>
    </row>
    <row r="241" spans="1:65" s="14" customFormat="1">
      <c r="B241" s="199"/>
      <c r="D241" s="191" t="s">
        <v>184</v>
      </c>
      <c r="E241" s="200" t="s">
        <v>1</v>
      </c>
      <c r="F241" s="201" t="s">
        <v>186</v>
      </c>
      <c r="H241" s="202">
        <v>1.5</v>
      </c>
      <c r="I241" s="203"/>
      <c r="L241" s="199"/>
      <c r="M241" s="204"/>
      <c r="N241" s="205"/>
      <c r="O241" s="205"/>
      <c r="P241" s="205"/>
      <c r="Q241" s="205"/>
      <c r="R241" s="205"/>
      <c r="S241" s="205"/>
      <c r="T241" s="206"/>
      <c r="AT241" s="200" t="s">
        <v>184</v>
      </c>
      <c r="AU241" s="200" t="s">
        <v>89</v>
      </c>
      <c r="AV241" s="14" t="s">
        <v>183</v>
      </c>
      <c r="AW241" s="14" t="s">
        <v>35</v>
      </c>
      <c r="AX241" s="14" t="s">
        <v>87</v>
      </c>
      <c r="AY241" s="200" t="s">
        <v>177</v>
      </c>
    </row>
    <row r="242" spans="1:65" s="12" customFormat="1" ht="22.95" customHeight="1">
      <c r="B242" s="163"/>
      <c r="D242" s="164" t="s">
        <v>78</v>
      </c>
      <c r="E242" s="174" t="s">
        <v>539</v>
      </c>
      <c r="F242" s="174" t="s">
        <v>540</v>
      </c>
      <c r="I242" s="166"/>
      <c r="J242" s="175">
        <f>BK242</f>
        <v>0</v>
      </c>
      <c r="L242" s="163"/>
      <c r="M242" s="168"/>
      <c r="N242" s="169"/>
      <c r="O242" s="169"/>
      <c r="P242" s="170">
        <f>SUM(P243:P259)</f>
        <v>0</v>
      </c>
      <c r="Q242" s="169"/>
      <c r="R242" s="170">
        <f>SUM(R243:R259)</f>
        <v>0</v>
      </c>
      <c r="S242" s="169"/>
      <c r="T242" s="171">
        <f>SUM(T243:T259)</f>
        <v>0</v>
      </c>
      <c r="AR242" s="164" t="s">
        <v>87</v>
      </c>
      <c r="AT242" s="172" t="s">
        <v>78</v>
      </c>
      <c r="AU242" s="172" t="s">
        <v>87</v>
      </c>
      <c r="AY242" s="164" t="s">
        <v>177</v>
      </c>
      <c r="BK242" s="173">
        <f>SUM(BK243:BK259)</f>
        <v>0</v>
      </c>
    </row>
    <row r="243" spans="1:65" s="2" customFormat="1" ht="16.5" customHeight="1">
      <c r="A243" s="33"/>
      <c r="B243" s="141"/>
      <c r="C243" s="176" t="s">
        <v>393</v>
      </c>
      <c r="D243" s="176" t="s">
        <v>179</v>
      </c>
      <c r="E243" s="177" t="s">
        <v>541</v>
      </c>
      <c r="F243" s="178" t="s">
        <v>542</v>
      </c>
      <c r="G243" s="179" t="s">
        <v>182</v>
      </c>
      <c r="H243" s="180">
        <v>20.739000000000001</v>
      </c>
      <c r="I243" s="181"/>
      <c r="J243" s="182">
        <f>ROUND(I243*H243,2)</f>
        <v>0</v>
      </c>
      <c r="K243" s="183"/>
      <c r="L243" s="34"/>
      <c r="M243" s="184" t="s">
        <v>1</v>
      </c>
      <c r="N243" s="185" t="s">
        <v>44</v>
      </c>
      <c r="O243" s="59"/>
      <c r="P243" s="186">
        <f>O243*H243</f>
        <v>0</v>
      </c>
      <c r="Q243" s="186">
        <v>0</v>
      </c>
      <c r="R243" s="186">
        <f>Q243*H243</f>
        <v>0</v>
      </c>
      <c r="S243" s="186">
        <v>0</v>
      </c>
      <c r="T243" s="187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88" t="s">
        <v>183</v>
      </c>
      <c r="AT243" s="188" t="s">
        <v>179</v>
      </c>
      <c r="AU243" s="188" t="s">
        <v>89</v>
      </c>
      <c r="AY243" s="18" t="s">
        <v>177</v>
      </c>
      <c r="BE243" s="189">
        <f>IF(N243="základní",J243,0)</f>
        <v>0</v>
      </c>
      <c r="BF243" s="189">
        <f>IF(N243="snížená",J243,0)</f>
        <v>0</v>
      </c>
      <c r="BG243" s="189">
        <f>IF(N243="zákl. přenesená",J243,0)</f>
        <v>0</v>
      </c>
      <c r="BH243" s="189">
        <f>IF(N243="sníž. přenesená",J243,0)</f>
        <v>0</v>
      </c>
      <c r="BI243" s="189">
        <f>IF(N243="nulová",J243,0)</f>
        <v>0</v>
      </c>
      <c r="BJ243" s="18" t="s">
        <v>87</v>
      </c>
      <c r="BK243" s="189">
        <f>ROUND(I243*H243,2)</f>
        <v>0</v>
      </c>
      <c r="BL243" s="18" t="s">
        <v>183</v>
      </c>
      <c r="BM243" s="188" t="s">
        <v>1683</v>
      </c>
    </row>
    <row r="244" spans="1:65" s="15" customFormat="1">
      <c r="B244" s="207"/>
      <c r="D244" s="191" t="s">
        <v>184</v>
      </c>
      <c r="E244" s="208" t="s">
        <v>1</v>
      </c>
      <c r="F244" s="209" t="s">
        <v>544</v>
      </c>
      <c r="H244" s="208" t="s">
        <v>1</v>
      </c>
      <c r="I244" s="210"/>
      <c r="L244" s="207"/>
      <c r="M244" s="211"/>
      <c r="N244" s="212"/>
      <c r="O244" s="212"/>
      <c r="P244" s="212"/>
      <c r="Q244" s="212"/>
      <c r="R244" s="212"/>
      <c r="S244" s="212"/>
      <c r="T244" s="213"/>
      <c r="AT244" s="208" t="s">
        <v>184</v>
      </c>
      <c r="AU244" s="208" t="s">
        <v>89</v>
      </c>
      <c r="AV244" s="15" t="s">
        <v>87</v>
      </c>
      <c r="AW244" s="15" t="s">
        <v>35</v>
      </c>
      <c r="AX244" s="15" t="s">
        <v>79</v>
      </c>
      <c r="AY244" s="208" t="s">
        <v>177</v>
      </c>
    </row>
    <row r="245" spans="1:65" s="13" customFormat="1">
      <c r="B245" s="190"/>
      <c r="D245" s="191" t="s">
        <v>184</v>
      </c>
      <c r="E245" s="192" t="s">
        <v>1</v>
      </c>
      <c r="F245" s="193" t="s">
        <v>1684</v>
      </c>
      <c r="H245" s="194">
        <v>20.739000000000001</v>
      </c>
      <c r="I245" s="195"/>
      <c r="L245" s="190"/>
      <c r="M245" s="196"/>
      <c r="N245" s="197"/>
      <c r="O245" s="197"/>
      <c r="P245" s="197"/>
      <c r="Q245" s="197"/>
      <c r="R245" s="197"/>
      <c r="S245" s="197"/>
      <c r="T245" s="198"/>
      <c r="AT245" s="192" t="s">
        <v>184</v>
      </c>
      <c r="AU245" s="192" t="s">
        <v>89</v>
      </c>
      <c r="AV245" s="13" t="s">
        <v>89</v>
      </c>
      <c r="AW245" s="13" t="s">
        <v>35</v>
      </c>
      <c r="AX245" s="13" t="s">
        <v>79</v>
      </c>
      <c r="AY245" s="192" t="s">
        <v>177</v>
      </c>
    </row>
    <row r="246" spans="1:65" s="14" customFormat="1">
      <c r="B246" s="199"/>
      <c r="D246" s="191" t="s">
        <v>184</v>
      </c>
      <c r="E246" s="200" t="s">
        <v>1</v>
      </c>
      <c r="F246" s="201" t="s">
        <v>186</v>
      </c>
      <c r="H246" s="202">
        <v>20.739000000000001</v>
      </c>
      <c r="I246" s="203"/>
      <c r="L246" s="199"/>
      <c r="M246" s="204"/>
      <c r="N246" s="205"/>
      <c r="O246" s="205"/>
      <c r="P246" s="205"/>
      <c r="Q246" s="205"/>
      <c r="R246" s="205"/>
      <c r="S246" s="205"/>
      <c r="T246" s="206"/>
      <c r="AT246" s="200" t="s">
        <v>184</v>
      </c>
      <c r="AU246" s="200" t="s">
        <v>89</v>
      </c>
      <c r="AV246" s="14" t="s">
        <v>183</v>
      </c>
      <c r="AW246" s="14" t="s">
        <v>35</v>
      </c>
      <c r="AX246" s="14" t="s">
        <v>87</v>
      </c>
      <c r="AY246" s="200" t="s">
        <v>177</v>
      </c>
    </row>
    <row r="247" spans="1:65" s="2" customFormat="1" ht="16.5" customHeight="1">
      <c r="A247" s="33"/>
      <c r="B247" s="141"/>
      <c r="C247" s="176" t="s">
        <v>398</v>
      </c>
      <c r="D247" s="176" t="s">
        <v>179</v>
      </c>
      <c r="E247" s="177" t="s">
        <v>549</v>
      </c>
      <c r="F247" s="178" t="s">
        <v>550</v>
      </c>
      <c r="G247" s="179" t="s">
        <v>182</v>
      </c>
      <c r="H247" s="180">
        <v>1244.3399999999999</v>
      </c>
      <c r="I247" s="181"/>
      <c r="J247" s="182">
        <f>ROUND(I247*H247,2)</f>
        <v>0</v>
      </c>
      <c r="K247" s="183"/>
      <c r="L247" s="34"/>
      <c r="M247" s="184" t="s">
        <v>1</v>
      </c>
      <c r="N247" s="185" t="s">
        <v>44</v>
      </c>
      <c r="O247" s="59"/>
      <c r="P247" s="186">
        <f>O247*H247</f>
        <v>0</v>
      </c>
      <c r="Q247" s="186">
        <v>0</v>
      </c>
      <c r="R247" s="186">
        <f>Q247*H247</f>
        <v>0</v>
      </c>
      <c r="S247" s="186">
        <v>0</v>
      </c>
      <c r="T247" s="187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88" t="s">
        <v>183</v>
      </c>
      <c r="AT247" s="188" t="s">
        <v>179</v>
      </c>
      <c r="AU247" s="188" t="s">
        <v>89</v>
      </c>
      <c r="AY247" s="18" t="s">
        <v>177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8" t="s">
        <v>87</v>
      </c>
      <c r="BK247" s="189">
        <f>ROUND(I247*H247,2)</f>
        <v>0</v>
      </c>
      <c r="BL247" s="18" t="s">
        <v>183</v>
      </c>
      <c r="BM247" s="188" t="s">
        <v>1685</v>
      </c>
    </row>
    <row r="248" spans="1:65" s="13" customFormat="1">
      <c r="B248" s="190"/>
      <c r="D248" s="191" t="s">
        <v>184</v>
      </c>
      <c r="E248" s="192" t="s">
        <v>1</v>
      </c>
      <c r="F248" s="193" t="s">
        <v>1686</v>
      </c>
      <c r="H248" s="194">
        <v>1244.3399999999999</v>
      </c>
      <c r="I248" s="195"/>
      <c r="L248" s="190"/>
      <c r="M248" s="196"/>
      <c r="N248" s="197"/>
      <c r="O248" s="197"/>
      <c r="P248" s="197"/>
      <c r="Q248" s="197"/>
      <c r="R248" s="197"/>
      <c r="S248" s="197"/>
      <c r="T248" s="198"/>
      <c r="AT248" s="192" t="s">
        <v>184</v>
      </c>
      <c r="AU248" s="192" t="s">
        <v>89</v>
      </c>
      <c r="AV248" s="13" t="s">
        <v>89</v>
      </c>
      <c r="AW248" s="13" t="s">
        <v>35</v>
      </c>
      <c r="AX248" s="13" t="s">
        <v>79</v>
      </c>
      <c r="AY248" s="192" t="s">
        <v>177</v>
      </c>
    </row>
    <row r="249" spans="1:65" s="14" customFormat="1">
      <c r="B249" s="199"/>
      <c r="D249" s="191" t="s">
        <v>184</v>
      </c>
      <c r="E249" s="200" t="s">
        <v>1</v>
      </c>
      <c r="F249" s="201" t="s">
        <v>186</v>
      </c>
      <c r="H249" s="202">
        <v>1244.3399999999999</v>
      </c>
      <c r="I249" s="203"/>
      <c r="L249" s="199"/>
      <c r="M249" s="204"/>
      <c r="N249" s="205"/>
      <c r="O249" s="205"/>
      <c r="P249" s="205"/>
      <c r="Q249" s="205"/>
      <c r="R249" s="205"/>
      <c r="S249" s="205"/>
      <c r="T249" s="206"/>
      <c r="AT249" s="200" t="s">
        <v>184</v>
      </c>
      <c r="AU249" s="200" t="s">
        <v>89</v>
      </c>
      <c r="AV249" s="14" t="s">
        <v>183</v>
      </c>
      <c r="AW249" s="14" t="s">
        <v>35</v>
      </c>
      <c r="AX249" s="14" t="s">
        <v>87</v>
      </c>
      <c r="AY249" s="200" t="s">
        <v>177</v>
      </c>
    </row>
    <row r="250" spans="1:65" s="2" customFormat="1" ht="16.5" customHeight="1">
      <c r="A250" s="33"/>
      <c r="B250" s="141"/>
      <c r="C250" s="176" t="s">
        <v>404</v>
      </c>
      <c r="D250" s="176" t="s">
        <v>179</v>
      </c>
      <c r="E250" s="177" t="s">
        <v>553</v>
      </c>
      <c r="F250" s="178" t="s">
        <v>554</v>
      </c>
      <c r="G250" s="179" t="s">
        <v>182</v>
      </c>
      <c r="H250" s="180">
        <v>20.739000000000001</v>
      </c>
      <c r="I250" s="181"/>
      <c r="J250" s="182">
        <f>ROUND(I250*H250,2)</f>
        <v>0</v>
      </c>
      <c r="K250" s="183"/>
      <c r="L250" s="34"/>
      <c r="M250" s="184" t="s">
        <v>1</v>
      </c>
      <c r="N250" s="185" t="s">
        <v>44</v>
      </c>
      <c r="O250" s="59"/>
      <c r="P250" s="186">
        <f>O250*H250</f>
        <v>0</v>
      </c>
      <c r="Q250" s="186">
        <v>0</v>
      </c>
      <c r="R250" s="186">
        <f>Q250*H250</f>
        <v>0</v>
      </c>
      <c r="S250" s="186">
        <v>0</v>
      </c>
      <c r="T250" s="187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88" t="s">
        <v>183</v>
      </c>
      <c r="AT250" s="188" t="s">
        <v>179</v>
      </c>
      <c r="AU250" s="188" t="s">
        <v>89</v>
      </c>
      <c r="AY250" s="18" t="s">
        <v>177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8" t="s">
        <v>87</v>
      </c>
      <c r="BK250" s="189">
        <f>ROUND(I250*H250,2)</f>
        <v>0</v>
      </c>
      <c r="BL250" s="18" t="s">
        <v>183</v>
      </c>
      <c r="BM250" s="188" t="s">
        <v>1687</v>
      </c>
    </row>
    <row r="251" spans="1:65" s="2" customFormat="1" ht="16.5" customHeight="1">
      <c r="A251" s="33"/>
      <c r="B251" s="141"/>
      <c r="C251" s="176" t="s">
        <v>409</v>
      </c>
      <c r="D251" s="176" t="s">
        <v>179</v>
      </c>
      <c r="E251" s="177" t="s">
        <v>560</v>
      </c>
      <c r="F251" s="178" t="s">
        <v>561</v>
      </c>
      <c r="G251" s="179" t="s">
        <v>182</v>
      </c>
      <c r="H251" s="180">
        <v>20.739000000000001</v>
      </c>
      <c r="I251" s="181"/>
      <c r="J251" s="182">
        <f>ROUND(I251*H251,2)</f>
        <v>0</v>
      </c>
      <c r="K251" s="183"/>
      <c r="L251" s="34"/>
      <c r="M251" s="184" t="s">
        <v>1</v>
      </c>
      <c r="N251" s="185" t="s">
        <v>44</v>
      </c>
      <c r="O251" s="59"/>
      <c r="P251" s="186">
        <f>O251*H251</f>
        <v>0</v>
      </c>
      <c r="Q251" s="186">
        <v>0</v>
      </c>
      <c r="R251" s="186">
        <f>Q251*H251</f>
        <v>0</v>
      </c>
      <c r="S251" s="186">
        <v>0</v>
      </c>
      <c r="T251" s="187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88" t="s">
        <v>183</v>
      </c>
      <c r="AT251" s="188" t="s">
        <v>179</v>
      </c>
      <c r="AU251" s="188" t="s">
        <v>89</v>
      </c>
      <c r="AY251" s="18" t="s">
        <v>177</v>
      </c>
      <c r="BE251" s="189">
        <f>IF(N251="základní",J251,0)</f>
        <v>0</v>
      </c>
      <c r="BF251" s="189">
        <f>IF(N251="snížená",J251,0)</f>
        <v>0</v>
      </c>
      <c r="BG251" s="189">
        <f>IF(N251="zákl. přenesená",J251,0)</f>
        <v>0</v>
      </c>
      <c r="BH251" s="189">
        <f>IF(N251="sníž. přenesená",J251,0)</f>
        <v>0</v>
      </c>
      <c r="BI251" s="189">
        <f>IF(N251="nulová",J251,0)</f>
        <v>0</v>
      </c>
      <c r="BJ251" s="18" t="s">
        <v>87</v>
      </c>
      <c r="BK251" s="189">
        <f>ROUND(I251*H251,2)</f>
        <v>0</v>
      </c>
      <c r="BL251" s="18" t="s">
        <v>183</v>
      </c>
      <c r="BM251" s="188" t="s">
        <v>1688</v>
      </c>
    </row>
    <row r="252" spans="1:65" s="2" customFormat="1" ht="16.5" customHeight="1">
      <c r="A252" s="33"/>
      <c r="B252" s="141"/>
      <c r="C252" s="176" t="s">
        <v>421</v>
      </c>
      <c r="D252" s="176" t="s">
        <v>179</v>
      </c>
      <c r="E252" s="177" t="s">
        <v>564</v>
      </c>
      <c r="F252" s="178" t="s">
        <v>565</v>
      </c>
      <c r="G252" s="179" t="s">
        <v>182</v>
      </c>
      <c r="H252" s="180">
        <v>1244.3399999999999</v>
      </c>
      <c r="I252" s="181"/>
      <c r="J252" s="182">
        <f>ROUND(I252*H252,2)</f>
        <v>0</v>
      </c>
      <c r="K252" s="183"/>
      <c r="L252" s="34"/>
      <c r="M252" s="184" t="s">
        <v>1</v>
      </c>
      <c r="N252" s="185" t="s">
        <v>44</v>
      </c>
      <c r="O252" s="59"/>
      <c r="P252" s="186">
        <f>O252*H252</f>
        <v>0</v>
      </c>
      <c r="Q252" s="186">
        <v>0</v>
      </c>
      <c r="R252" s="186">
        <f>Q252*H252</f>
        <v>0</v>
      </c>
      <c r="S252" s="186">
        <v>0</v>
      </c>
      <c r="T252" s="187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88" t="s">
        <v>183</v>
      </c>
      <c r="AT252" s="188" t="s">
        <v>179</v>
      </c>
      <c r="AU252" s="188" t="s">
        <v>89</v>
      </c>
      <c r="AY252" s="18" t="s">
        <v>177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8" t="s">
        <v>87</v>
      </c>
      <c r="BK252" s="189">
        <f>ROUND(I252*H252,2)</f>
        <v>0</v>
      </c>
      <c r="BL252" s="18" t="s">
        <v>183</v>
      </c>
      <c r="BM252" s="188" t="s">
        <v>1689</v>
      </c>
    </row>
    <row r="253" spans="1:65" s="13" customFormat="1">
      <c r="B253" s="190"/>
      <c r="D253" s="191" t="s">
        <v>184</v>
      </c>
      <c r="E253" s="192" t="s">
        <v>1</v>
      </c>
      <c r="F253" s="193" t="s">
        <v>1690</v>
      </c>
      <c r="H253" s="194">
        <v>1244.3399999999999</v>
      </c>
      <c r="I253" s="195"/>
      <c r="L253" s="190"/>
      <c r="M253" s="196"/>
      <c r="N253" s="197"/>
      <c r="O253" s="197"/>
      <c r="P253" s="197"/>
      <c r="Q253" s="197"/>
      <c r="R253" s="197"/>
      <c r="S253" s="197"/>
      <c r="T253" s="198"/>
      <c r="AT253" s="192" t="s">
        <v>184</v>
      </c>
      <c r="AU253" s="192" t="s">
        <v>89</v>
      </c>
      <c r="AV253" s="13" t="s">
        <v>89</v>
      </c>
      <c r="AW253" s="13" t="s">
        <v>35</v>
      </c>
      <c r="AX253" s="13" t="s">
        <v>79</v>
      </c>
      <c r="AY253" s="192" t="s">
        <v>177</v>
      </c>
    </row>
    <row r="254" spans="1:65" s="14" customFormat="1">
      <c r="B254" s="199"/>
      <c r="D254" s="191" t="s">
        <v>184</v>
      </c>
      <c r="E254" s="200" t="s">
        <v>1</v>
      </c>
      <c r="F254" s="201" t="s">
        <v>186</v>
      </c>
      <c r="H254" s="202">
        <v>1244.3399999999999</v>
      </c>
      <c r="I254" s="203"/>
      <c r="L254" s="199"/>
      <c r="M254" s="204"/>
      <c r="N254" s="205"/>
      <c r="O254" s="205"/>
      <c r="P254" s="205"/>
      <c r="Q254" s="205"/>
      <c r="R254" s="205"/>
      <c r="S254" s="205"/>
      <c r="T254" s="206"/>
      <c r="AT254" s="200" t="s">
        <v>184</v>
      </c>
      <c r="AU254" s="200" t="s">
        <v>89</v>
      </c>
      <c r="AV254" s="14" t="s">
        <v>183</v>
      </c>
      <c r="AW254" s="14" t="s">
        <v>35</v>
      </c>
      <c r="AX254" s="14" t="s">
        <v>87</v>
      </c>
      <c r="AY254" s="200" t="s">
        <v>177</v>
      </c>
    </row>
    <row r="255" spans="1:65" s="2" customFormat="1" ht="16.5" customHeight="1">
      <c r="A255" s="33"/>
      <c r="B255" s="141"/>
      <c r="C255" s="176" t="s">
        <v>426</v>
      </c>
      <c r="D255" s="176" t="s">
        <v>179</v>
      </c>
      <c r="E255" s="177" t="s">
        <v>568</v>
      </c>
      <c r="F255" s="178" t="s">
        <v>569</v>
      </c>
      <c r="G255" s="179" t="s">
        <v>182</v>
      </c>
      <c r="H255" s="180">
        <v>20.739000000000001</v>
      </c>
      <c r="I255" s="181"/>
      <c r="J255" s="182">
        <f>ROUND(I255*H255,2)</f>
        <v>0</v>
      </c>
      <c r="K255" s="183"/>
      <c r="L255" s="34"/>
      <c r="M255" s="184" t="s">
        <v>1</v>
      </c>
      <c r="N255" s="185" t="s">
        <v>44</v>
      </c>
      <c r="O255" s="59"/>
      <c r="P255" s="186">
        <f>O255*H255</f>
        <v>0</v>
      </c>
      <c r="Q255" s="186">
        <v>0</v>
      </c>
      <c r="R255" s="186">
        <f>Q255*H255</f>
        <v>0</v>
      </c>
      <c r="S255" s="186">
        <v>0</v>
      </c>
      <c r="T255" s="187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88" t="s">
        <v>183</v>
      </c>
      <c r="AT255" s="188" t="s">
        <v>179</v>
      </c>
      <c r="AU255" s="188" t="s">
        <v>89</v>
      </c>
      <c r="AY255" s="18" t="s">
        <v>177</v>
      </c>
      <c r="BE255" s="189">
        <f>IF(N255="základní",J255,0)</f>
        <v>0</v>
      </c>
      <c r="BF255" s="189">
        <f>IF(N255="snížená",J255,0)</f>
        <v>0</v>
      </c>
      <c r="BG255" s="189">
        <f>IF(N255="zákl. přenesená",J255,0)</f>
        <v>0</v>
      </c>
      <c r="BH255" s="189">
        <f>IF(N255="sníž. přenesená",J255,0)</f>
        <v>0</v>
      </c>
      <c r="BI255" s="189">
        <f>IF(N255="nulová",J255,0)</f>
        <v>0</v>
      </c>
      <c r="BJ255" s="18" t="s">
        <v>87</v>
      </c>
      <c r="BK255" s="189">
        <f>ROUND(I255*H255,2)</f>
        <v>0</v>
      </c>
      <c r="BL255" s="18" t="s">
        <v>183</v>
      </c>
      <c r="BM255" s="188" t="s">
        <v>1691</v>
      </c>
    </row>
    <row r="256" spans="1:65" s="2" customFormat="1" ht="16.5" customHeight="1">
      <c r="A256" s="33"/>
      <c r="B256" s="141"/>
      <c r="C256" s="176" t="s">
        <v>340</v>
      </c>
      <c r="D256" s="176" t="s">
        <v>179</v>
      </c>
      <c r="E256" s="177" t="s">
        <v>572</v>
      </c>
      <c r="F256" s="178" t="s">
        <v>573</v>
      </c>
      <c r="G256" s="179" t="s">
        <v>232</v>
      </c>
      <c r="H256" s="180">
        <v>0.20699999999999999</v>
      </c>
      <c r="I256" s="181"/>
      <c r="J256" s="182">
        <f>ROUND(I256*H256,2)</f>
        <v>0</v>
      </c>
      <c r="K256" s="183"/>
      <c r="L256" s="34"/>
      <c r="M256" s="184" t="s">
        <v>1</v>
      </c>
      <c r="N256" s="185" t="s">
        <v>44</v>
      </c>
      <c r="O256" s="59"/>
      <c r="P256" s="186">
        <f>O256*H256</f>
        <v>0</v>
      </c>
      <c r="Q256" s="186">
        <v>0</v>
      </c>
      <c r="R256" s="186">
        <f>Q256*H256</f>
        <v>0</v>
      </c>
      <c r="S256" s="186">
        <v>0</v>
      </c>
      <c r="T256" s="18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88" t="s">
        <v>183</v>
      </c>
      <c r="AT256" s="188" t="s">
        <v>179</v>
      </c>
      <c r="AU256" s="188" t="s">
        <v>89</v>
      </c>
      <c r="AY256" s="18" t="s">
        <v>177</v>
      </c>
      <c r="BE256" s="189">
        <f>IF(N256="základní",J256,0)</f>
        <v>0</v>
      </c>
      <c r="BF256" s="189">
        <f>IF(N256="snížená",J256,0)</f>
        <v>0</v>
      </c>
      <c r="BG256" s="189">
        <f>IF(N256="zákl. přenesená",J256,0)</f>
        <v>0</v>
      </c>
      <c r="BH256" s="189">
        <f>IF(N256="sníž. přenesená",J256,0)</f>
        <v>0</v>
      </c>
      <c r="BI256" s="189">
        <f>IF(N256="nulová",J256,0)</f>
        <v>0</v>
      </c>
      <c r="BJ256" s="18" t="s">
        <v>87</v>
      </c>
      <c r="BK256" s="189">
        <f>ROUND(I256*H256,2)</f>
        <v>0</v>
      </c>
      <c r="BL256" s="18" t="s">
        <v>183</v>
      </c>
      <c r="BM256" s="188" t="s">
        <v>1692</v>
      </c>
    </row>
    <row r="257" spans="1:65" s="13" customFormat="1">
      <c r="B257" s="190"/>
      <c r="D257" s="191" t="s">
        <v>184</v>
      </c>
      <c r="E257" s="192" t="s">
        <v>1</v>
      </c>
      <c r="F257" s="193" t="s">
        <v>1693</v>
      </c>
      <c r="H257" s="194">
        <v>0.20699999999999999</v>
      </c>
      <c r="I257" s="195"/>
      <c r="L257" s="190"/>
      <c r="M257" s="196"/>
      <c r="N257" s="197"/>
      <c r="O257" s="197"/>
      <c r="P257" s="197"/>
      <c r="Q257" s="197"/>
      <c r="R257" s="197"/>
      <c r="S257" s="197"/>
      <c r="T257" s="198"/>
      <c r="AT257" s="192" t="s">
        <v>184</v>
      </c>
      <c r="AU257" s="192" t="s">
        <v>89</v>
      </c>
      <c r="AV257" s="13" t="s">
        <v>89</v>
      </c>
      <c r="AW257" s="13" t="s">
        <v>35</v>
      </c>
      <c r="AX257" s="13" t="s">
        <v>79</v>
      </c>
      <c r="AY257" s="192" t="s">
        <v>177</v>
      </c>
    </row>
    <row r="258" spans="1:65" s="14" customFormat="1">
      <c r="B258" s="199"/>
      <c r="D258" s="191" t="s">
        <v>184</v>
      </c>
      <c r="E258" s="200" t="s">
        <v>1</v>
      </c>
      <c r="F258" s="201" t="s">
        <v>186</v>
      </c>
      <c r="H258" s="202">
        <v>0.20699999999999999</v>
      </c>
      <c r="I258" s="203"/>
      <c r="L258" s="199"/>
      <c r="M258" s="204"/>
      <c r="N258" s="205"/>
      <c r="O258" s="205"/>
      <c r="P258" s="205"/>
      <c r="Q258" s="205"/>
      <c r="R258" s="205"/>
      <c r="S258" s="205"/>
      <c r="T258" s="206"/>
      <c r="AT258" s="200" t="s">
        <v>184</v>
      </c>
      <c r="AU258" s="200" t="s">
        <v>89</v>
      </c>
      <c r="AV258" s="14" t="s">
        <v>183</v>
      </c>
      <c r="AW258" s="14" t="s">
        <v>35</v>
      </c>
      <c r="AX258" s="14" t="s">
        <v>87</v>
      </c>
      <c r="AY258" s="200" t="s">
        <v>177</v>
      </c>
    </row>
    <row r="259" spans="1:65" s="2" customFormat="1" ht="16.5" customHeight="1">
      <c r="A259" s="33"/>
      <c r="B259" s="141"/>
      <c r="C259" s="176" t="s">
        <v>430</v>
      </c>
      <c r="D259" s="176" t="s">
        <v>179</v>
      </c>
      <c r="E259" s="177" t="s">
        <v>577</v>
      </c>
      <c r="F259" s="178" t="s">
        <v>578</v>
      </c>
      <c r="G259" s="179" t="s">
        <v>232</v>
      </c>
      <c r="H259" s="180">
        <v>0.20699999999999999</v>
      </c>
      <c r="I259" s="181"/>
      <c r="J259" s="182">
        <f>ROUND(I259*H259,2)</f>
        <v>0</v>
      </c>
      <c r="K259" s="183"/>
      <c r="L259" s="34"/>
      <c r="M259" s="184" t="s">
        <v>1</v>
      </c>
      <c r="N259" s="185" t="s">
        <v>44</v>
      </c>
      <c r="O259" s="59"/>
      <c r="P259" s="186">
        <f>O259*H259</f>
        <v>0</v>
      </c>
      <c r="Q259" s="186">
        <v>0</v>
      </c>
      <c r="R259" s="186">
        <f>Q259*H259</f>
        <v>0</v>
      </c>
      <c r="S259" s="186">
        <v>0</v>
      </c>
      <c r="T259" s="187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88" t="s">
        <v>183</v>
      </c>
      <c r="AT259" s="188" t="s">
        <v>179</v>
      </c>
      <c r="AU259" s="188" t="s">
        <v>89</v>
      </c>
      <c r="AY259" s="18" t="s">
        <v>177</v>
      </c>
      <c r="BE259" s="189">
        <f>IF(N259="základní",J259,0)</f>
        <v>0</v>
      </c>
      <c r="BF259" s="189">
        <f>IF(N259="snížená",J259,0)</f>
        <v>0</v>
      </c>
      <c r="BG259" s="189">
        <f>IF(N259="zákl. přenesená",J259,0)</f>
        <v>0</v>
      </c>
      <c r="BH259" s="189">
        <f>IF(N259="sníž. přenesená",J259,0)</f>
        <v>0</v>
      </c>
      <c r="BI259" s="189">
        <f>IF(N259="nulová",J259,0)</f>
        <v>0</v>
      </c>
      <c r="BJ259" s="18" t="s">
        <v>87</v>
      </c>
      <c r="BK259" s="189">
        <f>ROUND(I259*H259,2)</f>
        <v>0</v>
      </c>
      <c r="BL259" s="18" t="s">
        <v>183</v>
      </c>
      <c r="BM259" s="188" t="s">
        <v>1694</v>
      </c>
    </row>
    <row r="260" spans="1:65" s="12" customFormat="1" ht="22.95" customHeight="1">
      <c r="B260" s="163"/>
      <c r="D260" s="164" t="s">
        <v>78</v>
      </c>
      <c r="E260" s="174" t="s">
        <v>580</v>
      </c>
      <c r="F260" s="174" t="s">
        <v>581</v>
      </c>
      <c r="I260" s="166"/>
      <c r="J260" s="175">
        <f>BK260</f>
        <v>0</v>
      </c>
      <c r="L260" s="163"/>
      <c r="M260" s="168"/>
      <c r="N260" s="169"/>
      <c r="O260" s="169"/>
      <c r="P260" s="170">
        <f>SUM(P261:P263)</f>
        <v>0</v>
      </c>
      <c r="Q260" s="169"/>
      <c r="R260" s="170">
        <f>SUM(R261:R263)</f>
        <v>4.3320000000000001E-4</v>
      </c>
      <c r="S260" s="169"/>
      <c r="T260" s="171">
        <f>SUM(T261:T263)</f>
        <v>0</v>
      </c>
      <c r="AR260" s="164" t="s">
        <v>87</v>
      </c>
      <c r="AT260" s="172" t="s">
        <v>78</v>
      </c>
      <c r="AU260" s="172" t="s">
        <v>87</v>
      </c>
      <c r="AY260" s="164" t="s">
        <v>177</v>
      </c>
      <c r="BK260" s="173">
        <f>SUM(BK261:BK263)</f>
        <v>0</v>
      </c>
    </row>
    <row r="261" spans="1:65" s="2" customFormat="1" ht="16.5" customHeight="1">
      <c r="A261" s="33"/>
      <c r="B261" s="141"/>
      <c r="C261" s="176" t="s">
        <v>350</v>
      </c>
      <c r="D261" s="176" t="s">
        <v>179</v>
      </c>
      <c r="E261" s="177" t="s">
        <v>583</v>
      </c>
      <c r="F261" s="178" t="s">
        <v>584</v>
      </c>
      <c r="G261" s="179" t="s">
        <v>182</v>
      </c>
      <c r="H261" s="180">
        <v>10.83</v>
      </c>
      <c r="I261" s="181"/>
      <c r="J261" s="182">
        <f>ROUND(I261*H261,2)</f>
        <v>0</v>
      </c>
      <c r="K261" s="183"/>
      <c r="L261" s="34"/>
      <c r="M261" s="184" t="s">
        <v>1</v>
      </c>
      <c r="N261" s="185" t="s">
        <v>44</v>
      </c>
      <c r="O261" s="59"/>
      <c r="P261" s="186">
        <f>O261*H261</f>
        <v>0</v>
      </c>
      <c r="Q261" s="186">
        <v>4.0000000000000003E-5</v>
      </c>
      <c r="R261" s="186">
        <f>Q261*H261</f>
        <v>4.3320000000000001E-4</v>
      </c>
      <c r="S261" s="186">
        <v>0</v>
      </c>
      <c r="T261" s="187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88" t="s">
        <v>183</v>
      </c>
      <c r="AT261" s="188" t="s">
        <v>179</v>
      </c>
      <c r="AU261" s="188" t="s">
        <v>89</v>
      </c>
      <c r="AY261" s="18" t="s">
        <v>177</v>
      </c>
      <c r="BE261" s="189">
        <f>IF(N261="základní",J261,0)</f>
        <v>0</v>
      </c>
      <c r="BF261" s="189">
        <f>IF(N261="snížená",J261,0)</f>
        <v>0</v>
      </c>
      <c r="BG261" s="189">
        <f>IF(N261="zákl. přenesená",J261,0)</f>
        <v>0</v>
      </c>
      <c r="BH261" s="189">
        <f>IF(N261="sníž. přenesená",J261,0)</f>
        <v>0</v>
      </c>
      <c r="BI261" s="189">
        <f>IF(N261="nulová",J261,0)</f>
        <v>0</v>
      </c>
      <c r="BJ261" s="18" t="s">
        <v>87</v>
      </c>
      <c r="BK261" s="189">
        <f>ROUND(I261*H261,2)</f>
        <v>0</v>
      </c>
      <c r="BL261" s="18" t="s">
        <v>183</v>
      </c>
      <c r="BM261" s="188" t="s">
        <v>1695</v>
      </c>
    </row>
    <row r="262" spans="1:65" s="13" customFormat="1">
      <c r="B262" s="190"/>
      <c r="D262" s="191" t="s">
        <v>184</v>
      </c>
      <c r="E262" s="192" t="s">
        <v>1</v>
      </c>
      <c r="F262" s="193" t="s">
        <v>1696</v>
      </c>
      <c r="H262" s="194">
        <v>10.83</v>
      </c>
      <c r="I262" s="195"/>
      <c r="L262" s="190"/>
      <c r="M262" s="196"/>
      <c r="N262" s="197"/>
      <c r="O262" s="197"/>
      <c r="P262" s="197"/>
      <c r="Q262" s="197"/>
      <c r="R262" s="197"/>
      <c r="S262" s="197"/>
      <c r="T262" s="198"/>
      <c r="AT262" s="192" t="s">
        <v>184</v>
      </c>
      <c r="AU262" s="192" t="s">
        <v>89</v>
      </c>
      <c r="AV262" s="13" t="s">
        <v>89</v>
      </c>
      <c r="AW262" s="13" t="s">
        <v>35</v>
      </c>
      <c r="AX262" s="13" t="s">
        <v>79</v>
      </c>
      <c r="AY262" s="192" t="s">
        <v>177</v>
      </c>
    </row>
    <row r="263" spans="1:65" s="14" customFormat="1">
      <c r="B263" s="199"/>
      <c r="D263" s="191" t="s">
        <v>184</v>
      </c>
      <c r="E263" s="200" t="s">
        <v>1</v>
      </c>
      <c r="F263" s="201" t="s">
        <v>186</v>
      </c>
      <c r="H263" s="202">
        <v>10.83</v>
      </c>
      <c r="I263" s="203"/>
      <c r="L263" s="199"/>
      <c r="M263" s="204"/>
      <c r="N263" s="205"/>
      <c r="O263" s="205"/>
      <c r="P263" s="205"/>
      <c r="Q263" s="205"/>
      <c r="R263" s="205"/>
      <c r="S263" s="205"/>
      <c r="T263" s="206"/>
      <c r="AT263" s="200" t="s">
        <v>184</v>
      </c>
      <c r="AU263" s="200" t="s">
        <v>89</v>
      </c>
      <c r="AV263" s="14" t="s">
        <v>183</v>
      </c>
      <c r="AW263" s="14" t="s">
        <v>35</v>
      </c>
      <c r="AX263" s="14" t="s">
        <v>87</v>
      </c>
      <c r="AY263" s="200" t="s">
        <v>177</v>
      </c>
    </row>
    <row r="264" spans="1:65" s="12" customFormat="1" ht="22.95" customHeight="1">
      <c r="B264" s="163"/>
      <c r="D264" s="164" t="s">
        <v>78</v>
      </c>
      <c r="E264" s="174" t="s">
        <v>754</v>
      </c>
      <c r="F264" s="174" t="s">
        <v>755</v>
      </c>
      <c r="I264" s="166"/>
      <c r="J264" s="175">
        <f>BK264</f>
        <v>0</v>
      </c>
      <c r="L264" s="163"/>
      <c r="M264" s="168"/>
      <c r="N264" s="169"/>
      <c r="O264" s="169"/>
      <c r="P264" s="170">
        <f>P265</f>
        <v>0</v>
      </c>
      <c r="Q264" s="169"/>
      <c r="R264" s="170">
        <f>R265</f>
        <v>0</v>
      </c>
      <c r="S264" s="169"/>
      <c r="T264" s="171">
        <f>T265</f>
        <v>0</v>
      </c>
      <c r="AR264" s="164" t="s">
        <v>87</v>
      </c>
      <c r="AT264" s="172" t="s">
        <v>78</v>
      </c>
      <c r="AU264" s="172" t="s">
        <v>87</v>
      </c>
      <c r="AY264" s="164" t="s">
        <v>177</v>
      </c>
      <c r="BK264" s="173">
        <f>BK265</f>
        <v>0</v>
      </c>
    </row>
    <row r="265" spans="1:65" s="2" customFormat="1" ht="16.5" customHeight="1">
      <c r="A265" s="33"/>
      <c r="B265" s="141"/>
      <c r="C265" s="176" t="s">
        <v>1697</v>
      </c>
      <c r="D265" s="176" t="s">
        <v>179</v>
      </c>
      <c r="E265" s="177" t="s">
        <v>756</v>
      </c>
      <c r="F265" s="178" t="s">
        <v>757</v>
      </c>
      <c r="G265" s="179" t="s">
        <v>232</v>
      </c>
      <c r="H265" s="180">
        <v>3.637</v>
      </c>
      <c r="I265" s="181"/>
      <c r="J265" s="182">
        <f>ROUND(I265*H265,2)</f>
        <v>0</v>
      </c>
      <c r="K265" s="183"/>
      <c r="L265" s="34"/>
      <c r="M265" s="184" t="s">
        <v>1</v>
      </c>
      <c r="N265" s="185" t="s">
        <v>44</v>
      </c>
      <c r="O265" s="59"/>
      <c r="P265" s="186">
        <f>O265*H265</f>
        <v>0</v>
      </c>
      <c r="Q265" s="186">
        <v>0</v>
      </c>
      <c r="R265" s="186">
        <f>Q265*H265</f>
        <v>0</v>
      </c>
      <c r="S265" s="186">
        <v>0</v>
      </c>
      <c r="T265" s="187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88" t="s">
        <v>183</v>
      </c>
      <c r="AT265" s="188" t="s">
        <v>179</v>
      </c>
      <c r="AU265" s="188" t="s">
        <v>89</v>
      </c>
      <c r="AY265" s="18" t="s">
        <v>177</v>
      </c>
      <c r="BE265" s="189">
        <f>IF(N265="základní",J265,0)</f>
        <v>0</v>
      </c>
      <c r="BF265" s="189">
        <f>IF(N265="snížená",J265,0)</f>
        <v>0</v>
      </c>
      <c r="BG265" s="189">
        <f>IF(N265="zákl. přenesená",J265,0)</f>
        <v>0</v>
      </c>
      <c r="BH265" s="189">
        <f>IF(N265="sníž. přenesená",J265,0)</f>
        <v>0</v>
      </c>
      <c r="BI265" s="189">
        <f>IF(N265="nulová",J265,0)</f>
        <v>0</v>
      </c>
      <c r="BJ265" s="18" t="s">
        <v>87</v>
      </c>
      <c r="BK265" s="189">
        <f>ROUND(I265*H265,2)</f>
        <v>0</v>
      </c>
      <c r="BL265" s="18" t="s">
        <v>183</v>
      </c>
      <c r="BM265" s="188" t="s">
        <v>1698</v>
      </c>
    </row>
    <row r="266" spans="1:65" s="12" customFormat="1" ht="22.95" customHeight="1">
      <c r="B266" s="163"/>
      <c r="D266" s="164" t="s">
        <v>78</v>
      </c>
      <c r="E266" s="174" t="s">
        <v>1699</v>
      </c>
      <c r="F266" s="174" t="s">
        <v>1700</v>
      </c>
      <c r="I266" s="166"/>
      <c r="J266" s="175">
        <f>BK266</f>
        <v>0</v>
      </c>
      <c r="L266" s="163"/>
      <c r="M266" s="168"/>
      <c r="N266" s="169"/>
      <c r="O266" s="169"/>
      <c r="P266" s="170">
        <f>SUM(P267:P272)</f>
        <v>0</v>
      </c>
      <c r="Q266" s="169"/>
      <c r="R266" s="170">
        <f>SUM(R267:R272)</f>
        <v>0</v>
      </c>
      <c r="S266" s="169"/>
      <c r="T266" s="171">
        <f>SUM(T267:T272)</f>
        <v>0</v>
      </c>
      <c r="AR266" s="164" t="s">
        <v>87</v>
      </c>
      <c r="AT266" s="172" t="s">
        <v>78</v>
      </c>
      <c r="AU266" s="172" t="s">
        <v>87</v>
      </c>
      <c r="AY266" s="164" t="s">
        <v>177</v>
      </c>
      <c r="BK266" s="173">
        <f>SUM(BK267:BK272)</f>
        <v>0</v>
      </c>
    </row>
    <row r="267" spans="1:65" s="2" customFormat="1" ht="16.5" customHeight="1">
      <c r="A267" s="33"/>
      <c r="B267" s="141"/>
      <c r="C267" s="176" t="s">
        <v>362</v>
      </c>
      <c r="D267" s="176" t="s">
        <v>179</v>
      </c>
      <c r="E267" s="177" t="s">
        <v>736</v>
      </c>
      <c r="F267" s="178" t="s">
        <v>737</v>
      </c>
      <c r="G267" s="179" t="s">
        <v>232</v>
      </c>
      <c r="H267" s="180">
        <v>0.39600000000000002</v>
      </c>
      <c r="I267" s="181"/>
      <c r="J267" s="182">
        <f>ROUND(I267*H267,2)</f>
        <v>0</v>
      </c>
      <c r="K267" s="183"/>
      <c r="L267" s="34"/>
      <c r="M267" s="184" t="s">
        <v>1</v>
      </c>
      <c r="N267" s="185" t="s">
        <v>44</v>
      </c>
      <c r="O267" s="59"/>
      <c r="P267" s="186">
        <f>O267*H267</f>
        <v>0</v>
      </c>
      <c r="Q267" s="186">
        <v>0</v>
      </c>
      <c r="R267" s="186">
        <f>Q267*H267</f>
        <v>0</v>
      </c>
      <c r="S267" s="186">
        <v>0</v>
      </c>
      <c r="T267" s="187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88" t="s">
        <v>183</v>
      </c>
      <c r="AT267" s="188" t="s">
        <v>179</v>
      </c>
      <c r="AU267" s="188" t="s">
        <v>89</v>
      </c>
      <c r="AY267" s="18" t="s">
        <v>177</v>
      </c>
      <c r="BE267" s="189">
        <f>IF(N267="základní",J267,0)</f>
        <v>0</v>
      </c>
      <c r="BF267" s="189">
        <f>IF(N267="snížená",J267,0)</f>
        <v>0</v>
      </c>
      <c r="BG267" s="189">
        <f>IF(N267="zákl. přenesená",J267,0)</f>
        <v>0</v>
      </c>
      <c r="BH267" s="189">
        <f>IF(N267="sníž. přenesená",J267,0)</f>
        <v>0</v>
      </c>
      <c r="BI267" s="189">
        <f>IF(N267="nulová",J267,0)</f>
        <v>0</v>
      </c>
      <c r="BJ267" s="18" t="s">
        <v>87</v>
      </c>
      <c r="BK267" s="189">
        <f>ROUND(I267*H267,2)</f>
        <v>0</v>
      </c>
      <c r="BL267" s="18" t="s">
        <v>183</v>
      </c>
      <c r="BM267" s="188" t="s">
        <v>1701</v>
      </c>
    </row>
    <row r="268" spans="1:65" s="2" customFormat="1" ht="16.5" customHeight="1">
      <c r="A268" s="33"/>
      <c r="B268" s="141"/>
      <c r="C268" s="176" t="s">
        <v>437</v>
      </c>
      <c r="D268" s="176" t="s">
        <v>179</v>
      </c>
      <c r="E268" s="177" t="s">
        <v>739</v>
      </c>
      <c r="F268" s="178" t="s">
        <v>740</v>
      </c>
      <c r="G268" s="179" t="s">
        <v>232</v>
      </c>
      <c r="H268" s="180">
        <v>0.39600000000000002</v>
      </c>
      <c r="I268" s="181"/>
      <c r="J268" s="182">
        <f>ROUND(I268*H268,2)</f>
        <v>0</v>
      </c>
      <c r="K268" s="183"/>
      <c r="L268" s="34"/>
      <c r="M268" s="184" t="s">
        <v>1</v>
      </c>
      <c r="N268" s="185" t="s">
        <v>44</v>
      </c>
      <c r="O268" s="59"/>
      <c r="P268" s="186">
        <f>O268*H268</f>
        <v>0</v>
      </c>
      <c r="Q268" s="186">
        <v>0</v>
      </c>
      <c r="R268" s="186">
        <f>Q268*H268</f>
        <v>0</v>
      </c>
      <c r="S268" s="186">
        <v>0</v>
      </c>
      <c r="T268" s="187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88" t="s">
        <v>183</v>
      </c>
      <c r="AT268" s="188" t="s">
        <v>179</v>
      </c>
      <c r="AU268" s="188" t="s">
        <v>89</v>
      </c>
      <c r="AY268" s="18" t="s">
        <v>177</v>
      </c>
      <c r="BE268" s="189">
        <f>IF(N268="základní",J268,0)</f>
        <v>0</v>
      </c>
      <c r="BF268" s="189">
        <f>IF(N268="snížená",J268,0)</f>
        <v>0</v>
      </c>
      <c r="BG268" s="189">
        <f>IF(N268="zákl. přenesená",J268,0)</f>
        <v>0</v>
      </c>
      <c r="BH268" s="189">
        <f>IF(N268="sníž. přenesená",J268,0)</f>
        <v>0</v>
      </c>
      <c r="BI268" s="189">
        <f>IF(N268="nulová",J268,0)</f>
        <v>0</v>
      </c>
      <c r="BJ268" s="18" t="s">
        <v>87</v>
      </c>
      <c r="BK268" s="189">
        <f>ROUND(I268*H268,2)</f>
        <v>0</v>
      </c>
      <c r="BL268" s="18" t="s">
        <v>183</v>
      </c>
      <c r="BM268" s="188" t="s">
        <v>1702</v>
      </c>
    </row>
    <row r="269" spans="1:65" s="2" customFormat="1" ht="16.5" customHeight="1">
      <c r="A269" s="33"/>
      <c r="B269" s="141"/>
      <c r="C269" s="176" t="s">
        <v>375</v>
      </c>
      <c r="D269" s="176" t="s">
        <v>179</v>
      </c>
      <c r="E269" s="177" t="s">
        <v>743</v>
      </c>
      <c r="F269" s="178" t="s">
        <v>744</v>
      </c>
      <c r="G269" s="179" t="s">
        <v>232</v>
      </c>
      <c r="H269" s="180">
        <v>1.98</v>
      </c>
      <c r="I269" s="181"/>
      <c r="J269" s="182">
        <f>ROUND(I269*H269,2)</f>
        <v>0</v>
      </c>
      <c r="K269" s="183"/>
      <c r="L269" s="34"/>
      <c r="M269" s="184" t="s">
        <v>1</v>
      </c>
      <c r="N269" s="185" t="s">
        <v>44</v>
      </c>
      <c r="O269" s="59"/>
      <c r="P269" s="186">
        <f>O269*H269</f>
        <v>0</v>
      </c>
      <c r="Q269" s="186">
        <v>0</v>
      </c>
      <c r="R269" s="186">
        <f>Q269*H269</f>
        <v>0</v>
      </c>
      <c r="S269" s="186">
        <v>0</v>
      </c>
      <c r="T269" s="187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88" t="s">
        <v>183</v>
      </c>
      <c r="AT269" s="188" t="s">
        <v>179</v>
      </c>
      <c r="AU269" s="188" t="s">
        <v>89</v>
      </c>
      <c r="AY269" s="18" t="s">
        <v>177</v>
      </c>
      <c r="BE269" s="189">
        <f>IF(N269="základní",J269,0)</f>
        <v>0</v>
      </c>
      <c r="BF269" s="189">
        <f>IF(N269="snížená",J269,0)</f>
        <v>0</v>
      </c>
      <c r="BG269" s="189">
        <f>IF(N269="zákl. přenesená",J269,0)</f>
        <v>0</v>
      </c>
      <c r="BH269" s="189">
        <f>IF(N269="sníž. přenesená",J269,0)</f>
        <v>0</v>
      </c>
      <c r="BI269" s="189">
        <f>IF(N269="nulová",J269,0)</f>
        <v>0</v>
      </c>
      <c r="BJ269" s="18" t="s">
        <v>87</v>
      </c>
      <c r="BK269" s="189">
        <f>ROUND(I269*H269,2)</f>
        <v>0</v>
      </c>
      <c r="BL269" s="18" t="s">
        <v>183</v>
      </c>
      <c r="BM269" s="188" t="s">
        <v>1703</v>
      </c>
    </row>
    <row r="270" spans="1:65" s="13" customFormat="1">
      <c r="B270" s="190"/>
      <c r="D270" s="191" t="s">
        <v>184</v>
      </c>
      <c r="F270" s="193" t="s">
        <v>1704</v>
      </c>
      <c r="H270" s="194">
        <v>1.98</v>
      </c>
      <c r="I270" s="195"/>
      <c r="L270" s="190"/>
      <c r="M270" s="196"/>
      <c r="N270" s="197"/>
      <c r="O270" s="197"/>
      <c r="P270" s="197"/>
      <c r="Q270" s="197"/>
      <c r="R270" s="197"/>
      <c r="S270" s="197"/>
      <c r="T270" s="198"/>
      <c r="AT270" s="192" t="s">
        <v>184</v>
      </c>
      <c r="AU270" s="192" t="s">
        <v>89</v>
      </c>
      <c r="AV270" s="13" t="s">
        <v>89</v>
      </c>
      <c r="AW270" s="13" t="s">
        <v>3</v>
      </c>
      <c r="AX270" s="13" t="s">
        <v>87</v>
      </c>
      <c r="AY270" s="192" t="s">
        <v>177</v>
      </c>
    </row>
    <row r="271" spans="1:65" s="2" customFormat="1" ht="16.5" customHeight="1">
      <c r="A271" s="33"/>
      <c r="B271" s="141"/>
      <c r="C271" s="176" t="s">
        <v>453</v>
      </c>
      <c r="D271" s="176" t="s">
        <v>179</v>
      </c>
      <c r="E271" s="177" t="s">
        <v>747</v>
      </c>
      <c r="F271" s="178" t="s">
        <v>748</v>
      </c>
      <c r="G271" s="179" t="s">
        <v>232</v>
      </c>
      <c r="H271" s="180">
        <v>0.39600000000000002</v>
      </c>
      <c r="I271" s="181"/>
      <c r="J271" s="182">
        <f>ROUND(I271*H271,2)</f>
        <v>0</v>
      </c>
      <c r="K271" s="183"/>
      <c r="L271" s="34"/>
      <c r="M271" s="184" t="s">
        <v>1</v>
      </c>
      <c r="N271" s="185" t="s">
        <v>44</v>
      </c>
      <c r="O271" s="59"/>
      <c r="P271" s="186">
        <f>O271*H271</f>
        <v>0</v>
      </c>
      <c r="Q271" s="186">
        <v>0</v>
      </c>
      <c r="R271" s="186">
        <f>Q271*H271</f>
        <v>0</v>
      </c>
      <c r="S271" s="186">
        <v>0</v>
      </c>
      <c r="T271" s="187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88" t="s">
        <v>183</v>
      </c>
      <c r="AT271" s="188" t="s">
        <v>179</v>
      </c>
      <c r="AU271" s="188" t="s">
        <v>89</v>
      </c>
      <c r="AY271" s="18" t="s">
        <v>177</v>
      </c>
      <c r="BE271" s="189">
        <f>IF(N271="základní",J271,0)</f>
        <v>0</v>
      </c>
      <c r="BF271" s="189">
        <f>IF(N271="snížená",J271,0)</f>
        <v>0</v>
      </c>
      <c r="BG271" s="189">
        <f>IF(N271="zákl. přenesená",J271,0)</f>
        <v>0</v>
      </c>
      <c r="BH271" s="189">
        <f>IF(N271="sníž. přenesená",J271,0)</f>
        <v>0</v>
      </c>
      <c r="BI271" s="189">
        <f>IF(N271="nulová",J271,0)</f>
        <v>0</v>
      </c>
      <c r="BJ271" s="18" t="s">
        <v>87</v>
      </c>
      <c r="BK271" s="189">
        <f>ROUND(I271*H271,2)</f>
        <v>0</v>
      </c>
      <c r="BL271" s="18" t="s">
        <v>183</v>
      </c>
      <c r="BM271" s="188" t="s">
        <v>1705</v>
      </c>
    </row>
    <row r="272" spans="1:65" s="2" customFormat="1" ht="16.5" customHeight="1">
      <c r="A272" s="33"/>
      <c r="B272" s="141"/>
      <c r="C272" s="176" t="s">
        <v>459</v>
      </c>
      <c r="D272" s="176" t="s">
        <v>179</v>
      </c>
      <c r="E272" s="177" t="s">
        <v>751</v>
      </c>
      <c r="F272" s="178" t="s">
        <v>752</v>
      </c>
      <c r="G272" s="179" t="s">
        <v>232</v>
      </c>
      <c r="H272" s="180">
        <v>0.39600000000000002</v>
      </c>
      <c r="I272" s="181"/>
      <c r="J272" s="182">
        <f>ROUND(I272*H272,2)</f>
        <v>0</v>
      </c>
      <c r="K272" s="183"/>
      <c r="L272" s="34"/>
      <c r="M272" s="184" t="s">
        <v>1</v>
      </c>
      <c r="N272" s="185" t="s">
        <v>44</v>
      </c>
      <c r="O272" s="59"/>
      <c r="P272" s="186">
        <f>O272*H272</f>
        <v>0</v>
      </c>
      <c r="Q272" s="186">
        <v>0</v>
      </c>
      <c r="R272" s="186">
        <f>Q272*H272</f>
        <v>0</v>
      </c>
      <c r="S272" s="186">
        <v>0</v>
      </c>
      <c r="T272" s="187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88" t="s">
        <v>183</v>
      </c>
      <c r="AT272" s="188" t="s">
        <v>179</v>
      </c>
      <c r="AU272" s="188" t="s">
        <v>89</v>
      </c>
      <c r="AY272" s="18" t="s">
        <v>177</v>
      </c>
      <c r="BE272" s="189">
        <f>IF(N272="základní",J272,0)</f>
        <v>0</v>
      </c>
      <c r="BF272" s="189">
        <f>IF(N272="snížená",J272,0)</f>
        <v>0</v>
      </c>
      <c r="BG272" s="189">
        <f>IF(N272="zákl. přenesená",J272,0)</f>
        <v>0</v>
      </c>
      <c r="BH272" s="189">
        <f>IF(N272="sníž. přenesená",J272,0)</f>
        <v>0</v>
      </c>
      <c r="BI272" s="189">
        <f>IF(N272="nulová",J272,0)</f>
        <v>0</v>
      </c>
      <c r="BJ272" s="18" t="s">
        <v>87</v>
      </c>
      <c r="BK272" s="189">
        <f>ROUND(I272*H272,2)</f>
        <v>0</v>
      </c>
      <c r="BL272" s="18" t="s">
        <v>183</v>
      </c>
      <c r="BM272" s="188" t="s">
        <v>1706</v>
      </c>
    </row>
    <row r="273" spans="1:65" s="12" customFormat="1" ht="25.95" customHeight="1">
      <c r="B273" s="163"/>
      <c r="D273" s="164" t="s">
        <v>78</v>
      </c>
      <c r="E273" s="165" t="s">
        <v>759</v>
      </c>
      <c r="F273" s="165" t="s">
        <v>760</v>
      </c>
      <c r="I273" s="166"/>
      <c r="J273" s="167">
        <f>BK273</f>
        <v>0</v>
      </c>
      <c r="L273" s="163"/>
      <c r="M273" s="168"/>
      <c r="N273" s="169"/>
      <c r="O273" s="169"/>
      <c r="P273" s="170">
        <f>P274+P291+P297+P309+P311+P320</f>
        <v>0</v>
      </c>
      <c r="Q273" s="169"/>
      <c r="R273" s="170">
        <f>R274+R291+R297+R309+R311+R320</f>
        <v>0.35364294999999996</v>
      </c>
      <c r="S273" s="169"/>
      <c r="T273" s="171">
        <f>T274+T291+T297+T309+T311+T320</f>
        <v>8.6640000000000009E-2</v>
      </c>
      <c r="AR273" s="164" t="s">
        <v>89</v>
      </c>
      <c r="AT273" s="172" t="s">
        <v>78</v>
      </c>
      <c r="AU273" s="172" t="s">
        <v>79</v>
      </c>
      <c r="AY273" s="164" t="s">
        <v>177</v>
      </c>
      <c r="BK273" s="173">
        <f>BK274+BK291+BK297+BK309+BK311+BK320</f>
        <v>0</v>
      </c>
    </row>
    <row r="274" spans="1:65" s="12" customFormat="1" ht="22.95" customHeight="1">
      <c r="B274" s="163"/>
      <c r="D274" s="164" t="s">
        <v>78</v>
      </c>
      <c r="E274" s="174" t="s">
        <v>1032</v>
      </c>
      <c r="F274" s="174" t="s">
        <v>1033</v>
      </c>
      <c r="I274" s="166"/>
      <c r="J274" s="175">
        <f>BK274</f>
        <v>0</v>
      </c>
      <c r="L274" s="163"/>
      <c r="M274" s="168"/>
      <c r="N274" s="169"/>
      <c r="O274" s="169"/>
      <c r="P274" s="170">
        <f>SUM(P275:P290)</f>
        <v>0</v>
      </c>
      <c r="Q274" s="169"/>
      <c r="R274" s="170">
        <f>SUM(R275:R290)</f>
        <v>3.6099999999999999E-3</v>
      </c>
      <c r="S274" s="169"/>
      <c r="T274" s="171">
        <f>SUM(T275:T290)</f>
        <v>0</v>
      </c>
      <c r="AR274" s="164" t="s">
        <v>89</v>
      </c>
      <c r="AT274" s="172" t="s">
        <v>78</v>
      </c>
      <c r="AU274" s="172" t="s">
        <v>87</v>
      </c>
      <c r="AY274" s="164" t="s">
        <v>177</v>
      </c>
      <c r="BK274" s="173">
        <f>SUM(BK275:BK290)</f>
        <v>0</v>
      </c>
    </row>
    <row r="275" spans="1:65" s="2" customFormat="1" ht="16.5" customHeight="1">
      <c r="A275" s="33"/>
      <c r="B275" s="141"/>
      <c r="C275" s="176" t="s">
        <v>466</v>
      </c>
      <c r="D275" s="176" t="s">
        <v>179</v>
      </c>
      <c r="E275" s="177" t="s">
        <v>1035</v>
      </c>
      <c r="F275" s="178" t="s">
        <v>1036</v>
      </c>
      <c r="G275" s="179" t="s">
        <v>273</v>
      </c>
      <c r="H275" s="180">
        <v>1</v>
      </c>
      <c r="I275" s="181"/>
      <c r="J275" s="182">
        <f>ROUND(I275*H275,2)</f>
        <v>0</v>
      </c>
      <c r="K275" s="183"/>
      <c r="L275" s="34"/>
      <c r="M275" s="184" t="s">
        <v>1</v>
      </c>
      <c r="N275" s="185" t="s">
        <v>44</v>
      </c>
      <c r="O275" s="59"/>
      <c r="P275" s="186">
        <f>O275*H275</f>
        <v>0</v>
      </c>
      <c r="Q275" s="186">
        <v>0</v>
      </c>
      <c r="R275" s="186">
        <f>Q275*H275</f>
        <v>0</v>
      </c>
      <c r="S275" s="186">
        <v>0</v>
      </c>
      <c r="T275" s="187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88" t="s">
        <v>297</v>
      </c>
      <c r="AT275" s="188" t="s">
        <v>179</v>
      </c>
      <c r="AU275" s="188" t="s">
        <v>89</v>
      </c>
      <c r="AY275" s="18" t="s">
        <v>177</v>
      </c>
      <c r="BE275" s="189">
        <f>IF(N275="základní",J275,0)</f>
        <v>0</v>
      </c>
      <c r="BF275" s="189">
        <f>IF(N275="snížená",J275,0)</f>
        <v>0</v>
      </c>
      <c r="BG275" s="189">
        <f>IF(N275="zákl. přenesená",J275,0)</f>
        <v>0</v>
      </c>
      <c r="BH275" s="189">
        <f>IF(N275="sníž. přenesená",J275,0)</f>
        <v>0</v>
      </c>
      <c r="BI275" s="189">
        <f>IF(N275="nulová",J275,0)</f>
        <v>0</v>
      </c>
      <c r="BJ275" s="18" t="s">
        <v>87</v>
      </c>
      <c r="BK275" s="189">
        <f>ROUND(I275*H275,2)</f>
        <v>0</v>
      </c>
      <c r="BL275" s="18" t="s">
        <v>297</v>
      </c>
      <c r="BM275" s="188" t="s">
        <v>1707</v>
      </c>
    </row>
    <row r="276" spans="1:65" s="13" customFormat="1">
      <c r="B276" s="190"/>
      <c r="D276" s="191" t="s">
        <v>184</v>
      </c>
      <c r="E276" s="192" t="s">
        <v>1</v>
      </c>
      <c r="F276" s="193" t="s">
        <v>87</v>
      </c>
      <c r="H276" s="194">
        <v>1</v>
      </c>
      <c r="I276" s="195"/>
      <c r="L276" s="190"/>
      <c r="M276" s="196"/>
      <c r="N276" s="197"/>
      <c r="O276" s="197"/>
      <c r="P276" s="197"/>
      <c r="Q276" s="197"/>
      <c r="R276" s="197"/>
      <c r="S276" s="197"/>
      <c r="T276" s="198"/>
      <c r="AT276" s="192" t="s">
        <v>184</v>
      </c>
      <c r="AU276" s="192" t="s">
        <v>89</v>
      </c>
      <c r="AV276" s="13" t="s">
        <v>89</v>
      </c>
      <c r="AW276" s="13" t="s">
        <v>35</v>
      </c>
      <c r="AX276" s="13" t="s">
        <v>87</v>
      </c>
      <c r="AY276" s="192" t="s">
        <v>177</v>
      </c>
    </row>
    <row r="277" spans="1:65" s="2" customFormat="1" ht="16.5" customHeight="1">
      <c r="A277" s="33"/>
      <c r="B277" s="141"/>
      <c r="C277" s="214" t="s">
        <v>378</v>
      </c>
      <c r="D277" s="214" t="s">
        <v>303</v>
      </c>
      <c r="E277" s="215" t="s">
        <v>1044</v>
      </c>
      <c r="F277" s="216" t="s">
        <v>1045</v>
      </c>
      <c r="G277" s="217" t="s">
        <v>273</v>
      </c>
      <c r="H277" s="218">
        <v>1</v>
      </c>
      <c r="I277" s="219"/>
      <c r="J277" s="220">
        <f>ROUND(I277*H277,2)</f>
        <v>0</v>
      </c>
      <c r="K277" s="221"/>
      <c r="L277" s="222"/>
      <c r="M277" s="223" t="s">
        <v>1</v>
      </c>
      <c r="N277" s="224" t="s">
        <v>44</v>
      </c>
      <c r="O277" s="59"/>
      <c r="P277" s="186">
        <f>O277*H277</f>
        <v>0</v>
      </c>
      <c r="Q277" s="186">
        <v>5.0000000000000002E-5</v>
      </c>
      <c r="R277" s="186">
        <f>Q277*H277</f>
        <v>5.0000000000000002E-5</v>
      </c>
      <c r="S277" s="186">
        <v>0</v>
      </c>
      <c r="T277" s="187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88" t="s">
        <v>340</v>
      </c>
      <c r="AT277" s="188" t="s">
        <v>303</v>
      </c>
      <c r="AU277" s="188" t="s">
        <v>89</v>
      </c>
      <c r="AY277" s="18" t="s">
        <v>177</v>
      </c>
      <c r="BE277" s="189">
        <f>IF(N277="základní",J277,0)</f>
        <v>0</v>
      </c>
      <c r="BF277" s="189">
        <f>IF(N277="snížená",J277,0)</f>
        <v>0</v>
      </c>
      <c r="BG277" s="189">
        <f>IF(N277="zákl. přenesená",J277,0)</f>
        <v>0</v>
      </c>
      <c r="BH277" s="189">
        <f>IF(N277="sníž. přenesená",J277,0)</f>
        <v>0</v>
      </c>
      <c r="BI277" s="189">
        <f>IF(N277="nulová",J277,0)</f>
        <v>0</v>
      </c>
      <c r="BJ277" s="18" t="s">
        <v>87</v>
      </c>
      <c r="BK277" s="189">
        <f>ROUND(I277*H277,2)</f>
        <v>0</v>
      </c>
      <c r="BL277" s="18" t="s">
        <v>297</v>
      </c>
      <c r="BM277" s="188" t="s">
        <v>1708</v>
      </c>
    </row>
    <row r="278" spans="1:65" s="2" customFormat="1" ht="16.5" customHeight="1">
      <c r="A278" s="33"/>
      <c r="B278" s="141"/>
      <c r="C278" s="176" t="s">
        <v>484</v>
      </c>
      <c r="D278" s="176" t="s">
        <v>179</v>
      </c>
      <c r="E278" s="177" t="s">
        <v>1052</v>
      </c>
      <c r="F278" s="178" t="s">
        <v>1053</v>
      </c>
      <c r="G278" s="179" t="s">
        <v>273</v>
      </c>
      <c r="H278" s="180">
        <v>2</v>
      </c>
      <c r="I278" s="181"/>
      <c r="J278" s="182">
        <f>ROUND(I278*H278,2)</f>
        <v>0</v>
      </c>
      <c r="K278" s="183"/>
      <c r="L278" s="34"/>
      <c r="M278" s="184" t="s">
        <v>1</v>
      </c>
      <c r="N278" s="185" t="s">
        <v>44</v>
      </c>
      <c r="O278" s="59"/>
      <c r="P278" s="186">
        <f>O278*H278</f>
        <v>0</v>
      </c>
      <c r="Q278" s="186">
        <v>0</v>
      </c>
      <c r="R278" s="186">
        <f>Q278*H278</f>
        <v>0</v>
      </c>
      <c r="S278" s="186">
        <v>0</v>
      </c>
      <c r="T278" s="187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88" t="s">
        <v>297</v>
      </c>
      <c r="AT278" s="188" t="s">
        <v>179</v>
      </c>
      <c r="AU278" s="188" t="s">
        <v>89</v>
      </c>
      <c r="AY278" s="18" t="s">
        <v>177</v>
      </c>
      <c r="BE278" s="189">
        <f>IF(N278="základní",J278,0)</f>
        <v>0</v>
      </c>
      <c r="BF278" s="189">
        <f>IF(N278="snížená",J278,0)</f>
        <v>0</v>
      </c>
      <c r="BG278" s="189">
        <f>IF(N278="zákl. přenesená",J278,0)</f>
        <v>0</v>
      </c>
      <c r="BH278" s="189">
        <f>IF(N278="sníž. přenesená",J278,0)</f>
        <v>0</v>
      </c>
      <c r="BI278" s="189">
        <f>IF(N278="nulová",J278,0)</f>
        <v>0</v>
      </c>
      <c r="BJ278" s="18" t="s">
        <v>87</v>
      </c>
      <c r="BK278" s="189">
        <f>ROUND(I278*H278,2)</f>
        <v>0</v>
      </c>
      <c r="BL278" s="18" t="s">
        <v>297</v>
      </c>
      <c r="BM278" s="188" t="s">
        <v>1709</v>
      </c>
    </row>
    <row r="279" spans="1:65" s="2" customFormat="1" ht="16.5" customHeight="1">
      <c r="A279" s="33"/>
      <c r="B279" s="141"/>
      <c r="C279" s="214" t="s">
        <v>492</v>
      </c>
      <c r="D279" s="214" t="s">
        <v>303</v>
      </c>
      <c r="E279" s="215" t="s">
        <v>1056</v>
      </c>
      <c r="F279" s="216" t="s">
        <v>1057</v>
      </c>
      <c r="G279" s="217" t="s">
        <v>273</v>
      </c>
      <c r="H279" s="218">
        <v>2</v>
      </c>
      <c r="I279" s="219"/>
      <c r="J279" s="220">
        <f>ROUND(I279*H279,2)</f>
        <v>0</v>
      </c>
      <c r="K279" s="221"/>
      <c r="L279" s="222"/>
      <c r="M279" s="223" t="s">
        <v>1</v>
      </c>
      <c r="N279" s="224" t="s">
        <v>44</v>
      </c>
      <c r="O279" s="59"/>
      <c r="P279" s="186">
        <f>O279*H279</f>
        <v>0</v>
      </c>
      <c r="Q279" s="186">
        <v>3.0000000000000001E-5</v>
      </c>
      <c r="R279" s="186">
        <f>Q279*H279</f>
        <v>6.0000000000000002E-5</v>
      </c>
      <c r="S279" s="186">
        <v>0</v>
      </c>
      <c r="T279" s="187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88" t="s">
        <v>340</v>
      </c>
      <c r="AT279" s="188" t="s">
        <v>303</v>
      </c>
      <c r="AU279" s="188" t="s">
        <v>89</v>
      </c>
      <c r="AY279" s="18" t="s">
        <v>177</v>
      </c>
      <c r="BE279" s="189">
        <f>IF(N279="základní",J279,0)</f>
        <v>0</v>
      </c>
      <c r="BF279" s="189">
        <f>IF(N279="snížená",J279,0)</f>
        <v>0</v>
      </c>
      <c r="BG279" s="189">
        <f>IF(N279="zákl. přenesená",J279,0)</f>
        <v>0</v>
      </c>
      <c r="BH279" s="189">
        <f>IF(N279="sníž. přenesená",J279,0)</f>
        <v>0</v>
      </c>
      <c r="BI279" s="189">
        <f>IF(N279="nulová",J279,0)</f>
        <v>0</v>
      </c>
      <c r="BJ279" s="18" t="s">
        <v>87</v>
      </c>
      <c r="BK279" s="189">
        <f>ROUND(I279*H279,2)</f>
        <v>0</v>
      </c>
      <c r="BL279" s="18" t="s">
        <v>297</v>
      </c>
      <c r="BM279" s="188" t="s">
        <v>1710</v>
      </c>
    </row>
    <row r="280" spans="1:65" s="2" customFormat="1" ht="16.5" customHeight="1">
      <c r="A280" s="33"/>
      <c r="B280" s="141"/>
      <c r="C280" s="176" t="s">
        <v>496</v>
      </c>
      <c r="D280" s="176" t="s">
        <v>179</v>
      </c>
      <c r="E280" s="177" t="s">
        <v>1069</v>
      </c>
      <c r="F280" s="178" t="s">
        <v>1070</v>
      </c>
      <c r="G280" s="179" t="s">
        <v>282</v>
      </c>
      <c r="H280" s="180">
        <v>15</v>
      </c>
      <c r="I280" s="181"/>
      <c r="J280" s="182">
        <f>ROUND(I280*H280,2)</f>
        <v>0</v>
      </c>
      <c r="K280" s="183"/>
      <c r="L280" s="34"/>
      <c r="M280" s="184" t="s">
        <v>1</v>
      </c>
      <c r="N280" s="185" t="s">
        <v>44</v>
      </c>
      <c r="O280" s="59"/>
      <c r="P280" s="186">
        <f>O280*H280</f>
        <v>0</v>
      </c>
      <c r="Q280" s="186">
        <v>0</v>
      </c>
      <c r="R280" s="186">
        <f>Q280*H280</f>
        <v>0</v>
      </c>
      <c r="S280" s="186">
        <v>0</v>
      </c>
      <c r="T280" s="187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88" t="s">
        <v>297</v>
      </c>
      <c r="AT280" s="188" t="s">
        <v>179</v>
      </c>
      <c r="AU280" s="188" t="s">
        <v>89</v>
      </c>
      <c r="AY280" s="18" t="s">
        <v>177</v>
      </c>
      <c r="BE280" s="189">
        <f>IF(N280="základní",J280,0)</f>
        <v>0</v>
      </c>
      <c r="BF280" s="189">
        <f>IF(N280="snížená",J280,0)</f>
        <v>0</v>
      </c>
      <c r="BG280" s="189">
        <f>IF(N280="zákl. přenesená",J280,0)</f>
        <v>0</v>
      </c>
      <c r="BH280" s="189">
        <f>IF(N280="sníž. přenesená",J280,0)</f>
        <v>0</v>
      </c>
      <c r="BI280" s="189">
        <f>IF(N280="nulová",J280,0)</f>
        <v>0</v>
      </c>
      <c r="BJ280" s="18" t="s">
        <v>87</v>
      </c>
      <c r="BK280" s="189">
        <f>ROUND(I280*H280,2)</f>
        <v>0</v>
      </c>
      <c r="BL280" s="18" t="s">
        <v>297</v>
      </c>
      <c r="BM280" s="188" t="s">
        <v>1711</v>
      </c>
    </row>
    <row r="281" spans="1:65" s="2" customFormat="1" ht="16.5" customHeight="1">
      <c r="A281" s="33"/>
      <c r="B281" s="141"/>
      <c r="C281" s="214" t="s">
        <v>387</v>
      </c>
      <c r="D281" s="214" t="s">
        <v>303</v>
      </c>
      <c r="E281" s="215" t="s">
        <v>1073</v>
      </c>
      <c r="F281" s="216" t="s">
        <v>1074</v>
      </c>
      <c r="G281" s="217" t="s">
        <v>282</v>
      </c>
      <c r="H281" s="218">
        <v>18</v>
      </c>
      <c r="I281" s="219"/>
      <c r="J281" s="220">
        <f>ROUND(I281*H281,2)</f>
        <v>0</v>
      </c>
      <c r="K281" s="221"/>
      <c r="L281" s="222"/>
      <c r="M281" s="223" t="s">
        <v>1</v>
      </c>
      <c r="N281" s="224" t="s">
        <v>44</v>
      </c>
      <c r="O281" s="59"/>
      <c r="P281" s="186">
        <f>O281*H281</f>
        <v>0</v>
      </c>
      <c r="Q281" s="186">
        <v>1.2E-4</v>
      </c>
      <c r="R281" s="186">
        <f>Q281*H281</f>
        <v>2.16E-3</v>
      </c>
      <c r="S281" s="186">
        <v>0</v>
      </c>
      <c r="T281" s="187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88" t="s">
        <v>340</v>
      </c>
      <c r="AT281" s="188" t="s">
        <v>303</v>
      </c>
      <c r="AU281" s="188" t="s">
        <v>89</v>
      </c>
      <c r="AY281" s="18" t="s">
        <v>177</v>
      </c>
      <c r="BE281" s="189">
        <f>IF(N281="základní",J281,0)</f>
        <v>0</v>
      </c>
      <c r="BF281" s="189">
        <f>IF(N281="snížená",J281,0)</f>
        <v>0</v>
      </c>
      <c r="BG281" s="189">
        <f>IF(N281="zákl. přenesená",J281,0)</f>
        <v>0</v>
      </c>
      <c r="BH281" s="189">
        <f>IF(N281="sníž. přenesená",J281,0)</f>
        <v>0</v>
      </c>
      <c r="BI281" s="189">
        <f>IF(N281="nulová",J281,0)</f>
        <v>0</v>
      </c>
      <c r="BJ281" s="18" t="s">
        <v>87</v>
      </c>
      <c r="BK281" s="189">
        <f>ROUND(I281*H281,2)</f>
        <v>0</v>
      </c>
      <c r="BL281" s="18" t="s">
        <v>297</v>
      </c>
      <c r="BM281" s="188" t="s">
        <v>1712</v>
      </c>
    </row>
    <row r="282" spans="1:65" s="13" customFormat="1">
      <c r="B282" s="190"/>
      <c r="D282" s="191" t="s">
        <v>184</v>
      </c>
      <c r="F282" s="193" t="s">
        <v>1713</v>
      </c>
      <c r="H282" s="194">
        <v>18</v>
      </c>
      <c r="I282" s="195"/>
      <c r="L282" s="190"/>
      <c r="M282" s="196"/>
      <c r="N282" s="197"/>
      <c r="O282" s="197"/>
      <c r="P282" s="197"/>
      <c r="Q282" s="197"/>
      <c r="R282" s="197"/>
      <c r="S282" s="197"/>
      <c r="T282" s="198"/>
      <c r="AT282" s="192" t="s">
        <v>184</v>
      </c>
      <c r="AU282" s="192" t="s">
        <v>89</v>
      </c>
      <c r="AV282" s="13" t="s">
        <v>89</v>
      </c>
      <c r="AW282" s="13" t="s">
        <v>3</v>
      </c>
      <c r="AX282" s="13" t="s">
        <v>87</v>
      </c>
      <c r="AY282" s="192" t="s">
        <v>177</v>
      </c>
    </row>
    <row r="283" spans="1:65" s="2" customFormat="1" ht="16.5" customHeight="1">
      <c r="A283" s="33"/>
      <c r="B283" s="141"/>
      <c r="C283" s="176" t="s">
        <v>521</v>
      </c>
      <c r="D283" s="176" t="s">
        <v>179</v>
      </c>
      <c r="E283" s="177" t="s">
        <v>1087</v>
      </c>
      <c r="F283" s="178" t="s">
        <v>1088</v>
      </c>
      <c r="G283" s="179" t="s">
        <v>282</v>
      </c>
      <c r="H283" s="180">
        <v>10</v>
      </c>
      <c r="I283" s="181"/>
      <c r="J283" s="182">
        <f>ROUND(I283*H283,2)</f>
        <v>0</v>
      </c>
      <c r="K283" s="183"/>
      <c r="L283" s="34"/>
      <c r="M283" s="184" t="s">
        <v>1</v>
      </c>
      <c r="N283" s="185" t="s">
        <v>44</v>
      </c>
      <c r="O283" s="59"/>
      <c r="P283" s="186">
        <f>O283*H283</f>
        <v>0</v>
      </c>
      <c r="Q283" s="186">
        <v>0</v>
      </c>
      <c r="R283" s="186">
        <f>Q283*H283</f>
        <v>0</v>
      </c>
      <c r="S283" s="186">
        <v>0</v>
      </c>
      <c r="T283" s="187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88" t="s">
        <v>297</v>
      </c>
      <c r="AT283" s="188" t="s">
        <v>179</v>
      </c>
      <c r="AU283" s="188" t="s">
        <v>89</v>
      </c>
      <c r="AY283" s="18" t="s">
        <v>177</v>
      </c>
      <c r="BE283" s="189">
        <f>IF(N283="základní",J283,0)</f>
        <v>0</v>
      </c>
      <c r="BF283" s="189">
        <f>IF(N283="snížená",J283,0)</f>
        <v>0</v>
      </c>
      <c r="BG283" s="189">
        <f>IF(N283="zákl. přenesená",J283,0)</f>
        <v>0</v>
      </c>
      <c r="BH283" s="189">
        <f>IF(N283="sníž. přenesená",J283,0)</f>
        <v>0</v>
      </c>
      <c r="BI283" s="189">
        <f>IF(N283="nulová",J283,0)</f>
        <v>0</v>
      </c>
      <c r="BJ283" s="18" t="s">
        <v>87</v>
      </c>
      <c r="BK283" s="189">
        <f>ROUND(I283*H283,2)</f>
        <v>0</v>
      </c>
      <c r="BL283" s="18" t="s">
        <v>297</v>
      </c>
      <c r="BM283" s="188" t="s">
        <v>1714</v>
      </c>
    </row>
    <row r="284" spans="1:65" s="2" customFormat="1" ht="16.5" customHeight="1">
      <c r="A284" s="33"/>
      <c r="B284" s="141"/>
      <c r="C284" s="214" t="s">
        <v>526</v>
      </c>
      <c r="D284" s="214" t="s">
        <v>303</v>
      </c>
      <c r="E284" s="215" t="s">
        <v>1091</v>
      </c>
      <c r="F284" s="216" t="s">
        <v>1092</v>
      </c>
      <c r="G284" s="217" t="s">
        <v>282</v>
      </c>
      <c r="H284" s="218">
        <v>12</v>
      </c>
      <c r="I284" s="219"/>
      <c r="J284" s="220">
        <f>ROUND(I284*H284,2)</f>
        <v>0</v>
      </c>
      <c r="K284" s="221"/>
      <c r="L284" s="222"/>
      <c r="M284" s="223" t="s">
        <v>1</v>
      </c>
      <c r="N284" s="224" t="s">
        <v>44</v>
      </c>
      <c r="O284" s="59"/>
      <c r="P284" s="186">
        <f>O284*H284</f>
        <v>0</v>
      </c>
      <c r="Q284" s="186">
        <v>1E-4</v>
      </c>
      <c r="R284" s="186">
        <f>Q284*H284</f>
        <v>1.2000000000000001E-3</v>
      </c>
      <c r="S284" s="186">
        <v>0</v>
      </c>
      <c r="T284" s="187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88" t="s">
        <v>340</v>
      </c>
      <c r="AT284" s="188" t="s">
        <v>303</v>
      </c>
      <c r="AU284" s="188" t="s">
        <v>89</v>
      </c>
      <c r="AY284" s="18" t="s">
        <v>177</v>
      </c>
      <c r="BE284" s="189">
        <f>IF(N284="základní",J284,0)</f>
        <v>0</v>
      </c>
      <c r="BF284" s="189">
        <f>IF(N284="snížená",J284,0)</f>
        <v>0</v>
      </c>
      <c r="BG284" s="189">
        <f>IF(N284="zákl. přenesená",J284,0)</f>
        <v>0</v>
      </c>
      <c r="BH284" s="189">
        <f>IF(N284="sníž. přenesená",J284,0)</f>
        <v>0</v>
      </c>
      <c r="BI284" s="189">
        <f>IF(N284="nulová",J284,0)</f>
        <v>0</v>
      </c>
      <c r="BJ284" s="18" t="s">
        <v>87</v>
      </c>
      <c r="BK284" s="189">
        <f>ROUND(I284*H284,2)</f>
        <v>0</v>
      </c>
      <c r="BL284" s="18" t="s">
        <v>297</v>
      </c>
      <c r="BM284" s="188" t="s">
        <v>1715</v>
      </c>
    </row>
    <row r="285" spans="1:65" s="13" customFormat="1">
      <c r="B285" s="190"/>
      <c r="D285" s="191" t="s">
        <v>184</v>
      </c>
      <c r="F285" s="193" t="s">
        <v>1085</v>
      </c>
      <c r="H285" s="194">
        <v>12</v>
      </c>
      <c r="I285" s="195"/>
      <c r="L285" s="190"/>
      <c r="M285" s="196"/>
      <c r="N285" s="197"/>
      <c r="O285" s="197"/>
      <c r="P285" s="197"/>
      <c r="Q285" s="197"/>
      <c r="R285" s="197"/>
      <c r="S285" s="197"/>
      <c r="T285" s="198"/>
      <c r="AT285" s="192" t="s">
        <v>184</v>
      </c>
      <c r="AU285" s="192" t="s">
        <v>89</v>
      </c>
      <c r="AV285" s="13" t="s">
        <v>89</v>
      </c>
      <c r="AW285" s="13" t="s">
        <v>3</v>
      </c>
      <c r="AX285" s="13" t="s">
        <v>87</v>
      </c>
      <c r="AY285" s="192" t="s">
        <v>177</v>
      </c>
    </row>
    <row r="286" spans="1:65" s="2" customFormat="1" ht="16.5" customHeight="1">
      <c r="A286" s="33"/>
      <c r="B286" s="141"/>
      <c r="C286" s="176" t="s">
        <v>534</v>
      </c>
      <c r="D286" s="176" t="s">
        <v>179</v>
      </c>
      <c r="E286" s="177" t="s">
        <v>1111</v>
      </c>
      <c r="F286" s="178" t="s">
        <v>1112</v>
      </c>
      <c r="G286" s="179" t="s">
        <v>273</v>
      </c>
      <c r="H286" s="180">
        <v>2</v>
      </c>
      <c r="I286" s="181"/>
      <c r="J286" s="182">
        <f>ROUND(I286*H286,2)</f>
        <v>0</v>
      </c>
      <c r="K286" s="183"/>
      <c r="L286" s="34"/>
      <c r="M286" s="184" t="s">
        <v>1</v>
      </c>
      <c r="N286" s="185" t="s">
        <v>44</v>
      </c>
      <c r="O286" s="59"/>
      <c r="P286" s="186">
        <f>O286*H286</f>
        <v>0</v>
      </c>
      <c r="Q286" s="186">
        <v>0</v>
      </c>
      <c r="R286" s="186">
        <f>Q286*H286</f>
        <v>0</v>
      </c>
      <c r="S286" s="186">
        <v>0</v>
      </c>
      <c r="T286" s="187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88" t="s">
        <v>297</v>
      </c>
      <c r="AT286" s="188" t="s">
        <v>179</v>
      </c>
      <c r="AU286" s="188" t="s">
        <v>89</v>
      </c>
      <c r="AY286" s="18" t="s">
        <v>177</v>
      </c>
      <c r="BE286" s="189">
        <f>IF(N286="základní",J286,0)</f>
        <v>0</v>
      </c>
      <c r="BF286" s="189">
        <f>IF(N286="snížená",J286,0)</f>
        <v>0</v>
      </c>
      <c r="BG286" s="189">
        <f>IF(N286="zákl. přenesená",J286,0)</f>
        <v>0</v>
      </c>
      <c r="BH286" s="189">
        <f>IF(N286="sníž. přenesená",J286,0)</f>
        <v>0</v>
      </c>
      <c r="BI286" s="189">
        <f>IF(N286="nulová",J286,0)</f>
        <v>0</v>
      </c>
      <c r="BJ286" s="18" t="s">
        <v>87</v>
      </c>
      <c r="BK286" s="189">
        <f>ROUND(I286*H286,2)</f>
        <v>0</v>
      </c>
      <c r="BL286" s="18" t="s">
        <v>297</v>
      </c>
      <c r="BM286" s="188" t="s">
        <v>1716</v>
      </c>
    </row>
    <row r="287" spans="1:65" s="2" customFormat="1" ht="16.5" customHeight="1">
      <c r="A287" s="33"/>
      <c r="B287" s="141"/>
      <c r="C287" s="214" t="s">
        <v>391</v>
      </c>
      <c r="D287" s="214" t="s">
        <v>303</v>
      </c>
      <c r="E287" s="215" t="s">
        <v>1115</v>
      </c>
      <c r="F287" s="216" t="s">
        <v>1116</v>
      </c>
      <c r="G287" s="217" t="s">
        <v>273</v>
      </c>
      <c r="H287" s="218">
        <v>2</v>
      </c>
      <c r="I287" s="219"/>
      <c r="J287" s="220">
        <f>ROUND(I287*H287,2)</f>
        <v>0</v>
      </c>
      <c r="K287" s="221"/>
      <c r="L287" s="222"/>
      <c r="M287" s="223" t="s">
        <v>1</v>
      </c>
      <c r="N287" s="224" t="s">
        <v>44</v>
      </c>
      <c r="O287" s="59"/>
      <c r="P287" s="186">
        <f>O287*H287</f>
        <v>0</v>
      </c>
      <c r="Q287" s="186">
        <v>6.9999999999999994E-5</v>
      </c>
      <c r="R287" s="186">
        <f>Q287*H287</f>
        <v>1.3999999999999999E-4</v>
      </c>
      <c r="S287" s="186">
        <v>0</v>
      </c>
      <c r="T287" s="187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88" t="s">
        <v>340</v>
      </c>
      <c r="AT287" s="188" t="s">
        <v>303</v>
      </c>
      <c r="AU287" s="188" t="s">
        <v>89</v>
      </c>
      <c r="AY287" s="18" t="s">
        <v>177</v>
      </c>
      <c r="BE287" s="189">
        <f>IF(N287="základní",J287,0)</f>
        <v>0</v>
      </c>
      <c r="BF287" s="189">
        <f>IF(N287="snížená",J287,0)</f>
        <v>0</v>
      </c>
      <c r="BG287" s="189">
        <f>IF(N287="zákl. přenesená",J287,0)</f>
        <v>0</v>
      </c>
      <c r="BH287" s="189">
        <f>IF(N287="sníž. přenesená",J287,0)</f>
        <v>0</v>
      </c>
      <c r="BI287" s="189">
        <f>IF(N287="nulová",J287,0)</f>
        <v>0</v>
      </c>
      <c r="BJ287" s="18" t="s">
        <v>87</v>
      </c>
      <c r="BK287" s="189">
        <f>ROUND(I287*H287,2)</f>
        <v>0</v>
      </c>
      <c r="BL287" s="18" t="s">
        <v>297</v>
      </c>
      <c r="BM287" s="188" t="s">
        <v>1717</v>
      </c>
    </row>
    <row r="288" spans="1:65" s="2" customFormat="1" ht="16.5" customHeight="1">
      <c r="A288" s="33"/>
      <c r="B288" s="141"/>
      <c r="C288" s="176" t="s">
        <v>548</v>
      </c>
      <c r="D288" s="176" t="s">
        <v>179</v>
      </c>
      <c r="E288" s="177" t="s">
        <v>1153</v>
      </c>
      <c r="F288" s="178" t="s">
        <v>1154</v>
      </c>
      <c r="G288" s="179" t="s">
        <v>273</v>
      </c>
      <c r="H288" s="180">
        <v>1</v>
      </c>
      <c r="I288" s="181"/>
      <c r="J288" s="182">
        <f>ROUND(I288*H288,2)</f>
        <v>0</v>
      </c>
      <c r="K288" s="183"/>
      <c r="L288" s="34"/>
      <c r="M288" s="184" t="s">
        <v>1</v>
      </c>
      <c r="N288" s="185" t="s">
        <v>44</v>
      </c>
      <c r="O288" s="59"/>
      <c r="P288" s="186">
        <f>O288*H288</f>
        <v>0</v>
      </c>
      <c r="Q288" s="186">
        <v>0</v>
      </c>
      <c r="R288" s="186">
        <f>Q288*H288</f>
        <v>0</v>
      </c>
      <c r="S288" s="186">
        <v>0</v>
      </c>
      <c r="T288" s="187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88" t="s">
        <v>297</v>
      </c>
      <c r="AT288" s="188" t="s">
        <v>179</v>
      </c>
      <c r="AU288" s="188" t="s">
        <v>89</v>
      </c>
      <c r="AY288" s="18" t="s">
        <v>177</v>
      </c>
      <c r="BE288" s="189">
        <f>IF(N288="základní",J288,0)</f>
        <v>0</v>
      </c>
      <c r="BF288" s="189">
        <f>IF(N288="snížená",J288,0)</f>
        <v>0</v>
      </c>
      <c r="BG288" s="189">
        <f>IF(N288="zákl. přenesená",J288,0)</f>
        <v>0</v>
      </c>
      <c r="BH288" s="189">
        <f>IF(N288="sníž. přenesená",J288,0)</f>
        <v>0</v>
      </c>
      <c r="BI288" s="189">
        <f>IF(N288="nulová",J288,0)</f>
        <v>0</v>
      </c>
      <c r="BJ288" s="18" t="s">
        <v>87</v>
      </c>
      <c r="BK288" s="189">
        <f>ROUND(I288*H288,2)</f>
        <v>0</v>
      </c>
      <c r="BL288" s="18" t="s">
        <v>297</v>
      </c>
      <c r="BM288" s="188" t="s">
        <v>1718</v>
      </c>
    </row>
    <row r="289" spans="1:65" s="2" customFormat="1" ht="16.5" customHeight="1">
      <c r="A289" s="33"/>
      <c r="B289" s="141"/>
      <c r="C289" s="176" t="s">
        <v>395</v>
      </c>
      <c r="D289" s="176" t="s">
        <v>179</v>
      </c>
      <c r="E289" s="177" t="s">
        <v>1157</v>
      </c>
      <c r="F289" s="178" t="s">
        <v>1719</v>
      </c>
      <c r="G289" s="179" t="s">
        <v>798</v>
      </c>
      <c r="H289" s="233"/>
      <c r="I289" s="181"/>
      <c r="J289" s="182">
        <f>ROUND(I289*H289,2)</f>
        <v>0</v>
      </c>
      <c r="K289" s="183"/>
      <c r="L289" s="34"/>
      <c r="M289" s="184" t="s">
        <v>1</v>
      </c>
      <c r="N289" s="185" t="s">
        <v>44</v>
      </c>
      <c r="O289" s="59"/>
      <c r="P289" s="186">
        <f>O289*H289</f>
        <v>0</v>
      </c>
      <c r="Q289" s="186">
        <v>0</v>
      </c>
      <c r="R289" s="186">
        <f>Q289*H289</f>
        <v>0</v>
      </c>
      <c r="S289" s="186">
        <v>0</v>
      </c>
      <c r="T289" s="187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88" t="s">
        <v>297</v>
      </c>
      <c r="AT289" s="188" t="s">
        <v>179</v>
      </c>
      <c r="AU289" s="188" t="s">
        <v>89</v>
      </c>
      <c r="AY289" s="18" t="s">
        <v>177</v>
      </c>
      <c r="BE289" s="189">
        <f>IF(N289="základní",J289,0)</f>
        <v>0</v>
      </c>
      <c r="BF289" s="189">
        <f>IF(N289="snížená",J289,0)</f>
        <v>0</v>
      </c>
      <c r="BG289" s="189">
        <f>IF(N289="zákl. přenesená",J289,0)</f>
        <v>0</v>
      </c>
      <c r="BH289" s="189">
        <f>IF(N289="sníž. přenesená",J289,0)</f>
        <v>0</v>
      </c>
      <c r="BI289" s="189">
        <f>IF(N289="nulová",J289,0)</f>
        <v>0</v>
      </c>
      <c r="BJ289" s="18" t="s">
        <v>87</v>
      </c>
      <c r="BK289" s="189">
        <f>ROUND(I289*H289,2)</f>
        <v>0</v>
      </c>
      <c r="BL289" s="18" t="s">
        <v>297</v>
      </c>
      <c r="BM289" s="188" t="s">
        <v>1720</v>
      </c>
    </row>
    <row r="290" spans="1:65" s="2" customFormat="1" ht="16.5" customHeight="1">
      <c r="A290" s="33"/>
      <c r="B290" s="141"/>
      <c r="C290" s="176" t="s">
        <v>556</v>
      </c>
      <c r="D290" s="176" t="s">
        <v>179</v>
      </c>
      <c r="E290" s="177" t="s">
        <v>1161</v>
      </c>
      <c r="F290" s="178" t="s">
        <v>1162</v>
      </c>
      <c r="G290" s="179" t="s">
        <v>798</v>
      </c>
      <c r="H290" s="233"/>
      <c r="I290" s="181"/>
      <c r="J290" s="182">
        <f>ROUND(I290*H290,2)</f>
        <v>0</v>
      </c>
      <c r="K290" s="183"/>
      <c r="L290" s="34"/>
      <c r="M290" s="184" t="s">
        <v>1</v>
      </c>
      <c r="N290" s="185" t="s">
        <v>44</v>
      </c>
      <c r="O290" s="59"/>
      <c r="P290" s="186">
        <f>O290*H290</f>
        <v>0</v>
      </c>
      <c r="Q290" s="186">
        <v>0</v>
      </c>
      <c r="R290" s="186">
        <f>Q290*H290</f>
        <v>0</v>
      </c>
      <c r="S290" s="186">
        <v>0</v>
      </c>
      <c r="T290" s="187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88" t="s">
        <v>297</v>
      </c>
      <c r="AT290" s="188" t="s">
        <v>179</v>
      </c>
      <c r="AU290" s="188" t="s">
        <v>89</v>
      </c>
      <c r="AY290" s="18" t="s">
        <v>177</v>
      </c>
      <c r="BE290" s="189">
        <f>IF(N290="základní",J290,0)</f>
        <v>0</v>
      </c>
      <c r="BF290" s="189">
        <f>IF(N290="snížená",J290,0)</f>
        <v>0</v>
      </c>
      <c r="BG290" s="189">
        <f>IF(N290="zákl. přenesená",J290,0)</f>
        <v>0</v>
      </c>
      <c r="BH290" s="189">
        <f>IF(N290="sníž. přenesená",J290,0)</f>
        <v>0</v>
      </c>
      <c r="BI290" s="189">
        <f>IF(N290="nulová",J290,0)</f>
        <v>0</v>
      </c>
      <c r="BJ290" s="18" t="s">
        <v>87</v>
      </c>
      <c r="BK290" s="189">
        <f>ROUND(I290*H290,2)</f>
        <v>0</v>
      </c>
      <c r="BL290" s="18" t="s">
        <v>297</v>
      </c>
      <c r="BM290" s="188" t="s">
        <v>1721</v>
      </c>
    </row>
    <row r="291" spans="1:65" s="12" customFormat="1" ht="22.95" customHeight="1">
      <c r="B291" s="163"/>
      <c r="D291" s="164" t="s">
        <v>78</v>
      </c>
      <c r="E291" s="174" t="s">
        <v>1227</v>
      </c>
      <c r="F291" s="174" t="s">
        <v>1228</v>
      </c>
      <c r="I291" s="166"/>
      <c r="J291" s="175">
        <f>BK291</f>
        <v>0</v>
      </c>
      <c r="L291" s="163"/>
      <c r="M291" s="168"/>
      <c r="N291" s="169"/>
      <c r="O291" s="169"/>
      <c r="P291" s="170">
        <f>SUM(P292:P296)</f>
        <v>0</v>
      </c>
      <c r="Q291" s="169"/>
      <c r="R291" s="170">
        <f>SUM(R292:R296)</f>
        <v>9.4500000000000001E-3</v>
      </c>
      <c r="S291" s="169"/>
      <c r="T291" s="171">
        <f>SUM(T292:T296)</f>
        <v>0</v>
      </c>
      <c r="AR291" s="164" t="s">
        <v>89</v>
      </c>
      <c r="AT291" s="172" t="s">
        <v>78</v>
      </c>
      <c r="AU291" s="172" t="s">
        <v>87</v>
      </c>
      <c r="AY291" s="164" t="s">
        <v>177</v>
      </c>
      <c r="BK291" s="173">
        <f>SUM(BK292:BK296)</f>
        <v>0</v>
      </c>
    </row>
    <row r="292" spans="1:65" s="2" customFormat="1" ht="16.5" customHeight="1">
      <c r="A292" s="33"/>
      <c r="B292" s="141"/>
      <c r="C292" s="176" t="s">
        <v>401</v>
      </c>
      <c r="D292" s="176" t="s">
        <v>179</v>
      </c>
      <c r="E292" s="177" t="s">
        <v>1234</v>
      </c>
      <c r="F292" s="178" t="s">
        <v>1235</v>
      </c>
      <c r="G292" s="179" t="s">
        <v>282</v>
      </c>
      <c r="H292" s="180">
        <v>3</v>
      </c>
      <c r="I292" s="181"/>
      <c r="J292" s="182">
        <f>ROUND(I292*H292,2)</f>
        <v>0</v>
      </c>
      <c r="K292" s="183"/>
      <c r="L292" s="34"/>
      <c r="M292" s="184" t="s">
        <v>1</v>
      </c>
      <c r="N292" s="185" t="s">
        <v>44</v>
      </c>
      <c r="O292" s="59"/>
      <c r="P292" s="186">
        <f>O292*H292</f>
        <v>0</v>
      </c>
      <c r="Q292" s="186">
        <v>3.15E-3</v>
      </c>
      <c r="R292" s="186">
        <f>Q292*H292</f>
        <v>9.4500000000000001E-3</v>
      </c>
      <c r="S292" s="186">
        <v>0</v>
      </c>
      <c r="T292" s="187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88" t="s">
        <v>297</v>
      </c>
      <c r="AT292" s="188" t="s">
        <v>179</v>
      </c>
      <c r="AU292" s="188" t="s">
        <v>89</v>
      </c>
      <c r="AY292" s="18" t="s">
        <v>177</v>
      </c>
      <c r="BE292" s="189">
        <f>IF(N292="základní",J292,0)</f>
        <v>0</v>
      </c>
      <c r="BF292" s="189">
        <f>IF(N292="snížená",J292,0)</f>
        <v>0</v>
      </c>
      <c r="BG292" s="189">
        <f>IF(N292="zákl. přenesená",J292,0)</f>
        <v>0</v>
      </c>
      <c r="BH292" s="189">
        <f>IF(N292="sníž. přenesená",J292,0)</f>
        <v>0</v>
      </c>
      <c r="BI292" s="189">
        <f>IF(N292="nulová",J292,0)</f>
        <v>0</v>
      </c>
      <c r="BJ292" s="18" t="s">
        <v>87</v>
      </c>
      <c r="BK292" s="189">
        <f>ROUND(I292*H292,2)</f>
        <v>0</v>
      </c>
      <c r="BL292" s="18" t="s">
        <v>297</v>
      </c>
      <c r="BM292" s="188" t="s">
        <v>1722</v>
      </c>
    </row>
    <row r="293" spans="1:65" s="13" customFormat="1">
      <c r="B293" s="190"/>
      <c r="D293" s="191" t="s">
        <v>184</v>
      </c>
      <c r="E293" s="192" t="s">
        <v>1</v>
      </c>
      <c r="F293" s="193" t="s">
        <v>1659</v>
      </c>
      <c r="H293" s="194">
        <v>1.5</v>
      </c>
      <c r="I293" s="195"/>
      <c r="L293" s="190"/>
      <c r="M293" s="196"/>
      <c r="N293" s="197"/>
      <c r="O293" s="197"/>
      <c r="P293" s="197"/>
      <c r="Q293" s="197"/>
      <c r="R293" s="197"/>
      <c r="S293" s="197"/>
      <c r="T293" s="198"/>
      <c r="AT293" s="192" t="s">
        <v>184</v>
      </c>
      <c r="AU293" s="192" t="s">
        <v>89</v>
      </c>
      <c r="AV293" s="13" t="s">
        <v>89</v>
      </c>
      <c r="AW293" s="13" t="s">
        <v>35</v>
      </c>
      <c r="AX293" s="13" t="s">
        <v>79</v>
      </c>
      <c r="AY293" s="192" t="s">
        <v>177</v>
      </c>
    </row>
    <row r="294" spans="1:65" s="13" customFormat="1">
      <c r="B294" s="190"/>
      <c r="D294" s="191" t="s">
        <v>184</v>
      </c>
      <c r="E294" s="192" t="s">
        <v>1</v>
      </c>
      <c r="F294" s="193" t="s">
        <v>1660</v>
      </c>
      <c r="H294" s="194">
        <v>1.5</v>
      </c>
      <c r="I294" s="195"/>
      <c r="L294" s="190"/>
      <c r="M294" s="196"/>
      <c r="N294" s="197"/>
      <c r="O294" s="197"/>
      <c r="P294" s="197"/>
      <c r="Q294" s="197"/>
      <c r="R294" s="197"/>
      <c r="S294" s="197"/>
      <c r="T294" s="198"/>
      <c r="AT294" s="192" t="s">
        <v>184</v>
      </c>
      <c r="AU294" s="192" t="s">
        <v>89</v>
      </c>
      <c r="AV294" s="13" t="s">
        <v>89</v>
      </c>
      <c r="AW294" s="13" t="s">
        <v>35</v>
      </c>
      <c r="AX294" s="13" t="s">
        <v>79</v>
      </c>
      <c r="AY294" s="192" t="s">
        <v>177</v>
      </c>
    </row>
    <row r="295" spans="1:65" s="14" customFormat="1">
      <c r="B295" s="199"/>
      <c r="D295" s="191" t="s">
        <v>184</v>
      </c>
      <c r="E295" s="200" t="s">
        <v>1</v>
      </c>
      <c r="F295" s="201" t="s">
        <v>186</v>
      </c>
      <c r="H295" s="202">
        <v>3</v>
      </c>
      <c r="I295" s="203"/>
      <c r="L295" s="199"/>
      <c r="M295" s="204"/>
      <c r="N295" s="205"/>
      <c r="O295" s="205"/>
      <c r="P295" s="205"/>
      <c r="Q295" s="205"/>
      <c r="R295" s="205"/>
      <c r="S295" s="205"/>
      <c r="T295" s="206"/>
      <c r="AT295" s="200" t="s">
        <v>184</v>
      </c>
      <c r="AU295" s="200" t="s">
        <v>89</v>
      </c>
      <c r="AV295" s="14" t="s">
        <v>183</v>
      </c>
      <c r="AW295" s="14" t="s">
        <v>35</v>
      </c>
      <c r="AX295" s="14" t="s">
        <v>87</v>
      </c>
      <c r="AY295" s="200" t="s">
        <v>177</v>
      </c>
    </row>
    <row r="296" spans="1:65" s="2" customFormat="1" ht="16.5" customHeight="1">
      <c r="A296" s="33"/>
      <c r="B296" s="141"/>
      <c r="C296" s="176" t="s">
        <v>563</v>
      </c>
      <c r="D296" s="176" t="s">
        <v>179</v>
      </c>
      <c r="E296" s="177" t="s">
        <v>1265</v>
      </c>
      <c r="F296" s="178" t="s">
        <v>1266</v>
      </c>
      <c r="G296" s="179" t="s">
        <v>798</v>
      </c>
      <c r="H296" s="233"/>
      <c r="I296" s="181"/>
      <c r="J296" s="182">
        <f>ROUND(I296*H296,2)</f>
        <v>0</v>
      </c>
      <c r="K296" s="183"/>
      <c r="L296" s="34"/>
      <c r="M296" s="184" t="s">
        <v>1</v>
      </c>
      <c r="N296" s="185" t="s">
        <v>44</v>
      </c>
      <c r="O296" s="59"/>
      <c r="P296" s="186">
        <f>O296*H296</f>
        <v>0</v>
      </c>
      <c r="Q296" s="186">
        <v>0</v>
      </c>
      <c r="R296" s="186">
        <f>Q296*H296</f>
        <v>0</v>
      </c>
      <c r="S296" s="186">
        <v>0</v>
      </c>
      <c r="T296" s="187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88" t="s">
        <v>297</v>
      </c>
      <c r="AT296" s="188" t="s">
        <v>179</v>
      </c>
      <c r="AU296" s="188" t="s">
        <v>89</v>
      </c>
      <c r="AY296" s="18" t="s">
        <v>177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8" t="s">
        <v>87</v>
      </c>
      <c r="BK296" s="189">
        <f>ROUND(I296*H296,2)</f>
        <v>0</v>
      </c>
      <c r="BL296" s="18" t="s">
        <v>297</v>
      </c>
      <c r="BM296" s="188" t="s">
        <v>1723</v>
      </c>
    </row>
    <row r="297" spans="1:65" s="12" customFormat="1" ht="22.95" customHeight="1">
      <c r="B297" s="163"/>
      <c r="D297" s="164" t="s">
        <v>78</v>
      </c>
      <c r="E297" s="174" t="s">
        <v>1267</v>
      </c>
      <c r="F297" s="174" t="s">
        <v>1268</v>
      </c>
      <c r="I297" s="166"/>
      <c r="J297" s="175">
        <f>BK297</f>
        <v>0</v>
      </c>
      <c r="L297" s="163"/>
      <c r="M297" s="168"/>
      <c r="N297" s="169"/>
      <c r="O297" s="169"/>
      <c r="P297" s="170">
        <f>SUM(P298:P308)</f>
        <v>0</v>
      </c>
      <c r="Q297" s="169"/>
      <c r="R297" s="170">
        <f>SUM(R298:R308)</f>
        <v>0.18233099999999999</v>
      </c>
      <c r="S297" s="169"/>
      <c r="T297" s="171">
        <f>SUM(T298:T308)</f>
        <v>0</v>
      </c>
      <c r="AR297" s="164" t="s">
        <v>89</v>
      </c>
      <c r="AT297" s="172" t="s">
        <v>78</v>
      </c>
      <c r="AU297" s="172" t="s">
        <v>87</v>
      </c>
      <c r="AY297" s="164" t="s">
        <v>177</v>
      </c>
      <c r="BK297" s="173">
        <f>SUM(BK298:BK308)</f>
        <v>0</v>
      </c>
    </row>
    <row r="298" spans="1:65" s="2" customFormat="1" ht="24" customHeight="1">
      <c r="A298" s="33"/>
      <c r="B298" s="141"/>
      <c r="C298" s="176" t="s">
        <v>410</v>
      </c>
      <c r="D298" s="176" t="s">
        <v>179</v>
      </c>
      <c r="E298" s="177" t="s">
        <v>1270</v>
      </c>
      <c r="F298" s="178" t="s">
        <v>1271</v>
      </c>
      <c r="G298" s="179" t="s">
        <v>282</v>
      </c>
      <c r="H298" s="180">
        <v>13.8</v>
      </c>
      <c r="I298" s="181"/>
      <c r="J298" s="182">
        <f>ROUND(I298*H298,2)</f>
        <v>0</v>
      </c>
      <c r="K298" s="183"/>
      <c r="L298" s="34"/>
      <c r="M298" s="184" t="s">
        <v>1</v>
      </c>
      <c r="N298" s="185" t="s">
        <v>44</v>
      </c>
      <c r="O298" s="59"/>
      <c r="P298" s="186">
        <f>O298*H298</f>
        <v>0</v>
      </c>
      <c r="Q298" s="186">
        <v>0</v>
      </c>
      <c r="R298" s="186">
        <f>Q298*H298</f>
        <v>0</v>
      </c>
      <c r="S298" s="186">
        <v>0</v>
      </c>
      <c r="T298" s="187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88" t="s">
        <v>297</v>
      </c>
      <c r="AT298" s="188" t="s">
        <v>179</v>
      </c>
      <c r="AU298" s="188" t="s">
        <v>89</v>
      </c>
      <c r="AY298" s="18" t="s">
        <v>177</v>
      </c>
      <c r="BE298" s="189">
        <f>IF(N298="základní",J298,0)</f>
        <v>0</v>
      </c>
      <c r="BF298" s="189">
        <f>IF(N298="snížená",J298,0)</f>
        <v>0</v>
      </c>
      <c r="BG298" s="189">
        <f>IF(N298="zákl. přenesená",J298,0)</f>
        <v>0</v>
      </c>
      <c r="BH298" s="189">
        <f>IF(N298="sníž. přenesená",J298,0)</f>
        <v>0</v>
      </c>
      <c r="BI298" s="189">
        <f>IF(N298="nulová",J298,0)</f>
        <v>0</v>
      </c>
      <c r="BJ298" s="18" t="s">
        <v>87</v>
      </c>
      <c r="BK298" s="189">
        <f>ROUND(I298*H298,2)</f>
        <v>0</v>
      </c>
      <c r="BL298" s="18" t="s">
        <v>297</v>
      </c>
      <c r="BM298" s="188" t="s">
        <v>1724</v>
      </c>
    </row>
    <row r="299" spans="1:65" s="15" customFormat="1">
      <c r="B299" s="207"/>
      <c r="D299" s="191" t="s">
        <v>184</v>
      </c>
      <c r="E299" s="208" t="s">
        <v>1</v>
      </c>
      <c r="F299" s="209" t="s">
        <v>1273</v>
      </c>
      <c r="H299" s="208" t="s">
        <v>1</v>
      </c>
      <c r="I299" s="210"/>
      <c r="L299" s="207"/>
      <c r="M299" s="211"/>
      <c r="N299" s="212"/>
      <c r="O299" s="212"/>
      <c r="P299" s="212"/>
      <c r="Q299" s="212"/>
      <c r="R299" s="212"/>
      <c r="S299" s="212"/>
      <c r="T299" s="213"/>
      <c r="AT299" s="208" t="s">
        <v>184</v>
      </c>
      <c r="AU299" s="208" t="s">
        <v>89</v>
      </c>
      <c r="AV299" s="15" t="s">
        <v>87</v>
      </c>
      <c r="AW299" s="15" t="s">
        <v>35</v>
      </c>
      <c r="AX299" s="15" t="s">
        <v>79</v>
      </c>
      <c r="AY299" s="208" t="s">
        <v>177</v>
      </c>
    </row>
    <row r="300" spans="1:65" s="13" customFormat="1">
      <c r="B300" s="190"/>
      <c r="D300" s="191" t="s">
        <v>184</v>
      </c>
      <c r="E300" s="192" t="s">
        <v>1</v>
      </c>
      <c r="F300" s="193" t="s">
        <v>1653</v>
      </c>
      <c r="H300" s="194">
        <v>6.9</v>
      </c>
      <c r="I300" s="195"/>
      <c r="L300" s="190"/>
      <c r="M300" s="196"/>
      <c r="N300" s="197"/>
      <c r="O300" s="197"/>
      <c r="P300" s="197"/>
      <c r="Q300" s="197"/>
      <c r="R300" s="197"/>
      <c r="S300" s="197"/>
      <c r="T300" s="198"/>
      <c r="AT300" s="192" t="s">
        <v>184</v>
      </c>
      <c r="AU300" s="192" t="s">
        <v>89</v>
      </c>
      <c r="AV300" s="13" t="s">
        <v>89</v>
      </c>
      <c r="AW300" s="13" t="s">
        <v>35</v>
      </c>
      <c r="AX300" s="13" t="s">
        <v>79</v>
      </c>
      <c r="AY300" s="192" t="s">
        <v>177</v>
      </c>
    </row>
    <row r="301" spans="1:65" s="13" customFormat="1">
      <c r="B301" s="190"/>
      <c r="D301" s="191" t="s">
        <v>184</v>
      </c>
      <c r="E301" s="192" t="s">
        <v>1</v>
      </c>
      <c r="F301" s="193" t="s">
        <v>1654</v>
      </c>
      <c r="H301" s="194">
        <v>6.9</v>
      </c>
      <c r="I301" s="195"/>
      <c r="L301" s="190"/>
      <c r="M301" s="196"/>
      <c r="N301" s="197"/>
      <c r="O301" s="197"/>
      <c r="P301" s="197"/>
      <c r="Q301" s="197"/>
      <c r="R301" s="197"/>
      <c r="S301" s="197"/>
      <c r="T301" s="198"/>
      <c r="AT301" s="192" t="s">
        <v>184</v>
      </c>
      <c r="AU301" s="192" t="s">
        <v>89</v>
      </c>
      <c r="AV301" s="13" t="s">
        <v>89</v>
      </c>
      <c r="AW301" s="13" t="s">
        <v>35</v>
      </c>
      <c r="AX301" s="13" t="s">
        <v>79</v>
      </c>
      <c r="AY301" s="192" t="s">
        <v>177</v>
      </c>
    </row>
    <row r="302" spans="1:65" s="14" customFormat="1">
      <c r="B302" s="199"/>
      <c r="D302" s="191" t="s">
        <v>184</v>
      </c>
      <c r="E302" s="200" t="s">
        <v>1</v>
      </c>
      <c r="F302" s="201" t="s">
        <v>186</v>
      </c>
      <c r="H302" s="202">
        <v>13.8</v>
      </c>
      <c r="I302" s="203"/>
      <c r="L302" s="199"/>
      <c r="M302" s="204"/>
      <c r="N302" s="205"/>
      <c r="O302" s="205"/>
      <c r="P302" s="205"/>
      <c r="Q302" s="205"/>
      <c r="R302" s="205"/>
      <c r="S302" s="205"/>
      <c r="T302" s="206"/>
      <c r="AT302" s="200" t="s">
        <v>184</v>
      </c>
      <c r="AU302" s="200" t="s">
        <v>89</v>
      </c>
      <c r="AV302" s="14" t="s">
        <v>183</v>
      </c>
      <c r="AW302" s="14" t="s">
        <v>35</v>
      </c>
      <c r="AX302" s="14" t="s">
        <v>87</v>
      </c>
      <c r="AY302" s="200" t="s">
        <v>177</v>
      </c>
    </row>
    <row r="303" spans="1:65" s="2" customFormat="1" ht="16.5" customHeight="1">
      <c r="A303" s="33"/>
      <c r="B303" s="141"/>
      <c r="C303" s="176" t="s">
        <v>571</v>
      </c>
      <c r="D303" s="176" t="s">
        <v>179</v>
      </c>
      <c r="E303" s="177" t="s">
        <v>1287</v>
      </c>
      <c r="F303" s="178" t="s">
        <v>1288</v>
      </c>
      <c r="G303" s="179" t="s">
        <v>182</v>
      </c>
      <c r="H303" s="180">
        <v>5.85</v>
      </c>
      <c r="I303" s="181"/>
      <c r="J303" s="182">
        <f>ROUND(I303*H303,2)</f>
        <v>0</v>
      </c>
      <c r="K303" s="183"/>
      <c r="L303" s="34"/>
      <c r="M303" s="184" t="s">
        <v>1</v>
      </c>
      <c r="N303" s="185" t="s">
        <v>44</v>
      </c>
      <c r="O303" s="59"/>
      <c r="P303" s="186">
        <f>O303*H303</f>
        <v>0</v>
      </c>
      <c r="Q303" s="186">
        <v>2.5999999999999998E-4</v>
      </c>
      <c r="R303" s="186">
        <f>Q303*H303</f>
        <v>1.5209999999999998E-3</v>
      </c>
      <c r="S303" s="186">
        <v>0</v>
      </c>
      <c r="T303" s="187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88" t="s">
        <v>297</v>
      </c>
      <c r="AT303" s="188" t="s">
        <v>179</v>
      </c>
      <c r="AU303" s="188" t="s">
        <v>89</v>
      </c>
      <c r="AY303" s="18" t="s">
        <v>177</v>
      </c>
      <c r="BE303" s="189">
        <f>IF(N303="základní",J303,0)</f>
        <v>0</v>
      </c>
      <c r="BF303" s="189">
        <f>IF(N303="snížená",J303,0)</f>
        <v>0</v>
      </c>
      <c r="BG303" s="189">
        <f>IF(N303="zákl. přenesená",J303,0)</f>
        <v>0</v>
      </c>
      <c r="BH303" s="189">
        <f>IF(N303="sníž. přenesená",J303,0)</f>
        <v>0</v>
      </c>
      <c r="BI303" s="189">
        <f>IF(N303="nulová",J303,0)</f>
        <v>0</v>
      </c>
      <c r="BJ303" s="18" t="s">
        <v>87</v>
      </c>
      <c r="BK303" s="189">
        <f>ROUND(I303*H303,2)</f>
        <v>0</v>
      </c>
      <c r="BL303" s="18" t="s">
        <v>297</v>
      </c>
      <c r="BM303" s="188" t="s">
        <v>1725</v>
      </c>
    </row>
    <row r="304" spans="1:65" s="13" customFormat="1">
      <c r="B304" s="190"/>
      <c r="D304" s="191" t="s">
        <v>184</v>
      </c>
      <c r="E304" s="192" t="s">
        <v>1</v>
      </c>
      <c r="F304" s="193" t="s">
        <v>1726</v>
      </c>
      <c r="H304" s="194">
        <v>2.9249999999999998</v>
      </c>
      <c r="I304" s="195"/>
      <c r="L304" s="190"/>
      <c r="M304" s="196"/>
      <c r="N304" s="197"/>
      <c r="O304" s="197"/>
      <c r="P304" s="197"/>
      <c r="Q304" s="197"/>
      <c r="R304" s="197"/>
      <c r="S304" s="197"/>
      <c r="T304" s="198"/>
      <c r="AT304" s="192" t="s">
        <v>184</v>
      </c>
      <c r="AU304" s="192" t="s">
        <v>89</v>
      </c>
      <c r="AV304" s="13" t="s">
        <v>89</v>
      </c>
      <c r="AW304" s="13" t="s">
        <v>35</v>
      </c>
      <c r="AX304" s="13" t="s">
        <v>79</v>
      </c>
      <c r="AY304" s="192" t="s">
        <v>177</v>
      </c>
    </row>
    <row r="305" spans="1:65" s="13" customFormat="1">
      <c r="B305" s="190"/>
      <c r="D305" s="191" t="s">
        <v>184</v>
      </c>
      <c r="E305" s="192" t="s">
        <v>1</v>
      </c>
      <c r="F305" s="193" t="s">
        <v>1727</v>
      </c>
      <c r="H305" s="194">
        <v>2.9249999999999998</v>
      </c>
      <c r="I305" s="195"/>
      <c r="L305" s="190"/>
      <c r="M305" s="196"/>
      <c r="N305" s="197"/>
      <c r="O305" s="197"/>
      <c r="P305" s="197"/>
      <c r="Q305" s="197"/>
      <c r="R305" s="197"/>
      <c r="S305" s="197"/>
      <c r="T305" s="198"/>
      <c r="AT305" s="192" t="s">
        <v>184</v>
      </c>
      <c r="AU305" s="192" t="s">
        <v>89</v>
      </c>
      <c r="AV305" s="13" t="s">
        <v>89</v>
      </c>
      <c r="AW305" s="13" t="s">
        <v>35</v>
      </c>
      <c r="AX305" s="13" t="s">
        <v>79</v>
      </c>
      <c r="AY305" s="192" t="s">
        <v>177</v>
      </c>
    </row>
    <row r="306" spans="1:65" s="14" customFormat="1">
      <c r="B306" s="199"/>
      <c r="D306" s="191" t="s">
        <v>184</v>
      </c>
      <c r="E306" s="200" t="s">
        <v>1</v>
      </c>
      <c r="F306" s="201" t="s">
        <v>186</v>
      </c>
      <c r="H306" s="202">
        <v>5.85</v>
      </c>
      <c r="I306" s="203"/>
      <c r="L306" s="199"/>
      <c r="M306" s="204"/>
      <c r="N306" s="205"/>
      <c r="O306" s="205"/>
      <c r="P306" s="205"/>
      <c r="Q306" s="205"/>
      <c r="R306" s="205"/>
      <c r="S306" s="205"/>
      <c r="T306" s="206"/>
      <c r="AT306" s="200" t="s">
        <v>184</v>
      </c>
      <c r="AU306" s="200" t="s">
        <v>89</v>
      </c>
      <c r="AV306" s="14" t="s">
        <v>183</v>
      </c>
      <c r="AW306" s="14" t="s">
        <v>35</v>
      </c>
      <c r="AX306" s="14" t="s">
        <v>87</v>
      </c>
      <c r="AY306" s="200" t="s">
        <v>177</v>
      </c>
    </row>
    <row r="307" spans="1:65" s="2" customFormat="1" ht="16.5" customHeight="1">
      <c r="A307" s="33"/>
      <c r="B307" s="141"/>
      <c r="C307" s="214" t="s">
        <v>576</v>
      </c>
      <c r="D307" s="214" t="s">
        <v>303</v>
      </c>
      <c r="E307" s="215" t="s">
        <v>1299</v>
      </c>
      <c r="F307" s="216" t="s">
        <v>1300</v>
      </c>
      <c r="G307" s="217" t="s">
        <v>182</v>
      </c>
      <c r="H307" s="218">
        <v>6.3</v>
      </c>
      <c r="I307" s="219"/>
      <c r="J307" s="220">
        <f>ROUND(I307*H307,2)</f>
        <v>0</v>
      </c>
      <c r="K307" s="221"/>
      <c r="L307" s="222"/>
      <c r="M307" s="223" t="s">
        <v>1</v>
      </c>
      <c r="N307" s="224" t="s">
        <v>44</v>
      </c>
      <c r="O307" s="59"/>
      <c r="P307" s="186">
        <f>O307*H307</f>
        <v>0</v>
      </c>
      <c r="Q307" s="186">
        <v>2.87E-2</v>
      </c>
      <c r="R307" s="186">
        <f>Q307*H307</f>
        <v>0.18081</v>
      </c>
      <c r="S307" s="186">
        <v>0</v>
      </c>
      <c r="T307" s="187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88" t="s">
        <v>340</v>
      </c>
      <c r="AT307" s="188" t="s">
        <v>303</v>
      </c>
      <c r="AU307" s="188" t="s">
        <v>89</v>
      </c>
      <c r="AY307" s="18" t="s">
        <v>177</v>
      </c>
      <c r="BE307" s="189">
        <f>IF(N307="základní",J307,0)</f>
        <v>0</v>
      </c>
      <c r="BF307" s="189">
        <f>IF(N307="snížená",J307,0)</f>
        <v>0</v>
      </c>
      <c r="BG307" s="189">
        <f>IF(N307="zákl. přenesená",J307,0)</f>
        <v>0</v>
      </c>
      <c r="BH307" s="189">
        <f>IF(N307="sníž. přenesená",J307,0)</f>
        <v>0</v>
      </c>
      <c r="BI307" s="189">
        <f>IF(N307="nulová",J307,0)</f>
        <v>0</v>
      </c>
      <c r="BJ307" s="18" t="s">
        <v>87</v>
      </c>
      <c r="BK307" s="189">
        <f>ROUND(I307*H307,2)</f>
        <v>0</v>
      </c>
      <c r="BL307" s="18" t="s">
        <v>297</v>
      </c>
      <c r="BM307" s="188" t="s">
        <v>1728</v>
      </c>
    </row>
    <row r="308" spans="1:65" s="2" customFormat="1" ht="16.5" customHeight="1">
      <c r="A308" s="33"/>
      <c r="B308" s="141"/>
      <c r="C308" s="176" t="s">
        <v>582</v>
      </c>
      <c r="D308" s="176" t="s">
        <v>179</v>
      </c>
      <c r="E308" s="177" t="s">
        <v>1302</v>
      </c>
      <c r="F308" s="178" t="s">
        <v>1303</v>
      </c>
      <c r="G308" s="179" t="s">
        <v>798</v>
      </c>
      <c r="H308" s="233"/>
      <c r="I308" s="181"/>
      <c r="J308" s="182">
        <f>ROUND(I308*H308,2)</f>
        <v>0</v>
      </c>
      <c r="K308" s="183"/>
      <c r="L308" s="34"/>
      <c r="M308" s="184" t="s">
        <v>1</v>
      </c>
      <c r="N308" s="185" t="s">
        <v>44</v>
      </c>
      <c r="O308" s="59"/>
      <c r="P308" s="186">
        <f>O308*H308</f>
        <v>0</v>
      </c>
      <c r="Q308" s="186">
        <v>0</v>
      </c>
      <c r="R308" s="186">
        <f>Q308*H308</f>
        <v>0</v>
      </c>
      <c r="S308" s="186">
        <v>0</v>
      </c>
      <c r="T308" s="187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88" t="s">
        <v>297</v>
      </c>
      <c r="AT308" s="188" t="s">
        <v>179</v>
      </c>
      <c r="AU308" s="188" t="s">
        <v>89</v>
      </c>
      <c r="AY308" s="18" t="s">
        <v>177</v>
      </c>
      <c r="BE308" s="189">
        <f>IF(N308="základní",J308,0)</f>
        <v>0</v>
      </c>
      <c r="BF308" s="189">
        <f>IF(N308="snížená",J308,0)</f>
        <v>0</v>
      </c>
      <c r="BG308" s="189">
        <f>IF(N308="zákl. přenesená",J308,0)</f>
        <v>0</v>
      </c>
      <c r="BH308" s="189">
        <f>IF(N308="sníž. přenesená",J308,0)</f>
        <v>0</v>
      </c>
      <c r="BI308" s="189">
        <f>IF(N308="nulová",J308,0)</f>
        <v>0</v>
      </c>
      <c r="BJ308" s="18" t="s">
        <v>87</v>
      </c>
      <c r="BK308" s="189">
        <f>ROUND(I308*H308,2)</f>
        <v>0</v>
      </c>
      <c r="BL308" s="18" t="s">
        <v>297</v>
      </c>
      <c r="BM308" s="188" t="s">
        <v>1729</v>
      </c>
    </row>
    <row r="309" spans="1:65" s="12" customFormat="1" ht="22.95" customHeight="1">
      <c r="B309" s="163"/>
      <c r="D309" s="164" t="s">
        <v>78</v>
      </c>
      <c r="E309" s="174" t="s">
        <v>1305</v>
      </c>
      <c r="F309" s="174" t="s">
        <v>1306</v>
      </c>
      <c r="I309" s="166"/>
      <c r="J309" s="175">
        <f>BK309</f>
        <v>0</v>
      </c>
      <c r="L309" s="163"/>
      <c r="M309" s="168"/>
      <c r="N309" s="169"/>
      <c r="O309" s="169"/>
      <c r="P309" s="170">
        <f>P310</f>
        <v>0</v>
      </c>
      <c r="Q309" s="169"/>
      <c r="R309" s="170">
        <f>R310</f>
        <v>0</v>
      </c>
      <c r="S309" s="169"/>
      <c r="T309" s="171">
        <f>T310</f>
        <v>8.6640000000000009E-2</v>
      </c>
      <c r="AR309" s="164" t="s">
        <v>89</v>
      </c>
      <c r="AT309" s="172" t="s">
        <v>78</v>
      </c>
      <c r="AU309" s="172" t="s">
        <v>87</v>
      </c>
      <c r="AY309" s="164" t="s">
        <v>177</v>
      </c>
      <c r="BK309" s="173">
        <f>BK310</f>
        <v>0</v>
      </c>
    </row>
    <row r="310" spans="1:65" s="2" customFormat="1" ht="16.5" customHeight="1">
      <c r="A310" s="33"/>
      <c r="B310" s="141"/>
      <c r="C310" s="176" t="s">
        <v>587</v>
      </c>
      <c r="D310" s="176" t="s">
        <v>179</v>
      </c>
      <c r="E310" s="177" t="s">
        <v>1730</v>
      </c>
      <c r="F310" s="178" t="s">
        <v>1731</v>
      </c>
      <c r="G310" s="179" t="s">
        <v>282</v>
      </c>
      <c r="H310" s="180">
        <v>5.415</v>
      </c>
      <c r="I310" s="181"/>
      <c r="J310" s="182">
        <f>ROUND(I310*H310,2)</f>
        <v>0</v>
      </c>
      <c r="K310" s="183"/>
      <c r="L310" s="34"/>
      <c r="M310" s="184" t="s">
        <v>1</v>
      </c>
      <c r="N310" s="185" t="s">
        <v>44</v>
      </c>
      <c r="O310" s="59"/>
      <c r="P310" s="186">
        <f>O310*H310</f>
        <v>0</v>
      </c>
      <c r="Q310" s="186">
        <v>0</v>
      </c>
      <c r="R310" s="186">
        <f>Q310*H310</f>
        <v>0</v>
      </c>
      <c r="S310" s="186">
        <v>1.6E-2</v>
      </c>
      <c r="T310" s="187">
        <f>S310*H310</f>
        <v>8.6640000000000009E-2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88" t="s">
        <v>297</v>
      </c>
      <c r="AT310" s="188" t="s">
        <v>179</v>
      </c>
      <c r="AU310" s="188" t="s">
        <v>89</v>
      </c>
      <c r="AY310" s="18" t="s">
        <v>177</v>
      </c>
      <c r="BE310" s="189">
        <f>IF(N310="základní",J310,0)</f>
        <v>0</v>
      </c>
      <c r="BF310" s="189">
        <f>IF(N310="snížená",J310,0)</f>
        <v>0</v>
      </c>
      <c r="BG310" s="189">
        <f>IF(N310="zákl. přenesená",J310,0)</f>
        <v>0</v>
      </c>
      <c r="BH310" s="189">
        <f>IF(N310="sníž. přenesená",J310,0)</f>
        <v>0</v>
      </c>
      <c r="BI310" s="189">
        <f>IF(N310="nulová",J310,0)</f>
        <v>0</v>
      </c>
      <c r="BJ310" s="18" t="s">
        <v>87</v>
      </c>
      <c r="BK310" s="189">
        <f>ROUND(I310*H310,2)</f>
        <v>0</v>
      </c>
      <c r="BL310" s="18" t="s">
        <v>297</v>
      </c>
      <c r="BM310" s="188" t="s">
        <v>1732</v>
      </c>
    </row>
    <row r="311" spans="1:65" s="12" customFormat="1" ht="22.95" customHeight="1">
      <c r="B311" s="163"/>
      <c r="D311" s="164" t="s">
        <v>78</v>
      </c>
      <c r="E311" s="174" t="s">
        <v>1399</v>
      </c>
      <c r="F311" s="174" t="s">
        <v>1733</v>
      </c>
      <c r="I311" s="166"/>
      <c r="J311" s="175">
        <f>BK311</f>
        <v>0</v>
      </c>
      <c r="L311" s="163"/>
      <c r="M311" s="168"/>
      <c r="N311" s="169"/>
      <c r="O311" s="169"/>
      <c r="P311" s="170">
        <f>SUM(P312:P319)</f>
        <v>0</v>
      </c>
      <c r="Q311" s="169"/>
      <c r="R311" s="170">
        <f>SUM(R312:R319)</f>
        <v>6.1519499999999998E-3</v>
      </c>
      <c r="S311" s="169"/>
      <c r="T311" s="171">
        <f>SUM(T312:T319)</f>
        <v>0</v>
      </c>
      <c r="AR311" s="164" t="s">
        <v>89</v>
      </c>
      <c r="AT311" s="172" t="s">
        <v>78</v>
      </c>
      <c r="AU311" s="172" t="s">
        <v>87</v>
      </c>
      <c r="AY311" s="164" t="s">
        <v>177</v>
      </c>
      <c r="BK311" s="173">
        <f>SUM(BK312:BK319)</f>
        <v>0</v>
      </c>
    </row>
    <row r="312" spans="1:65" s="2" customFormat="1" ht="16.5" customHeight="1">
      <c r="A312" s="33"/>
      <c r="B312" s="141"/>
      <c r="C312" s="176" t="s">
        <v>324</v>
      </c>
      <c r="D312" s="176" t="s">
        <v>179</v>
      </c>
      <c r="E312" s="177" t="s">
        <v>1402</v>
      </c>
      <c r="F312" s="178" t="s">
        <v>1403</v>
      </c>
      <c r="G312" s="179" t="s">
        <v>182</v>
      </c>
      <c r="H312" s="180">
        <v>12.555</v>
      </c>
      <c r="I312" s="181"/>
      <c r="J312" s="182">
        <f>ROUND(I312*H312,2)</f>
        <v>0</v>
      </c>
      <c r="K312" s="183"/>
      <c r="L312" s="34"/>
      <c r="M312" s="184" t="s">
        <v>1</v>
      </c>
      <c r="N312" s="185" t="s">
        <v>44</v>
      </c>
      <c r="O312" s="59"/>
      <c r="P312" s="186">
        <f>O312*H312</f>
        <v>0</v>
      </c>
      <c r="Q312" s="186">
        <v>2.0000000000000001E-4</v>
      </c>
      <c r="R312" s="186">
        <f>Q312*H312</f>
        <v>2.5110000000000002E-3</v>
      </c>
      <c r="S312" s="186">
        <v>0</v>
      </c>
      <c r="T312" s="187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88" t="s">
        <v>297</v>
      </c>
      <c r="AT312" s="188" t="s">
        <v>179</v>
      </c>
      <c r="AU312" s="188" t="s">
        <v>89</v>
      </c>
      <c r="AY312" s="18" t="s">
        <v>177</v>
      </c>
      <c r="BE312" s="189">
        <f>IF(N312="základní",J312,0)</f>
        <v>0</v>
      </c>
      <c r="BF312" s="189">
        <f>IF(N312="snížená",J312,0)</f>
        <v>0</v>
      </c>
      <c r="BG312" s="189">
        <f>IF(N312="zákl. přenesená",J312,0)</f>
        <v>0</v>
      </c>
      <c r="BH312" s="189">
        <f>IF(N312="sníž. přenesená",J312,0)</f>
        <v>0</v>
      </c>
      <c r="BI312" s="189">
        <f>IF(N312="nulová",J312,0)</f>
        <v>0</v>
      </c>
      <c r="BJ312" s="18" t="s">
        <v>87</v>
      </c>
      <c r="BK312" s="189">
        <f>ROUND(I312*H312,2)</f>
        <v>0</v>
      </c>
      <c r="BL312" s="18" t="s">
        <v>297</v>
      </c>
      <c r="BM312" s="188" t="s">
        <v>1734</v>
      </c>
    </row>
    <row r="313" spans="1:65" s="13" customFormat="1">
      <c r="B313" s="190"/>
      <c r="D313" s="191" t="s">
        <v>184</v>
      </c>
      <c r="E313" s="192" t="s">
        <v>1</v>
      </c>
      <c r="F313" s="193" t="s">
        <v>1641</v>
      </c>
      <c r="H313" s="194">
        <v>16.245000000000001</v>
      </c>
      <c r="I313" s="195"/>
      <c r="L313" s="190"/>
      <c r="M313" s="196"/>
      <c r="N313" s="197"/>
      <c r="O313" s="197"/>
      <c r="P313" s="197"/>
      <c r="Q313" s="197"/>
      <c r="R313" s="197"/>
      <c r="S313" s="197"/>
      <c r="T313" s="198"/>
      <c r="AT313" s="192" t="s">
        <v>184</v>
      </c>
      <c r="AU313" s="192" t="s">
        <v>89</v>
      </c>
      <c r="AV313" s="13" t="s">
        <v>89</v>
      </c>
      <c r="AW313" s="13" t="s">
        <v>35</v>
      </c>
      <c r="AX313" s="13" t="s">
        <v>79</v>
      </c>
      <c r="AY313" s="192" t="s">
        <v>177</v>
      </c>
    </row>
    <row r="314" spans="1:65" s="15" customFormat="1">
      <c r="B314" s="207"/>
      <c r="D314" s="191" t="s">
        <v>184</v>
      </c>
      <c r="E314" s="208" t="s">
        <v>1</v>
      </c>
      <c r="F314" s="209" t="s">
        <v>1642</v>
      </c>
      <c r="H314" s="208" t="s">
        <v>1</v>
      </c>
      <c r="I314" s="210"/>
      <c r="L314" s="207"/>
      <c r="M314" s="211"/>
      <c r="N314" s="212"/>
      <c r="O314" s="212"/>
      <c r="P314" s="212"/>
      <c r="Q314" s="212"/>
      <c r="R314" s="212"/>
      <c r="S314" s="212"/>
      <c r="T314" s="213"/>
      <c r="AT314" s="208" t="s">
        <v>184</v>
      </c>
      <c r="AU314" s="208" t="s">
        <v>89</v>
      </c>
      <c r="AV314" s="15" t="s">
        <v>87</v>
      </c>
      <c r="AW314" s="15" t="s">
        <v>35</v>
      </c>
      <c r="AX314" s="15" t="s">
        <v>79</v>
      </c>
      <c r="AY314" s="208" t="s">
        <v>177</v>
      </c>
    </row>
    <row r="315" spans="1:65" s="13" customFormat="1">
      <c r="B315" s="190"/>
      <c r="D315" s="191" t="s">
        <v>184</v>
      </c>
      <c r="E315" s="192" t="s">
        <v>1</v>
      </c>
      <c r="F315" s="193" t="s">
        <v>1643</v>
      </c>
      <c r="H315" s="194">
        <v>-5.85</v>
      </c>
      <c r="I315" s="195"/>
      <c r="L315" s="190"/>
      <c r="M315" s="196"/>
      <c r="N315" s="197"/>
      <c r="O315" s="197"/>
      <c r="P315" s="197"/>
      <c r="Q315" s="197"/>
      <c r="R315" s="197"/>
      <c r="S315" s="197"/>
      <c r="T315" s="198"/>
      <c r="AT315" s="192" t="s">
        <v>184</v>
      </c>
      <c r="AU315" s="192" t="s">
        <v>89</v>
      </c>
      <c r="AV315" s="13" t="s">
        <v>89</v>
      </c>
      <c r="AW315" s="13" t="s">
        <v>35</v>
      </c>
      <c r="AX315" s="13" t="s">
        <v>79</v>
      </c>
      <c r="AY315" s="192" t="s">
        <v>177</v>
      </c>
    </row>
    <row r="316" spans="1:65" s="15" customFormat="1">
      <c r="B316" s="207"/>
      <c r="D316" s="191" t="s">
        <v>184</v>
      </c>
      <c r="E316" s="208" t="s">
        <v>1</v>
      </c>
      <c r="F316" s="209" t="s">
        <v>1644</v>
      </c>
      <c r="H316" s="208" t="s">
        <v>1</v>
      </c>
      <c r="I316" s="210"/>
      <c r="L316" s="207"/>
      <c r="M316" s="211"/>
      <c r="N316" s="212"/>
      <c r="O316" s="212"/>
      <c r="P316" s="212"/>
      <c r="Q316" s="212"/>
      <c r="R316" s="212"/>
      <c r="S316" s="212"/>
      <c r="T316" s="213"/>
      <c r="AT316" s="208" t="s">
        <v>184</v>
      </c>
      <c r="AU316" s="208" t="s">
        <v>89</v>
      </c>
      <c r="AV316" s="15" t="s">
        <v>87</v>
      </c>
      <c r="AW316" s="15" t="s">
        <v>35</v>
      </c>
      <c r="AX316" s="15" t="s">
        <v>79</v>
      </c>
      <c r="AY316" s="208" t="s">
        <v>177</v>
      </c>
    </row>
    <row r="317" spans="1:65" s="13" customFormat="1">
      <c r="B317" s="190"/>
      <c r="D317" s="191" t="s">
        <v>184</v>
      </c>
      <c r="E317" s="192" t="s">
        <v>1</v>
      </c>
      <c r="F317" s="193" t="s">
        <v>1645</v>
      </c>
      <c r="H317" s="194">
        <v>2.16</v>
      </c>
      <c r="I317" s="195"/>
      <c r="L317" s="190"/>
      <c r="M317" s="196"/>
      <c r="N317" s="197"/>
      <c r="O317" s="197"/>
      <c r="P317" s="197"/>
      <c r="Q317" s="197"/>
      <c r="R317" s="197"/>
      <c r="S317" s="197"/>
      <c r="T317" s="198"/>
      <c r="AT317" s="192" t="s">
        <v>184</v>
      </c>
      <c r="AU317" s="192" t="s">
        <v>89</v>
      </c>
      <c r="AV317" s="13" t="s">
        <v>89</v>
      </c>
      <c r="AW317" s="13" t="s">
        <v>35</v>
      </c>
      <c r="AX317" s="13" t="s">
        <v>79</v>
      </c>
      <c r="AY317" s="192" t="s">
        <v>177</v>
      </c>
    </row>
    <row r="318" spans="1:65" s="14" customFormat="1">
      <c r="B318" s="199"/>
      <c r="D318" s="191" t="s">
        <v>184</v>
      </c>
      <c r="E318" s="200" t="s">
        <v>1</v>
      </c>
      <c r="F318" s="201" t="s">
        <v>186</v>
      </c>
      <c r="H318" s="202">
        <v>12.555</v>
      </c>
      <c r="I318" s="203"/>
      <c r="L318" s="199"/>
      <c r="M318" s="204"/>
      <c r="N318" s="205"/>
      <c r="O318" s="205"/>
      <c r="P318" s="205"/>
      <c r="Q318" s="205"/>
      <c r="R318" s="205"/>
      <c r="S318" s="205"/>
      <c r="T318" s="206"/>
      <c r="AT318" s="200" t="s">
        <v>184</v>
      </c>
      <c r="AU318" s="200" t="s">
        <v>89</v>
      </c>
      <c r="AV318" s="14" t="s">
        <v>183</v>
      </c>
      <c r="AW318" s="14" t="s">
        <v>35</v>
      </c>
      <c r="AX318" s="14" t="s">
        <v>87</v>
      </c>
      <c r="AY318" s="200" t="s">
        <v>177</v>
      </c>
    </row>
    <row r="319" spans="1:65" s="2" customFormat="1" ht="16.5" customHeight="1">
      <c r="A319" s="33"/>
      <c r="B319" s="141"/>
      <c r="C319" s="176" t="s">
        <v>382</v>
      </c>
      <c r="D319" s="176" t="s">
        <v>179</v>
      </c>
      <c r="E319" s="177" t="s">
        <v>1409</v>
      </c>
      <c r="F319" s="178" t="s">
        <v>1410</v>
      </c>
      <c r="G319" s="179" t="s">
        <v>182</v>
      </c>
      <c r="H319" s="180">
        <v>12.555</v>
      </c>
      <c r="I319" s="181"/>
      <c r="J319" s="182">
        <f>ROUND(I319*H319,2)</f>
        <v>0</v>
      </c>
      <c r="K319" s="183"/>
      <c r="L319" s="34"/>
      <c r="M319" s="184" t="s">
        <v>1</v>
      </c>
      <c r="N319" s="185" t="s">
        <v>44</v>
      </c>
      <c r="O319" s="59"/>
      <c r="P319" s="186">
        <f>O319*H319</f>
        <v>0</v>
      </c>
      <c r="Q319" s="186">
        <v>2.9E-4</v>
      </c>
      <c r="R319" s="186">
        <f>Q319*H319</f>
        <v>3.64095E-3</v>
      </c>
      <c r="S319" s="186">
        <v>0</v>
      </c>
      <c r="T319" s="187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88" t="s">
        <v>297</v>
      </c>
      <c r="AT319" s="188" t="s">
        <v>179</v>
      </c>
      <c r="AU319" s="188" t="s">
        <v>89</v>
      </c>
      <c r="AY319" s="18" t="s">
        <v>177</v>
      </c>
      <c r="BE319" s="189">
        <f>IF(N319="základní",J319,0)</f>
        <v>0</v>
      </c>
      <c r="BF319" s="189">
        <f>IF(N319="snížená",J319,0)</f>
        <v>0</v>
      </c>
      <c r="BG319" s="189">
        <f>IF(N319="zákl. přenesená",J319,0)</f>
        <v>0</v>
      </c>
      <c r="BH319" s="189">
        <f>IF(N319="sníž. přenesená",J319,0)</f>
        <v>0</v>
      </c>
      <c r="BI319" s="189">
        <f>IF(N319="nulová",J319,0)</f>
        <v>0</v>
      </c>
      <c r="BJ319" s="18" t="s">
        <v>87</v>
      </c>
      <c r="BK319" s="189">
        <f>ROUND(I319*H319,2)</f>
        <v>0</v>
      </c>
      <c r="BL319" s="18" t="s">
        <v>297</v>
      </c>
      <c r="BM319" s="188" t="s">
        <v>1735</v>
      </c>
    </row>
    <row r="320" spans="1:65" s="12" customFormat="1" ht="22.95" customHeight="1">
      <c r="B320" s="163"/>
      <c r="D320" s="164" t="s">
        <v>78</v>
      </c>
      <c r="E320" s="174" t="s">
        <v>1412</v>
      </c>
      <c r="F320" s="174" t="s">
        <v>1413</v>
      </c>
      <c r="I320" s="166"/>
      <c r="J320" s="175">
        <f>BK320</f>
        <v>0</v>
      </c>
      <c r="L320" s="163"/>
      <c r="M320" s="168"/>
      <c r="N320" s="169"/>
      <c r="O320" s="169"/>
      <c r="P320" s="170">
        <f>SUM(P321:P326)</f>
        <v>0</v>
      </c>
      <c r="Q320" s="169"/>
      <c r="R320" s="170">
        <f>SUM(R321:R326)</f>
        <v>0.15209999999999999</v>
      </c>
      <c r="S320" s="169"/>
      <c r="T320" s="171">
        <f>SUM(T321:T326)</f>
        <v>0</v>
      </c>
      <c r="AR320" s="164" t="s">
        <v>89</v>
      </c>
      <c r="AT320" s="172" t="s">
        <v>78</v>
      </c>
      <c r="AU320" s="172" t="s">
        <v>87</v>
      </c>
      <c r="AY320" s="164" t="s">
        <v>177</v>
      </c>
      <c r="BK320" s="173">
        <f>SUM(BK321:BK326)</f>
        <v>0</v>
      </c>
    </row>
    <row r="321" spans="1:65" s="2" customFormat="1" ht="16.5" customHeight="1">
      <c r="A321" s="33"/>
      <c r="B321" s="141"/>
      <c r="C321" s="176" t="s">
        <v>613</v>
      </c>
      <c r="D321" s="176" t="s">
        <v>179</v>
      </c>
      <c r="E321" s="177" t="s">
        <v>1415</v>
      </c>
      <c r="F321" s="178" t="s">
        <v>1416</v>
      </c>
      <c r="G321" s="179" t="s">
        <v>182</v>
      </c>
      <c r="H321" s="180">
        <v>5.85</v>
      </c>
      <c r="I321" s="181"/>
      <c r="J321" s="182">
        <f>ROUND(I321*H321,2)</f>
        <v>0</v>
      </c>
      <c r="K321" s="183"/>
      <c r="L321" s="34"/>
      <c r="M321" s="184" t="s">
        <v>1</v>
      </c>
      <c r="N321" s="185" t="s">
        <v>44</v>
      </c>
      <c r="O321" s="59"/>
      <c r="P321" s="186">
        <f>O321*H321</f>
        <v>0</v>
      </c>
      <c r="Q321" s="186">
        <v>0</v>
      </c>
      <c r="R321" s="186">
        <f>Q321*H321</f>
        <v>0</v>
      </c>
      <c r="S321" s="186">
        <v>0</v>
      </c>
      <c r="T321" s="187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88" t="s">
        <v>297</v>
      </c>
      <c r="AT321" s="188" t="s">
        <v>179</v>
      </c>
      <c r="AU321" s="188" t="s">
        <v>89</v>
      </c>
      <c r="AY321" s="18" t="s">
        <v>177</v>
      </c>
      <c r="BE321" s="189">
        <f>IF(N321="základní",J321,0)</f>
        <v>0</v>
      </c>
      <c r="BF321" s="189">
        <f>IF(N321="snížená",J321,0)</f>
        <v>0</v>
      </c>
      <c r="BG321" s="189">
        <f>IF(N321="zákl. přenesená",J321,0)</f>
        <v>0</v>
      </c>
      <c r="BH321" s="189">
        <f>IF(N321="sníž. přenesená",J321,0)</f>
        <v>0</v>
      </c>
      <c r="BI321" s="189">
        <f>IF(N321="nulová",J321,0)</f>
        <v>0</v>
      </c>
      <c r="BJ321" s="18" t="s">
        <v>87</v>
      </c>
      <c r="BK321" s="189">
        <f>ROUND(I321*H321,2)</f>
        <v>0</v>
      </c>
      <c r="BL321" s="18" t="s">
        <v>297</v>
      </c>
      <c r="BM321" s="188" t="s">
        <v>1736</v>
      </c>
    </row>
    <row r="322" spans="1:65" s="15" customFormat="1">
      <c r="B322" s="207"/>
      <c r="D322" s="191" t="s">
        <v>184</v>
      </c>
      <c r="E322" s="208" t="s">
        <v>1</v>
      </c>
      <c r="F322" s="209" t="s">
        <v>258</v>
      </c>
      <c r="H322" s="208" t="s">
        <v>1</v>
      </c>
      <c r="I322" s="210"/>
      <c r="L322" s="207"/>
      <c r="M322" s="211"/>
      <c r="N322" s="212"/>
      <c r="O322" s="212"/>
      <c r="P322" s="212"/>
      <c r="Q322" s="212"/>
      <c r="R322" s="212"/>
      <c r="S322" s="212"/>
      <c r="T322" s="213"/>
      <c r="AT322" s="208" t="s">
        <v>184</v>
      </c>
      <c r="AU322" s="208" t="s">
        <v>89</v>
      </c>
      <c r="AV322" s="15" t="s">
        <v>87</v>
      </c>
      <c r="AW322" s="15" t="s">
        <v>35</v>
      </c>
      <c r="AX322" s="15" t="s">
        <v>79</v>
      </c>
      <c r="AY322" s="208" t="s">
        <v>177</v>
      </c>
    </row>
    <row r="323" spans="1:65" s="13" customFormat="1">
      <c r="B323" s="190"/>
      <c r="D323" s="191" t="s">
        <v>184</v>
      </c>
      <c r="E323" s="192" t="s">
        <v>1</v>
      </c>
      <c r="F323" s="193" t="s">
        <v>1737</v>
      </c>
      <c r="H323" s="194">
        <v>5.85</v>
      </c>
      <c r="I323" s="195"/>
      <c r="L323" s="190"/>
      <c r="M323" s="196"/>
      <c r="N323" s="197"/>
      <c r="O323" s="197"/>
      <c r="P323" s="197"/>
      <c r="Q323" s="197"/>
      <c r="R323" s="197"/>
      <c r="S323" s="197"/>
      <c r="T323" s="198"/>
      <c r="AT323" s="192" t="s">
        <v>184</v>
      </c>
      <c r="AU323" s="192" t="s">
        <v>89</v>
      </c>
      <c r="AV323" s="13" t="s">
        <v>89</v>
      </c>
      <c r="AW323" s="13" t="s">
        <v>35</v>
      </c>
      <c r="AX323" s="13" t="s">
        <v>79</v>
      </c>
      <c r="AY323" s="192" t="s">
        <v>177</v>
      </c>
    </row>
    <row r="324" spans="1:65" s="14" customFormat="1">
      <c r="B324" s="199"/>
      <c r="D324" s="191" t="s">
        <v>184</v>
      </c>
      <c r="E324" s="200" t="s">
        <v>1</v>
      </c>
      <c r="F324" s="201" t="s">
        <v>186</v>
      </c>
      <c r="H324" s="202">
        <v>5.85</v>
      </c>
      <c r="I324" s="203"/>
      <c r="L324" s="199"/>
      <c r="M324" s="204"/>
      <c r="N324" s="205"/>
      <c r="O324" s="205"/>
      <c r="P324" s="205"/>
      <c r="Q324" s="205"/>
      <c r="R324" s="205"/>
      <c r="S324" s="205"/>
      <c r="T324" s="206"/>
      <c r="AT324" s="200" t="s">
        <v>184</v>
      </c>
      <c r="AU324" s="200" t="s">
        <v>89</v>
      </c>
      <c r="AV324" s="14" t="s">
        <v>183</v>
      </c>
      <c r="AW324" s="14" t="s">
        <v>35</v>
      </c>
      <c r="AX324" s="14" t="s">
        <v>87</v>
      </c>
      <c r="AY324" s="200" t="s">
        <v>177</v>
      </c>
    </row>
    <row r="325" spans="1:65" s="2" customFormat="1" ht="24" customHeight="1">
      <c r="A325" s="33"/>
      <c r="B325" s="141"/>
      <c r="C325" s="214" t="s">
        <v>456</v>
      </c>
      <c r="D325" s="214" t="s">
        <v>303</v>
      </c>
      <c r="E325" s="215" t="s">
        <v>1421</v>
      </c>
      <c r="F325" s="216" t="s">
        <v>1422</v>
      </c>
      <c r="G325" s="217" t="s">
        <v>182</v>
      </c>
      <c r="H325" s="218">
        <v>5.85</v>
      </c>
      <c r="I325" s="219"/>
      <c r="J325" s="220">
        <f>ROUND(I325*H325,2)</f>
        <v>0</v>
      </c>
      <c r="K325" s="221"/>
      <c r="L325" s="222"/>
      <c r="M325" s="223" t="s">
        <v>1</v>
      </c>
      <c r="N325" s="224" t="s">
        <v>44</v>
      </c>
      <c r="O325" s="59"/>
      <c r="P325" s="186">
        <f>O325*H325</f>
        <v>0</v>
      </c>
      <c r="Q325" s="186">
        <v>2.5999999999999999E-2</v>
      </c>
      <c r="R325" s="186">
        <f>Q325*H325</f>
        <v>0.15209999999999999</v>
      </c>
      <c r="S325" s="186">
        <v>0</v>
      </c>
      <c r="T325" s="187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88" t="s">
        <v>340</v>
      </c>
      <c r="AT325" s="188" t="s">
        <v>303</v>
      </c>
      <c r="AU325" s="188" t="s">
        <v>89</v>
      </c>
      <c r="AY325" s="18" t="s">
        <v>177</v>
      </c>
      <c r="BE325" s="189">
        <f>IF(N325="základní",J325,0)</f>
        <v>0</v>
      </c>
      <c r="BF325" s="189">
        <f>IF(N325="snížená",J325,0)</f>
        <v>0</v>
      </c>
      <c r="BG325" s="189">
        <f>IF(N325="zákl. přenesená",J325,0)</f>
        <v>0</v>
      </c>
      <c r="BH325" s="189">
        <f>IF(N325="sníž. přenesená",J325,0)</f>
        <v>0</v>
      </c>
      <c r="BI325" s="189">
        <f>IF(N325="nulová",J325,0)</f>
        <v>0</v>
      </c>
      <c r="BJ325" s="18" t="s">
        <v>87</v>
      </c>
      <c r="BK325" s="189">
        <f>ROUND(I325*H325,2)</f>
        <v>0</v>
      </c>
      <c r="BL325" s="18" t="s">
        <v>297</v>
      </c>
      <c r="BM325" s="188" t="s">
        <v>1738</v>
      </c>
    </row>
    <row r="326" spans="1:65" s="2" customFormat="1" ht="16.5" customHeight="1">
      <c r="A326" s="33"/>
      <c r="B326" s="141"/>
      <c r="C326" s="176" t="s">
        <v>624</v>
      </c>
      <c r="D326" s="176" t="s">
        <v>179</v>
      </c>
      <c r="E326" s="177" t="s">
        <v>1425</v>
      </c>
      <c r="F326" s="178" t="s">
        <v>1426</v>
      </c>
      <c r="G326" s="179" t="s">
        <v>798</v>
      </c>
      <c r="H326" s="233"/>
      <c r="I326" s="181"/>
      <c r="J326" s="182">
        <f>ROUND(I326*H326,2)</f>
        <v>0</v>
      </c>
      <c r="K326" s="183"/>
      <c r="L326" s="34"/>
      <c r="M326" s="184" t="s">
        <v>1</v>
      </c>
      <c r="N326" s="185" t="s">
        <v>44</v>
      </c>
      <c r="O326" s="59"/>
      <c r="P326" s="186">
        <f>O326*H326</f>
        <v>0</v>
      </c>
      <c r="Q326" s="186">
        <v>0</v>
      </c>
      <c r="R326" s="186">
        <f>Q326*H326</f>
        <v>0</v>
      </c>
      <c r="S326" s="186">
        <v>0</v>
      </c>
      <c r="T326" s="187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88" t="s">
        <v>297</v>
      </c>
      <c r="AT326" s="188" t="s">
        <v>179</v>
      </c>
      <c r="AU326" s="188" t="s">
        <v>89</v>
      </c>
      <c r="AY326" s="18" t="s">
        <v>177</v>
      </c>
      <c r="BE326" s="189">
        <f>IF(N326="základní",J326,0)</f>
        <v>0</v>
      </c>
      <c r="BF326" s="189">
        <f>IF(N326="snížená",J326,0)</f>
        <v>0</v>
      </c>
      <c r="BG326" s="189">
        <f>IF(N326="zákl. přenesená",J326,0)</f>
        <v>0</v>
      </c>
      <c r="BH326" s="189">
        <f>IF(N326="sníž. přenesená",J326,0)</f>
        <v>0</v>
      </c>
      <c r="BI326" s="189">
        <f>IF(N326="nulová",J326,0)</f>
        <v>0</v>
      </c>
      <c r="BJ326" s="18" t="s">
        <v>87</v>
      </c>
      <c r="BK326" s="189">
        <f>ROUND(I326*H326,2)</f>
        <v>0</v>
      </c>
      <c r="BL326" s="18" t="s">
        <v>297</v>
      </c>
      <c r="BM326" s="188" t="s">
        <v>1739</v>
      </c>
    </row>
    <row r="327" spans="1:65" s="12" customFormat="1" ht="25.95" customHeight="1">
      <c r="B327" s="163"/>
      <c r="D327" s="164" t="s">
        <v>78</v>
      </c>
      <c r="E327" s="165" t="s">
        <v>154</v>
      </c>
      <c r="F327" s="165" t="s">
        <v>1546</v>
      </c>
      <c r="I327" s="166"/>
      <c r="J327" s="167">
        <f>BK327</f>
        <v>0</v>
      </c>
      <c r="L327" s="163"/>
      <c r="M327" s="168"/>
      <c r="N327" s="169"/>
      <c r="O327" s="169"/>
      <c r="P327" s="170">
        <f>P328+P330</f>
        <v>0</v>
      </c>
      <c r="Q327" s="169"/>
      <c r="R327" s="170">
        <f>R328+R330</f>
        <v>0</v>
      </c>
      <c r="S327" s="169"/>
      <c r="T327" s="171">
        <f>T328+T330</f>
        <v>0</v>
      </c>
      <c r="AR327" s="164" t="s">
        <v>275</v>
      </c>
      <c r="AT327" s="172" t="s">
        <v>78</v>
      </c>
      <c r="AU327" s="172" t="s">
        <v>79</v>
      </c>
      <c r="AY327" s="164" t="s">
        <v>177</v>
      </c>
      <c r="BK327" s="173">
        <f>BK328+BK330</f>
        <v>0</v>
      </c>
    </row>
    <row r="328" spans="1:65" s="12" customFormat="1" ht="22.95" customHeight="1">
      <c r="B328" s="163"/>
      <c r="D328" s="164" t="s">
        <v>78</v>
      </c>
      <c r="E328" s="174" t="s">
        <v>1554</v>
      </c>
      <c r="F328" s="174" t="s">
        <v>153</v>
      </c>
      <c r="I328" s="166"/>
      <c r="J328" s="175">
        <f>BK328</f>
        <v>0</v>
      </c>
      <c r="L328" s="163"/>
      <c r="M328" s="168"/>
      <c r="N328" s="169"/>
      <c r="O328" s="169"/>
      <c r="P328" s="170">
        <f>P329</f>
        <v>0</v>
      </c>
      <c r="Q328" s="169"/>
      <c r="R328" s="170">
        <f>R329</f>
        <v>0</v>
      </c>
      <c r="S328" s="169"/>
      <c r="T328" s="171">
        <f>T329</f>
        <v>0</v>
      </c>
      <c r="AR328" s="164" t="s">
        <v>275</v>
      </c>
      <c r="AT328" s="172" t="s">
        <v>78</v>
      </c>
      <c r="AU328" s="172" t="s">
        <v>87</v>
      </c>
      <c r="AY328" s="164" t="s">
        <v>177</v>
      </c>
      <c r="BK328" s="173">
        <f>BK329</f>
        <v>0</v>
      </c>
    </row>
    <row r="329" spans="1:65" s="2" customFormat="1" ht="16.5" customHeight="1">
      <c r="A329" s="33"/>
      <c r="B329" s="141"/>
      <c r="C329" s="176" t="s">
        <v>482</v>
      </c>
      <c r="D329" s="176" t="s">
        <v>179</v>
      </c>
      <c r="E329" s="177" t="s">
        <v>1555</v>
      </c>
      <c r="F329" s="178" t="s">
        <v>153</v>
      </c>
      <c r="G329" s="179" t="s">
        <v>798</v>
      </c>
      <c r="H329" s="233"/>
      <c r="I329" s="181"/>
      <c r="J329" s="182">
        <f>ROUND(I329*H329,2)</f>
        <v>0</v>
      </c>
      <c r="K329" s="183"/>
      <c r="L329" s="34"/>
      <c r="M329" s="184" t="s">
        <v>1</v>
      </c>
      <c r="N329" s="185" t="s">
        <v>44</v>
      </c>
      <c r="O329" s="59"/>
      <c r="P329" s="186">
        <f>O329*H329</f>
        <v>0</v>
      </c>
      <c r="Q329" s="186">
        <v>0</v>
      </c>
      <c r="R329" s="186">
        <f>Q329*H329</f>
        <v>0</v>
      </c>
      <c r="S329" s="186">
        <v>0</v>
      </c>
      <c r="T329" s="187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88" t="s">
        <v>1552</v>
      </c>
      <c r="AT329" s="188" t="s">
        <v>179</v>
      </c>
      <c r="AU329" s="188" t="s">
        <v>89</v>
      </c>
      <c r="AY329" s="18" t="s">
        <v>177</v>
      </c>
      <c r="BE329" s="189">
        <f>IF(N329="základní",J329,0)</f>
        <v>0</v>
      </c>
      <c r="BF329" s="189">
        <f>IF(N329="snížená",J329,0)</f>
        <v>0</v>
      </c>
      <c r="BG329" s="189">
        <f>IF(N329="zákl. přenesená",J329,0)</f>
        <v>0</v>
      </c>
      <c r="BH329" s="189">
        <f>IF(N329="sníž. přenesená",J329,0)</f>
        <v>0</v>
      </c>
      <c r="BI329" s="189">
        <f>IF(N329="nulová",J329,0)</f>
        <v>0</v>
      </c>
      <c r="BJ329" s="18" t="s">
        <v>87</v>
      </c>
      <c r="BK329" s="189">
        <f>ROUND(I329*H329,2)</f>
        <v>0</v>
      </c>
      <c r="BL329" s="18" t="s">
        <v>1552</v>
      </c>
      <c r="BM329" s="188" t="s">
        <v>1740</v>
      </c>
    </row>
    <row r="330" spans="1:65" s="12" customFormat="1" ht="22.95" customHeight="1">
      <c r="B330" s="163"/>
      <c r="D330" s="164" t="s">
        <v>78</v>
      </c>
      <c r="E330" s="174" t="s">
        <v>1563</v>
      </c>
      <c r="F330" s="174" t="s">
        <v>157</v>
      </c>
      <c r="I330" s="166"/>
      <c r="J330" s="175">
        <f>BK330</f>
        <v>0</v>
      </c>
      <c r="L330" s="163"/>
      <c r="M330" s="168"/>
      <c r="N330" s="169"/>
      <c r="O330" s="169"/>
      <c r="P330" s="170">
        <f>P331</f>
        <v>0</v>
      </c>
      <c r="Q330" s="169"/>
      <c r="R330" s="170">
        <f>R331</f>
        <v>0</v>
      </c>
      <c r="S330" s="169"/>
      <c r="T330" s="171">
        <f>T331</f>
        <v>0</v>
      </c>
      <c r="AR330" s="164" t="s">
        <v>275</v>
      </c>
      <c r="AT330" s="172" t="s">
        <v>78</v>
      </c>
      <c r="AU330" s="172" t="s">
        <v>87</v>
      </c>
      <c r="AY330" s="164" t="s">
        <v>177</v>
      </c>
      <c r="BK330" s="173">
        <f>BK331</f>
        <v>0</v>
      </c>
    </row>
    <row r="331" spans="1:65" s="2" customFormat="1" ht="16.5" customHeight="1">
      <c r="A331" s="33"/>
      <c r="B331" s="141"/>
      <c r="C331" s="176" t="s">
        <v>443</v>
      </c>
      <c r="D331" s="176" t="s">
        <v>179</v>
      </c>
      <c r="E331" s="177" t="s">
        <v>1565</v>
      </c>
      <c r="F331" s="178" t="s">
        <v>157</v>
      </c>
      <c r="G331" s="179" t="s">
        <v>798</v>
      </c>
      <c r="H331" s="233"/>
      <c r="I331" s="181"/>
      <c r="J331" s="182">
        <f>ROUND(I331*H331,2)</f>
        <v>0</v>
      </c>
      <c r="K331" s="183"/>
      <c r="L331" s="34"/>
      <c r="M331" s="234" t="s">
        <v>1</v>
      </c>
      <c r="N331" s="235" t="s">
        <v>44</v>
      </c>
      <c r="O331" s="236"/>
      <c r="P331" s="237">
        <f>O331*H331</f>
        <v>0</v>
      </c>
      <c r="Q331" s="237">
        <v>0</v>
      </c>
      <c r="R331" s="237">
        <f>Q331*H331</f>
        <v>0</v>
      </c>
      <c r="S331" s="237">
        <v>0</v>
      </c>
      <c r="T331" s="238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88" t="s">
        <v>1552</v>
      </c>
      <c r="AT331" s="188" t="s">
        <v>179</v>
      </c>
      <c r="AU331" s="188" t="s">
        <v>89</v>
      </c>
      <c r="AY331" s="18" t="s">
        <v>177</v>
      </c>
      <c r="BE331" s="189">
        <f>IF(N331="základní",J331,0)</f>
        <v>0</v>
      </c>
      <c r="BF331" s="189">
        <f>IF(N331="snížená",J331,0)</f>
        <v>0</v>
      </c>
      <c r="BG331" s="189">
        <f>IF(N331="zákl. přenesená",J331,0)</f>
        <v>0</v>
      </c>
      <c r="BH331" s="189">
        <f>IF(N331="sníž. přenesená",J331,0)</f>
        <v>0</v>
      </c>
      <c r="BI331" s="189">
        <f>IF(N331="nulová",J331,0)</f>
        <v>0</v>
      </c>
      <c r="BJ331" s="18" t="s">
        <v>87</v>
      </c>
      <c r="BK331" s="189">
        <f>ROUND(I331*H331,2)</f>
        <v>0</v>
      </c>
      <c r="BL331" s="18" t="s">
        <v>1552</v>
      </c>
      <c r="BM331" s="188" t="s">
        <v>1741</v>
      </c>
    </row>
    <row r="332" spans="1:65" s="2" customFormat="1" ht="6.9" customHeight="1">
      <c r="A332" s="33"/>
      <c r="B332" s="48"/>
      <c r="C332" s="49"/>
      <c r="D332" s="49"/>
      <c r="E332" s="49"/>
      <c r="F332" s="49"/>
      <c r="G332" s="49"/>
      <c r="H332" s="49"/>
      <c r="I332" s="123"/>
      <c r="J332" s="49"/>
      <c r="K332" s="49"/>
      <c r="L332" s="34"/>
      <c r="M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</row>
  </sheetData>
  <autoFilter ref="C147:K331"/>
  <mergeCells count="14">
    <mergeCell ref="D126:F126"/>
    <mergeCell ref="E138:H138"/>
    <mergeCell ref="E140:H140"/>
    <mergeCell ref="L2:V2"/>
    <mergeCell ref="E87:H87"/>
    <mergeCell ref="D122:F122"/>
    <mergeCell ref="D123:F123"/>
    <mergeCell ref="D124:F124"/>
    <mergeCell ref="D125:F12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517"/>
  <sheetViews>
    <sheetView showGridLines="0" topLeftCell="A217" workbookViewId="0">
      <selection activeCell="E236" sqref="E23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94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4"/>
      <c r="L2" s="24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8" t="s">
        <v>98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89</v>
      </c>
    </row>
    <row r="4" spans="1:46" s="1" customFormat="1" ht="24.9" customHeight="1">
      <c r="B4" s="21"/>
      <c r="D4" s="22" t="s">
        <v>99</v>
      </c>
      <c r="I4" s="94"/>
      <c r="L4" s="21"/>
      <c r="M4" s="96" t="s">
        <v>10</v>
      </c>
      <c r="AT4" s="18" t="s">
        <v>3</v>
      </c>
    </row>
    <row r="5" spans="1:46" s="1" customFormat="1" ht="6.9" customHeight="1">
      <c r="B5" s="21"/>
      <c r="I5" s="94"/>
      <c r="L5" s="21"/>
    </row>
    <row r="6" spans="1:46" s="1" customFormat="1" ht="12" customHeight="1">
      <c r="B6" s="21"/>
      <c r="D6" s="28" t="s">
        <v>15</v>
      </c>
      <c r="I6" s="94"/>
      <c r="L6" s="21"/>
    </row>
    <row r="7" spans="1:46" s="1" customFormat="1" ht="16.5" customHeight="1">
      <c r="B7" s="21"/>
      <c r="E7" s="280" t="str">
        <f>'Rekapitulace stavby'!K6</f>
        <v>Snížení energetické náročnosti objektu Mateřská školka Sluníčko Písek</v>
      </c>
      <c r="F7" s="281"/>
      <c r="G7" s="281"/>
      <c r="H7" s="281"/>
      <c r="I7" s="94"/>
      <c r="L7" s="21"/>
    </row>
    <row r="8" spans="1:46" s="2" customFormat="1" ht="12" customHeight="1">
      <c r="A8" s="33"/>
      <c r="B8" s="34"/>
      <c r="C8" s="33"/>
      <c r="D8" s="28" t="s">
        <v>100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1" t="s">
        <v>1742</v>
      </c>
      <c r="F9" s="282"/>
      <c r="G9" s="282"/>
      <c r="H9" s="282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9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98" t="s">
        <v>21</v>
      </c>
      <c r="J12" s="56" t="str">
        <f>'Rekapitulace stavby'!AN8</f>
        <v>1. 11. 2019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5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98" t="s">
        <v>24</v>
      </c>
      <c r="J14" s="26" t="s">
        <v>25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98" t="s">
        <v>27</v>
      </c>
      <c r="J15" s="26" t="s">
        <v>28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9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3" t="str">
        <f>'Rekapitulace stavby'!E14</f>
        <v>Vyplň údaj</v>
      </c>
      <c r="F18" s="254"/>
      <c r="G18" s="254"/>
      <c r="H18" s="254"/>
      <c r="I18" s="9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98" t="s">
        <v>24</v>
      </c>
      <c r="J20" s="26" t="s">
        <v>32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33</v>
      </c>
      <c r="F21" s="33"/>
      <c r="G21" s="33"/>
      <c r="H21" s="33"/>
      <c r="I21" s="98" t="s">
        <v>27</v>
      </c>
      <c r="J21" s="26" t="s">
        <v>34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36</v>
      </c>
      <c r="E23" s="33"/>
      <c r="F23" s="33"/>
      <c r="G23" s="33"/>
      <c r="H23" s="33"/>
      <c r="I23" s="9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37</v>
      </c>
      <c r="F24" s="33"/>
      <c r="G24" s="33"/>
      <c r="H24" s="33"/>
      <c r="I24" s="98" t="s">
        <v>27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38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58" t="s">
        <v>1</v>
      </c>
      <c r="F27" s="258"/>
      <c r="G27" s="258"/>
      <c r="H27" s="258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" customHeight="1">
      <c r="A30" s="33"/>
      <c r="B30" s="34"/>
      <c r="C30" s="33"/>
      <c r="D30" s="26" t="s">
        <v>102</v>
      </c>
      <c r="E30" s="33"/>
      <c r="F30" s="33"/>
      <c r="G30" s="33"/>
      <c r="H30" s="33"/>
      <c r="I30" s="97"/>
      <c r="J30" s="104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" customHeight="1">
      <c r="A31" s="33"/>
      <c r="B31" s="34"/>
      <c r="C31" s="33"/>
      <c r="D31" s="105" t="s">
        <v>103</v>
      </c>
      <c r="E31" s="33"/>
      <c r="F31" s="33"/>
      <c r="G31" s="33"/>
      <c r="H31" s="33"/>
      <c r="I31" s="97"/>
      <c r="J31" s="104">
        <f>J128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39</v>
      </c>
      <c r="E32" s="33"/>
      <c r="F32" s="33"/>
      <c r="G32" s="33"/>
      <c r="H32" s="33"/>
      <c r="I32" s="97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103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41</v>
      </c>
      <c r="G34" s="33"/>
      <c r="H34" s="33"/>
      <c r="I34" s="107" t="s">
        <v>40</v>
      </c>
      <c r="J34" s="37" t="s">
        <v>42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8" t="s">
        <v>43</v>
      </c>
      <c r="E35" s="28" t="s">
        <v>44</v>
      </c>
      <c r="F35" s="109">
        <f>ROUND((SUM(BE128:BE135) + SUM(BE155:BE516)),  2)</f>
        <v>0</v>
      </c>
      <c r="G35" s="33"/>
      <c r="H35" s="33"/>
      <c r="I35" s="110">
        <v>0.21</v>
      </c>
      <c r="J35" s="109">
        <f>ROUND(((SUM(BE128:BE135) + SUM(BE155:BE516))*I35),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45</v>
      </c>
      <c r="F36" s="109">
        <f>ROUND((SUM(BF128:BF135) + SUM(BF155:BF516)),  2)</f>
        <v>0</v>
      </c>
      <c r="G36" s="33"/>
      <c r="H36" s="33"/>
      <c r="I36" s="110">
        <v>0.15</v>
      </c>
      <c r="J36" s="109">
        <f>ROUND(((SUM(BF128:BF135) + SUM(BF155:BF516))*I36),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46</v>
      </c>
      <c r="F37" s="109">
        <f>ROUND((SUM(BG128:BG135) + SUM(BG155:BG516)),  2)</f>
        <v>0</v>
      </c>
      <c r="G37" s="33"/>
      <c r="H37" s="33"/>
      <c r="I37" s="110">
        <v>0.21</v>
      </c>
      <c r="J37" s="10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47</v>
      </c>
      <c r="F38" s="109">
        <f>ROUND((SUM(BH128:BH135) + SUM(BH155:BH516)),  2)</f>
        <v>0</v>
      </c>
      <c r="G38" s="33"/>
      <c r="H38" s="33"/>
      <c r="I38" s="110">
        <v>0.15</v>
      </c>
      <c r="J38" s="10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48</v>
      </c>
      <c r="F39" s="109">
        <f>ROUND((SUM(BI128:BI135) + SUM(BI155:BI516)),  2)</f>
        <v>0</v>
      </c>
      <c r="G39" s="33"/>
      <c r="H39" s="33"/>
      <c r="I39" s="110">
        <v>0</v>
      </c>
      <c r="J39" s="10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1"/>
      <c r="D41" s="112" t="s">
        <v>49</v>
      </c>
      <c r="E41" s="61"/>
      <c r="F41" s="61"/>
      <c r="G41" s="113" t="s">
        <v>50</v>
      </c>
      <c r="H41" s="114" t="s">
        <v>51</v>
      </c>
      <c r="I41" s="115"/>
      <c r="J41" s="116">
        <f>SUM(J32:J39)</f>
        <v>0</v>
      </c>
      <c r="K41" s="117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97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I43" s="94"/>
      <c r="L43" s="21"/>
    </row>
    <row r="44" spans="1:31" s="1" customFormat="1" ht="14.4" customHeight="1">
      <c r="B44" s="21"/>
      <c r="I44" s="94"/>
      <c r="L44" s="21"/>
    </row>
    <row r="45" spans="1:31" s="1" customFormat="1" ht="14.4" customHeight="1">
      <c r="B45" s="21"/>
      <c r="I45" s="94"/>
      <c r="L45" s="21"/>
    </row>
    <row r="46" spans="1:31" s="1" customFormat="1" ht="14.4" customHeight="1">
      <c r="B46" s="21"/>
      <c r="I46" s="94"/>
      <c r="L46" s="21"/>
    </row>
    <row r="47" spans="1:31" s="1" customFormat="1" ht="14.4" customHeight="1">
      <c r="B47" s="21"/>
      <c r="I47" s="94"/>
      <c r="L47" s="21"/>
    </row>
    <row r="48" spans="1:31" s="1" customFormat="1" ht="14.4" customHeight="1">
      <c r="B48" s="21"/>
      <c r="I48" s="94"/>
      <c r="L48" s="21"/>
    </row>
    <row r="49" spans="1:31" s="1" customFormat="1" ht="14.4" customHeight="1">
      <c r="B49" s="21"/>
      <c r="I49" s="94"/>
      <c r="L49" s="21"/>
    </row>
    <row r="50" spans="1:31" s="2" customFormat="1" ht="14.4" customHeight="1">
      <c r="B50" s="43"/>
      <c r="D50" s="44" t="s">
        <v>52</v>
      </c>
      <c r="E50" s="45"/>
      <c r="F50" s="45"/>
      <c r="G50" s="44" t="s">
        <v>53</v>
      </c>
      <c r="H50" s="45"/>
      <c r="I50" s="118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54</v>
      </c>
      <c r="E61" s="36"/>
      <c r="F61" s="119" t="s">
        <v>55</v>
      </c>
      <c r="G61" s="46" t="s">
        <v>54</v>
      </c>
      <c r="H61" s="36"/>
      <c r="I61" s="120"/>
      <c r="J61" s="121" t="s">
        <v>55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56</v>
      </c>
      <c r="E65" s="47"/>
      <c r="F65" s="47"/>
      <c r="G65" s="44" t="s">
        <v>57</v>
      </c>
      <c r="H65" s="47"/>
      <c r="I65" s="122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54</v>
      </c>
      <c r="E76" s="36"/>
      <c r="F76" s="119" t="s">
        <v>55</v>
      </c>
      <c r="G76" s="46" t="s">
        <v>54</v>
      </c>
      <c r="H76" s="36"/>
      <c r="I76" s="120"/>
      <c r="J76" s="121" t="s">
        <v>55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123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124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104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0" t="str">
        <f>E7</f>
        <v>Snížení energetické náročnosti objektu Mateřská školka Sluníčko Písek</v>
      </c>
      <c r="F85" s="281"/>
      <c r="G85" s="281"/>
      <c r="H85" s="281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100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1" t="str">
        <f>E9</f>
        <v>1119-04 - SO 02 - zádveří a severozápadní fasáda pavilonu</v>
      </c>
      <c r="F87" s="282"/>
      <c r="G87" s="282"/>
      <c r="H87" s="282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Písek</v>
      </c>
      <c r="G89" s="33"/>
      <c r="H89" s="33"/>
      <c r="I89" s="98" t="s">
        <v>21</v>
      </c>
      <c r="J89" s="56" t="str">
        <f>IF(J12="","",J12)</f>
        <v>1. 11. 2019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Základní škola Svobodná a Mateřská škola Písek, Dr</v>
      </c>
      <c r="G91" s="33"/>
      <c r="H91" s="33"/>
      <c r="I91" s="98" t="s">
        <v>31</v>
      </c>
      <c r="J91" s="31" t="str">
        <f>E21</f>
        <v>VL projekt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7.9" customHeight="1">
      <c r="A92" s="33"/>
      <c r="B92" s="34"/>
      <c r="C92" s="28" t="s">
        <v>29</v>
      </c>
      <c r="D92" s="33"/>
      <c r="E92" s="33"/>
      <c r="F92" s="26" t="str">
        <f>IF(E18="","",E18)</f>
        <v>Vyplň údaj</v>
      </c>
      <c r="G92" s="33"/>
      <c r="H92" s="33"/>
      <c r="I92" s="98" t="s">
        <v>36</v>
      </c>
      <c r="J92" s="31" t="str">
        <f>E24</f>
        <v>Jindřich  J u k l  tel.: 602558222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5" t="s">
        <v>105</v>
      </c>
      <c r="D94" s="111"/>
      <c r="E94" s="111"/>
      <c r="F94" s="111"/>
      <c r="G94" s="111"/>
      <c r="H94" s="111"/>
      <c r="I94" s="126"/>
      <c r="J94" s="127" t="s">
        <v>106</v>
      </c>
      <c r="K94" s="111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5" customHeight="1">
      <c r="A96" s="33"/>
      <c r="B96" s="34"/>
      <c r="C96" s="128" t="s">
        <v>107</v>
      </c>
      <c r="D96" s="33"/>
      <c r="E96" s="33"/>
      <c r="F96" s="33"/>
      <c r="G96" s="33"/>
      <c r="H96" s="33"/>
      <c r="I96" s="97"/>
      <c r="J96" s="72">
        <f>J155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108</v>
      </c>
    </row>
    <row r="97" spans="2:12" s="9" customFormat="1" ht="24.9" customHeight="1">
      <c r="B97" s="129"/>
      <c r="D97" s="130" t="s">
        <v>109</v>
      </c>
      <c r="E97" s="131"/>
      <c r="F97" s="131"/>
      <c r="G97" s="131"/>
      <c r="H97" s="131"/>
      <c r="I97" s="132"/>
      <c r="J97" s="133">
        <f>J156</f>
        <v>0</v>
      </c>
      <c r="L97" s="129"/>
    </row>
    <row r="98" spans="2:12" s="10" customFormat="1" ht="19.95" customHeight="1">
      <c r="B98" s="134"/>
      <c r="D98" s="135" t="s">
        <v>110</v>
      </c>
      <c r="E98" s="136"/>
      <c r="F98" s="136"/>
      <c r="G98" s="136"/>
      <c r="H98" s="136"/>
      <c r="I98" s="137"/>
      <c r="J98" s="138">
        <f>J157</f>
        <v>0</v>
      </c>
      <c r="L98" s="134"/>
    </row>
    <row r="99" spans="2:12" s="10" customFormat="1" ht="19.95" customHeight="1">
      <c r="B99" s="134"/>
      <c r="D99" s="135" t="s">
        <v>111</v>
      </c>
      <c r="E99" s="136"/>
      <c r="F99" s="136"/>
      <c r="G99" s="136"/>
      <c r="H99" s="136"/>
      <c r="I99" s="137"/>
      <c r="J99" s="138">
        <f>J174</f>
        <v>0</v>
      </c>
      <c r="L99" s="134"/>
    </row>
    <row r="100" spans="2:12" s="10" customFormat="1" ht="19.95" customHeight="1">
      <c r="B100" s="134"/>
      <c r="D100" s="135" t="s">
        <v>113</v>
      </c>
      <c r="E100" s="136"/>
      <c r="F100" s="136"/>
      <c r="G100" s="136"/>
      <c r="H100" s="136"/>
      <c r="I100" s="137"/>
      <c r="J100" s="138">
        <f>J179</f>
        <v>0</v>
      </c>
      <c r="L100" s="134"/>
    </row>
    <row r="101" spans="2:12" s="10" customFormat="1" ht="19.95" customHeight="1">
      <c r="B101" s="134"/>
      <c r="D101" s="135" t="s">
        <v>114</v>
      </c>
      <c r="E101" s="136"/>
      <c r="F101" s="136"/>
      <c r="G101" s="136"/>
      <c r="H101" s="136"/>
      <c r="I101" s="137"/>
      <c r="J101" s="138">
        <f>J184</f>
        <v>0</v>
      </c>
      <c r="L101" s="134"/>
    </row>
    <row r="102" spans="2:12" s="10" customFormat="1" ht="19.95" customHeight="1">
      <c r="B102" s="134"/>
      <c r="D102" s="135" t="s">
        <v>115</v>
      </c>
      <c r="E102" s="136"/>
      <c r="F102" s="136"/>
      <c r="G102" s="136"/>
      <c r="H102" s="136"/>
      <c r="I102" s="137"/>
      <c r="J102" s="138">
        <f>J193</f>
        <v>0</v>
      </c>
      <c r="L102" s="134"/>
    </row>
    <row r="103" spans="2:12" s="10" customFormat="1" ht="19.95" customHeight="1">
      <c r="B103" s="134"/>
      <c r="D103" s="135" t="s">
        <v>116</v>
      </c>
      <c r="E103" s="136"/>
      <c r="F103" s="136"/>
      <c r="G103" s="136"/>
      <c r="H103" s="136"/>
      <c r="I103" s="137"/>
      <c r="J103" s="138">
        <f>J212</f>
        <v>0</v>
      </c>
      <c r="L103" s="134"/>
    </row>
    <row r="104" spans="2:12" s="10" customFormat="1" ht="19.95" customHeight="1">
      <c r="B104" s="134"/>
      <c r="D104" s="135" t="s">
        <v>117</v>
      </c>
      <c r="E104" s="136"/>
      <c r="F104" s="136"/>
      <c r="G104" s="136"/>
      <c r="H104" s="136"/>
      <c r="I104" s="137"/>
      <c r="J104" s="138">
        <f>J267</f>
        <v>0</v>
      </c>
      <c r="L104" s="134"/>
    </row>
    <row r="105" spans="2:12" s="10" customFormat="1" ht="19.95" customHeight="1">
      <c r="B105" s="134"/>
      <c r="D105" s="135" t="s">
        <v>118</v>
      </c>
      <c r="E105" s="136"/>
      <c r="F105" s="136"/>
      <c r="G105" s="136"/>
      <c r="H105" s="136"/>
      <c r="I105" s="137"/>
      <c r="J105" s="138">
        <f>J274</f>
        <v>0</v>
      </c>
      <c r="L105" s="134"/>
    </row>
    <row r="106" spans="2:12" s="10" customFormat="1" ht="19.95" customHeight="1">
      <c r="B106" s="134"/>
      <c r="D106" s="135" t="s">
        <v>119</v>
      </c>
      <c r="E106" s="136"/>
      <c r="F106" s="136"/>
      <c r="G106" s="136"/>
      <c r="H106" s="136"/>
      <c r="I106" s="137"/>
      <c r="J106" s="138">
        <f>J282</f>
        <v>0</v>
      </c>
      <c r="L106" s="134"/>
    </row>
    <row r="107" spans="2:12" s="10" customFormat="1" ht="19.95" customHeight="1">
      <c r="B107" s="134"/>
      <c r="D107" s="135" t="s">
        <v>121</v>
      </c>
      <c r="E107" s="136"/>
      <c r="F107" s="136"/>
      <c r="G107" s="136"/>
      <c r="H107" s="136"/>
      <c r="I107" s="137"/>
      <c r="J107" s="138">
        <f>J295</f>
        <v>0</v>
      </c>
      <c r="L107" s="134"/>
    </row>
    <row r="108" spans="2:12" s="10" customFormat="1" ht="19.95" customHeight="1">
      <c r="B108" s="134"/>
      <c r="D108" s="135" t="s">
        <v>122</v>
      </c>
      <c r="E108" s="136"/>
      <c r="F108" s="136"/>
      <c r="G108" s="136"/>
      <c r="H108" s="136"/>
      <c r="I108" s="137"/>
      <c r="J108" s="138">
        <f>J316</f>
        <v>0</v>
      </c>
      <c r="L108" s="134"/>
    </row>
    <row r="109" spans="2:12" s="10" customFormat="1" ht="19.95" customHeight="1">
      <c r="B109" s="134"/>
      <c r="D109" s="135" t="s">
        <v>123</v>
      </c>
      <c r="E109" s="136"/>
      <c r="F109" s="136"/>
      <c r="G109" s="136"/>
      <c r="H109" s="136"/>
      <c r="I109" s="137"/>
      <c r="J109" s="138">
        <f>J330</f>
        <v>0</v>
      </c>
      <c r="L109" s="134"/>
    </row>
    <row r="110" spans="2:12" s="10" customFormat="1" ht="19.95" customHeight="1">
      <c r="B110" s="134"/>
      <c r="D110" s="135" t="s">
        <v>124</v>
      </c>
      <c r="E110" s="136"/>
      <c r="F110" s="136"/>
      <c r="G110" s="136"/>
      <c r="H110" s="136"/>
      <c r="I110" s="137"/>
      <c r="J110" s="138">
        <f>J356</f>
        <v>0</v>
      </c>
      <c r="L110" s="134"/>
    </row>
    <row r="111" spans="2:12" s="10" customFormat="1" ht="19.95" customHeight="1">
      <c r="B111" s="134"/>
      <c r="D111" s="135" t="s">
        <v>125</v>
      </c>
      <c r="E111" s="136"/>
      <c r="F111" s="136"/>
      <c r="G111" s="136"/>
      <c r="H111" s="136"/>
      <c r="I111" s="137"/>
      <c r="J111" s="138">
        <f>J363</f>
        <v>0</v>
      </c>
      <c r="L111" s="134"/>
    </row>
    <row r="112" spans="2:12" s="9" customFormat="1" ht="24.9" customHeight="1">
      <c r="B112" s="129"/>
      <c r="D112" s="130" t="s">
        <v>126</v>
      </c>
      <c r="E112" s="131"/>
      <c r="F112" s="131"/>
      <c r="G112" s="131"/>
      <c r="H112" s="131"/>
      <c r="I112" s="132"/>
      <c r="J112" s="133">
        <f>J365</f>
        <v>0</v>
      </c>
      <c r="L112" s="129"/>
    </row>
    <row r="113" spans="1:31" s="10" customFormat="1" ht="19.95" customHeight="1">
      <c r="B113" s="134"/>
      <c r="D113" s="135" t="s">
        <v>127</v>
      </c>
      <c r="E113" s="136"/>
      <c r="F113" s="136"/>
      <c r="G113" s="136"/>
      <c r="H113" s="136"/>
      <c r="I113" s="137"/>
      <c r="J113" s="138">
        <f>J366</f>
        <v>0</v>
      </c>
      <c r="L113" s="134"/>
    </row>
    <row r="114" spans="1:31" s="10" customFormat="1" ht="19.95" customHeight="1">
      <c r="B114" s="134"/>
      <c r="D114" s="135" t="s">
        <v>128</v>
      </c>
      <c r="E114" s="136"/>
      <c r="F114" s="136"/>
      <c r="G114" s="136"/>
      <c r="H114" s="136"/>
      <c r="I114" s="137"/>
      <c r="J114" s="138">
        <f>J376</f>
        <v>0</v>
      </c>
      <c r="L114" s="134"/>
    </row>
    <row r="115" spans="1:31" s="10" customFormat="1" ht="19.95" customHeight="1">
      <c r="B115" s="134"/>
      <c r="D115" s="135" t="s">
        <v>129</v>
      </c>
      <c r="E115" s="136"/>
      <c r="F115" s="136"/>
      <c r="G115" s="136"/>
      <c r="H115" s="136"/>
      <c r="I115" s="137"/>
      <c r="J115" s="138">
        <f>J401</f>
        <v>0</v>
      </c>
      <c r="L115" s="134"/>
    </row>
    <row r="116" spans="1:31" s="10" customFormat="1" ht="19.95" customHeight="1">
      <c r="B116" s="134"/>
      <c r="D116" s="135" t="s">
        <v>133</v>
      </c>
      <c r="E116" s="136"/>
      <c r="F116" s="136"/>
      <c r="G116" s="136"/>
      <c r="H116" s="136"/>
      <c r="I116" s="137"/>
      <c r="J116" s="138">
        <f>J424</f>
        <v>0</v>
      </c>
      <c r="L116" s="134"/>
    </row>
    <row r="117" spans="1:31" s="10" customFormat="1" ht="19.95" customHeight="1">
      <c r="B117" s="134"/>
      <c r="D117" s="135" t="s">
        <v>135</v>
      </c>
      <c r="E117" s="136"/>
      <c r="F117" s="136"/>
      <c r="G117" s="136"/>
      <c r="H117" s="136"/>
      <c r="I117" s="137"/>
      <c r="J117" s="138">
        <f>J445</f>
        <v>0</v>
      </c>
      <c r="L117" s="134"/>
    </row>
    <row r="118" spans="1:31" s="10" customFormat="1" ht="19.95" customHeight="1">
      <c r="B118" s="134"/>
      <c r="D118" s="135" t="s">
        <v>136</v>
      </c>
      <c r="E118" s="136"/>
      <c r="F118" s="136"/>
      <c r="G118" s="136"/>
      <c r="H118" s="136"/>
      <c r="I118" s="137"/>
      <c r="J118" s="138">
        <f>J470</f>
        <v>0</v>
      </c>
      <c r="L118" s="134"/>
    </row>
    <row r="119" spans="1:31" s="10" customFormat="1" ht="19.95" customHeight="1">
      <c r="B119" s="134"/>
      <c r="D119" s="135" t="s">
        <v>137</v>
      </c>
      <c r="E119" s="136"/>
      <c r="F119" s="136"/>
      <c r="G119" s="136"/>
      <c r="H119" s="136"/>
      <c r="I119" s="137"/>
      <c r="J119" s="138">
        <f>J482</f>
        <v>0</v>
      </c>
      <c r="L119" s="134"/>
    </row>
    <row r="120" spans="1:31" s="10" customFormat="1" ht="19.95" customHeight="1">
      <c r="B120" s="134"/>
      <c r="D120" s="135" t="s">
        <v>138</v>
      </c>
      <c r="E120" s="136"/>
      <c r="F120" s="136"/>
      <c r="G120" s="136"/>
      <c r="H120" s="136"/>
      <c r="I120" s="137"/>
      <c r="J120" s="138">
        <f>J492</f>
        <v>0</v>
      </c>
      <c r="L120" s="134"/>
    </row>
    <row r="121" spans="1:31" s="10" customFormat="1" ht="19.95" customHeight="1">
      <c r="B121" s="134"/>
      <c r="D121" s="135" t="s">
        <v>140</v>
      </c>
      <c r="E121" s="136"/>
      <c r="F121" s="136"/>
      <c r="G121" s="136"/>
      <c r="H121" s="136"/>
      <c r="I121" s="137"/>
      <c r="J121" s="138">
        <f>J500</f>
        <v>0</v>
      </c>
      <c r="L121" s="134"/>
    </row>
    <row r="122" spans="1:31" s="10" customFormat="1" ht="19.95" customHeight="1">
      <c r="B122" s="134"/>
      <c r="D122" s="135" t="s">
        <v>141</v>
      </c>
      <c r="E122" s="136"/>
      <c r="F122" s="136"/>
      <c r="G122" s="136"/>
      <c r="H122" s="136"/>
      <c r="I122" s="137"/>
      <c r="J122" s="138">
        <f>J507</f>
        <v>0</v>
      </c>
      <c r="L122" s="134"/>
    </row>
    <row r="123" spans="1:31" s="9" customFormat="1" ht="24.9" customHeight="1">
      <c r="B123" s="129"/>
      <c r="D123" s="130" t="s">
        <v>147</v>
      </c>
      <c r="E123" s="131"/>
      <c r="F123" s="131"/>
      <c r="G123" s="131"/>
      <c r="H123" s="131"/>
      <c r="I123" s="132"/>
      <c r="J123" s="133">
        <f>J512</f>
        <v>0</v>
      </c>
      <c r="L123" s="129"/>
    </row>
    <row r="124" spans="1:31" s="10" customFormat="1" ht="19.95" customHeight="1">
      <c r="B124" s="134"/>
      <c r="D124" s="135" t="s">
        <v>149</v>
      </c>
      <c r="E124" s="136"/>
      <c r="F124" s="136"/>
      <c r="G124" s="136"/>
      <c r="H124" s="136"/>
      <c r="I124" s="137"/>
      <c r="J124" s="138">
        <f>J513</f>
        <v>0</v>
      </c>
      <c r="L124" s="134"/>
    </row>
    <row r="125" spans="1:31" s="10" customFormat="1" ht="19.95" customHeight="1">
      <c r="B125" s="134"/>
      <c r="D125" s="135" t="s">
        <v>151</v>
      </c>
      <c r="E125" s="136"/>
      <c r="F125" s="136"/>
      <c r="G125" s="136"/>
      <c r="H125" s="136"/>
      <c r="I125" s="137"/>
      <c r="J125" s="138">
        <f>J515</f>
        <v>0</v>
      </c>
      <c r="L125" s="134"/>
    </row>
    <row r="126" spans="1:31" s="2" customFormat="1" ht="21.75" customHeight="1">
      <c r="A126" s="33"/>
      <c r="B126" s="34"/>
      <c r="C126" s="33"/>
      <c r="D126" s="33"/>
      <c r="E126" s="33"/>
      <c r="F126" s="33"/>
      <c r="G126" s="33"/>
      <c r="H126" s="33"/>
      <c r="I126" s="97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" customHeight="1">
      <c r="A127" s="33"/>
      <c r="B127" s="34"/>
      <c r="C127" s="33"/>
      <c r="D127" s="33"/>
      <c r="E127" s="33"/>
      <c r="F127" s="33"/>
      <c r="G127" s="33"/>
      <c r="H127" s="33"/>
      <c r="I127" s="97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29.25" customHeight="1">
      <c r="A128" s="33"/>
      <c r="B128" s="34"/>
      <c r="C128" s="128" t="s">
        <v>152</v>
      </c>
      <c r="D128" s="33"/>
      <c r="E128" s="33"/>
      <c r="F128" s="33"/>
      <c r="G128" s="33"/>
      <c r="H128" s="33"/>
      <c r="I128" s="97"/>
      <c r="J128" s="139">
        <f>ROUND(J129 + J130 + J131 + J132 + J133 + J134,2)</f>
        <v>0</v>
      </c>
      <c r="K128" s="33"/>
      <c r="L128" s="43"/>
      <c r="N128" s="140" t="s">
        <v>43</v>
      </c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8" customHeight="1">
      <c r="A129" s="33"/>
      <c r="B129" s="141"/>
      <c r="C129" s="97"/>
      <c r="D129" s="278" t="s">
        <v>153</v>
      </c>
      <c r="E129" s="279"/>
      <c r="F129" s="279"/>
      <c r="G129" s="97"/>
      <c r="H129" s="97"/>
      <c r="I129" s="97"/>
      <c r="J129" s="143">
        <v>0</v>
      </c>
      <c r="K129" s="97"/>
      <c r="L129" s="144"/>
      <c r="M129" s="145"/>
      <c r="N129" s="146" t="s">
        <v>44</v>
      </c>
      <c r="O129" s="145"/>
      <c r="P129" s="145"/>
      <c r="Q129" s="145"/>
      <c r="R129" s="145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7" t="s">
        <v>154</v>
      </c>
      <c r="AZ129" s="145"/>
      <c r="BA129" s="145"/>
      <c r="BB129" s="145"/>
      <c r="BC129" s="145"/>
      <c r="BD129" s="145"/>
      <c r="BE129" s="148">
        <f t="shared" ref="BE129:BE134" si="0">IF(N129="základní",J129,0)</f>
        <v>0</v>
      </c>
      <c r="BF129" s="148">
        <f t="shared" ref="BF129:BF134" si="1">IF(N129="snížená",J129,0)</f>
        <v>0</v>
      </c>
      <c r="BG129" s="148">
        <f t="shared" ref="BG129:BG134" si="2">IF(N129="zákl. přenesená",J129,0)</f>
        <v>0</v>
      </c>
      <c r="BH129" s="148">
        <f t="shared" ref="BH129:BH134" si="3">IF(N129="sníž. přenesená",J129,0)</f>
        <v>0</v>
      </c>
      <c r="BI129" s="148">
        <f t="shared" ref="BI129:BI134" si="4">IF(N129="nulová",J129,0)</f>
        <v>0</v>
      </c>
      <c r="BJ129" s="147" t="s">
        <v>87</v>
      </c>
      <c r="BK129" s="145"/>
      <c r="BL129" s="145"/>
      <c r="BM129" s="145"/>
    </row>
    <row r="130" spans="1:65" s="2" customFormat="1" ht="18" customHeight="1">
      <c r="A130" s="33"/>
      <c r="B130" s="141"/>
      <c r="C130" s="97"/>
      <c r="D130" s="278" t="s">
        <v>155</v>
      </c>
      <c r="E130" s="279"/>
      <c r="F130" s="279"/>
      <c r="G130" s="97"/>
      <c r="H130" s="97"/>
      <c r="I130" s="97"/>
      <c r="J130" s="143">
        <v>0</v>
      </c>
      <c r="K130" s="97"/>
      <c r="L130" s="144"/>
      <c r="M130" s="145"/>
      <c r="N130" s="146" t="s">
        <v>44</v>
      </c>
      <c r="O130" s="145"/>
      <c r="P130" s="145"/>
      <c r="Q130" s="145"/>
      <c r="R130" s="145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7" t="s">
        <v>154</v>
      </c>
      <c r="AZ130" s="145"/>
      <c r="BA130" s="145"/>
      <c r="BB130" s="145"/>
      <c r="BC130" s="145"/>
      <c r="BD130" s="145"/>
      <c r="BE130" s="148">
        <f t="shared" si="0"/>
        <v>0</v>
      </c>
      <c r="BF130" s="148">
        <f t="shared" si="1"/>
        <v>0</v>
      </c>
      <c r="BG130" s="148">
        <f t="shared" si="2"/>
        <v>0</v>
      </c>
      <c r="BH130" s="148">
        <f t="shared" si="3"/>
        <v>0</v>
      </c>
      <c r="BI130" s="148">
        <f t="shared" si="4"/>
        <v>0</v>
      </c>
      <c r="BJ130" s="147" t="s">
        <v>87</v>
      </c>
      <c r="BK130" s="145"/>
      <c r="BL130" s="145"/>
      <c r="BM130" s="145"/>
    </row>
    <row r="131" spans="1:65" s="2" customFormat="1" ht="18" customHeight="1">
      <c r="A131" s="33"/>
      <c r="B131" s="141"/>
      <c r="C131" s="97"/>
      <c r="D131" s="278" t="s">
        <v>156</v>
      </c>
      <c r="E131" s="279"/>
      <c r="F131" s="279"/>
      <c r="G131" s="97"/>
      <c r="H131" s="97"/>
      <c r="I131" s="97"/>
      <c r="J131" s="143">
        <v>0</v>
      </c>
      <c r="K131" s="97"/>
      <c r="L131" s="144"/>
      <c r="M131" s="145"/>
      <c r="N131" s="146" t="s">
        <v>44</v>
      </c>
      <c r="O131" s="145"/>
      <c r="P131" s="145"/>
      <c r="Q131" s="145"/>
      <c r="R131" s="145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7" t="s">
        <v>154</v>
      </c>
      <c r="AZ131" s="145"/>
      <c r="BA131" s="145"/>
      <c r="BB131" s="145"/>
      <c r="BC131" s="145"/>
      <c r="BD131" s="145"/>
      <c r="BE131" s="148">
        <f t="shared" si="0"/>
        <v>0</v>
      </c>
      <c r="BF131" s="148">
        <f t="shared" si="1"/>
        <v>0</v>
      </c>
      <c r="BG131" s="148">
        <f t="shared" si="2"/>
        <v>0</v>
      </c>
      <c r="BH131" s="148">
        <f t="shared" si="3"/>
        <v>0</v>
      </c>
      <c r="BI131" s="148">
        <f t="shared" si="4"/>
        <v>0</v>
      </c>
      <c r="BJ131" s="147" t="s">
        <v>87</v>
      </c>
      <c r="BK131" s="145"/>
      <c r="BL131" s="145"/>
      <c r="BM131" s="145"/>
    </row>
    <row r="132" spans="1:65" s="2" customFormat="1" ht="18" customHeight="1">
      <c r="A132" s="33"/>
      <c r="B132" s="141"/>
      <c r="C132" s="97"/>
      <c r="D132" s="278" t="s">
        <v>157</v>
      </c>
      <c r="E132" s="279"/>
      <c r="F132" s="279"/>
      <c r="G132" s="97"/>
      <c r="H132" s="97"/>
      <c r="I132" s="97"/>
      <c r="J132" s="143">
        <v>0</v>
      </c>
      <c r="K132" s="97"/>
      <c r="L132" s="144"/>
      <c r="M132" s="145"/>
      <c r="N132" s="146" t="s">
        <v>44</v>
      </c>
      <c r="O132" s="145"/>
      <c r="P132" s="145"/>
      <c r="Q132" s="145"/>
      <c r="R132" s="145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7" t="s">
        <v>154</v>
      </c>
      <c r="AZ132" s="145"/>
      <c r="BA132" s="145"/>
      <c r="BB132" s="145"/>
      <c r="BC132" s="145"/>
      <c r="BD132" s="145"/>
      <c r="BE132" s="148">
        <f t="shared" si="0"/>
        <v>0</v>
      </c>
      <c r="BF132" s="148">
        <f t="shared" si="1"/>
        <v>0</v>
      </c>
      <c r="BG132" s="148">
        <f t="shared" si="2"/>
        <v>0</v>
      </c>
      <c r="BH132" s="148">
        <f t="shared" si="3"/>
        <v>0</v>
      </c>
      <c r="BI132" s="148">
        <f t="shared" si="4"/>
        <v>0</v>
      </c>
      <c r="BJ132" s="147" t="s">
        <v>87</v>
      </c>
      <c r="BK132" s="145"/>
      <c r="BL132" s="145"/>
      <c r="BM132" s="145"/>
    </row>
    <row r="133" spans="1:65" s="2" customFormat="1" ht="18" customHeight="1">
      <c r="A133" s="33"/>
      <c r="B133" s="141"/>
      <c r="C133" s="97"/>
      <c r="D133" s="278" t="s">
        <v>158</v>
      </c>
      <c r="E133" s="279"/>
      <c r="F133" s="279"/>
      <c r="G133" s="97"/>
      <c r="H133" s="97"/>
      <c r="I133" s="97"/>
      <c r="J133" s="143">
        <v>0</v>
      </c>
      <c r="K133" s="97"/>
      <c r="L133" s="144"/>
      <c r="M133" s="145"/>
      <c r="N133" s="146" t="s">
        <v>44</v>
      </c>
      <c r="O133" s="145"/>
      <c r="P133" s="145"/>
      <c r="Q133" s="145"/>
      <c r="R133" s="145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7" t="s">
        <v>154</v>
      </c>
      <c r="AZ133" s="145"/>
      <c r="BA133" s="145"/>
      <c r="BB133" s="145"/>
      <c r="BC133" s="145"/>
      <c r="BD133" s="145"/>
      <c r="BE133" s="148">
        <f t="shared" si="0"/>
        <v>0</v>
      </c>
      <c r="BF133" s="148">
        <f t="shared" si="1"/>
        <v>0</v>
      </c>
      <c r="BG133" s="148">
        <f t="shared" si="2"/>
        <v>0</v>
      </c>
      <c r="BH133" s="148">
        <f t="shared" si="3"/>
        <v>0</v>
      </c>
      <c r="BI133" s="148">
        <f t="shared" si="4"/>
        <v>0</v>
      </c>
      <c r="BJ133" s="147" t="s">
        <v>87</v>
      </c>
      <c r="BK133" s="145"/>
      <c r="BL133" s="145"/>
      <c r="BM133" s="145"/>
    </row>
    <row r="134" spans="1:65" s="2" customFormat="1" ht="18" customHeight="1">
      <c r="A134" s="33"/>
      <c r="B134" s="141"/>
      <c r="C134" s="97"/>
      <c r="D134" s="142" t="s">
        <v>159</v>
      </c>
      <c r="E134" s="97"/>
      <c r="F134" s="97"/>
      <c r="G134" s="97"/>
      <c r="H134" s="97"/>
      <c r="I134" s="97"/>
      <c r="J134" s="143">
        <f>ROUND(J30*T134,2)</f>
        <v>0</v>
      </c>
      <c r="K134" s="97"/>
      <c r="L134" s="144"/>
      <c r="M134" s="145"/>
      <c r="N134" s="146" t="s">
        <v>44</v>
      </c>
      <c r="O134" s="145"/>
      <c r="P134" s="145"/>
      <c r="Q134" s="145"/>
      <c r="R134" s="145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7" t="s">
        <v>160</v>
      </c>
      <c r="AZ134" s="145"/>
      <c r="BA134" s="145"/>
      <c r="BB134" s="145"/>
      <c r="BC134" s="145"/>
      <c r="BD134" s="145"/>
      <c r="BE134" s="148">
        <f t="shared" si="0"/>
        <v>0</v>
      </c>
      <c r="BF134" s="148">
        <f t="shared" si="1"/>
        <v>0</v>
      </c>
      <c r="BG134" s="148">
        <f t="shared" si="2"/>
        <v>0</v>
      </c>
      <c r="BH134" s="148">
        <f t="shared" si="3"/>
        <v>0</v>
      </c>
      <c r="BI134" s="148">
        <f t="shared" si="4"/>
        <v>0</v>
      </c>
      <c r="BJ134" s="147" t="s">
        <v>87</v>
      </c>
      <c r="BK134" s="145"/>
      <c r="BL134" s="145"/>
      <c r="BM134" s="145"/>
    </row>
    <row r="135" spans="1:65" s="2" customFormat="1">
      <c r="A135" s="33"/>
      <c r="B135" s="34"/>
      <c r="C135" s="33"/>
      <c r="D135" s="33"/>
      <c r="E135" s="33"/>
      <c r="F135" s="33"/>
      <c r="G135" s="33"/>
      <c r="H135" s="33"/>
      <c r="I135" s="97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29.25" customHeight="1">
      <c r="A136" s="33"/>
      <c r="B136" s="34"/>
      <c r="C136" s="149" t="s">
        <v>161</v>
      </c>
      <c r="D136" s="111"/>
      <c r="E136" s="111"/>
      <c r="F136" s="111"/>
      <c r="G136" s="111"/>
      <c r="H136" s="111"/>
      <c r="I136" s="126"/>
      <c r="J136" s="150">
        <f>ROUND(J96+J128,2)</f>
        <v>0</v>
      </c>
      <c r="K136" s="111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6.9" customHeight="1">
      <c r="A137" s="33"/>
      <c r="B137" s="48"/>
      <c r="C137" s="49"/>
      <c r="D137" s="49"/>
      <c r="E137" s="49"/>
      <c r="F137" s="49"/>
      <c r="G137" s="49"/>
      <c r="H137" s="49"/>
      <c r="I137" s="123"/>
      <c r="J137" s="49"/>
      <c r="K137" s="49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41" spans="1:65" s="2" customFormat="1" ht="6.9" customHeight="1">
      <c r="A141" s="33"/>
      <c r="B141" s="50"/>
      <c r="C141" s="51"/>
      <c r="D141" s="51"/>
      <c r="E141" s="51"/>
      <c r="F141" s="51"/>
      <c r="G141" s="51"/>
      <c r="H141" s="51"/>
      <c r="I141" s="124"/>
      <c r="J141" s="51"/>
      <c r="K141" s="51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65" s="2" customFormat="1" ht="24.9" customHeight="1">
      <c r="A142" s="33"/>
      <c r="B142" s="34"/>
      <c r="C142" s="22" t="s">
        <v>162</v>
      </c>
      <c r="D142" s="33"/>
      <c r="E142" s="33"/>
      <c r="F142" s="33"/>
      <c r="G142" s="33"/>
      <c r="H142" s="33"/>
      <c r="I142" s="97"/>
      <c r="J142" s="33"/>
      <c r="K142" s="33"/>
      <c r="L142" s="4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65" s="2" customFormat="1" ht="6.9" customHeight="1">
      <c r="A143" s="33"/>
      <c r="B143" s="34"/>
      <c r="C143" s="33"/>
      <c r="D143" s="33"/>
      <c r="E143" s="33"/>
      <c r="F143" s="33"/>
      <c r="G143" s="33"/>
      <c r="H143" s="33"/>
      <c r="I143" s="97"/>
      <c r="J143" s="33"/>
      <c r="K143" s="33"/>
      <c r="L143" s="4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65" s="2" customFormat="1" ht="12" customHeight="1">
      <c r="A144" s="33"/>
      <c r="B144" s="34"/>
      <c r="C144" s="28" t="s">
        <v>15</v>
      </c>
      <c r="D144" s="33"/>
      <c r="E144" s="33"/>
      <c r="F144" s="33"/>
      <c r="G144" s="33"/>
      <c r="H144" s="33"/>
      <c r="I144" s="97"/>
      <c r="J144" s="33"/>
      <c r="K144" s="33"/>
      <c r="L144" s="4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65" s="2" customFormat="1" ht="16.5" customHeight="1">
      <c r="A145" s="33"/>
      <c r="B145" s="34"/>
      <c r="C145" s="33"/>
      <c r="D145" s="33"/>
      <c r="E145" s="280" t="str">
        <f>E7</f>
        <v>Snížení energetické náročnosti objektu Mateřská školka Sluníčko Písek</v>
      </c>
      <c r="F145" s="281"/>
      <c r="G145" s="281"/>
      <c r="H145" s="281"/>
      <c r="I145" s="97"/>
      <c r="J145" s="33"/>
      <c r="K145" s="33"/>
      <c r="L145" s="4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</row>
    <row r="146" spans="1:65" s="2" customFormat="1" ht="12" customHeight="1">
      <c r="A146" s="33"/>
      <c r="B146" s="34"/>
      <c r="C146" s="28" t="s">
        <v>100</v>
      </c>
      <c r="D146" s="33"/>
      <c r="E146" s="33"/>
      <c r="F146" s="33"/>
      <c r="G146" s="33"/>
      <c r="H146" s="33"/>
      <c r="I146" s="97"/>
      <c r="J146" s="33"/>
      <c r="K146" s="33"/>
      <c r="L146" s="4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7" spans="1:65" s="2" customFormat="1" ht="16.5" customHeight="1">
      <c r="A147" s="33"/>
      <c r="B147" s="34"/>
      <c r="C147" s="33"/>
      <c r="D147" s="33"/>
      <c r="E147" s="251" t="str">
        <f>E9</f>
        <v>1119-04 - SO 02 - zádveří a severozápadní fasáda pavilonu</v>
      </c>
      <c r="F147" s="282"/>
      <c r="G147" s="282"/>
      <c r="H147" s="282"/>
      <c r="I147" s="97"/>
      <c r="J147" s="33"/>
      <c r="K147" s="33"/>
      <c r="L147" s="4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  <row r="148" spans="1:65" s="2" customFormat="1" ht="6.9" customHeight="1">
      <c r="A148" s="33"/>
      <c r="B148" s="34"/>
      <c r="C148" s="33"/>
      <c r="D148" s="33"/>
      <c r="E148" s="33"/>
      <c r="F148" s="33"/>
      <c r="G148" s="33"/>
      <c r="H148" s="33"/>
      <c r="I148" s="97"/>
      <c r="J148" s="33"/>
      <c r="K148" s="33"/>
      <c r="L148" s="4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  <row r="149" spans="1:65" s="2" customFormat="1" ht="12" customHeight="1">
      <c r="A149" s="33"/>
      <c r="B149" s="34"/>
      <c r="C149" s="28" t="s">
        <v>19</v>
      </c>
      <c r="D149" s="33"/>
      <c r="E149" s="33"/>
      <c r="F149" s="26" t="str">
        <f>F12</f>
        <v>Písek</v>
      </c>
      <c r="G149" s="33"/>
      <c r="H149" s="33"/>
      <c r="I149" s="98" t="s">
        <v>21</v>
      </c>
      <c r="J149" s="56" t="str">
        <f>IF(J12="","",J12)</f>
        <v>1. 11. 2019</v>
      </c>
      <c r="K149" s="33"/>
      <c r="L149" s="4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</row>
    <row r="150" spans="1:65" s="2" customFormat="1" ht="6.9" customHeight="1">
      <c r="A150" s="33"/>
      <c r="B150" s="34"/>
      <c r="C150" s="33"/>
      <c r="D150" s="33"/>
      <c r="E150" s="33"/>
      <c r="F150" s="33"/>
      <c r="G150" s="33"/>
      <c r="H150" s="33"/>
      <c r="I150" s="97"/>
      <c r="J150" s="33"/>
      <c r="K150" s="33"/>
      <c r="L150" s="4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</row>
    <row r="151" spans="1:65" s="2" customFormat="1" ht="15.15" customHeight="1">
      <c r="A151" s="33"/>
      <c r="B151" s="34"/>
      <c r="C151" s="28" t="s">
        <v>23</v>
      </c>
      <c r="D151" s="33"/>
      <c r="E151" s="33"/>
      <c r="F151" s="26" t="str">
        <f>E15</f>
        <v>Základní škola Svobodná a Mateřská škola Písek, Dr</v>
      </c>
      <c r="G151" s="33"/>
      <c r="H151" s="33"/>
      <c r="I151" s="98" t="s">
        <v>31</v>
      </c>
      <c r="J151" s="31" t="str">
        <f>E21</f>
        <v>VL projekt</v>
      </c>
      <c r="K151" s="33"/>
      <c r="L151" s="4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  <row r="152" spans="1:65" s="2" customFormat="1" ht="27.9" customHeight="1">
      <c r="A152" s="33"/>
      <c r="B152" s="34"/>
      <c r="C152" s="28" t="s">
        <v>29</v>
      </c>
      <c r="D152" s="33"/>
      <c r="E152" s="33"/>
      <c r="F152" s="26" t="str">
        <f>IF(E18="","",E18)</f>
        <v>Vyplň údaj</v>
      </c>
      <c r="G152" s="33"/>
      <c r="H152" s="33"/>
      <c r="I152" s="98" t="s">
        <v>36</v>
      </c>
      <c r="J152" s="31" t="str">
        <f>E24</f>
        <v>Jindřich  J u k l  tel.: 602558222</v>
      </c>
      <c r="K152" s="33"/>
      <c r="L152" s="4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3" spans="1:65" s="2" customFormat="1" ht="10.35" customHeight="1">
      <c r="A153" s="33"/>
      <c r="B153" s="34"/>
      <c r="C153" s="33"/>
      <c r="D153" s="33"/>
      <c r="E153" s="33"/>
      <c r="F153" s="33"/>
      <c r="G153" s="33"/>
      <c r="H153" s="33"/>
      <c r="I153" s="97"/>
      <c r="J153" s="33"/>
      <c r="K153" s="33"/>
      <c r="L153" s="4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1:65" s="11" customFormat="1" ht="29.25" customHeight="1">
      <c r="A154" s="151"/>
      <c r="B154" s="152"/>
      <c r="C154" s="153" t="s">
        <v>163</v>
      </c>
      <c r="D154" s="154" t="s">
        <v>64</v>
      </c>
      <c r="E154" s="154" t="s">
        <v>60</v>
      </c>
      <c r="F154" s="154" t="s">
        <v>61</v>
      </c>
      <c r="G154" s="154" t="s">
        <v>164</v>
      </c>
      <c r="H154" s="154" t="s">
        <v>165</v>
      </c>
      <c r="I154" s="155" t="s">
        <v>166</v>
      </c>
      <c r="J154" s="156" t="s">
        <v>106</v>
      </c>
      <c r="K154" s="157" t="s">
        <v>167</v>
      </c>
      <c r="L154" s="158"/>
      <c r="M154" s="63" t="s">
        <v>1</v>
      </c>
      <c r="N154" s="64" t="s">
        <v>43</v>
      </c>
      <c r="O154" s="64" t="s">
        <v>168</v>
      </c>
      <c r="P154" s="64" t="s">
        <v>169</v>
      </c>
      <c r="Q154" s="64" t="s">
        <v>170</v>
      </c>
      <c r="R154" s="64" t="s">
        <v>171</v>
      </c>
      <c r="S154" s="64" t="s">
        <v>172</v>
      </c>
      <c r="T154" s="65" t="s">
        <v>173</v>
      </c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</row>
    <row r="155" spans="1:65" s="2" customFormat="1" ht="22.95" customHeight="1">
      <c r="A155" s="33"/>
      <c r="B155" s="34"/>
      <c r="C155" s="70" t="s">
        <v>174</v>
      </c>
      <c r="D155" s="33"/>
      <c r="E155" s="33"/>
      <c r="F155" s="33"/>
      <c r="G155" s="33"/>
      <c r="H155" s="33"/>
      <c r="I155" s="97"/>
      <c r="J155" s="159">
        <f>BK155</f>
        <v>0</v>
      </c>
      <c r="K155" s="33"/>
      <c r="L155" s="34"/>
      <c r="M155" s="66"/>
      <c r="N155" s="57"/>
      <c r="O155" s="67"/>
      <c r="P155" s="160">
        <f>P156+P365+P512</f>
        <v>0</v>
      </c>
      <c r="Q155" s="67"/>
      <c r="R155" s="160">
        <f>R156+R365+R512</f>
        <v>7.34233388</v>
      </c>
      <c r="S155" s="67"/>
      <c r="T155" s="161">
        <f>T156+T365+T512</f>
        <v>0.65269700000000008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8" t="s">
        <v>78</v>
      </c>
      <c r="AU155" s="18" t="s">
        <v>108</v>
      </c>
      <c r="BK155" s="162">
        <f>BK156+BK365+BK512</f>
        <v>0</v>
      </c>
    </row>
    <row r="156" spans="1:65" s="12" customFormat="1" ht="25.95" customHeight="1">
      <c r="B156" s="163"/>
      <c r="D156" s="164" t="s">
        <v>78</v>
      </c>
      <c r="E156" s="165" t="s">
        <v>175</v>
      </c>
      <c r="F156" s="165" t="s">
        <v>176</v>
      </c>
      <c r="I156" s="166"/>
      <c r="J156" s="167">
        <f>BK156</f>
        <v>0</v>
      </c>
      <c r="L156" s="163"/>
      <c r="M156" s="168"/>
      <c r="N156" s="169"/>
      <c r="O156" s="169"/>
      <c r="P156" s="170">
        <f>P157+P174+P179+P184+P193+P212+P267+P274+P282+P295+P316+P330+P356+P363</f>
        <v>0</v>
      </c>
      <c r="Q156" s="169"/>
      <c r="R156" s="170">
        <f>R157+R174+R179+R184+R193+R212+R267+R274+R282+R295+R316+R330+R356+R363</f>
        <v>6.65639278</v>
      </c>
      <c r="S156" s="169"/>
      <c r="T156" s="171">
        <f>T157+T174+T179+T184+T193+T212+T267+T274+T282+T295+T316+T330+T356+T363</f>
        <v>0.62511800000000006</v>
      </c>
      <c r="AR156" s="164" t="s">
        <v>87</v>
      </c>
      <c r="AT156" s="172" t="s">
        <v>78</v>
      </c>
      <c r="AU156" s="172" t="s">
        <v>79</v>
      </c>
      <c r="AY156" s="164" t="s">
        <v>177</v>
      </c>
      <c r="BK156" s="173">
        <f>BK157+BK174+BK179+BK184+BK193+BK212+BK267+BK274+BK282+BK295+BK316+BK330+BK356+BK363</f>
        <v>0</v>
      </c>
    </row>
    <row r="157" spans="1:65" s="12" customFormat="1" ht="22.95" customHeight="1">
      <c r="B157" s="163"/>
      <c r="D157" s="164" t="s">
        <v>78</v>
      </c>
      <c r="E157" s="174" t="s">
        <v>87</v>
      </c>
      <c r="F157" s="174" t="s">
        <v>178</v>
      </c>
      <c r="I157" s="166"/>
      <c r="J157" s="175">
        <f>BK157</f>
        <v>0</v>
      </c>
      <c r="L157" s="163"/>
      <c r="M157" s="168"/>
      <c r="N157" s="169"/>
      <c r="O157" s="169"/>
      <c r="P157" s="170">
        <f>SUM(P158:P173)</f>
        <v>0</v>
      </c>
      <c r="Q157" s="169"/>
      <c r="R157" s="170">
        <f>SUM(R158:R173)</f>
        <v>0</v>
      </c>
      <c r="S157" s="169"/>
      <c r="T157" s="171">
        <f>SUM(T158:T173)</f>
        <v>0</v>
      </c>
      <c r="AR157" s="164" t="s">
        <v>87</v>
      </c>
      <c r="AT157" s="172" t="s">
        <v>78</v>
      </c>
      <c r="AU157" s="172" t="s">
        <v>87</v>
      </c>
      <c r="AY157" s="164" t="s">
        <v>177</v>
      </c>
      <c r="BK157" s="173">
        <f>SUM(BK158:BK173)</f>
        <v>0</v>
      </c>
    </row>
    <row r="158" spans="1:65" s="2" customFormat="1" ht="16.5" customHeight="1">
      <c r="A158" s="33"/>
      <c r="B158" s="141"/>
      <c r="C158" s="176" t="s">
        <v>200</v>
      </c>
      <c r="D158" s="176" t="s">
        <v>179</v>
      </c>
      <c r="E158" s="177" t="s">
        <v>201</v>
      </c>
      <c r="F158" s="178" t="s">
        <v>202</v>
      </c>
      <c r="G158" s="179" t="s">
        <v>197</v>
      </c>
      <c r="H158" s="180">
        <v>2.79</v>
      </c>
      <c r="I158" s="181"/>
      <c r="J158" s="182">
        <f>ROUND(I158*H158,2)</f>
        <v>0</v>
      </c>
      <c r="K158" s="183"/>
      <c r="L158" s="34"/>
      <c r="M158" s="184" t="s">
        <v>1</v>
      </c>
      <c r="N158" s="185" t="s">
        <v>44</v>
      </c>
      <c r="O158" s="59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8" t="s">
        <v>183</v>
      </c>
      <c r="AT158" s="188" t="s">
        <v>179</v>
      </c>
      <c r="AU158" s="188" t="s">
        <v>89</v>
      </c>
      <c r="AY158" s="18" t="s">
        <v>177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8" t="s">
        <v>87</v>
      </c>
      <c r="BK158" s="189">
        <f>ROUND(I158*H158,2)</f>
        <v>0</v>
      </c>
      <c r="BL158" s="18" t="s">
        <v>183</v>
      </c>
      <c r="BM158" s="188" t="s">
        <v>203</v>
      </c>
    </row>
    <row r="159" spans="1:65" s="15" customFormat="1">
      <c r="B159" s="207"/>
      <c r="D159" s="191" t="s">
        <v>184</v>
      </c>
      <c r="E159" s="208" t="s">
        <v>1</v>
      </c>
      <c r="F159" s="209" t="s">
        <v>192</v>
      </c>
      <c r="H159" s="208" t="s">
        <v>1</v>
      </c>
      <c r="I159" s="210"/>
      <c r="L159" s="207"/>
      <c r="M159" s="211"/>
      <c r="N159" s="212"/>
      <c r="O159" s="212"/>
      <c r="P159" s="212"/>
      <c r="Q159" s="212"/>
      <c r="R159" s="212"/>
      <c r="S159" s="212"/>
      <c r="T159" s="213"/>
      <c r="AT159" s="208" t="s">
        <v>184</v>
      </c>
      <c r="AU159" s="208" t="s">
        <v>89</v>
      </c>
      <c r="AV159" s="15" t="s">
        <v>87</v>
      </c>
      <c r="AW159" s="15" t="s">
        <v>35</v>
      </c>
      <c r="AX159" s="15" t="s">
        <v>79</v>
      </c>
      <c r="AY159" s="208" t="s">
        <v>177</v>
      </c>
    </row>
    <row r="160" spans="1:65" s="13" customFormat="1">
      <c r="B160" s="190"/>
      <c r="D160" s="191" t="s">
        <v>184</v>
      </c>
      <c r="E160" s="192" t="s">
        <v>1</v>
      </c>
      <c r="F160" s="193" t="s">
        <v>1743</v>
      </c>
      <c r="H160" s="194">
        <v>2.79</v>
      </c>
      <c r="I160" s="195"/>
      <c r="L160" s="190"/>
      <c r="M160" s="196"/>
      <c r="N160" s="197"/>
      <c r="O160" s="197"/>
      <c r="P160" s="197"/>
      <c r="Q160" s="197"/>
      <c r="R160" s="197"/>
      <c r="S160" s="197"/>
      <c r="T160" s="198"/>
      <c r="AT160" s="192" t="s">
        <v>184</v>
      </c>
      <c r="AU160" s="192" t="s">
        <v>89</v>
      </c>
      <c r="AV160" s="13" t="s">
        <v>89</v>
      </c>
      <c r="AW160" s="13" t="s">
        <v>35</v>
      </c>
      <c r="AX160" s="13" t="s">
        <v>79</v>
      </c>
      <c r="AY160" s="192" t="s">
        <v>177</v>
      </c>
    </row>
    <row r="161" spans="1:65" s="14" customFormat="1">
      <c r="B161" s="199"/>
      <c r="D161" s="191" t="s">
        <v>184</v>
      </c>
      <c r="E161" s="200" t="s">
        <v>1</v>
      </c>
      <c r="F161" s="201" t="s">
        <v>186</v>
      </c>
      <c r="H161" s="202">
        <v>2.79</v>
      </c>
      <c r="I161" s="203"/>
      <c r="L161" s="199"/>
      <c r="M161" s="204"/>
      <c r="N161" s="205"/>
      <c r="O161" s="205"/>
      <c r="P161" s="205"/>
      <c r="Q161" s="205"/>
      <c r="R161" s="205"/>
      <c r="S161" s="205"/>
      <c r="T161" s="206"/>
      <c r="AT161" s="200" t="s">
        <v>184</v>
      </c>
      <c r="AU161" s="200" t="s">
        <v>89</v>
      </c>
      <c r="AV161" s="14" t="s">
        <v>183</v>
      </c>
      <c r="AW161" s="14" t="s">
        <v>35</v>
      </c>
      <c r="AX161" s="14" t="s">
        <v>87</v>
      </c>
      <c r="AY161" s="200" t="s">
        <v>177</v>
      </c>
    </row>
    <row r="162" spans="1:65" s="2" customFormat="1" ht="16.5" customHeight="1">
      <c r="A162" s="33"/>
      <c r="B162" s="141"/>
      <c r="C162" s="176" t="s">
        <v>206</v>
      </c>
      <c r="D162" s="176" t="s">
        <v>179</v>
      </c>
      <c r="E162" s="177" t="s">
        <v>207</v>
      </c>
      <c r="F162" s="178" t="s">
        <v>208</v>
      </c>
      <c r="G162" s="179" t="s">
        <v>197</v>
      </c>
      <c r="H162" s="180">
        <v>2.79</v>
      </c>
      <c r="I162" s="181"/>
      <c r="J162" s="182">
        <f>ROUND(I162*H162,2)</f>
        <v>0</v>
      </c>
      <c r="K162" s="183"/>
      <c r="L162" s="34"/>
      <c r="M162" s="184" t="s">
        <v>1</v>
      </c>
      <c r="N162" s="185" t="s">
        <v>44</v>
      </c>
      <c r="O162" s="59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8" t="s">
        <v>183</v>
      </c>
      <c r="AT162" s="188" t="s">
        <v>179</v>
      </c>
      <c r="AU162" s="188" t="s">
        <v>89</v>
      </c>
      <c r="AY162" s="18" t="s">
        <v>177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8" t="s">
        <v>87</v>
      </c>
      <c r="BK162" s="189">
        <f>ROUND(I162*H162,2)</f>
        <v>0</v>
      </c>
      <c r="BL162" s="18" t="s">
        <v>183</v>
      </c>
      <c r="BM162" s="188" t="s">
        <v>209</v>
      </c>
    </row>
    <row r="163" spans="1:65" s="2" customFormat="1" ht="16.5" customHeight="1">
      <c r="A163" s="33"/>
      <c r="B163" s="141"/>
      <c r="C163" s="176" t="s">
        <v>210</v>
      </c>
      <c r="D163" s="176" t="s">
        <v>179</v>
      </c>
      <c r="E163" s="177" t="s">
        <v>211</v>
      </c>
      <c r="F163" s="178" t="s">
        <v>212</v>
      </c>
      <c r="G163" s="179" t="s">
        <v>197</v>
      </c>
      <c r="H163" s="180">
        <v>0.46500000000000002</v>
      </c>
      <c r="I163" s="181"/>
      <c r="J163" s="182">
        <f>ROUND(I163*H163,2)</f>
        <v>0</v>
      </c>
      <c r="K163" s="183"/>
      <c r="L163" s="34"/>
      <c r="M163" s="184" t="s">
        <v>1</v>
      </c>
      <c r="N163" s="185" t="s">
        <v>44</v>
      </c>
      <c r="O163" s="59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8" t="s">
        <v>183</v>
      </c>
      <c r="AT163" s="188" t="s">
        <v>179</v>
      </c>
      <c r="AU163" s="188" t="s">
        <v>89</v>
      </c>
      <c r="AY163" s="18" t="s">
        <v>177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8" t="s">
        <v>87</v>
      </c>
      <c r="BK163" s="189">
        <f>ROUND(I163*H163,2)</f>
        <v>0</v>
      </c>
      <c r="BL163" s="18" t="s">
        <v>183</v>
      </c>
      <c r="BM163" s="188" t="s">
        <v>213</v>
      </c>
    </row>
    <row r="164" spans="1:65" s="15" customFormat="1">
      <c r="B164" s="207"/>
      <c r="D164" s="191" t="s">
        <v>184</v>
      </c>
      <c r="E164" s="208" t="s">
        <v>1</v>
      </c>
      <c r="F164" s="209" t="s">
        <v>192</v>
      </c>
      <c r="H164" s="208" t="s">
        <v>1</v>
      </c>
      <c r="I164" s="210"/>
      <c r="L164" s="207"/>
      <c r="M164" s="211"/>
      <c r="N164" s="212"/>
      <c r="O164" s="212"/>
      <c r="P164" s="212"/>
      <c r="Q164" s="212"/>
      <c r="R164" s="212"/>
      <c r="S164" s="212"/>
      <c r="T164" s="213"/>
      <c r="AT164" s="208" t="s">
        <v>184</v>
      </c>
      <c r="AU164" s="208" t="s">
        <v>89</v>
      </c>
      <c r="AV164" s="15" t="s">
        <v>87</v>
      </c>
      <c r="AW164" s="15" t="s">
        <v>35</v>
      </c>
      <c r="AX164" s="15" t="s">
        <v>79</v>
      </c>
      <c r="AY164" s="208" t="s">
        <v>177</v>
      </c>
    </row>
    <row r="165" spans="1:65" s="13" customFormat="1">
      <c r="B165" s="190"/>
      <c r="D165" s="191" t="s">
        <v>184</v>
      </c>
      <c r="E165" s="192" t="s">
        <v>1</v>
      </c>
      <c r="F165" s="193" t="s">
        <v>1744</v>
      </c>
      <c r="H165" s="194">
        <v>0.46500000000000002</v>
      </c>
      <c r="I165" s="195"/>
      <c r="L165" s="190"/>
      <c r="M165" s="196"/>
      <c r="N165" s="197"/>
      <c r="O165" s="197"/>
      <c r="P165" s="197"/>
      <c r="Q165" s="197"/>
      <c r="R165" s="197"/>
      <c r="S165" s="197"/>
      <c r="T165" s="198"/>
      <c r="AT165" s="192" t="s">
        <v>184</v>
      </c>
      <c r="AU165" s="192" t="s">
        <v>89</v>
      </c>
      <c r="AV165" s="13" t="s">
        <v>89</v>
      </c>
      <c r="AW165" s="13" t="s">
        <v>35</v>
      </c>
      <c r="AX165" s="13" t="s">
        <v>79</v>
      </c>
      <c r="AY165" s="192" t="s">
        <v>177</v>
      </c>
    </row>
    <row r="166" spans="1:65" s="14" customFormat="1">
      <c r="B166" s="199"/>
      <c r="D166" s="191" t="s">
        <v>184</v>
      </c>
      <c r="E166" s="200" t="s">
        <v>1</v>
      </c>
      <c r="F166" s="201" t="s">
        <v>186</v>
      </c>
      <c r="H166" s="202">
        <v>0.46500000000000002</v>
      </c>
      <c r="I166" s="203"/>
      <c r="L166" s="199"/>
      <c r="M166" s="204"/>
      <c r="N166" s="205"/>
      <c r="O166" s="205"/>
      <c r="P166" s="205"/>
      <c r="Q166" s="205"/>
      <c r="R166" s="205"/>
      <c r="S166" s="205"/>
      <c r="T166" s="206"/>
      <c r="AT166" s="200" t="s">
        <v>184</v>
      </c>
      <c r="AU166" s="200" t="s">
        <v>89</v>
      </c>
      <c r="AV166" s="14" t="s">
        <v>183</v>
      </c>
      <c r="AW166" s="14" t="s">
        <v>35</v>
      </c>
      <c r="AX166" s="14" t="s">
        <v>87</v>
      </c>
      <c r="AY166" s="200" t="s">
        <v>177</v>
      </c>
    </row>
    <row r="167" spans="1:65" s="2" customFormat="1" ht="16.5" customHeight="1">
      <c r="A167" s="33"/>
      <c r="B167" s="141"/>
      <c r="C167" s="176" t="s">
        <v>216</v>
      </c>
      <c r="D167" s="176" t="s">
        <v>179</v>
      </c>
      <c r="E167" s="177" t="s">
        <v>217</v>
      </c>
      <c r="F167" s="178" t="s">
        <v>218</v>
      </c>
      <c r="G167" s="179" t="s">
        <v>197</v>
      </c>
      <c r="H167" s="180">
        <v>2.3250000000000002</v>
      </c>
      <c r="I167" s="181"/>
      <c r="J167" s="182">
        <f>ROUND(I167*H167,2)</f>
        <v>0</v>
      </c>
      <c r="K167" s="183"/>
      <c r="L167" s="34"/>
      <c r="M167" s="184" t="s">
        <v>1</v>
      </c>
      <c r="N167" s="185" t="s">
        <v>44</v>
      </c>
      <c r="O167" s="59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8" t="s">
        <v>183</v>
      </c>
      <c r="AT167" s="188" t="s">
        <v>179</v>
      </c>
      <c r="AU167" s="188" t="s">
        <v>89</v>
      </c>
      <c r="AY167" s="18" t="s">
        <v>177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8" t="s">
        <v>87</v>
      </c>
      <c r="BK167" s="189">
        <f>ROUND(I167*H167,2)</f>
        <v>0</v>
      </c>
      <c r="BL167" s="18" t="s">
        <v>183</v>
      </c>
      <c r="BM167" s="188" t="s">
        <v>219</v>
      </c>
    </row>
    <row r="168" spans="1:65" s="13" customFormat="1">
      <c r="B168" s="190"/>
      <c r="D168" s="191" t="s">
        <v>184</v>
      </c>
      <c r="E168" s="192" t="s">
        <v>1</v>
      </c>
      <c r="F168" s="193" t="s">
        <v>1745</v>
      </c>
      <c r="H168" s="194">
        <v>2.3250000000000002</v>
      </c>
      <c r="I168" s="195"/>
      <c r="L168" s="190"/>
      <c r="M168" s="196"/>
      <c r="N168" s="197"/>
      <c r="O168" s="197"/>
      <c r="P168" s="197"/>
      <c r="Q168" s="197"/>
      <c r="R168" s="197"/>
      <c r="S168" s="197"/>
      <c r="T168" s="198"/>
      <c r="AT168" s="192" t="s">
        <v>184</v>
      </c>
      <c r="AU168" s="192" t="s">
        <v>89</v>
      </c>
      <c r="AV168" s="13" t="s">
        <v>89</v>
      </c>
      <c r="AW168" s="13" t="s">
        <v>35</v>
      </c>
      <c r="AX168" s="13" t="s">
        <v>87</v>
      </c>
      <c r="AY168" s="192" t="s">
        <v>177</v>
      </c>
    </row>
    <row r="169" spans="1:65" s="2" customFormat="1" ht="16.5" customHeight="1">
      <c r="A169" s="33"/>
      <c r="B169" s="141"/>
      <c r="C169" s="176" t="s">
        <v>221</v>
      </c>
      <c r="D169" s="176" t="s">
        <v>179</v>
      </c>
      <c r="E169" s="177" t="s">
        <v>222</v>
      </c>
      <c r="F169" s="178" t="s">
        <v>223</v>
      </c>
      <c r="G169" s="179" t="s">
        <v>197</v>
      </c>
      <c r="H169" s="180">
        <v>0.46500000000000002</v>
      </c>
      <c r="I169" s="181"/>
      <c r="J169" s="182">
        <f>ROUND(I169*H169,2)</f>
        <v>0</v>
      </c>
      <c r="K169" s="183"/>
      <c r="L169" s="34"/>
      <c r="M169" s="184" t="s">
        <v>1</v>
      </c>
      <c r="N169" s="185" t="s">
        <v>44</v>
      </c>
      <c r="O169" s="59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8" t="s">
        <v>183</v>
      </c>
      <c r="AT169" s="188" t="s">
        <v>179</v>
      </c>
      <c r="AU169" s="188" t="s">
        <v>89</v>
      </c>
      <c r="AY169" s="18" t="s">
        <v>177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8" t="s">
        <v>87</v>
      </c>
      <c r="BK169" s="189">
        <f>ROUND(I169*H169,2)</f>
        <v>0</v>
      </c>
      <c r="BL169" s="18" t="s">
        <v>183</v>
      </c>
      <c r="BM169" s="188" t="s">
        <v>224</v>
      </c>
    </row>
    <row r="170" spans="1:65" s="2" customFormat="1" ht="16.5" customHeight="1">
      <c r="A170" s="33"/>
      <c r="B170" s="141"/>
      <c r="C170" s="176" t="s">
        <v>225</v>
      </c>
      <c r="D170" s="176" t="s">
        <v>179</v>
      </c>
      <c r="E170" s="177" t="s">
        <v>226</v>
      </c>
      <c r="F170" s="178" t="s">
        <v>227</v>
      </c>
      <c r="G170" s="179" t="s">
        <v>197</v>
      </c>
      <c r="H170" s="180">
        <v>0.46500000000000002</v>
      </c>
      <c r="I170" s="181"/>
      <c r="J170" s="182">
        <f>ROUND(I170*H170,2)</f>
        <v>0</v>
      </c>
      <c r="K170" s="183"/>
      <c r="L170" s="34"/>
      <c r="M170" s="184" t="s">
        <v>1</v>
      </c>
      <c r="N170" s="185" t="s">
        <v>44</v>
      </c>
      <c r="O170" s="59"/>
      <c r="P170" s="186">
        <f>O170*H170</f>
        <v>0</v>
      </c>
      <c r="Q170" s="186">
        <v>0</v>
      </c>
      <c r="R170" s="186">
        <f>Q170*H170</f>
        <v>0</v>
      </c>
      <c r="S170" s="186">
        <v>0</v>
      </c>
      <c r="T170" s="18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8" t="s">
        <v>183</v>
      </c>
      <c r="AT170" s="188" t="s">
        <v>179</v>
      </c>
      <c r="AU170" s="188" t="s">
        <v>89</v>
      </c>
      <c r="AY170" s="18" t="s">
        <v>177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8" t="s">
        <v>87</v>
      </c>
      <c r="BK170" s="189">
        <f>ROUND(I170*H170,2)</f>
        <v>0</v>
      </c>
      <c r="BL170" s="18" t="s">
        <v>183</v>
      </c>
      <c r="BM170" s="188" t="s">
        <v>228</v>
      </c>
    </row>
    <row r="171" spans="1:65" s="2" customFormat="1" ht="16.5" customHeight="1">
      <c r="A171" s="33"/>
      <c r="B171" s="141"/>
      <c r="C171" s="176" t="s">
        <v>229</v>
      </c>
      <c r="D171" s="176" t="s">
        <v>179</v>
      </c>
      <c r="E171" s="177" t="s">
        <v>230</v>
      </c>
      <c r="F171" s="178" t="s">
        <v>231</v>
      </c>
      <c r="G171" s="179" t="s">
        <v>232</v>
      </c>
      <c r="H171" s="180">
        <v>0.86699999999999999</v>
      </c>
      <c r="I171" s="181"/>
      <c r="J171" s="182">
        <f>ROUND(I171*H171,2)</f>
        <v>0</v>
      </c>
      <c r="K171" s="183"/>
      <c r="L171" s="34"/>
      <c r="M171" s="184" t="s">
        <v>1</v>
      </c>
      <c r="N171" s="185" t="s">
        <v>44</v>
      </c>
      <c r="O171" s="59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8" t="s">
        <v>183</v>
      </c>
      <c r="AT171" s="188" t="s">
        <v>179</v>
      </c>
      <c r="AU171" s="188" t="s">
        <v>89</v>
      </c>
      <c r="AY171" s="18" t="s">
        <v>177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8" t="s">
        <v>87</v>
      </c>
      <c r="BK171" s="189">
        <f>ROUND(I171*H171,2)</f>
        <v>0</v>
      </c>
      <c r="BL171" s="18" t="s">
        <v>183</v>
      </c>
      <c r="BM171" s="188" t="s">
        <v>233</v>
      </c>
    </row>
    <row r="172" spans="1:65" s="13" customFormat="1">
      <c r="B172" s="190"/>
      <c r="D172" s="191" t="s">
        <v>184</v>
      </c>
      <c r="E172" s="192" t="s">
        <v>1</v>
      </c>
      <c r="F172" s="193" t="s">
        <v>1746</v>
      </c>
      <c r="H172" s="194">
        <v>0.86699999999999999</v>
      </c>
      <c r="I172" s="195"/>
      <c r="L172" s="190"/>
      <c r="M172" s="196"/>
      <c r="N172" s="197"/>
      <c r="O172" s="197"/>
      <c r="P172" s="197"/>
      <c r="Q172" s="197"/>
      <c r="R172" s="197"/>
      <c r="S172" s="197"/>
      <c r="T172" s="198"/>
      <c r="AT172" s="192" t="s">
        <v>184</v>
      </c>
      <c r="AU172" s="192" t="s">
        <v>89</v>
      </c>
      <c r="AV172" s="13" t="s">
        <v>89</v>
      </c>
      <c r="AW172" s="13" t="s">
        <v>35</v>
      </c>
      <c r="AX172" s="13" t="s">
        <v>87</v>
      </c>
      <c r="AY172" s="192" t="s">
        <v>177</v>
      </c>
    </row>
    <row r="173" spans="1:65" s="2" customFormat="1" ht="16.5" customHeight="1">
      <c r="A173" s="33"/>
      <c r="B173" s="141"/>
      <c r="C173" s="176" t="s">
        <v>235</v>
      </c>
      <c r="D173" s="176" t="s">
        <v>179</v>
      </c>
      <c r="E173" s="177" t="s">
        <v>236</v>
      </c>
      <c r="F173" s="178" t="s">
        <v>237</v>
      </c>
      <c r="G173" s="179" t="s">
        <v>197</v>
      </c>
      <c r="H173" s="180">
        <v>2.3250000000000002</v>
      </c>
      <c r="I173" s="181"/>
      <c r="J173" s="182">
        <f>ROUND(I173*H173,2)</f>
        <v>0</v>
      </c>
      <c r="K173" s="183"/>
      <c r="L173" s="34"/>
      <c r="M173" s="184" t="s">
        <v>1</v>
      </c>
      <c r="N173" s="185" t="s">
        <v>44</v>
      </c>
      <c r="O173" s="59"/>
      <c r="P173" s="186">
        <f>O173*H173</f>
        <v>0</v>
      </c>
      <c r="Q173" s="186">
        <v>0</v>
      </c>
      <c r="R173" s="186">
        <f>Q173*H173</f>
        <v>0</v>
      </c>
      <c r="S173" s="186">
        <v>0</v>
      </c>
      <c r="T173" s="187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8" t="s">
        <v>183</v>
      </c>
      <c r="AT173" s="188" t="s">
        <v>179</v>
      </c>
      <c r="AU173" s="188" t="s">
        <v>89</v>
      </c>
      <c r="AY173" s="18" t="s">
        <v>177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8" t="s">
        <v>87</v>
      </c>
      <c r="BK173" s="189">
        <f>ROUND(I173*H173,2)</f>
        <v>0</v>
      </c>
      <c r="BL173" s="18" t="s">
        <v>183</v>
      </c>
      <c r="BM173" s="188" t="s">
        <v>238</v>
      </c>
    </row>
    <row r="174" spans="1:65" s="12" customFormat="1" ht="22.95" customHeight="1">
      <c r="B174" s="163"/>
      <c r="D174" s="164" t="s">
        <v>78</v>
      </c>
      <c r="E174" s="174" t="s">
        <v>89</v>
      </c>
      <c r="F174" s="174" t="s">
        <v>239</v>
      </c>
      <c r="I174" s="166"/>
      <c r="J174" s="175">
        <f>BK174</f>
        <v>0</v>
      </c>
      <c r="L174" s="163"/>
      <c r="M174" s="168"/>
      <c r="N174" s="169"/>
      <c r="O174" s="169"/>
      <c r="P174" s="170">
        <f>SUM(P175:P178)</f>
        <v>0</v>
      </c>
      <c r="Q174" s="169"/>
      <c r="R174" s="170">
        <f>SUM(R175:R178)</f>
        <v>0</v>
      </c>
      <c r="S174" s="169"/>
      <c r="T174" s="171">
        <f>SUM(T175:T178)</f>
        <v>0</v>
      </c>
      <c r="AR174" s="164" t="s">
        <v>87</v>
      </c>
      <c r="AT174" s="172" t="s">
        <v>78</v>
      </c>
      <c r="AU174" s="172" t="s">
        <v>87</v>
      </c>
      <c r="AY174" s="164" t="s">
        <v>177</v>
      </c>
      <c r="BK174" s="173">
        <f>SUM(BK175:BK178)</f>
        <v>0</v>
      </c>
    </row>
    <row r="175" spans="1:65" s="2" customFormat="1" ht="16.5" customHeight="1">
      <c r="A175" s="33"/>
      <c r="B175" s="141"/>
      <c r="C175" s="176" t="s">
        <v>240</v>
      </c>
      <c r="D175" s="176" t="s">
        <v>179</v>
      </c>
      <c r="E175" s="177" t="s">
        <v>241</v>
      </c>
      <c r="F175" s="178" t="s">
        <v>242</v>
      </c>
      <c r="G175" s="179" t="s">
        <v>182</v>
      </c>
      <c r="H175" s="180">
        <v>4.6500000000000004</v>
      </c>
      <c r="I175" s="181"/>
      <c r="J175" s="182">
        <f>ROUND(I175*H175,2)</f>
        <v>0</v>
      </c>
      <c r="K175" s="183"/>
      <c r="L175" s="34"/>
      <c r="M175" s="184" t="s">
        <v>1</v>
      </c>
      <c r="N175" s="185" t="s">
        <v>44</v>
      </c>
      <c r="O175" s="59"/>
      <c r="P175" s="186">
        <f>O175*H175</f>
        <v>0</v>
      </c>
      <c r="Q175" s="186">
        <v>0</v>
      </c>
      <c r="R175" s="186">
        <f>Q175*H175</f>
        <v>0</v>
      </c>
      <c r="S175" s="186">
        <v>0</v>
      </c>
      <c r="T175" s="187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8" t="s">
        <v>183</v>
      </c>
      <c r="AT175" s="188" t="s">
        <v>179</v>
      </c>
      <c r="AU175" s="188" t="s">
        <v>89</v>
      </c>
      <c r="AY175" s="18" t="s">
        <v>177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8" t="s">
        <v>87</v>
      </c>
      <c r="BK175" s="189">
        <f>ROUND(I175*H175,2)</f>
        <v>0</v>
      </c>
      <c r="BL175" s="18" t="s">
        <v>183</v>
      </c>
      <c r="BM175" s="188" t="s">
        <v>243</v>
      </c>
    </row>
    <row r="176" spans="1:65" s="15" customFormat="1">
      <c r="B176" s="207"/>
      <c r="D176" s="191" t="s">
        <v>184</v>
      </c>
      <c r="E176" s="208" t="s">
        <v>1</v>
      </c>
      <c r="F176" s="209" t="s">
        <v>192</v>
      </c>
      <c r="H176" s="208" t="s">
        <v>1</v>
      </c>
      <c r="I176" s="210"/>
      <c r="L176" s="207"/>
      <c r="M176" s="211"/>
      <c r="N176" s="212"/>
      <c r="O176" s="212"/>
      <c r="P176" s="212"/>
      <c r="Q176" s="212"/>
      <c r="R176" s="212"/>
      <c r="S176" s="212"/>
      <c r="T176" s="213"/>
      <c r="AT176" s="208" t="s">
        <v>184</v>
      </c>
      <c r="AU176" s="208" t="s">
        <v>89</v>
      </c>
      <c r="AV176" s="15" t="s">
        <v>87</v>
      </c>
      <c r="AW176" s="15" t="s">
        <v>35</v>
      </c>
      <c r="AX176" s="15" t="s">
        <v>79</v>
      </c>
      <c r="AY176" s="208" t="s">
        <v>177</v>
      </c>
    </row>
    <row r="177" spans="1:65" s="13" customFormat="1">
      <c r="B177" s="190"/>
      <c r="D177" s="191" t="s">
        <v>184</v>
      </c>
      <c r="E177" s="192" t="s">
        <v>1</v>
      </c>
      <c r="F177" s="193" t="s">
        <v>1747</v>
      </c>
      <c r="H177" s="194">
        <v>4.6500000000000004</v>
      </c>
      <c r="I177" s="195"/>
      <c r="L177" s="190"/>
      <c r="M177" s="196"/>
      <c r="N177" s="197"/>
      <c r="O177" s="197"/>
      <c r="P177" s="197"/>
      <c r="Q177" s="197"/>
      <c r="R177" s="197"/>
      <c r="S177" s="197"/>
      <c r="T177" s="198"/>
      <c r="AT177" s="192" t="s">
        <v>184</v>
      </c>
      <c r="AU177" s="192" t="s">
        <v>89</v>
      </c>
      <c r="AV177" s="13" t="s">
        <v>89</v>
      </c>
      <c r="AW177" s="13" t="s">
        <v>35</v>
      </c>
      <c r="AX177" s="13" t="s">
        <v>79</v>
      </c>
      <c r="AY177" s="192" t="s">
        <v>177</v>
      </c>
    </row>
    <row r="178" spans="1:65" s="14" customFormat="1">
      <c r="B178" s="199"/>
      <c r="D178" s="191" t="s">
        <v>184</v>
      </c>
      <c r="E178" s="200" t="s">
        <v>1</v>
      </c>
      <c r="F178" s="201" t="s">
        <v>186</v>
      </c>
      <c r="H178" s="202">
        <v>4.6500000000000004</v>
      </c>
      <c r="I178" s="203"/>
      <c r="L178" s="199"/>
      <c r="M178" s="204"/>
      <c r="N178" s="205"/>
      <c r="O178" s="205"/>
      <c r="P178" s="205"/>
      <c r="Q178" s="205"/>
      <c r="R178" s="205"/>
      <c r="S178" s="205"/>
      <c r="T178" s="206"/>
      <c r="AT178" s="200" t="s">
        <v>184</v>
      </c>
      <c r="AU178" s="200" t="s">
        <v>89</v>
      </c>
      <c r="AV178" s="14" t="s">
        <v>183</v>
      </c>
      <c r="AW178" s="14" t="s">
        <v>35</v>
      </c>
      <c r="AX178" s="14" t="s">
        <v>87</v>
      </c>
      <c r="AY178" s="200" t="s">
        <v>177</v>
      </c>
    </row>
    <row r="179" spans="1:65" s="12" customFormat="1" ht="22.95" customHeight="1">
      <c r="B179" s="163"/>
      <c r="D179" s="164" t="s">
        <v>78</v>
      </c>
      <c r="E179" s="174" t="s">
        <v>275</v>
      </c>
      <c r="F179" s="174" t="s">
        <v>286</v>
      </c>
      <c r="I179" s="166"/>
      <c r="J179" s="175">
        <f>BK179</f>
        <v>0</v>
      </c>
      <c r="L179" s="163"/>
      <c r="M179" s="168"/>
      <c r="N179" s="169"/>
      <c r="O179" s="169"/>
      <c r="P179" s="170">
        <f>SUM(P180:P183)</f>
        <v>0</v>
      </c>
      <c r="Q179" s="169"/>
      <c r="R179" s="170">
        <f>SUM(R180:R183)</f>
        <v>0.92535000000000012</v>
      </c>
      <c r="S179" s="169"/>
      <c r="T179" s="171">
        <f>SUM(T180:T183)</f>
        <v>0</v>
      </c>
      <c r="AR179" s="164" t="s">
        <v>87</v>
      </c>
      <c r="AT179" s="172" t="s">
        <v>78</v>
      </c>
      <c r="AU179" s="172" t="s">
        <v>87</v>
      </c>
      <c r="AY179" s="164" t="s">
        <v>177</v>
      </c>
      <c r="BK179" s="173">
        <f>SUM(BK180:BK183)</f>
        <v>0</v>
      </c>
    </row>
    <row r="180" spans="1:65" s="2" customFormat="1" ht="16.5" customHeight="1">
      <c r="A180" s="33"/>
      <c r="B180" s="141"/>
      <c r="C180" s="176" t="s">
        <v>287</v>
      </c>
      <c r="D180" s="176" t="s">
        <v>179</v>
      </c>
      <c r="E180" s="177" t="s">
        <v>288</v>
      </c>
      <c r="F180" s="178" t="s">
        <v>289</v>
      </c>
      <c r="G180" s="179" t="s">
        <v>182</v>
      </c>
      <c r="H180" s="180">
        <v>4.6500000000000004</v>
      </c>
      <c r="I180" s="181"/>
      <c r="J180" s="182">
        <f>ROUND(I180*H180,2)</f>
        <v>0</v>
      </c>
      <c r="K180" s="183"/>
      <c r="L180" s="34"/>
      <c r="M180" s="184" t="s">
        <v>1</v>
      </c>
      <c r="N180" s="185" t="s">
        <v>44</v>
      </c>
      <c r="O180" s="59"/>
      <c r="P180" s="186">
        <f>O180*H180</f>
        <v>0</v>
      </c>
      <c r="Q180" s="186">
        <v>0.19900000000000001</v>
      </c>
      <c r="R180" s="186">
        <f>Q180*H180</f>
        <v>0.92535000000000012</v>
      </c>
      <c r="S180" s="186">
        <v>0</v>
      </c>
      <c r="T180" s="18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88" t="s">
        <v>183</v>
      </c>
      <c r="AT180" s="188" t="s">
        <v>179</v>
      </c>
      <c r="AU180" s="188" t="s">
        <v>89</v>
      </c>
      <c r="AY180" s="18" t="s">
        <v>177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8" t="s">
        <v>87</v>
      </c>
      <c r="BK180" s="189">
        <f>ROUND(I180*H180,2)</f>
        <v>0</v>
      </c>
      <c r="BL180" s="18" t="s">
        <v>183</v>
      </c>
      <c r="BM180" s="188" t="s">
        <v>290</v>
      </c>
    </row>
    <row r="181" spans="1:65" s="15" customFormat="1">
      <c r="B181" s="207"/>
      <c r="D181" s="191" t="s">
        <v>184</v>
      </c>
      <c r="E181" s="208" t="s">
        <v>1</v>
      </c>
      <c r="F181" s="209" t="s">
        <v>192</v>
      </c>
      <c r="H181" s="208" t="s">
        <v>1</v>
      </c>
      <c r="I181" s="210"/>
      <c r="L181" s="207"/>
      <c r="M181" s="211"/>
      <c r="N181" s="212"/>
      <c r="O181" s="212"/>
      <c r="P181" s="212"/>
      <c r="Q181" s="212"/>
      <c r="R181" s="212"/>
      <c r="S181" s="212"/>
      <c r="T181" s="213"/>
      <c r="AT181" s="208" t="s">
        <v>184</v>
      </c>
      <c r="AU181" s="208" t="s">
        <v>89</v>
      </c>
      <c r="AV181" s="15" t="s">
        <v>87</v>
      </c>
      <c r="AW181" s="15" t="s">
        <v>35</v>
      </c>
      <c r="AX181" s="15" t="s">
        <v>79</v>
      </c>
      <c r="AY181" s="208" t="s">
        <v>177</v>
      </c>
    </row>
    <row r="182" spans="1:65" s="13" customFormat="1">
      <c r="B182" s="190"/>
      <c r="D182" s="191" t="s">
        <v>184</v>
      </c>
      <c r="E182" s="192" t="s">
        <v>1</v>
      </c>
      <c r="F182" s="193" t="s">
        <v>1747</v>
      </c>
      <c r="H182" s="194">
        <v>4.6500000000000004</v>
      </c>
      <c r="I182" s="195"/>
      <c r="L182" s="190"/>
      <c r="M182" s="196"/>
      <c r="N182" s="197"/>
      <c r="O182" s="197"/>
      <c r="P182" s="197"/>
      <c r="Q182" s="197"/>
      <c r="R182" s="197"/>
      <c r="S182" s="197"/>
      <c r="T182" s="198"/>
      <c r="AT182" s="192" t="s">
        <v>184</v>
      </c>
      <c r="AU182" s="192" t="s">
        <v>89</v>
      </c>
      <c r="AV182" s="13" t="s">
        <v>89</v>
      </c>
      <c r="AW182" s="13" t="s">
        <v>35</v>
      </c>
      <c r="AX182" s="13" t="s">
        <v>79</v>
      </c>
      <c r="AY182" s="192" t="s">
        <v>177</v>
      </c>
    </row>
    <row r="183" spans="1:65" s="14" customFormat="1">
      <c r="B183" s="199"/>
      <c r="D183" s="191" t="s">
        <v>184</v>
      </c>
      <c r="E183" s="200" t="s">
        <v>1</v>
      </c>
      <c r="F183" s="201" t="s">
        <v>186</v>
      </c>
      <c r="H183" s="202">
        <v>4.6500000000000004</v>
      </c>
      <c r="I183" s="203"/>
      <c r="L183" s="199"/>
      <c r="M183" s="204"/>
      <c r="N183" s="205"/>
      <c r="O183" s="205"/>
      <c r="P183" s="205"/>
      <c r="Q183" s="205"/>
      <c r="R183" s="205"/>
      <c r="S183" s="205"/>
      <c r="T183" s="206"/>
      <c r="AT183" s="200" t="s">
        <v>184</v>
      </c>
      <c r="AU183" s="200" t="s">
        <v>89</v>
      </c>
      <c r="AV183" s="14" t="s">
        <v>183</v>
      </c>
      <c r="AW183" s="14" t="s">
        <v>35</v>
      </c>
      <c r="AX183" s="14" t="s">
        <v>87</v>
      </c>
      <c r="AY183" s="200" t="s">
        <v>177</v>
      </c>
    </row>
    <row r="184" spans="1:65" s="12" customFormat="1" ht="22.95" customHeight="1">
      <c r="B184" s="163"/>
      <c r="D184" s="164" t="s">
        <v>78</v>
      </c>
      <c r="E184" s="174" t="s">
        <v>198</v>
      </c>
      <c r="F184" s="174" t="s">
        <v>313</v>
      </c>
      <c r="I184" s="166"/>
      <c r="J184" s="175">
        <f>BK184</f>
        <v>0</v>
      </c>
      <c r="L184" s="163"/>
      <c r="M184" s="168"/>
      <c r="N184" s="169"/>
      <c r="O184" s="169"/>
      <c r="P184" s="170">
        <f>SUM(P185:P192)</f>
        <v>0</v>
      </c>
      <c r="Q184" s="169"/>
      <c r="R184" s="170">
        <f>SUM(R185:R192)</f>
        <v>2.9584082</v>
      </c>
      <c r="S184" s="169"/>
      <c r="T184" s="171">
        <f>SUM(T185:T192)</f>
        <v>0</v>
      </c>
      <c r="AR184" s="164" t="s">
        <v>87</v>
      </c>
      <c r="AT184" s="172" t="s">
        <v>78</v>
      </c>
      <c r="AU184" s="172" t="s">
        <v>87</v>
      </c>
      <c r="AY184" s="164" t="s">
        <v>177</v>
      </c>
      <c r="BK184" s="173">
        <f>SUM(BK185:BK192)</f>
        <v>0</v>
      </c>
    </row>
    <row r="185" spans="1:65" s="2" customFormat="1" ht="16.5" customHeight="1">
      <c r="A185" s="33"/>
      <c r="B185" s="141"/>
      <c r="C185" s="176" t="s">
        <v>314</v>
      </c>
      <c r="D185" s="176" t="s">
        <v>179</v>
      </c>
      <c r="E185" s="177" t="s">
        <v>315</v>
      </c>
      <c r="F185" s="178" t="s">
        <v>316</v>
      </c>
      <c r="G185" s="179" t="s">
        <v>182</v>
      </c>
      <c r="H185" s="180">
        <v>3.72</v>
      </c>
      <c r="I185" s="181"/>
      <c r="J185" s="182">
        <f>ROUND(I185*H185,2)</f>
        <v>0</v>
      </c>
      <c r="K185" s="183"/>
      <c r="L185" s="34"/>
      <c r="M185" s="184" t="s">
        <v>1</v>
      </c>
      <c r="N185" s="185" t="s">
        <v>44</v>
      </c>
      <c r="O185" s="59"/>
      <c r="P185" s="186">
        <f>O185*H185</f>
        <v>0</v>
      </c>
      <c r="Q185" s="186">
        <v>0.26140999999999998</v>
      </c>
      <c r="R185" s="186">
        <f>Q185*H185</f>
        <v>0.97244520000000001</v>
      </c>
      <c r="S185" s="186">
        <v>0</v>
      </c>
      <c r="T185" s="187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8" t="s">
        <v>183</v>
      </c>
      <c r="AT185" s="188" t="s">
        <v>179</v>
      </c>
      <c r="AU185" s="188" t="s">
        <v>89</v>
      </c>
      <c r="AY185" s="18" t="s">
        <v>177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8" t="s">
        <v>87</v>
      </c>
      <c r="BK185" s="189">
        <f>ROUND(I185*H185,2)</f>
        <v>0</v>
      </c>
      <c r="BL185" s="18" t="s">
        <v>183</v>
      </c>
      <c r="BM185" s="188" t="s">
        <v>317</v>
      </c>
    </row>
    <row r="186" spans="1:65" s="15" customFormat="1">
      <c r="B186" s="207"/>
      <c r="D186" s="191" t="s">
        <v>184</v>
      </c>
      <c r="E186" s="208" t="s">
        <v>1</v>
      </c>
      <c r="F186" s="209" t="s">
        <v>192</v>
      </c>
      <c r="H186" s="208" t="s">
        <v>1</v>
      </c>
      <c r="I186" s="210"/>
      <c r="L186" s="207"/>
      <c r="M186" s="211"/>
      <c r="N186" s="212"/>
      <c r="O186" s="212"/>
      <c r="P186" s="212"/>
      <c r="Q186" s="212"/>
      <c r="R186" s="212"/>
      <c r="S186" s="212"/>
      <c r="T186" s="213"/>
      <c r="AT186" s="208" t="s">
        <v>184</v>
      </c>
      <c r="AU186" s="208" t="s">
        <v>89</v>
      </c>
      <c r="AV186" s="15" t="s">
        <v>87</v>
      </c>
      <c r="AW186" s="15" t="s">
        <v>35</v>
      </c>
      <c r="AX186" s="15" t="s">
        <v>79</v>
      </c>
      <c r="AY186" s="208" t="s">
        <v>177</v>
      </c>
    </row>
    <row r="187" spans="1:65" s="13" customFormat="1">
      <c r="B187" s="190"/>
      <c r="D187" s="191" t="s">
        <v>184</v>
      </c>
      <c r="E187" s="192" t="s">
        <v>1</v>
      </c>
      <c r="F187" s="193" t="s">
        <v>1748</v>
      </c>
      <c r="H187" s="194">
        <v>3.72</v>
      </c>
      <c r="I187" s="195"/>
      <c r="L187" s="190"/>
      <c r="M187" s="196"/>
      <c r="N187" s="197"/>
      <c r="O187" s="197"/>
      <c r="P187" s="197"/>
      <c r="Q187" s="197"/>
      <c r="R187" s="197"/>
      <c r="S187" s="197"/>
      <c r="T187" s="198"/>
      <c r="AT187" s="192" t="s">
        <v>184</v>
      </c>
      <c r="AU187" s="192" t="s">
        <v>89</v>
      </c>
      <c r="AV187" s="13" t="s">
        <v>89</v>
      </c>
      <c r="AW187" s="13" t="s">
        <v>35</v>
      </c>
      <c r="AX187" s="13" t="s">
        <v>79</v>
      </c>
      <c r="AY187" s="192" t="s">
        <v>177</v>
      </c>
    </row>
    <row r="188" spans="1:65" s="14" customFormat="1">
      <c r="B188" s="199"/>
      <c r="D188" s="191" t="s">
        <v>184</v>
      </c>
      <c r="E188" s="200" t="s">
        <v>1</v>
      </c>
      <c r="F188" s="201" t="s">
        <v>186</v>
      </c>
      <c r="H188" s="202">
        <v>3.72</v>
      </c>
      <c r="I188" s="203"/>
      <c r="L188" s="199"/>
      <c r="M188" s="204"/>
      <c r="N188" s="205"/>
      <c r="O188" s="205"/>
      <c r="P188" s="205"/>
      <c r="Q188" s="205"/>
      <c r="R188" s="205"/>
      <c r="S188" s="205"/>
      <c r="T188" s="206"/>
      <c r="AT188" s="200" t="s">
        <v>184</v>
      </c>
      <c r="AU188" s="200" t="s">
        <v>89</v>
      </c>
      <c r="AV188" s="14" t="s">
        <v>183</v>
      </c>
      <c r="AW188" s="14" t="s">
        <v>35</v>
      </c>
      <c r="AX188" s="14" t="s">
        <v>87</v>
      </c>
      <c r="AY188" s="200" t="s">
        <v>177</v>
      </c>
    </row>
    <row r="189" spans="1:65" s="2" customFormat="1" ht="16.5" customHeight="1">
      <c r="A189" s="33"/>
      <c r="B189" s="141"/>
      <c r="C189" s="176" t="s">
        <v>319</v>
      </c>
      <c r="D189" s="176" t="s">
        <v>179</v>
      </c>
      <c r="E189" s="177" t="s">
        <v>320</v>
      </c>
      <c r="F189" s="178" t="s">
        <v>321</v>
      </c>
      <c r="G189" s="179" t="s">
        <v>282</v>
      </c>
      <c r="H189" s="180">
        <v>10.1</v>
      </c>
      <c r="I189" s="181"/>
      <c r="J189" s="182">
        <f>ROUND(I189*H189,2)</f>
        <v>0</v>
      </c>
      <c r="K189" s="183"/>
      <c r="L189" s="34"/>
      <c r="M189" s="184" t="s">
        <v>1</v>
      </c>
      <c r="N189" s="185" t="s">
        <v>44</v>
      </c>
      <c r="O189" s="59"/>
      <c r="P189" s="186">
        <f>O189*H189</f>
        <v>0</v>
      </c>
      <c r="Q189" s="186">
        <v>0.19663</v>
      </c>
      <c r="R189" s="186">
        <f>Q189*H189</f>
        <v>1.9859629999999999</v>
      </c>
      <c r="S189" s="186">
        <v>0</v>
      </c>
      <c r="T189" s="187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88" t="s">
        <v>183</v>
      </c>
      <c r="AT189" s="188" t="s">
        <v>179</v>
      </c>
      <c r="AU189" s="188" t="s">
        <v>89</v>
      </c>
      <c r="AY189" s="18" t="s">
        <v>177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8" t="s">
        <v>87</v>
      </c>
      <c r="BK189" s="189">
        <f>ROUND(I189*H189,2)</f>
        <v>0</v>
      </c>
      <c r="BL189" s="18" t="s">
        <v>183</v>
      </c>
      <c r="BM189" s="188" t="s">
        <v>322</v>
      </c>
    </row>
    <row r="190" spans="1:65" s="15" customFormat="1">
      <c r="B190" s="207"/>
      <c r="D190" s="191" t="s">
        <v>184</v>
      </c>
      <c r="E190" s="208" t="s">
        <v>1</v>
      </c>
      <c r="F190" s="209" t="s">
        <v>192</v>
      </c>
      <c r="H190" s="208" t="s">
        <v>1</v>
      </c>
      <c r="I190" s="210"/>
      <c r="L190" s="207"/>
      <c r="M190" s="211"/>
      <c r="N190" s="212"/>
      <c r="O190" s="212"/>
      <c r="P190" s="212"/>
      <c r="Q190" s="212"/>
      <c r="R190" s="212"/>
      <c r="S190" s="212"/>
      <c r="T190" s="213"/>
      <c r="AT190" s="208" t="s">
        <v>184</v>
      </c>
      <c r="AU190" s="208" t="s">
        <v>89</v>
      </c>
      <c r="AV190" s="15" t="s">
        <v>87</v>
      </c>
      <c r="AW190" s="15" t="s">
        <v>35</v>
      </c>
      <c r="AX190" s="15" t="s">
        <v>79</v>
      </c>
      <c r="AY190" s="208" t="s">
        <v>177</v>
      </c>
    </row>
    <row r="191" spans="1:65" s="13" customFormat="1">
      <c r="B191" s="190"/>
      <c r="D191" s="191" t="s">
        <v>184</v>
      </c>
      <c r="E191" s="192" t="s">
        <v>1</v>
      </c>
      <c r="F191" s="193" t="s">
        <v>1749</v>
      </c>
      <c r="H191" s="194">
        <v>10.1</v>
      </c>
      <c r="I191" s="195"/>
      <c r="L191" s="190"/>
      <c r="M191" s="196"/>
      <c r="N191" s="197"/>
      <c r="O191" s="197"/>
      <c r="P191" s="197"/>
      <c r="Q191" s="197"/>
      <c r="R191" s="197"/>
      <c r="S191" s="197"/>
      <c r="T191" s="198"/>
      <c r="AT191" s="192" t="s">
        <v>184</v>
      </c>
      <c r="AU191" s="192" t="s">
        <v>89</v>
      </c>
      <c r="AV191" s="13" t="s">
        <v>89</v>
      </c>
      <c r="AW191" s="13" t="s">
        <v>35</v>
      </c>
      <c r="AX191" s="13" t="s">
        <v>79</v>
      </c>
      <c r="AY191" s="192" t="s">
        <v>177</v>
      </c>
    </row>
    <row r="192" spans="1:65" s="14" customFormat="1">
      <c r="B192" s="199"/>
      <c r="D192" s="191" t="s">
        <v>184</v>
      </c>
      <c r="E192" s="200" t="s">
        <v>1</v>
      </c>
      <c r="F192" s="201" t="s">
        <v>186</v>
      </c>
      <c r="H192" s="202">
        <v>10.1</v>
      </c>
      <c r="I192" s="203"/>
      <c r="L192" s="199"/>
      <c r="M192" s="204"/>
      <c r="N192" s="205"/>
      <c r="O192" s="205"/>
      <c r="P192" s="205"/>
      <c r="Q192" s="205"/>
      <c r="R192" s="205"/>
      <c r="S192" s="205"/>
      <c r="T192" s="206"/>
      <c r="AT192" s="200" t="s">
        <v>184</v>
      </c>
      <c r="AU192" s="200" t="s">
        <v>89</v>
      </c>
      <c r="AV192" s="14" t="s">
        <v>183</v>
      </c>
      <c r="AW192" s="14" t="s">
        <v>35</v>
      </c>
      <c r="AX192" s="14" t="s">
        <v>87</v>
      </c>
      <c r="AY192" s="200" t="s">
        <v>177</v>
      </c>
    </row>
    <row r="193" spans="1:65" s="12" customFormat="1" ht="22.95" customHeight="1">
      <c r="B193" s="163"/>
      <c r="D193" s="164" t="s">
        <v>78</v>
      </c>
      <c r="E193" s="174" t="s">
        <v>324</v>
      </c>
      <c r="F193" s="174" t="s">
        <v>325</v>
      </c>
      <c r="I193" s="166"/>
      <c r="J193" s="175">
        <f>BK193</f>
        <v>0</v>
      </c>
      <c r="L193" s="163"/>
      <c r="M193" s="168"/>
      <c r="N193" s="169"/>
      <c r="O193" s="169"/>
      <c r="P193" s="170">
        <f>SUM(P194:P211)</f>
        <v>0</v>
      </c>
      <c r="Q193" s="169"/>
      <c r="R193" s="170">
        <f>SUM(R194:R211)</f>
        <v>0.2390274</v>
      </c>
      <c r="S193" s="169"/>
      <c r="T193" s="171">
        <f>SUM(T194:T211)</f>
        <v>0</v>
      </c>
      <c r="AR193" s="164" t="s">
        <v>87</v>
      </c>
      <c r="AT193" s="172" t="s">
        <v>78</v>
      </c>
      <c r="AU193" s="172" t="s">
        <v>87</v>
      </c>
      <c r="AY193" s="164" t="s">
        <v>177</v>
      </c>
      <c r="BK193" s="173">
        <f>SUM(BK194:BK211)</f>
        <v>0</v>
      </c>
    </row>
    <row r="194" spans="1:65" s="2" customFormat="1" ht="16.5" customHeight="1">
      <c r="A194" s="33"/>
      <c r="B194" s="141"/>
      <c r="C194" s="176" t="s">
        <v>283</v>
      </c>
      <c r="D194" s="176" t="s">
        <v>179</v>
      </c>
      <c r="E194" s="177" t="s">
        <v>326</v>
      </c>
      <c r="F194" s="178" t="s">
        <v>327</v>
      </c>
      <c r="G194" s="179" t="s">
        <v>182</v>
      </c>
      <c r="H194" s="180">
        <v>9.1620000000000008</v>
      </c>
      <c r="I194" s="181"/>
      <c r="J194" s="182">
        <f>ROUND(I194*H194,2)</f>
        <v>0</v>
      </c>
      <c r="K194" s="183"/>
      <c r="L194" s="34"/>
      <c r="M194" s="184" t="s">
        <v>1</v>
      </c>
      <c r="N194" s="185" t="s">
        <v>44</v>
      </c>
      <c r="O194" s="59"/>
      <c r="P194" s="186">
        <f>O194*H194</f>
        <v>0</v>
      </c>
      <c r="Q194" s="186">
        <v>0</v>
      </c>
      <c r="R194" s="186">
        <f>Q194*H194</f>
        <v>0</v>
      </c>
      <c r="S194" s="186">
        <v>0</v>
      </c>
      <c r="T194" s="187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8" t="s">
        <v>183</v>
      </c>
      <c r="AT194" s="188" t="s">
        <v>179</v>
      </c>
      <c r="AU194" s="188" t="s">
        <v>89</v>
      </c>
      <c r="AY194" s="18" t="s">
        <v>177</v>
      </c>
      <c r="BE194" s="189">
        <f>IF(N194="základní",J194,0)</f>
        <v>0</v>
      </c>
      <c r="BF194" s="189">
        <f>IF(N194="snížená",J194,0)</f>
        <v>0</v>
      </c>
      <c r="BG194" s="189">
        <f>IF(N194="zákl. přenesená",J194,0)</f>
        <v>0</v>
      </c>
      <c r="BH194" s="189">
        <f>IF(N194="sníž. přenesená",J194,0)</f>
        <v>0</v>
      </c>
      <c r="BI194" s="189">
        <f>IF(N194="nulová",J194,0)</f>
        <v>0</v>
      </c>
      <c r="BJ194" s="18" t="s">
        <v>87</v>
      </c>
      <c r="BK194" s="189">
        <f>ROUND(I194*H194,2)</f>
        <v>0</v>
      </c>
      <c r="BL194" s="18" t="s">
        <v>183</v>
      </c>
      <c r="BM194" s="188" t="s">
        <v>328</v>
      </c>
    </row>
    <row r="195" spans="1:65" s="13" customFormat="1">
      <c r="B195" s="190"/>
      <c r="D195" s="191" t="s">
        <v>184</v>
      </c>
      <c r="E195" s="192" t="s">
        <v>1</v>
      </c>
      <c r="F195" s="193" t="s">
        <v>1750</v>
      </c>
      <c r="H195" s="194">
        <v>6.3</v>
      </c>
      <c r="I195" s="195"/>
      <c r="L195" s="190"/>
      <c r="M195" s="196"/>
      <c r="N195" s="197"/>
      <c r="O195" s="197"/>
      <c r="P195" s="197"/>
      <c r="Q195" s="197"/>
      <c r="R195" s="197"/>
      <c r="S195" s="197"/>
      <c r="T195" s="198"/>
      <c r="AT195" s="192" t="s">
        <v>184</v>
      </c>
      <c r="AU195" s="192" t="s">
        <v>89</v>
      </c>
      <c r="AV195" s="13" t="s">
        <v>89</v>
      </c>
      <c r="AW195" s="13" t="s">
        <v>35</v>
      </c>
      <c r="AX195" s="13" t="s">
        <v>79</v>
      </c>
      <c r="AY195" s="192" t="s">
        <v>177</v>
      </c>
    </row>
    <row r="196" spans="1:65" s="13" customFormat="1">
      <c r="B196" s="190"/>
      <c r="D196" s="191" t="s">
        <v>184</v>
      </c>
      <c r="E196" s="192" t="s">
        <v>1</v>
      </c>
      <c r="F196" s="193" t="s">
        <v>1751</v>
      </c>
      <c r="H196" s="194">
        <v>1.08</v>
      </c>
      <c r="I196" s="195"/>
      <c r="L196" s="190"/>
      <c r="M196" s="196"/>
      <c r="N196" s="197"/>
      <c r="O196" s="197"/>
      <c r="P196" s="197"/>
      <c r="Q196" s="197"/>
      <c r="R196" s="197"/>
      <c r="S196" s="197"/>
      <c r="T196" s="198"/>
      <c r="AT196" s="192" t="s">
        <v>184</v>
      </c>
      <c r="AU196" s="192" t="s">
        <v>89</v>
      </c>
      <c r="AV196" s="13" t="s">
        <v>89</v>
      </c>
      <c r="AW196" s="13" t="s">
        <v>35</v>
      </c>
      <c r="AX196" s="13" t="s">
        <v>79</v>
      </c>
      <c r="AY196" s="192" t="s">
        <v>177</v>
      </c>
    </row>
    <row r="197" spans="1:65" s="13" customFormat="1">
      <c r="B197" s="190"/>
      <c r="D197" s="191" t="s">
        <v>184</v>
      </c>
      <c r="E197" s="192" t="s">
        <v>1</v>
      </c>
      <c r="F197" s="193" t="s">
        <v>1752</v>
      </c>
      <c r="H197" s="194">
        <v>1.782</v>
      </c>
      <c r="I197" s="195"/>
      <c r="L197" s="190"/>
      <c r="M197" s="196"/>
      <c r="N197" s="197"/>
      <c r="O197" s="197"/>
      <c r="P197" s="197"/>
      <c r="Q197" s="197"/>
      <c r="R197" s="197"/>
      <c r="S197" s="197"/>
      <c r="T197" s="198"/>
      <c r="AT197" s="192" t="s">
        <v>184</v>
      </c>
      <c r="AU197" s="192" t="s">
        <v>89</v>
      </c>
      <c r="AV197" s="13" t="s">
        <v>89</v>
      </c>
      <c r="AW197" s="13" t="s">
        <v>35</v>
      </c>
      <c r="AX197" s="13" t="s">
        <v>79</v>
      </c>
      <c r="AY197" s="192" t="s">
        <v>177</v>
      </c>
    </row>
    <row r="198" spans="1:65" s="14" customFormat="1">
      <c r="B198" s="199"/>
      <c r="D198" s="191" t="s">
        <v>184</v>
      </c>
      <c r="E198" s="200" t="s">
        <v>1</v>
      </c>
      <c r="F198" s="201" t="s">
        <v>186</v>
      </c>
      <c r="H198" s="202">
        <v>9.1620000000000008</v>
      </c>
      <c r="I198" s="203"/>
      <c r="L198" s="199"/>
      <c r="M198" s="204"/>
      <c r="N198" s="205"/>
      <c r="O198" s="205"/>
      <c r="P198" s="205"/>
      <c r="Q198" s="205"/>
      <c r="R198" s="205"/>
      <c r="S198" s="205"/>
      <c r="T198" s="206"/>
      <c r="AT198" s="200" t="s">
        <v>184</v>
      </c>
      <c r="AU198" s="200" t="s">
        <v>89</v>
      </c>
      <c r="AV198" s="14" t="s">
        <v>183</v>
      </c>
      <c r="AW198" s="14" t="s">
        <v>35</v>
      </c>
      <c r="AX198" s="14" t="s">
        <v>87</v>
      </c>
      <c r="AY198" s="200" t="s">
        <v>177</v>
      </c>
    </row>
    <row r="199" spans="1:65" s="2" customFormat="1" ht="16.5" customHeight="1">
      <c r="A199" s="33"/>
      <c r="B199" s="141"/>
      <c r="C199" s="176" t="s">
        <v>347</v>
      </c>
      <c r="D199" s="176" t="s">
        <v>179</v>
      </c>
      <c r="E199" s="177" t="s">
        <v>348</v>
      </c>
      <c r="F199" s="178" t="s">
        <v>349</v>
      </c>
      <c r="G199" s="179" t="s">
        <v>282</v>
      </c>
      <c r="H199" s="180">
        <v>24.36</v>
      </c>
      <c r="I199" s="181"/>
      <c r="J199" s="182">
        <f>ROUND(I199*H199,2)</f>
        <v>0</v>
      </c>
      <c r="K199" s="183"/>
      <c r="L199" s="34"/>
      <c r="M199" s="184" t="s">
        <v>1</v>
      </c>
      <c r="N199" s="185" t="s">
        <v>44</v>
      </c>
      <c r="O199" s="59"/>
      <c r="P199" s="186">
        <f>O199*H199</f>
        <v>0</v>
      </c>
      <c r="Q199" s="186">
        <v>1.5E-3</v>
      </c>
      <c r="R199" s="186">
        <f>Q199*H199</f>
        <v>3.6540000000000003E-2</v>
      </c>
      <c r="S199" s="186">
        <v>0</v>
      </c>
      <c r="T199" s="187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88" t="s">
        <v>183</v>
      </c>
      <c r="AT199" s="188" t="s">
        <v>179</v>
      </c>
      <c r="AU199" s="188" t="s">
        <v>89</v>
      </c>
      <c r="AY199" s="18" t="s">
        <v>177</v>
      </c>
      <c r="BE199" s="189">
        <f>IF(N199="základní",J199,0)</f>
        <v>0</v>
      </c>
      <c r="BF199" s="189">
        <f>IF(N199="snížená",J199,0)</f>
        <v>0</v>
      </c>
      <c r="BG199" s="189">
        <f>IF(N199="zákl. přenesená",J199,0)</f>
        <v>0</v>
      </c>
      <c r="BH199" s="189">
        <f>IF(N199="sníž. přenesená",J199,0)</f>
        <v>0</v>
      </c>
      <c r="BI199" s="189">
        <f>IF(N199="nulová",J199,0)</f>
        <v>0</v>
      </c>
      <c r="BJ199" s="18" t="s">
        <v>87</v>
      </c>
      <c r="BK199" s="189">
        <f>ROUND(I199*H199,2)</f>
        <v>0</v>
      </c>
      <c r="BL199" s="18" t="s">
        <v>183</v>
      </c>
      <c r="BM199" s="188" t="s">
        <v>350</v>
      </c>
    </row>
    <row r="200" spans="1:65" s="13" customFormat="1">
      <c r="B200" s="190"/>
      <c r="D200" s="191" t="s">
        <v>184</v>
      </c>
      <c r="E200" s="192" t="s">
        <v>1</v>
      </c>
      <c r="F200" s="193" t="s">
        <v>1753</v>
      </c>
      <c r="H200" s="194">
        <v>14.4</v>
      </c>
      <c r="I200" s="195"/>
      <c r="L200" s="190"/>
      <c r="M200" s="196"/>
      <c r="N200" s="197"/>
      <c r="O200" s="197"/>
      <c r="P200" s="197"/>
      <c r="Q200" s="197"/>
      <c r="R200" s="197"/>
      <c r="S200" s="197"/>
      <c r="T200" s="198"/>
      <c r="AT200" s="192" t="s">
        <v>184</v>
      </c>
      <c r="AU200" s="192" t="s">
        <v>89</v>
      </c>
      <c r="AV200" s="13" t="s">
        <v>89</v>
      </c>
      <c r="AW200" s="13" t="s">
        <v>35</v>
      </c>
      <c r="AX200" s="13" t="s">
        <v>79</v>
      </c>
      <c r="AY200" s="192" t="s">
        <v>177</v>
      </c>
    </row>
    <row r="201" spans="1:65" s="13" customFormat="1">
      <c r="B201" s="190"/>
      <c r="D201" s="191" t="s">
        <v>184</v>
      </c>
      <c r="E201" s="192" t="s">
        <v>1</v>
      </c>
      <c r="F201" s="193" t="s">
        <v>1754</v>
      </c>
      <c r="H201" s="194">
        <v>4.2</v>
      </c>
      <c r="I201" s="195"/>
      <c r="L201" s="190"/>
      <c r="M201" s="196"/>
      <c r="N201" s="197"/>
      <c r="O201" s="197"/>
      <c r="P201" s="197"/>
      <c r="Q201" s="197"/>
      <c r="R201" s="197"/>
      <c r="S201" s="197"/>
      <c r="T201" s="198"/>
      <c r="AT201" s="192" t="s">
        <v>184</v>
      </c>
      <c r="AU201" s="192" t="s">
        <v>89</v>
      </c>
      <c r="AV201" s="13" t="s">
        <v>89</v>
      </c>
      <c r="AW201" s="13" t="s">
        <v>35</v>
      </c>
      <c r="AX201" s="13" t="s">
        <v>79</v>
      </c>
      <c r="AY201" s="192" t="s">
        <v>177</v>
      </c>
    </row>
    <row r="202" spans="1:65" s="13" customFormat="1">
      <c r="B202" s="190"/>
      <c r="D202" s="191" t="s">
        <v>184</v>
      </c>
      <c r="E202" s="192" t="s">
        <v>1</v>
      </c>
      <c r="F202" s="193" t="s">
        <v>1755</v>
      </c>
      <c r="H202" s="194">
        <v>5.76</v>
      </c>
      <c r="I202" s="195"/>
      <c r="L202" s="190"/>
      <c r="M202" s="196"/>
      <c r="N202" s="197"/>
      <c r="O202" s="197"/>
      <c r="P202" s="197"/>
      <c r="Q202" s="197"/>
      <c r="R202" s="197"/>
      <c r="S202" s="197"/>
      <c r="T202" s="198"/>
      <c r="AT202" s="192" t="s">
        <v>184</v>
      </c>
      <c r="AU202" s="192" t="s">
        <v>89</v>
      </c>
      <c r="AV202" s="13" t="s">
        <v>89</v>
      </c>
      <c r="AW202" s="13" t="s">
        <v>35</v>
      </c>
      <c r="AX202" s="13" t="s">
        <v>79</v>
      </c>
      <c r="AY202" s="192" t="s">
        <v>177</v>
      </c>
    </row>
    <row r="203" spans="1:65" s="14" customFormat="1">
      <c r="B203" s="199"/>
      <c r="D203" s="191" t="s">
        <v>184</v>
      </c>
      <c r="E203" s="200" t="s">
        <v>1</v>
      </c>
      <c r="F203" s="201" t="s">
        <v>186</v>
      </c>
      <c r="H203" s="202">
        <v>24.36</v>
      </c>
      <c r="I203" s="203"/>
      <c r="L203" s="199"/>
      <c r="M203" s="204"/>
      <c r="N203" s="205"/>
      <c r="O203" s="205"/>
      <c r="P203" s="205"/>
      <c r="Q203" s="205"/>
      <c r="R203" s="205"/>
      <c r="S203" s="205"/>
      <c r="T203" s="206"/>
      <c r="AT203" s="200" t="s">
        <v>184</v>
      </c>
      <c r="AU203" s="200" t="s">
        <v>89</v>
      </c>
      <c r="AV203" s="14" t="s">
        <v>183</v>
      </c>
      <c r="AW203" s="14" t="s">
        <v>35</v>
      </c>
      <c r="AX203" s="14" t="s">
        <v>87</v>
      </c>
      <c r="AY203" s="200" t="s">
        <v>177</v>
      </c>
    </row>
    <row r="204" spans="1:65" s="2" customFormat="1" ht="16.5" customHeight="1">
      <c r="A204" s="33"/>
      <c r="B204" s="141"/>
      <c r="C204" s="176" t="s">
        <v>302</v>
      </c>
      <c r="D204" s="176" t="s">
        <v>179</v>
      </c>
      <c r="E204" s="177" t="s">
        <v>360</v>
      </c>
      <c r="F204" s="178" t="s">
        <v>361</v>
      </c>
      <c r="G204" s="179" t="s">
        <v>182</v>
      </c>
      <c r="H204" s="180">
        <v>6.03</v>
      </c>
      <c r="I204" s="181"/>
      <c r="J204" s="182">
        <f>ROUND(I204*H204,2)</f>
        <v>0</v>
      </c>
      <c r="K204" s="183"/>
      <c r="L204" s="34"/>
      <c r="M204" s="184" t="s">
        <v>1</v>
      </c>
      <c r="N204" s="185" t="s">
        <v>44</v>
      </c>
      <c r="O204" s="59"/>
      <c r="P204" s="186">
        <f>O204*H204</f>
        <v>0</v>
      </c>
      <c r="Q204" s="186">
        <v>3.3579999999999999E-2</v>
      </c>
      <c r="R204" s="186">
        <f>Q204*H204</f>
        <v>0.20248740000000001</v>
      </c>
      <c r="S204" s="186">
        <v>0</v>
      </c>
      <c r="T204" s="187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8" t="s">
        <v>183</v>
      </c>
      <c r="AT204" s="188" t="s">
        <v>179</v>
      </c>
      <c r="AU204" s="188" t="s">
        <v>89</v>
      </c>
      <c r="AY204" s="18" t="s">
        <v>177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8" t="s">
        <v>87</v>
      </c>
      <c r="BK204" s="189">
        <f>ROUND(I204*H204,2)</f>
        <v>0</v>
      </c>
      <c r="BL204" s="18" t="s">
        <v>183</v>
      </c>
      <c r="BM204" s="188" t="s">
        <v>362</v>
      </c>
    </row>
    <row r="205" spans="1:65" s="13" customFormat="1">
      <c r="B205" s="190"/>
      <c r="D205" s="191" t="s">
        <v>184</v>
      </c>
      <c r="E205" s="192" t="s">
        <v>1</v>
      </c>
      <c r="F205" s="193" t="s">
        <v>1756</v>
      </c>
      <c r="H205" s="194">
        <v>1.62</v>
      </c>
      <c r="I205" s="195"/>
      <c r="L205" s="190"/>
      <c r="M205" s="196"/>
      <c r="N205" s="197"/>
      <c r="O205" s="197"/>
      <c r="P205" s="197"/>
      <c r="Q205" s="197"/>
      <c r="R205" s="197"/>
      <c r="S205" s="197"/>
      <c r="T205" s="198"/>
      <c r="AT205" s="192" t="s">
        <v>184</v>
      </c>
      <c r="AU205" s="192" t="s">
        <v>89</v>
      </c>
      <c r="AV205" s="13" t="s">
        <v>89</v>
      </c>
      <c r="AW205" s="13" t="s">
        <v>35</v>
      </c>
      <c r="AX205" s="13" t="s">
        <v>79</v>
      </c>
      <c r="AY205" s="192" t="s">
        <v>177</v>
      </c>
    </row>
    <row r="206" spans="1:65" s="13" customFormat="1">
      <c r="B206" s="190"/>
      <c r="D206" s="191" t="s">
        <v>184</v>
      </c>
      <c r="E206" s="192" t="s">
        <v>1</v>
      </c>
      <c r="F206" s="193" t="s">
        <v>1757</v>
      </c>
      <c r="H206" s="194">
        <v>3.42</v>
      </c>
      <c r="I206" s="195"/>
      <c r="L206" s="190"/>
      <c r="M206" s="196"/>
      <c r="N206" s="197"/>
      <c r="O206" s="197"/>
      <c r="P206" s="197"/>
      <c r="Q206" s="197"/>
      <c r="R206" s="197"/>
      <c r="S206" s="197"/>
      <c r="T206" s="198"/>
      <c r="AT206" s="192" t="s">
        <v>184</v>
      </c>
      <c r="AU206" s="192" t="s">
        <v>89</v>
      </c>
      <c r="AV206" s="13" t="s">
        <v>89</v>
      </c>
      <c r="AW206" s="13" t="s">
        <v>35</v>
      </c>
      <c r="AX206" s="13" t="s">
        <v>79</v>
      </c>
      <c r="AY206" s="192" t="s">
        <v>177</v>
      </c>
    </row>
    <row r="207" spans="1:65" s="13" customFormat="1">
      <c r="B207" s="190"/>
      <c r="D207" s="191" t="s">
        <v>184</v>
      </c>
      <c r="E207" s="192" t="s">
        <v>1</v>
      </c>
      <c r="F207" s="193" t="s">
        <v>1758</v>
      </c>
      <c r="H207" s="194">
        <v>0.99</v>
      </c>
      <c r="I207" s="195"/>
      <c r="L207" s="190"/>
      <c r="M207" s="196"/>
      <c r="N207" s="197"/>
      <c r="O207" s="197"/>
      <c r="P207" s="197"/>
      <c r="Q207" s="197"/>
      <c r="R207" s="197"/>
      <c r="S207" s="197"/>
      <c r="T207" s="198"/>
      <c r="AT207" s="192" t="s">
        <v>184</v>
      </c>
      <c r="AU207" s="192" t="s">
        <v>89</v>
      </c>
      <c r="AV207" s="13" t="s">
        <v>89</v>
      </c>
      <c r="AW207" s="13" t="s">
        <v>35</v>
      </c>
      <c r="AX207" s="13" t="s">
        <v>79</v>
      </c>
      <c r="AY207" s="192" t="s">
        <v>177</v>
      </c>
    </row>
    <row r="208" spans="1:65" s="14" customFormat="1">
      <c r="B208" s="199"/>
      <c r="D208" s="191" t="s">
        <v>184</v>
      </c>
      <c r="E208" s="200" t="s">
        <v>1</v>
      </c>
      <c r="F208" s="201" t="s">
        <v>186</v>
      </c>
      <c r="H208" s="202">
        <v>6.03</v>
      </c>
      <c r="I208" s="203"/>
      <c r="L208" s="199"/>
      <c r="M208" s="204"/>
      <c r="N208" s="205"/>
      <c r="O208" s="205"/>
      <c r="P208" s="205"/>
      <c r="Q208" s="205"/>
      <c r="R208" s="205"/>
      <c r="S208" s="205"/>
      <c r="T208" s="206"/>
      <c r="AT208" s="200" t="s">
        <v>184</v>
      </c>
      <c r="AU208" s="200" t="s">
        <v>89</v>
      </c>
      <c r="AV208" s="14" t="s">
        <v>183</v>
      </c>
      <c r="AW208" s="14" t="s">
        <v>35</v>
      </c>
      <c r="AX208" s="14" t="s">
        <v>87</v>
      </c>
      <c r="AY208" s="200" t="s">
        <v>177</v>
      </c>
    </row>
    <row r="209" spans="1:65" s="2" customFormat="1" ht="16.5" customHeight="1">
      <c r="A209" s="33"/>
      <c r="B209" s="141"/>
      <c r="C209" s="176" t="s">
        <v>1592</v>
      </c>
      <c r="D209" s="176" t="s">
        <v>179</v>
      </c>
      <c r="E209" s="177" t="s">
        <v>1759</v>
      </c>
      <c r="F209" s="178" t="s">
        <v>1760</v>
      </c>
      <c r="G209" s="179" t="s">
        <v>282</v>
      </c>
      <c r="H209" s="180">
        <v>10.8</v>
      </c>
      <c r="I209" s="181"/>
      <c r="J209" s="182">
        <f>ROUND(I209*H209,2)</f>
        <v>0</v>
      </c>
      <c r="K209" s="183"/>
      <c r="L209" s="34"/>
      <c r="M209" s="184" t="s">
        <v>1</v>
      </c>
      <c r="N209" s="185" t="s">
        <v>44</v>
      </c>
      <c r="O209" s="59"/>
      <c r="P209" s="186">
        <f>O209*H209</f>
        <v>0</v>
      </c>
      <c r="Q209" s="186">
        <v>0</v>
      </c>
      <c r="R209" s="186">
        <f>Q209*H209</f>
        <v>0</v>
      </c>
      <c r="S209" s="186">
        <v>0</v>
      </c>
      <c r="T209" s="187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88" t="s">
        <v>183</v>
      </c>
      <c r="AT209" s="188" t="s">
        <v>179</v>
      </c>
      <c r="AU209" s="188" t="s">
        <v>89</v>
      </c>
      <c r="AY209" s="18" t="s">
        <v>177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8" t="s">
        <v>87</v>
      </c>
      <c r="BK209" s="189">
        <f>ROUND(I209*H209,2)</f>
        <v>0</v>
      </c>
      <c r="BL209" s="18" t="s">
        <v>183</v>
      </c>
      <c r="BM209" s="188" t="s">
        <v>459</v>
      </c>
    </row>
    <row r="210" spans="1:65" s="13" customFormat="1">
      <c r="B210" s="190"/>
      <c r="D210" s="191" t="s">
        <v>184</v>
      </c>
      <c r="E210" s="192" t="s">
        <v>1</v>
      </c>
      <c r="F210" s="193" t="s">
        <v>1761</v>
      </c>
      <c r="H210" s="194">
        <v>10.8</v>
      </c>
      <c r="I210" s="195"/>
      <c r="L210" s="190"/>
      <c r="M210" s="196"/>
      <c r="N210" s="197"/>
      <c r="O210" s="197"/>
      <c r="P210" s="197"/>
      <c r="Q210" s="197"/>
      <c r="R210" s="197"/>
      <c r="S210" s="197"/>
      <c r="T210" s="198"/>
      <c r="AT210" s="192" t="s">
        <v>184</v>
      </c>
      <c r="AU210" s="192" t="s">
        <v>89</v>
      </c>
      <c r="AV210" s="13" t="s">
        <v>89</v>
      </c>
      <c r="AW210" s="13" t="s">
        <v>35</v>
      </c>
      <c r="AX210" s="13" t="s">
        <v>79</v>
      </c>
      <c r="AY210" s="192" t="s">
        <v>177</v>
      </c>
    </row>
    <row r="211" spans="1:65" s="14" customFormat="1">
      <c r="B211" s="199"/>
      <c r="D211" s="191" t="s">
        <v>184</v>
      </c>
      <c r="E211" s="200" t="s">
        <v>1</v>
      </c>
      <c r="F211" s="201" t="s">
        <v>186</v>
      </c>
      <c r="H211" s="202">
        <v>10.8</v>
      </c>
      <c r="I211" s="203"/>
      <c r="L211" s="199"/>
      <c r="M211" s="204"/>
      <c r="N211" s="205"/>
      <c r="O211" s="205"/>
      <c r="P211" s="205"/>
      <c r="Q211" s="205"/>
      <c r="R211" s="205"/>
      <c r="S211" s="205"/>
      <c r="T211" s="206"/>
      <c r="AT211" s="200" t="s">
        <v>184</v>
      </c>
      <c r="AU211" s="200" t="s">
        <v>89</v>
      </c>
      <c r="AV211" s="14" t="s">
        <v>183</v>
      </c>
      <c r="AW211" s="14" t="s">
        <v>35</v>
      </c>
      <c r="AX211" s="14" t="s">
        <v>87</v>
      </c>
      <c r="AY211" s="200" t="s">
        <v>177</v>
      </c>
    </row>
    <row r="212" spans="1:65" s="12" customFormat="1" ht="22.95" customHeight="1">
      <c r="B212" s="163"/>
      <c r="D212" s="164" t="s">
        <v>78</v>
      </c>
      <c r="E212" s="174" t="s">
        <v>382</v>
      </c>
      <c r="F212" s="174" t="s">
        <v>383</v>
      </c>
      <c r="I212" s="166"/>
      <c r="J212" s="175">
        <f>BK212</f>
        <v>0</v>
      </c>
      <c r="L212" s="163"/>
      <c r="M212" s="168"/>
      <c r="N212" s="169"/>
      <c r="O212" s="169"/>
      <c r="P212" s="170">
        <f>SUM(P213:P266)</f>
        <v>0</v>
      </c>
      <c r="Q212" s="169"/>
      <c r="R212" s="170">
        <f>SUM(R213:R266)</f>
        <v>1.5647457600000001</v>
      </c>
      <c r="S212" s="169"/>
      <c r="T212" s="171">
        <f>SUM(T213:T266)</f>
        <v>0</v>
      </c>
      <c r="AR212" s="164" t="s">
        <v>87</v>
      </c>
      <c r="AT212" s="172" t="s">
        <v>78</v>
      </c>
      <c r="AU212" s="172" t="s">
        <v>87</v>
      </c>
      <c r="AY212" s="164" t="s">
        <v>177</v>
      </c>
      <c r="BK212" s="173">
        <f>SUM(BK213:BK266)</f>
        <v>0</v>
      </c>
    </row>
    <row r="213" spans="1:65" s="2" customFormat="1" ht="16.5" customHeight="1">
      <c r="A213" s="33"/>
      <c r="B213" s="141"/>
      <c r="C213" s="176" t="s">
        <v>384</v>
      </c>
      <c r="D213" s="176" t="s">
        <v>179</v>
      </c>
      <c r="E213" s="177" t="s">
        <v>385</v>
      </c>
      <c r="F213" s="178" t="s">
        <v>386</v>
      </c>
      <c r="G213" s="179" t="s">
        <v>182</v>
      </c>
      <c r="H213" s="180">
        <v>9.1620000000000008</v>
      </c>
      <c r="I213" s="181"/>
      <c r="J213" s="182">
        <f>ROUND(I213*H213,2)</f>
        <v>0</v>
      </c>
      <c r="K213" s="183"/>
      <c r="L213" s="34"/>
      <c r="M213" s="184" t="s">
        <v>1</v>
      </c>
      <c r="N213" s="185" t="s">
        <v>44</v>
      </c>
      <c r="O213" s="59"/>
      <c r="P213" s="186">
        <f>O213*H213</f>
        <v>0</v>
      </c>
      <c r="Q213" s="186">
        <v>0</v>
      </c>
      <c r="R213" s="186">
        <f>Q213*H213</f>
        <v>0</v>
      </c>
      <c r="S213" s="186">
        <v>0</v>
      </c>
      <c r="T213" s="187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88" t="s">
        <v>183</v>
      </c>
      <c r="AT213" s="188" t="s">
        <v>179</v>
      </c>
      <c r="AU213" s="188" t="s">
        <v>89</v>
      </c>
      <c r="AY213" s="18" t="s">
        <v>177</v>
      </c>
      <c r="BE213" s="189">
        <f>IF(N213="základní",J213,0)</f>
        <v>0</v>
      </c>
      <c r="BF213" s="189">
        <f>IF(N213="snížená",J213,0)</f>
        <v>0</v>
      </c>
      <c r="BG213" s="189">
        <f>IF(N213="zákl. přenesená",J213,0)</f>
        <v>0</v>
      </c>
      <c r="BH213" s="189">
        <f>IF(N213="sníž. přenesená",J213,0)</f>
        <v>0</v>
      </c>
      <c r="BI213" s="189">
        <f>IF(N213="nulová",J213,0)</f>
        <v>0</v>
      </c>
      <c r="BJ213" s="18" t="s">
        <v>87</v>
      </c>
      <c r="BK213" s="189">
        <f>ROUND(I213*H213,2)</f>
        <v>0</v>
      </c>
      <c r="BL213" s="18" t="s">
        <v>183</v>
      </c>
      <c r="BM213" s="188" t="s">
        <v>387</v>
      </c>
    </row>
    <row r="214" spans="1:65" s="2" customFormat="1" ht="16.5" customHeight="1">
      <c r="A214" s="33"/>
      <c r="B214" s="141"/>
      <c r="C214" s="176" t="s">
        <v>388</v>
      </c>
      <c r="D214" s="176" t="s">
        <v>179</v>
      </c>
      <c r="E214" s="177" t="s">
        <v>389</v>
      </c>
      <c r="F214" s="178" t="s">
        <v>390</v>
      </c>
      <c r="G214" s="179" t="s">
        <v>182</v>
      </c>
      <c r="H214" s="180">
        <v>195.93199999999999</v>
      </c>
      <c r="I214" s="181"/>
      <c r="J214" s="182">
        <f>ROUND(I214*H214,2)</f>
        <v>0</v>
      </c>
      <c r="K214" s="183"/>
      <c r="L214" s="34"/>
      <c r="M214" s="184" t="s">
        <v>1</v>
      </c>
      <c r="N214" s="185" t="s">
        <v>44</v>
      </c>
      <c r="O214" s="59"/>
      <c r="P214" s="186">
        <f>O214*H214</f>
        <v>0</v>
      </c>
      <c r="Q214" s="186">
        <v>1.3999999999999999E-4</v>
      </c>
      <c r="R214" s="186">
        <f>Q214*H214</f>
        <v>2.7430479999999997E-2</v>
      </c>
      <c r="S214" s="186">
        <v>0</v>
      </c>
      <c r="T214" s="187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8" t="s">
        <v>183</v>
      </c>
      <c r="AT214" s="188" t="s">
        <v>179</v>
      </c>
      <c r="AU214" s="188" t="s">
        <v>89</v>
      </c>
      <c r="AY214" s="18" t="s">
        <v>177</v>
      </c>
      <c r="BE214" s="189">
        <f>IF(N214="základní",J214,0)</f>
        <v>0</v>
      </c>
      <c r="BF214" s="189">
        <f>IF(N214="snížená",J214,0)</f>
        <v>0</v>
      </c>
      <c r="BG214" s="189">
        <f>IF(N214="zákl. přenesená",J214,0)</f>
        <v>0</v>
      </c>
      <c r="BH214" s="189">
        <f>IF(N214="sníž. přenesená",J214,0)</f>
        <v>0</v>
      </c>
      <c r="BI214" s="189">
        <f>IF(N214="nulová",J214,0)</f>
        <v>0</v>
      </c>
      <c r="BJ214" s="18" t="s">
        <v>87</v>
      </c>
      <c r="BK214" s="189">
        <f>ROUND(I214*H214,2)</f>
        <v>0</v>
      </c>
      <c r="BL214" s="18" t="s">
        <v>183</v>
      </c>
      <c r="BM214" s="188" t="s">
        <v>391</v>
      </c>
    </row>
    <row r="215" spans="1:65" s="13" customFormat="1">
      <c r="B215" s="190"/>
      <c r="D215" s="191" t="s">
        <v>184</v>
      </c>
      <c r="E215" s="192" t="s">
        <v>1</v>
      </c>
      <c r="F215" s="193" t="s">
        <v>1762</v>
      </c>
      <c r="H215" s="194">
        <v>195.93199999999999</v>
      </c>
      <c r="I215" s="195"/>
      <c r="L215" s="190"/>
      <c r="M215" s="196"/>
      <c r="N215" s="197"/>
      <c r="O215" s="197"/>
      <c r="P215" s="197"/>
      <c r="Q215" s="197"/>
      <c r="R215" s="197"/>
      <c r="S215" s="197"/>
      <c r="T215" s="198"/>
      <c r="AT215" s="192" t="s">
        <v>184</v>
      </c>
      <c r="AU215" s="192" t="s">
        <v>89</v>
      </c>
      <c r="AV215" s="13" t="s">
        <v>89</v>
      </c>
      <c r="AW215" s="13" t="s">
        <v>35</v>
      </c>
      <c r="AX215" s="13" t="s">
        <v>79</v>
      </c>
      <c r="AY215" s="192" t="s">
        <v>177</v>
      </c>
    </row>
    <row r="216" spans="1:65" s="14" customFormat="1">
      <c r="B216" s="199"/>
      <c r="D216" s="191" t="s">
        <v>184</v>
      </c>
      <c r="E216" s="200" t="s">
        <v>1</v>
      </c>
      <c r="F216" s="201" t="s">
        <v>186</v>
      </c>
      <c r="H216" s="202">
        <v>195.93199999999999</v>
      </c>
      <c r="I216" s="203"/>
      <c r="L216" s="199"/>
      <c r="M216" s="204"/>
      <c r="N216" s="205"/>
      <c r="O216" s="205"/>
      <c r="P216" s="205"/>
      <c r="Q216" s="205"/>
      <c r="R216" s="205"/>
      <c r="S216" s="205"/>
      <c r="T216" s="206"/>
      <c r="AT216" s="200" t="s">
        <v>184</v>
      </c>
      <c r="AU216" s="200" t="s">
        <v>89</v>
      </c>
      <c r="AV216" s="14" t="s">
        <v>183</v>
      </c>
      <c r="AW216" s="14" t="s">
        <v>35</v>
      </c>
      <c r="AX216" s="14" t="s">
        <v>87</v>
      </c>
      <c r="AY216" s="200" t="s">
        <v>177</v>
      </c>
    </row>
    <row r="217" spans="1:65" s="2" customFormat="1" ht="24" customHeight="1">
      <c r="A217" s="33"/>
      <c r="B217" s="141"/>
      <c r="C217" s="176" t="s">
        <v>409</v>
      </c>
      <c r="D217" s="176" t="s">
        <v>179</v>
      </c>
      <c r="E217" s="177" t="s">
        <v>399</v>
      </c>
      <c r="F217" s="178" t="s">
        <v>400</v>
      </c>
      <c r="G217" s="179" t="s">
        <v>182</v>
      </c>
      <c r="H217" s="180">
        <v>57.920999999999999</v>
      </c>
      <c r="I217" s="181"/>
      <c r="J217" s="182">
        <f>ROUND(I217*H217,2)</f>
        <v>0</v>
      </c>
      <c r="K217" s="183"/>
      <c r="L217" s="34"/>
      <c r="M217" s="184" t="s">
        <v>1</v>
      </c>
      <c r="N217" s="185" t="s">
        <v>44</v>
      </c>
      <c r="O217" s="59"/>
      <c r="P217" s="186">
        <f>O217*H217</f>
        <v>0</v>
      </c>
      <c r="Q217" s="186">
        <v>8.6E-3</v>
      </c>
      <c r="R217" s="186">
        <f>Q217*H217</f>
        <v>0.49812059999999997</v>
      </c>
      <c r="S217" s="186">
        <v>0</v>
      </c>
      <c r="T217" s="187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8" t="s">
        <v>183</v>
      </c>
      <c r="AT217" s="188" t="s">
        <v>179</v>
      </c>
      <c r="AU217" s="188" t="s">
        <v>89</v>
      </c>
      <c r="AY217" s="18" t="s">
        <v>177</v>
      </c>
      <c r="BE217" s="189">
        <f>IF(N217="základní",J217,0)</f>
        <v>0</v>
      </c>
      <c r="BF217" s="189">
        <f>IF(N217="snížená",J217,0)</f>
        <v>0</v>
      </c>
      <c r="BG217" s="189">
        <f>IF(N217="zákl. přenesená",J217,0)</f>
        <v>0</v>
      </c>
      <c r="BH217" s="189">
        <f>IF(N217="sníž. přenesená",J217,0)</f>
        <v>0</v>
      </c>
      <c r="BI217" s="189">
        <f>IF(N217="nulová",J217,0)</f>
        <v>0</v>
      </c>
      <c r="BJ217" s="18" t="s">
        <v>87</v>
      </c>
      <c r="BK217" s="189">
        <f>ROUND(I217*H217,2)</f>
        <v>0</v>
      </c>
      <c r="BL217" s="18" t="s">
        <v>183</v>
      </c>
      <c r="BM217" s="188" t="s">
        <v>410</v>
      </c>
    </row>
    <row r="218" spans="1:65" s="13" customFormat="1">
      <c r="B218" s="190"/>
      <c r="D218" s="191" t="s">
        <v>184</v>
      </c>
      <c r="E218" s="192" t="s">
        <v>1</v>
      </c>
      <c r="F218" s="193" t="s">
        <v>1763</v>
      </c>
      <c r="H218" s="194">
        <v>50.963000000000001</v>
      </c>
      <c r="I218" s="195"/>
      <c r="L218" s="190"/>
      <c r="M218" s="196"/>
      <c r="N218" s="197"/>
      <c r="O218" s="197"/>
      <c r="P218" s="197"/>
      <c r="Q218" s="197"/>
      <c r="R218" s="197"/>
      <c r="S218" s="197"/>
      <c r="T218" s="198"/>
      <c r="AT218" s="192" t="s">
        <v>184</v>
      </c>
      <c r="AU218" s="192" t="s">
        <v>89</v>
      </c>
      <c r="AV218" s="13" t="s">
        <v>89</v>
      </c>
      <c r="AW218" s="13" t="s">
        <v>35</v>
      </c>
      <c r="AX218" s="13" t="s">
        <v>79</v>
      </c>
      <c r="AY218" s="192" t="s">
        <v>177</v>
      </c>
    </row>
    <row r="219" spans="1:65" s="13" customFormat="1">
      <c r="B219" s="190"/>
      <c r="D219" s="191" t="s">
        <v>184</v>
      </c>
      <c r="E219" s="192" t="s">
        <v>1</v>
      </c>
      <c r="F219" s="193" t="s">
        <v>1764</v>
      </c>
      <c r="H219" s="194">
        <v>11.02</v>
      </c>
      <c r="I219" s="195"/>
      <c r="L219" s="190"/>
      <c r="M219" s="196"/>
      <c r="N219" s="197"/>
      <c r="O219" s="197"/>
      <c r="P219" s="197"/>
      <c r="Q219" s="197"/>
      <c r="R219" s="197"/>
      <c r="S219" s="197"/>
      <c r="T219" s="198"/>
      <c r="AT219" s="192" t="s">
        <v>184</v>
      </c>
      <c r="AU219" s="192" t="s">
        <v>89</v>
      </c>
      <c r="AV219" s="13" t="s">
        <v>89</v>
      </c>
      <c r="AW219" s="13" t="s">
        <v>35</v>
      </c>
      <c r="AX219" s="13" t="s">
        <v>79</v>
      </c>
      <c r="AY219" s="192" t="s">
        <v>177</v>
      </c>
    </row>
    <row r="220" spans="1:65" s="13" customFormat="1">
      <c r="B220" s="190"/>
      <c r="D220" s="191" t="s">
        <v>184</v>
      </c>
      <c r="E220" s="192" t="s">
        <v>1</v>
      </c>
      <c r="F220" s="193" t="s">
        <v>1765</v>
      </c>
      <c r="H220" s="194">
        <v>-9.1620000000000008</v>
      </c>
      <c r="I220" s="195"/>
      <c r="L220" s="190"/>
      <c r="M220" s="196"/>
      <c r="N220" s="197"/>
      <c r="O220" s="197"/>
      <c r="P220" s="197"/>
      <c r="Q220" s="197"/>
      <c r="R220" s="197"/>
      <c r="S220" s="197"/>
      <c r="T220" s="198"/>
      <c r="AT220" s="192" t="s">
        <v>184</v>
      </c>
      <c r="AU220" s="192" t="s">
        <v>89</v>
      </c>
      <c r="AV220" s="13" t="s">
        <v>89</v>
      </c>
      <c r="AW220" s="13" t="s">
        <v>35</v>
      </c>
      <c r="AX220" s="13" t="s">
        <v>79</v>
      </c>
      <c r="AY220" s="192" t="s">
        <v>177</v>
      </c>
    </row>
    <row r="221" spans="1:65" s="13" customFormat="1">
      <c r="B221" s="190"/>
      <c r="D221" s="191" t="s">
        <v>184</v>
      </c>
      <c r="E221" s="192" t="s">
        <v>1</v>
      </c>
      <c r="F221" s="193" t="s">
        <v>1766</v>
      </c>
      <c r="H221" s="194">
        <v>5.0999999999999996</v>
      </c>
      <c r="I221" s="195"/>
      <c r="L221" s="190"/>
      <c r="M221" s="196"/>
      <c r="N221" s="197"/>
      <c r="O221" s="197"/>
      <c r="P221" s="197"/>
      <c r="Q221" s="197"/>
      <c r="R221" s="197"/>
      <c r="S221" s="197"/>
      <c r="T221" s="198"/>
      <c r="AT221" s="192" t="s">
        <v>184</v>
      </c>
      <c r="AU221" s="192" t="s">
        <v>89</v>
      </c>
      <c r="AV221" s="13" t="s">
        <v>89</v>
      </c>
      <c r="AW221" s="13" t="s">
        <v>35</v>
      </c>
      <c r="AX221" s="13" t="s">
        <v>79</v>
      </c>
      <c r="AY221" s="192" t="s">
        <v>177</v>
      </c>
    </row>
    <row r="222" spans="1:65" s="14" customFormat="1">
      <c r="B222" s="199"/>
      <c r="D222" s="191" t="s">
        <v>184</v>
      </c>
      <c r="E222" s="200" t="s">
        <v>1</v>
      </c>
      <c r="F222" s="201" t="s">
        <v>186</v>
      </c>
      <c r="H222" s="202">
        <v>57.920999999999999</v>
      </c>
      <c r="I222" s="203"/>
      <c r="L222" s="199"/>
      <c r="M222" s="204"/>
      <c r="N222" s="205"/>
      <c r="O222" s="205"/>
      <c r="P222" s="205"/>
      <c r="Q222" s="205"/>
      <c r="R222" s="205"/>
      <c r="S222" s="205"/>
      <c r="T222" s="206"/>
      <c r="AT222" s="200" t="s">
        <v>184</v>
      </c>
      <c r="AU222" s="200" t="s">
        <v>89</v>
      </c>
      <c r="AV222" s="14" t="s">
        <v>183</v>
      </c>
      <c r="AW222" s="14" t="s">
        <v>35</v>
      </c>
      <c r="AX222" s="14" t="s">
        <v>87</v>
      </c>
      <c r="AY222" s="200" t="s">
        <v>177</v>
      </c>
    </row>
    <row r="223" spans="1:65" s="2" customFormat="1" ht="16.5" customHeight="1">
      <c r="A223" s="33"/>
      <c r="B223" s="141"/>
      <c r="C223" s="214" t="s">
        <v>421</v>
      </c>
      <c r="D223" s="214" t="s">
        <v>303</v>
      </c>
      <c r="E223" s="215" t="s">
        <v>422</v>
      </c>
      <c r="F223" s="216" t="s">
        <v>423</v>
      </c>
      <c r="G223" s="217" t="s">
        <v>182</v>
      </c>
      <c r="H223" s="218">
        <v>53.877000000000002</v>
      </c>
      <c r="I223" s="219"/>
      <c r="J223" s="220">
        <f>ROUND(I223*H223,2)</f>
        <v>0</v>
      </c>
      <c r="K223" s="221"/>
      <c r="L223" s="222"/>
      <c r="M223" s="223" t="s">
        <v>1</v>
      </c>
      <c r="N223" s="224" t="s">
        <v>44</v>
      </c>
      <c r="O223" s="59"/>
      <c r="P223" s="186">
        <f>O223*H223</f>
        <v>0</v>
      </c>
      <c r="Q223" s="186">
        <v>2.7200000000000002E-3</v>
      </c>
      <c r="R223" s="186">
        <f>Q223*H223</f>
        <v>0.14654544000000003</v>
      </c>
      <c r="S223" s="186">
        <v>0</v>
      </c>
      <c r="T223" s="187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88" t="s">
        <v>262</v>
      </c>
      <c r="AT223" s="188" t="s">
        <v>303</v>
      </c>
      <c r="AU223" s="188" t="s">
        <v>89</v>
      </c>
      <c r="AY223" s="18" t="s">
        <v>177</v>
      </c>
      <c r="BE223" s="189">
        <f>IF(N223="základní",J223,0)</f>
        <v>0</v>
      </c>
      <c r="BF223" s="189">
        <f>IF(N223="snížená",J223,0)</f>
        <v>0</v>
      </c>
      <c r="BG223" s="189">
        <f>IF(N223="zákl. přenesená",J223,0)</f>
        <v>0</v>
      </c>
      <c r="BH223" s="189">
        <f>IF(N223="sníž. přenesená",J223,0)</f>
        <v>0</v>
      </c>
      <c r="BI223" s="189">
        <f>IF(N223="nulová",J223,0)</f>
        <v>0</v>
      </c>
      <c r="BJ223" s="18" t="s">
        <v>87</v>
      </c>
      <c r="BK223" s="189">
        <f>ROUND(I223*H223,2)</f>
        <v>0</v>
      </c>
      <c r="BL223" s="18" t="s">
        <v>183</v>
      </c>
      <c r="BM223" s="188" t="s">
        <v>424</v>
      </c>
    </row>
    <row r="224" spans="1:65" s="13" customFormat="1">
      <c r="B224" s="190"/>
      <c r="D224" s="191" t="s">
        <v>184</v>
      </c>
      <c r="F224" s="193" t="s">
        <v>1767</v>
      </c>
      <c r="H224" s="194">
        <v>53.877000000000002</v>
      </c>
      <c r="I224" s="195"/>
      <c r="L224" s="190"/>
      <c r="M224" s="196"/>
      <c r="N224" s="197"/>
      <c r="O224" s="197"/>
      <c r="P224" s="197"/>
      <c r="Q224" s="197"/>
      <c r="R224" s="197"/>
      <c r="S224" s="197"/>
      <c r="T224" s="198"/>
      <c r="AT224" s="192" t="s">
        <v>184</v>
      </c>
      <c r="AU224" s="192" t="s">
        <v>89</v>
      </c>
      <c r="AV224" s="13" t="s">
        <v>89</v>
      </c>
      <c r="AW224" s="13" t="s">
        <v>3</v>
      </c>
      <c r="AX224" s="13" t="s">
        <v>87</v>
      </c>
      <c r="AY224" s="192" t="s">
        <v>177</v>
      </c>
    </row>
    <row r="225" spans="1:65" s="2" customFormat="1" ht="16.5" customHeight="1">
      <c r="A225" s="33"/>
      <c r="B225" s="141"/>
      <c r="C225" s="214" t="s">
        <v>1768</v>
      </c>
      <c r="D225" s="214" t="s">
        <v>303</v>
      </c>
      <c r="E225" s="215" t="s">
        <v>405</v>
      </c>
      <c r="F225" s="216" t="s">
        <v>406</v>
      </c>
      <c r="G225" s="217" t="s">
        <v>182</v>
      </c>
      <c r="H225" s="218">
        <v>5.202</v>
      </c>
      <c r="I225" s="219"/>
      <c r="J225" s="220">
        <f>ROUND(I225*H225,2)</f>
        <v>0</v>
      </c>
      <c r="K225" s="221"/>
      <c r="L225" s="222"/>
      <c r="M225" s="223" t="s">
        <v>1</v>
      </c>
      <c r="N225" s="224" t="s">
        <v>44</v>
      </c>
      <c r="O225" s="59"/>
      <c r="P225" s="186">
        <f>O225*H225</f>
        <v>0</v>
      </c>
      <c r="Q225" s="186">
        <v>4.7999999999999996E-3</v>
      </c>
      <c r="R225" s="186">
        <f>Q225*H225</f>
        <v>2.4969599999999998E-2</v>
      </c>
      <c r="S225" s="186">
        <v>0</v>
      </c>
      <c r="T225" s="187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88" t="s">
        <v>262</v>
      </c>
      <c r="AT225" s="188" t="s">
        <v>303</v>
      </c>
      <c r="AU225" s="188" t="s">
        <v>89</v>
      </c>
      <c r="AY225" s="18" t="s">
        <v>177</v>
      </c>
      <c r="BE225" s="189">
        <f>IF(N225="základní",J225,0)</f>
        <v>0</v>
      </c>
      <c r="BF225" s="189">
        <f>IF(N225="snížená",J225,0)</f>
        <v>0</v>
      </c>
      <c r="BG225" s="189">
        <f>IF(N225="zákl. přenesená",J225,0)</f>
        <v>0</v>
      </c>
      <c r="BH225" s="189">
        <f>IF(N225="sníž. přenesená",J225,0)</f>
        <v>0</v>
      </c>
      <c r="BI225" s="189">
        <f>IF(N225="nulová",J225,0)</f>
        <v>0</v>
      </c>
      <c r="BJ225" s="18" t="s">
        <v>87</v>
      </c>
      <c r="BK225" s="189">
        <f>ROUND(I225*H225,2)</f>
        <v>0</v>
      </c>
      <c r="BL225" s="18" t="s">
        <v>183</v>
      </c>
      <c r="BM225" s="188" t="s">
        <v>1769</v>
      </c>
    </row>
    <row r="226" spans="1:65" s="13" customFormat="1">
      <c r="B226" s="190"/>
      <c r="D226" s="191" t="s">
        <v>184</v>
      </c>
      <c r="F226" s="193" t="s">
        <v>1770</v>
      </c>
      <c r="H226" s="194">
        <v>5.202</v>
      </c>
      <c r="I226" s="195"/>
      <c r="L226" s="190"/>
      <c r="M226" s="196"/>
      <c r="N226" s="197"/>
      <c r="O226" s="197"/>
      <c r="P226" s="197"/>
      <c r="Q226" s="197"/>
      <c r="R226" s="197"/>
      <c r="S226" s="197"/>
      <c r="T226" s="198"/>
      <c r="AT226" s="192" t="s">
        <v>184</v>
      </c>
      <c r="AU226" s="192" t="s">
        <v>89</v>
      </c>
      <c r="AV226" s="13" t="s">
        <v>89</v>
      </c>
      <c r="AW226" s="13" t="s">
        <v>3</v>
      </c>
      <c r="AX226" s="13" t="s">
        <v>87</v>
      </c>
      <c r="AY226" s="192" t="s">
        <v>177</v>
      </c>
    </row>
    <row r="227" spans="1:65" s="2" customFormat="1" ht="16.5" customHeight="1">
      <c r="A227" s="33"/>
      <c r="B227" s="141"/>
      <c r="C227" s="176" t="s">
        <v>430</v>
      </c>
      <c r="D227" s="176" t="s">
        <v>179</v>
      </c>
      <c r="E227" s="177" t="s">
        <v>431</v>
      </c>
      <c r="F227" s="178" t="s">
        <v>432</v>
      </c>
      <c r="G227" s="179" t="s">
        <v>182</v>
      </c>
      <c r="H227" s="180">
        <v>57.231000000000002</v>
      </c>
      <c r="I227" s="181"/>
      <c r="J227" s="182">
        <f>ROUND(I227*H227,2)</f>
        <v>0</v>
      </c>
      <c r="K227" s="183"/>
      <c r="L227" s="34"/>
      <c r="M227" s="184" t="s">
        <v>1</v>
      </c>
      <c r="N227" s="185" t="s">
        <v>44</v>
      </c>
      <c r="O227" s="59"/>
      <c r="P227" s="186">
        <f>O227*H227</f>
        <v>0</v>
      </c>
      <c r="Q227" s="186">
        <v>3.48E-3</v>
      </c>
      <c r="R227" s="186">
        <f>Q227*H227</f>
        <v>0.19916388000000002</v>
      </c>
      <c r="S227" s="186">
        <v>0</v>
      </c>
      <c r="T227" s="187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88" t="s">
        <v>183</v>
      </c>
      <c r="AT227" s="188" t="s">
        <v>179</v>
      </c>
      <c r="AU227" s="188" t="s">
        <v>89</v>
      </c>
      <c r="AY227" s="18" t="s">
        <v>177</v>
      </c>
      <c r="BE227" s="189">
        <f>IF(N227="základní",J227,0)</f>
        <v>0</v>
      </c>
      <c r="BF227" s="189">
        <f>IF(N227="snížená",J227,0)</f>
        <v>0</v>
      </c>
      <c r="BG227" s="189">
        <f>IF(N227="zákl. přenesená",J227,0)</f>
        <v>0</v>
      </c>
      <c r="BH227" s="189">
        <f>IF(N227="sníž. přenesená",J227,0)</f>
        <v>0</v>
      </c>
      <c r="BI227" s="189">
        <f>IF(N227="nulová",J227,0)</f>
        <v>0</v>
      </c>
      <c r="BJ227" s="18" t="s">
        <v>87</v>
      </c>
      <c r="BK227" s="189">
        <f>ROUND(I227*H227,2)</f>
        <v>0</v>
      </c>
      <c r="BL227" s="18" t="s">
        <v>183</v>
      </c>
      <c r="BM227" s="188" t="s">
        <v>433</v>
      </c>
    </row>
    <row r="228" spans="1:65" s="13" customFormat="1">
      <c r="B228" s="190"/>
      <c r="D228" s="191" t="s">
        <v>184</v>
      </c>
      <c r="E228" s="192" t="s">
        <v>1</v>
      </c>
      <c r="F228" s="193" t="s">
        <v>1771</v>
      </c>
      <c r="H228" s="194">
        <v>52.820999999999998</v>
      </c>
      <c r="I228" s="195"/>
      <c r="L228" s="190"/>
      <c r="M228" s="196"/>
      <c r="N228" s="197"/>
      <c r="O228" s="197"/>
      <c r="P228" s="197"/>
      <c r="Q228" s="197"/>
      <c r="R228" s="197"/>
      <c r="S228" s="197"/>
      <c r="T228" s="198"/>
      <c r="AT228" s="192" t="s">
        <v>184</v>
      </c>
      <c r="AU228" s="192" t="s">
        <v>89</v>
      </c>
      <c r="AV228" s="13" t="s">
        <v>89</v>
      </c>
      <c r="AW228" s="13" t="s">
        <v>35</v>
      </c>
      <c r="AX228" s="13" t="s">
        <v>79</v>
      </c>
      <c r="AY228" s="192" t="s">
        <v>177</v>
      </c>
    </row>
    <row r="229" spans="1:65" s="15" customFormat="1">
      <c r="B229" s="207"/>
      <c r="D229" s="191" t="s">
        <v>184</v>
      </c>
      <c r="E229" s="208" t="s">
        <v>1</v>
      </c>
      <c r="F229" s="209" t="s">
        <v>435</v>
      </c>
      <c r="H229" s="208" t="s">
        <v>1</v>
      </c>
      <c r="I229" s="210"/>
      <c r="L229" s="207"/>
      <c r="M229" s="211"/>
      <c r="N229" s="212"/>
      <c r="O229" s="212"/>
      <c r="P229" s="212"/>
      <c r="Q229" s="212"/>
      <c r="R229" s="212"/>
      <c r="S229" s="212"/>
      <c r="T229" s="213"/>
      <c r="AT229" s="208" t="s">
        <v>184</v>
      </c>
      <c r="AU229" s="208" t="s">
        <v>89</v>
      </c>
      <c r="AV229" s="15" t="s">
        <v>87</v>
      </c>
      <c r="AW229" s="15" t="s">
        <v>35</v>
      </c>
      <c r="AX229" s="15" t="s">
        <v>79</v>
      </c>
      <c r="AY229" s="208" t="s">
        <v>177</v>
      </c>
    </row>
    <row r="230" spans="1:65" s="13" customFormat="1">
      <c r="B230" s="190"/>
      <c r="D230" s="191" t="s">
        <v>184</v>
      </c>
      <c r="E230" s="192" t="s">
        <v>1</v>
      </c>
      <c r="F230" s="193" t="s">
        <v>1772</v>
      </c>
      <c r="H230" s="194">
        <v>4.41</v>
      </c>
      <c r="I230" s="195"/>
      <c r="L230" s="190"/>
      <c r="M230" s="196"/>
      <c r="N230" s="197"/>
      <c r="O230" s="197"/>
      <c r="P230" s="197"/>
      <c r="Q230" s="197"/>
      <c r="R230" s="197"/>
      <c r="S230" s="197"/>
      <c r="T230" s="198"/>
      <c r="AT230" s="192" t="s">
        <v>184</v>
      </c>
      <c r="AU230" s="192" t="s">
        <v>89</v>
      </c>
      <c r="AV230" s="13" t="s">
        <v>89</v>
      </c>
      <c r="AW230" s="13" t="s">
        <v>35</v>
      </c>
      <c r="AX230" s="13" t="s">
        <v>79</v>
      </c>
      <c r="AY230" s="192" t="s">
        <v>177</v>
      </c>
    </row>
    <row r="231" spans="1:65" s="14" customFormat="1">
      <c r="B231" s="199"/>
      <c r="D231" s="191" t="s">
        <v>184</v>
      </c>
      <c r="E231" s="200" t="s">
        <v>1</v>
      </c>
      <c r="F231" s="201" t="s">
        <v>186</v>
      </c>
      <c r="H231" s="202">
        <v>57.231000000000002</v>
      </c>
      <c r="I231" s="203"/>
      <c r="L231" s="199"/>
      <c r="M231" s="204"/>
      <c r="N231" s="205"/>
      <c r="O231" s="205"/>
      <c r="P231" s="205"/>
      <c r="Q231" s="205"/>
      <c r="R231" s="205"/>
      <c r="S231" s="205"/>
      <c r="T231" s="206"/>
      <c r="AT231" s="200" t="s">
        <v>184</v>
      </c>
      <c r="AU231" s="200" t="s">
        <v>89</v>
      </c>
      <c r="AV231" s="14" t="s">
        <v>183</v>
      </c>
      <c r="AW231" s="14" t="s">
        <v>35</v>
      </c>
      <c r="AX231" s="14" t="s">
        <v>87</v>
      </c>
      <c r="AY231" s="200" t="s">
        <v>177</v>
      </c>
    </row>
    <row r="232" spans="1:65" s="2" customFormat="1" ht="16.5" customHeight="1">
      <c r="A232" s="33"/>
      <c r="B232" s="141"/>
      <c r="C232" s="176" t="s">
        <v>437</v>
      </c>
      <c r="D232" s="176" t="s">
        <v>179</v>
      </c>
      <c r="E232" s="177" t="s">
        <v>438</v>
      </c>
      <c r="F232" s="178" t="s">
        <v>439</v>
      </c>
      <c r="G232" s="179" t="s">
        <v>182</v>
      </c>
      <c r="H232" s="180">
        <v>159.93199999999999</v>
      </c>
      <c r="I232" s="181"/>
      <c r="J232" s="182">
        <f>ROUND(I232*H232,2)</f>
        <v>0</v>
      </c>
      <c r="K232" s="183"/>
      <c r="L232" s="34"/>
      <c r="M232" s="184" t="s">
        <v>1</v>
      </c>
      <c r="N232" s="185" t="s">
        <v>44</v>
      </c>
      <c r="O232" s="59"/>
      <c r="P232" s="186">
        <f>O232*H232</f>
        <v>0</v>
      </c>
      <c r="Q232" s="186">
        <v>4.1799999999999997E-3</v>
      </c>
      <c r="R232" s="186">
        <f>Q232*H232</f>
        <v>0.6685157599999999</v>
      </c>
      <c r="S232" s="186">
        <v>0</v>
      </c>
      <c r="T232" s="187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88" t="s">
        <v>183</v>
      </c>
      <c r="AT232" s="188" t="s">
        <v>179</v>
      </c>
      <c r="AU232" s="188" t="s">
        <v>89</v>
      </c>
      <c r="AY232" s="18" t="s">
        <v>177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8" t="s">
        <v>87</v>
      </c>
      <c r="BK232" s="189">
        <f>ROUND(I232*H232,2)</f>
        <v>0</v>
      </c>
      <c r="BL232" s="18" t="s">
        <v>183</v>
      </c>
      <c r="BM232" s="188" t="s">
        <v>382</v>
      </c>
    </row>
    <row r="233" spans="1:65" s="15" customFormat="1">
      <c r="B233" s="207"/>
      <c r="D233" s="191" t="s">
        <v>184</v>
      </c>
      <c r="E233" s="208" t="s">
        <v>1</v>
      </c>
      <c r="F233" s="209" t="s">
        <v>440</v>
      </c>
      <c r="H233" s="208" t="s">
        <v>1</v>
      </c>
      <c r="I233" s="210"/>
      <c r="L233" s="207"/>
      <c r="M233" s="211"/>
      <c r="N233" s="212"/>
      <c r="O233" s="212"/>
      <c r="P233" s="212"/>
      <c r="Q233" s="212"/>
      <c r="R233" s="212"/>
      <c r="S233" s="212"/>
      <c r="T233" s="213"/>
      <c r="AT233" s="208" t="s">
        <v>184</v>
      </c>
      <c r="AU233" s="208" t="s">
        <v>89</v>
      </c>
      <c r="AV233" s="15" t="s">
        <v>87</v>
      </c>
      <c r="AW233" s="15" t="s">
        <v>35</v>
      </c>
      <c r="AX233" s="15" t="s">
        <v>79</v>
      </c>
      <c r="AY233" s="208" t="s">
        <v>177</v>
      </c>
    </row>
    <row r="234" spans="1:65" s="13" customFormat="1">
      <c r="B234" s="190"/>
      <c r="D234" s="191" t="s">
        <v>184</v>
      </c>
      <c r="E234" s="192" t="s">
        <v>1</v>
      </c>
      <c r="F234" s="193" t="s">
        <v>1773</v>
      </c>
      <c r="H234" s="194">
        <v>159.93199999999999</v>
      </c>
      <c r="I234" s="195"/>
      <c r="L234" s="190"/>
      <c r="M234" s="196"/>
      <c r="N234" s="197"/>
      <c r="O234" s="197"/>
      <c r="P234" s="197"/>
      <c r="Q234" s="197"/>
      <c r="R234" s="197"/>
      <c r="S234" s="197"/>
      <c r="T234" s="198"/>
      <c r="AT234" s="192" t="s">
        <v>184</v>
      </c>
      <c r="AU234" s="192" t="s">
        <v>89</v>
      </c>
      <c r="AV234" s="13" t="s">
        <v>89</v>
      </c>
      <c r="AW234" s="13" t="s">
        <v>35</v>
      </c>
      <c r="AX234" s="13" t="s">
        <v>79</v>
      </c>
      <c r="AY234" s="192" t="s">
        <v>177</v>
      </c>
    </row>
    <row r="235" spans="1:65" s="14" customFormat="1">
      <c r="B235" s="199"/>
      <c r="D235" s="191" t="s">
        <v>184</v>
      </c>
      <c r="E235" s="200" t="s">
        <v>1</v>
      </c>
      <c r="F235" s="201" t="s">
        <v>186</v>
      </c>
      <c r="H235" s="202">
        <v>159.93199999999999</v>
      </c>
      <c r="I235" s="203"/>
      <c r="L235" s="199"/>
      <c r="M235" s="204"/>
      <c r="N235" s="205"/>
      <c r="O235" s="205"/>
      <c r="P235" s="205"/>
      <c r="Q235" s="205"/>
      <c r="R235" s="205"/>
      <c r="S235" s="205"/>
      <c r="T235" s="206"/>
      <c r="AT235" s="200" t="s">
        <v>184</v>
      </c>
      <c r="AU235" s="200" t="s">
        <v>89</v>
      </c>
      <c r="AV235" s="14" t="s">
        <v>183</v>
      </c>
      <c r="AW235" s="14" t="s">
        <v>35</v>
      </c>
      <c r="AX235" s="14" t="s">
        <v>87</v>
      </c>
      <c r="AY235" s="200" t="s">
        <v>177</v>
      </c>
    </row>
    <row r="236" spans="1:65" s="2" customFormat="1" ht="16.5" customHeight="1">
      <c r="A236" s="33"/>
      <c r="B236" s="141"/>
      <c r="C236" s="176" t="s">
        <v>375</v>
      </c>
      <c r="D236" s="176" t="s">
        <v>179</v>
      </c>
      <c r="E236" s="177" t="s">
        <v>441</v>
      </c>
      <c r="F236" s="178" t="s">
        <v>442</v>
      </c>
      <c r="G236" s="179" t="s">
        <v>282</v>
      </c>
      <c r="H236" s="180">
        <v>3.9</v>
      </c>
      <c r="I236" s="181"/>
      <c r="J236" s="182">
        <f>ROUND(I236*H236,2)</f>
        <v>0</v>
      </c>
      <c r="K236" s="183"/>
      <c r="L236" s="34"/>
      <c r="M236" s="184" t="s">
        <v>1</v>
      </c>
      <c r="N236" s="185" t="s">
        <v>44</v>
      </c>
      <c r="O236" s="59"/>
      <c r="P236" s="186">
        <f>O236*H236</f>
        <v>0</v>
      </c>
      <c r="Q236" s="186">
        <v>0</v>
      </c>
      <c r="R236" s="186">
        <f>Q236*H236</f>
        <v>0</v>
      </c>
      <c r="S236" s="186">
        <v>0</v>
      </c>
      <c r="T236" s="187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88" t="s">
        <v>183</v>
      </c>
      <c r="AT236" s="188" t="s">
        <v>179</v>
      </c>
      <c r="AU236" s="188" t="s">
        <v>89</v>
      </c>
      <c r="AY236" s="18" t="s">
        <v>177</v>
      </c>
      <c r="BE236" s="189">
        <f>IF(N236="základní",J236,0)</f>
        <v>0</v>
      </c>
      <c r="BF236" s="189">
        <f>IF(N236="snížená",J236,0)</f>
        <v>0</v>
      </c>
      <c r="BG236" s="189">
        <f>IF(N236="zákl. přenesená",J236,0)</f>
        <v>0</v>
      </c>
      <c r="BH236" s="189">
        <f>IF(N236="sníž. přenesená",J236,0)</f>
        <v>0</v>
      </c>
      <c r="BI236" s="189">
        <f>IF(N236="nulová",J236,0)</f>
        <v>0</v>
      </c>
      <c r="BJ236" s="18" t="s">
        <v>87</v>
      </c>
      <c r="BK236" s="189">
        <f>ROUND(I236*H236,2)</f>
        <v>0</v>
      </c>
      <c r="BL236" s="18" t="s">
        <v>183</v>
      </c>
      <c r="BM236" s="188" t="s">
        <v>443</v>
      </c>
    </row>
    <row r="237" spans="1:65" s="13" customFormat="1">
      <c r="B237" s="190"/>
      <c r="D237" s="191" t="s">
        <v>184</v>
      </c>
      <c r="E237" s="192" t="s">
        <v>1</v>
      </c>
      <c r="F237" s="193" t="s">
        <v>1774</v>
      </c>
      <c r="H237" s="194">
        <v>3</v>
      </c>
      <c r="I237" s="195"/>
      <c r="L237" s="190"/>
      <c r="M237" s="196"/>
      <c r="N237" s="197"/>
      <c r="O237" s="197"/>
      <c r="P237" s="197"/>
      <c r="Q237" s="197"/>
      <c r="R237" s="197"/>
      <c r="S237" s="197"/>
      <c r="T237" s="198"/>
      <c r="AT237" s="192" t="s">
        <v>184</v>
      </c>
      <c r="AU237" s="192" t="s">
        <v>89</v>
      </c>
      <c r="AV237" s="13" t="s">
        <v>89</v>
      </c>
      <c r="AW237" s="13" t="s">
        <v>35</v>
      </c>
      <c r="AX237" s="13" t="s">
        <v>79</v>
      </c>
      <c r="AY237" s="192" t="s">
        <v>177</v>
      </c>
    </row>
    <row r="238" spans="1:65" s="13" customFormat="1">
      <c r="B238" s="190"/>
      <c r="D238" s="191" t="s">
        <v>184</v>
      </c>
      <c r="E238" s="192" t="s">
        <v>1</v>
      </c>
      <c r="F238" s="193" t="s">
        <v>1775</v>
      </c>
      <c r="H238" s="194">
        <v>0.9</v>
      </c>
      <c r="I238" s="195"/>
      <c r="L238" s="190"/>
      <c r="M238" s="196"/>
      <c r="N238" s="197"/>
      <c r="O238" s="197"/>
      <c r="P238" s="197"/>
      <c r="Q238" s="197"/>
      <c r="R238" s="197"/>
      <c r="S238" s="197"/>
      <c r="T238" s="198"/>
      <c r="AT238" s="192" t="s">
        <v>184</v>
      </c>
      <c r="AU238" s="192" t="s">
        <v>89</v>
      </c>
      <c r="AV238" s="13" t="s">
        <v>89</v>
      </c>
      <c r="AW238" s="13" t="s">
        <v>35</v>
      </c>
      <c r="AX238" s="13" t="s">
        <v>79</v>
      </c>
      <c r="AY238" s="192" t="s">
        <v>177</v>
      </c>
    </row>
    <row r="239" spans="1:65" s="14" customFormat="1">
      <c r="B239" s="199"/>
      <c r="D239" s="191" t="s">
        <v>184</v>
      </c>
      <c r="E239" s="200" t="s">
        <v>1</v>
      </c>
      <c r="F239" s="201" t="s">
        <v>186</v>
      </c>
      <c r="H239" s="202">
        <v>3.9</v>
      </c>
      <c r="I239" s="203"/>
      <c r="L239" s="199"/>
      <c r="M239" s="204"/>
      <c r="N239" s="205"/>
      <c r="O239" s="205"/>
      <c r="P239" s="205"/>
      <c r="Q239" s="205"/>
      <c r="R239" s="205"/>
      <c r="S239" s="205"/>
      <c r="T239" s="206"/>
      <c r="AT239" s="200" t="s">
        <v>184</v>
      </c>
      <c r="AU239" s="200" t="s">
        <v>89</v>
      </c>
      <c r="AV239" s="14" t="s">
        <v>183</v>
      </c>
      <c r="AW239" s="14" t="s">
        <v>35</v>
      </c>
      <c r="AX239" s="14" t="s">
        <v>87</v>
      </c>
      <c r="AY239" s="200" t="s">
        <v>177</v>
      </c>
    </row>
    <row r="240" spans="1:65" s="2" customFormat="1" ht="16.5" customHeight="1">
      <c r="A240" s="33"/>
      <c r="B240" s="141"/>
      <c r="C240" s="176" t="s">
        <v>453</v>
      </c>
      <c r="D240" s="176" t="s">
        <v>179</v>
      </c>
      <c r="E240" s="177" t="s">
        <v>454</v>
      </c>
      <c r="F240" s="178" t="s">
        <v>455</v>
      </c>
      <c r="G240" s="179" t="s">
        <v>282</v>
      </c>
      <c r="H240" s="180">
        <v>3.9</v>
      </c>
      <c r="I240" s="181"/>
      <c r="J240" s="182">
        <f>ROUND(I240*H240,2)</f>
        <v>0</v>
      </c>
      <c r="K240" s="183"/>
      <c r="L240" s="34"/>
      <c r="M240" s="184" t="s">
        <v>1</v>
      </c>
      <c r="N240" s="185" t="s">
        <v>44</v>
      </c>
      <c r="O240" s="59"/>
      <c r="P240" s="186">
        <f>O240*H240</f>
        <v>0</v>
      </c>
      <c r="Q240" s="186">
        <v>0</v>
      </c>
      <c r="R240" s="186">
        <f>Q240*H240</f>
        <v>0</v>
      </c>
      <c r="S240" s="186">
        <v>0</v>
      </c>
      <c r="T240" s="187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88" t="s">
        <v>183</v>
      </c>
      <c r="AT240" s="188" t="s">
        <v>179</v>
      </c>
      <c r="AU240" s="188" t="s">
        <v>89</v>
      </c>
      <c r="AY240" s="18" t="s">
        <v>177</v>
      </c>
      <c r="BE240" s="189">
        <f>IF(N240="základní",J240,0)</f>
        <v>0</v>
      </c>
      <c r="BF240" s="189">
        <f>IF(N240="snížená",J240,0)</f>
        <v>0</v>
      </c>
      <c r="BG240" s="189">
        <f>IF(N240="zákl. přenesená",J240,0)</f>
        <v>0</v>
      </c>
      <c r="BH240" s="189">
        <f>IF(N240="sníž. přenesená",J240,0)</f>
        <v>0</v>
      </c>
      <c r="BI240" s="189">
        <f>IF(N240="nulová",J240,0)</f>
        <v>0</v>
      </c>
      <c r="BJ240" s="18" t="s">
        <v>87</v>
      </c>
      <c r="BK240" s="189">
        <f>ROUND(I240*H240,2)</f>
        <v>0</v>
      </c>
      <c r="BL240" s="18" t="s">
        <v>183</v>
      </c>
      <c r="BM240" s="188" t="s">
        <v>456</v>
      </c>
    </row>
    <row r="241" spans="1:65" s="13" customFormat="1">
      <c r="B241" s="190"/>
      <c r="D241" s="191" t="s">
        <v>184</v>
      </c>
      <c r="E241" s="192" t="s">
        <v>1</v>
      </c>
      <c r="F241" s="193" t="s">
        <v>1774</v>
      </c>
      <c r="H241" s="194">
        <v>3</v>
      </c>
      <c r="I241" s="195"/>
      <c r="L241" s="190"/>
      <c r="M241" s="196"/>
      <c r="N241" s="197"/>
      <c r="O241" s="197"/>
      <c r="P241" s="197"/>
      <c r="Q241" s="197"/>
      <c r="R241" s="197"/>
      <c r="S241" s="197"/>
      <c r="T241" s="198"/>
      <c r="AT241" s="192" t="s">
        <v>184</v>
      </c>
      <c r="AU241" s="192" t="s">
        <v>89</v>
      </c>
      <c r="AV241" s="13" t="s">
        <v>89</v>
      </c>
      <c r="AW241" s="13" t="s">
        <v>35</v>
      </c>
      <c r="AX241" s="13" t="s">
        <v>79</v>
      </c>
      <c r="AY241" s="192" t="s">
        <v>177</v>
      </c>
    </row>
    <row r="242" spans="1:65" s="13" customFormat="1">
      <c r="B242" s="190"/>
      <c r="D242" s="191" t="s">
        <v>184</v>
      </c>
      <c r="E242" s="192" t="s">
        <v>1</v>
      </c>
      <c r="F242" s="193" t="s">
        <v>1775</v>
      </c>
      <c r="H242" s="194">
        <v>0.9</v>
      </c>
      <c r="I242" s="195"/>
      <c r="L242" s="190"/>
      <c r="M242" s="196"/>
      <c r="N242" s="197"/>
      <c r="O242" s="197"/>
      <c r="P242" s="197"/>
      <c r="Q242" s="197"/>
      <c r="R242" s="197"/>
      <c r="S242" s="197"/>
      <c r="T242" s="198"/>
      <c r="AT242" s="192" t="s">
        <v>184</v>
      </c>
      <c r="AU242" s="192" t="s">
        <v>89</v>
      </c>
      <c r="AV242" s="13" t="s">
        <v>89</v>
      </c>
      <c r="AW242" s="13" t="s">
        <v>35</v>
      </c>
      <c r="AX242" s="13" t="s">
        <v>79</v>
      </c>
      <c r="AY242" s="192" t="s">
        <v>177</v>
      </c>
    </row>
    <row r="243" spans="1:65" s="14" customFormat="1">
      <c r="B243" s="199"/>
      <c r="D243" s="191" t="s">
        <v>184</v>
      </c>
      <c r="E243" s="200" t="s">
        <v>1</v>
      </c>
      <c r="F243" s="201" t="s">
        <v>186</v>
      </c>
      <c r="H243" s="202">
        <v>3.9</v>
      </c>
      <c r="I243" s="203"/>
      <c r="L243" s="199"/>
      <c r="M243" s="204"/>
      <c r="N243" s="205"/>
      <c r="O243" s="205"/>
      <c r="P243" s="205"/>
      <c r="Q243" s="205"/>
      <c r="R243" s="205"/>
      <c r="S243" s="205"/>
      <c r="T243" s="206"/>
      <c r="AT243" s="200" t="s">
        <v>184</v>
      </c>
      <c r="AU243" s="200" t="s">
        <v>89</v>
      </c>
      <c r="AV243" s="14" t="s">
        <v>183</v>
      </c>
      <c r="AW243" s="14" t="s">
        <v>35</v>
      </c>
      <c r="AX243" s="14" t="s">
        <v>87</v>
      </c>
      <c r="AY243" s="200" t="s">
        <v>177</v>
      </c>
    </row>
    <row r="244" spans="1:65" s="2" customFormat="1" ht="16.5" customHeight="1">
      <c r="A244" s="33"/>
      <c r="B244" s="141"/>
      <c r="C244" s="176" t="s">
        <v>459</v>
      </c>
      <c r="D244" s="176" t="s">
        <v>179</v>
      </c>
      <c r="E244" s="177" t="s">
        <v>460</v>
      </c>
      <c r="F244" s="178" t="s">
        <v>461</v>
      </c>
      <c r="G244" s="179" t="s">
        <v>282</v>
      </c>
      <c r="H244" s="180">
        <v>91.6</v>
      </c>
      <c r="I244" s="181"/>
      <c r="J244" s="182">
        <f>ROUND(I244*H244,2)</f>
        <v>0</v>
      </c>
      <c r="K244" s="183"/>
      <c r="L244" s="34"/>
      <c r="M244" s="184" t="s">
        <v>1</v>
      </c>
      <c r="N244" s="185" t="s">
        <v>44</v>
      </c>
      <c r="O244" s="59"/>
      <c r="P244" s="186">
        <f>O244*H244</f>
        <v>0</v>
      </c>
      <c r="Q244" s="186">
        <v>0</v>
      </c>
      <c r="R244" s="186">
        <f>Q244*H244</f>
        <v>0</v>
      </c>
      <c r="S244" s="186">
        <v>0</v>
      </c>
      <c r="T244" s="187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88" t="s">
        <v>183</v>
      </c>
      <c r="AT244" s="188" t="s">
        <v>179</v>
      </c>
      <c r="AU244" s="188" t="s">
        <v>89</v>
      </c>
      <c r="AY244" s="18" t="s">
        <v>177</v>
      </c>
      <c r="BE244" s="189">
        <f>IF(N244="základní",J244,0)</f>
        <v>0</v>
      </c>
      <c r="BF244" s="189">
        <f>IF(N244="snížená",J244,0)</f>
        <v>0</v>
      </c>
      <c r="BG244" s="189">
        <f>IF(N244="zákl. přenesená",J244,0)</f>
        <v>0</v>
      </c>
      <c r="BH244" s="189">
        <f>IF(N244="sníž. přenesená",J244,0)</f>
        <v>0</v>
      </c>
      <c r="BI244" s="189">
        <f>IF(N244="nulová",J244,0)</f>
        <v>0</v>
      </c>
      <c r="BJ244" s="18" t="s">
        <v>87</v>
      </c>
      <c r="BK244" s="189">
        <f>ROUND(I244*H244,2)</f>
        <v>0</v>
      </c>
      <c r="BL244" s="18" t="s">
        <v>183</v>
      </c>
      <c r="BM244" s="188" t="s">
        <v>462</v>
      </c>
    </row>
    <row r="245" spans="1:65" s="15" customFormat="1">
      <c r="B245" s="207"/>
      <c r="D245" s="191" t="s">
        <v>184</v>
      </c>
      <c r="E245" s="208" t="s">
        <v>1</v>
      </c>
      <c r="F245" s="209" t="s">
        <v>463</v>
      </c>
      <c r="H245" s="208" t="s">
        <v>1</v>
      </c>
      <c r="I245" s="210"/>
      <c r="L245" s="207"/>
      <c r="M245" s="211"/>
      <c r="N245" s="212"/>
      <c r="O245" s="212"/>
      <c r="P245" s="212"/>
      <c r="Q245" s="212"/>
      <c r="R245" s="212"/>
      <c r="S245" s="212"/>
      <c r="T245" s="213"/>
      <c r="AT245" s="208" t="s">
        <v>184</v>
      </c>
      <c r="AU245" s="208" t="s">
        <v>89</v>
      </c>
      <c r="AV245" s="15" t="s">
        <v>87</v>
      </c>
      <c r="AW245" s="15" t="s">
        <v>35</v>
      </c>
      <c r="AX245" s="15" t="s">
        <v>79</v>
      </c>
      <c r="AY245" s="208" t="s">
        <v>177</v>
      </c>
    </row>
    <row r="246" spans="1:65" s="13" customFormat="1">
      <c r="B246" s="190"/>
      <c r="D246" s="191" t="s">
        <v>184</v>
      </c>
      <c r="E246" s="192" t="s">
        <v>1</v>
      </c>
      <c r="F246" s="193" t="s">
        <v>1753</v>
      </c>
      <c r="H246" s="194">
        <v>14.4</v>
      </c>
      <c r="I246" s="195"/>
      <c r="L246" s="190"/>
      <c r="M246" s="196"/>
      <c r="N246" s="197"/>
      <c r="O246" s="197"/>
      <c r="P246" s="197"/>
      <c r="Q246" s="197"/>
      <c r="R246" s="197"/>
      <c r="S246" s="197"/>
      <c r="T246" s="198"/>
      <c r="AT246" s="192" t="s">
        <v>184</v>
      </c>
      <c r="AU246" s="192" t="s">
        <v>89</v>
      </c>
      <c r="AV246" s="13" t="s">
        <v>89</v>
      </c>
      <c r="AW246" s="13" t="s">
        <v>35</v>
      </c>
      <c r="AX246" s="13" t="s">
        <v>79</v>
      </c>
      <c r="AY246" s="192" t="s">
        <v>177</v>
      </c>
    </row>
    <row r="247" spans="1:65" s="13" customFormat="1">
      <c r="B247" s="190"/>
      <c r="D247" s="191" t="s">
        <v>184</v>
      </c>
      <c r="E247" s="192" t="s">
        <v>1</v>
      </c>
      <c r="F247" s="193" t="s">
        <v>1754</v>
      </c>
      <c r="H247" s="194">
        <v>4.2</v>
      </c>
      <c r="I247" s="195"/>
      <c r="L247" s="190"/>
      <c r="M247" s="196"/>
      <c r="N247" s="197"/>
      <c r="O247" s="197"/>
      <c r="P247" s="197"/>
      <c r="Q247" s="197"/>
      <c r="R247" s="197"/>
      <c r="S247" s="197"/>
      <c r="T247" s="198"/>
      <c r="AT247" s="192" t="s">
        <v>184</v>
      </c>
      <c r="AU247" s="192" t="s">
        <v>89</v>
      </c>
      <c r="AV247" s="13" t="s">
        <v>89</v>
      </c>
      <c r="AW247" s="13" t="s">
        <v>35</v>
      </c>
      <c r="AX247" s="13" t="s">
        <v>79</v>
      </c>
      <c r="AY247" s="192" t="s">
        <v>177</v>
      </c>
    </row>
    <row r="248" spans="1:65" s="13" customFormat="1">
      <c r="B248" s="190"/>
      <c r="D248" s="191" t="s">
        <v>184</v>
      </c>
      <c r="E248" s="192" t="s">
        <v>1</v>
      </c>
      <c r="F248" s="193" t="s">
        <v>1776</v>
      </c>
      <c r="H248" s="194">
        <v>7</v>
      </c>
      <c r="I248" s="195"/>
      <c r="L248" s="190"/>
      <c r="M248" s="196"/>
      <c r="N248" s="197"/>
      <c r="O248" s="197"/>
      <c r="P248" s="197"/>
      <c r="Q248" s="197"/>
      <c r="R248" s="197"/>
      <c r="S248" s="197"/>
      <c r="T248" s="198"/>
      <c r="AT248" s="192" t="s">
        <v>184</v>
      </c>
      <c r="AU248" s="192" t="s">
        <v>89</v>
      </c>
      <c r="AV248" s="13" t="s">
        <v>89</v>
      </c>
      <c r="AW248" s="13" t="s">
        <v>35</v>
      </c>
      <c r="AX248" s="13" t="s">
        <v>79</v>
      </c>
      <c r="AY248" s="192" t="s">
        <v>177</v>
      </c>
    </row>
    <row r="249" spans="1:65" s="13" customFormat="1">
      <c r="B249" s="190"/>
      <c r="D249" s="191" t="s">
        <v>184</v>
      </c>
      <c r="E249" s="192" t="s">
        <v>1</v>
      </c>
      <c r="F249" s="193" t="s">
        <v>464</v>
      </c>
      <c r="H249" s="194">
        <v>13.5</v>
      </c>
      <c r="I249" s="195"/>
      <c r="L249" s="190"/>
      <c r="M249" s="196"/>
      <c r="N249" s="197"/>
      <c r="O249" s="197"/>
      <c r="P249" s="197"/>
      <c r="Q249" s="197"/>
      <c r="R249" s="197"/>
      <c r="S249" s="197"/>
      <c r="T249" s="198"/>
      <c r="AT249" s="192" t="s">
        <v>184</v>
      </c>
      <c r="AU249" s="192" t="s">
        <v>89</v>
      </c>
      <c r="AV249" s="13" t="s">
        <v>89</v>
      </c>
      <c r="AW249" s="13" t="s">
        <v>35</v>
      </c>
      <c r="AX249" s="13" t="s">
        <v>79</v>
      </c>
      <c r="AY249" s="192" t="s">
        <v>177</v>
      </c>
    </row>
    <row r="250" spans="1:65" s="13" customFormat="1">
      <c r="B250" s="190"/>
      <c r="D250" s="191" t="s">
        <v>184</v>
      </c>
      <c r="E250" s="192" t="s">
        <v>1</v>
      </c>
      <c r="F250" s="193" t="s">
        <v>465</v>
      </c>
      <c r="H250" s="194">
        <v>52.5</v>
      </c>
      <c r="I250" s="195"/>
      <c r="L250" s="190"/>
      <c r="M250" s="196"/>
      <c r="N250" s="197"/>
      <c r="O250" s="197"/>
      <c r="P250" s="197"/>
      <c r="Q250" s="197"/>
      <c r="R250" s="197"/>
      <c r="S250" s="197"/>
      <c r="T250" s="198"/>
      <c r="AT250" s="192" t="s">
        <v>184</v>
      </c>
      <c r="AU250" s="192" t="s">
        <v>89</v>
      </c>
      <c r="AV250" s="13" t="s">
        <v>89</v>
      </c>
      <c r="AW250" s="13" t="s">
        <v>35</v>
      </c>
      <c r="AX250" s="13" t="s">
        <v>79</v>
      </c>
      <c r="AY250" s="192" t="s">
        <v>177</v>
      </c>
    </row>
    <row r="251" spans="1:65" s="14" customFormat="1">
      <c r="B251" s="199"/>
      <c r="D251" s="191" t="s">
        <v>184</v>
      </c>
      <c r="E251" s="200" t="s">
        <v>1</v>
      </c>
      <c r="F251" s="201" t="s">
        <v>186</v>
      </c>
      <c r="H251" s="202">
        <v>91.6</v>
      </c>
      <c r="I251" s="203"/>
      <c r="L251" s="199"/>
      <c r="M251" s="204"/>
      <c r="N251" s="205"/>
      <c r="O251" s="205"/>
      <c r="P251" s="205"/>
      <c r="Q251" s="205"/>
      <c r="R251" s="205"/>
      <c r="S251" s="205"/>
      <c r="T251" s="206"/>
      <c r="AT251" s="200" t="s">
        <v>184</v>
      </c>
      <c r="AU251" s="200" t="s">
        <v>89</v>
      </c>
      <c r="AV251" s="14" t="s">
        <v>183</v>
      </c>
      <c r="AW251" s="14" t="s">
        <v>35</v>
      </c>
      <c r="AX251" s="14" t="s">
        <v>87</v>
      </c>
      <c r="AY251" s="200" t="s">
        <v>177</v>
      </c>
    </row>
    <row r="252" spans="1:65" s="2" customFormat="1" ht="16.5" customHeight="1">
      <c r="A252" s="33"/>
      <c r="B252" s="141"/>
      <c r="C252" s="176" t="s">
        <v>466</v>
      </c>
      <c r="D252" s="176" t="s">
        <v>179</v>
      </c>
      <c r="E252" s="177" t="s">
        <v>467</v>
      </c>
      <c r="F252" s="178" t="s">
        <v>468</v>
      </c>
      <c r="G252" s="179" t="s">
        <v>282</v>
      </c>
      <c r="H252" s="180">
        <v>18.600000000000001</v>
      </c>
      <c r="I252" s="181"/>
      <c r="J252" s="182">
        <f>ROUND(I252*H252,2)</f>
        <v>0</v>
      </c>
      <c r="K252" s="183"/>
      <c r="L252" s="34"/>
      <c r="M252" s="184" t="s">
        <v>1</v>
      </c>
      <c r="N252" s="185" t="s">
        <v>44</v>
      </c>
      <c r="O252" s="59"/>
      <c r="P252" s="186">
        <f>O252*H252</f>
        <v>0</v>
      </c>
      <c r="Q252" s="186">
        <v>0</v>
      </c>
      <c r="R252" s="186">
        <f>Q252*H252</f>
        <v>0</v>
      </c>
      <c r="S252" s="186">
        <v>0</v>
      </c>
      <c r="T252" s="187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88" t="s">
        <v>183</v>
      </c>
      <c r="AT252" s="188" t="s">
        <v>179</v>
      </c>
      <c r="AU252" s="188" t="s">
        <v>89</v>
      </c>
      <c r="AY252" s="18" t="s">
        <v>177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8" t="s">
        <v>87</v>
      </c>
      <c r="BK252" s="189">
        <f>ROUND(I252*H252,2)</f>
        <v>0</v>
      </c>
      <c r="BL252" s="18" t="s">
        <v>183</v>
      </c>
      <c r="BM252" s="188" t="s">
        <v>469</v>
      </c>
    </row>
    <row r="253" spans="1:65" s="13" customFormat="1">
      <c r="B253" s="190"/>
      <c r="D253" s="191" t="s">
        <v>184</v>
      </c>
      <c r="E253" s="192" t="s">
        <v>1</v>
      </c>
      <c r="F253" s="193" t="s">
        <v>1753</v>
      </c>
      <c r="H253" s="194">
        <v>14.4</v>
      </c>
      <c r="I253" s="195"/>
      <c r="L253" s="190"/>
      <c r="M253" s="196"/>
      <c r="N253" s="197"/>
      <c r="O253" s="197"/>
      <c r="P253" s="197"/>
      <c r="Q253" s="197"/>
      <c r="R253" s="197"/>
      <c r="S253" s="197"/>
      <c r="T253" s="198"/>
      <c r="AT253" s="192" t="s">
        <v>184</v>
      </c>
      <c r="AU253" s="192" t="s">
        <v>89</v>
      </c>
      <c r="AV253" s="13" t="s">
        <v>89</v>
      </c>
      <c r="AW253" s="13" t="s">
        <v>35</v>
      </c>
      <c r="AX253" s="13" t="s">
        <v>79</v>
      </c>
      <c r="AY253" s="192" t="s">
        <v>177</v>
      </c>
    </row>
    <row r="254" spans="1:65" s="13" customFormat="1">
      <c r="B254" s="190"/>
      <c r="D254" s="191" t="s">
        <v>184</v>
      </c>
      <c r="E254" s="192" t="s">
        <v>1</v>
      </c>
      <c r="F254" s="193" t="s">
        <v>1754</v>
      </c>
      <c r="H254" s="194">
        <v>4.2</v>
      </c>
      <c r="I254" s="195"/>
      <c r="L254" s="190"/>
      <c r="M254" s="196"/>
      <c r="N254" s="197"/>
      <c r="O254" s="197"/>
      <c r="P254" s="197"/>
      <c r="Q254" s="197"/>
      <c r="R254" s="197"/>
      <c r="S254" s="197"/>
      <c r="T254" s="198"/>
      <c r="AT254" s="192" t="s">
        <v>184</v>
      </c>
      <c r="AU254" s="192" t="s">
        <v>89</v>
      </c>
      <c r="AV254" s="13" t="s">
        <v>89</v>
      </c>
      <c r="AW254" s="13" t="s">
        <v>35</v>
      </c>
      <c r="AX254" s="13" t="s">
        <v>79</v>
      </c>
      <c r="AY254" s="192" t="s">
        <v>177</v>
      </c>
    </row>
    <row r="255" spans="1:65" s="14" customFormat="1">
      <c r="B255" s="199"/>
      <c r="D255" s="191" t="s">
        <v>184</v>
      </c>
      <c r="E255" s="200" t="s">
        <v>1</v>
      </c>
      <c r="F255" s="201" t="s">
        <v>186</v>
      </c>
      <c r="H255" s="202">
        <v>18.600000000000001</v>
      </c>
      <c r="I255" s="203"/>
      <c r="L255" s="199"/>
      <c r="M255" s="204"/>
      <c r="N255" s="205"/>
      <c r="O255" s="205"/>
      <c r="P255" s="205"/>
      <c r="Q255" s="205"/>
      <c r="R255" s="205"/>
      <c r="S255" s="205"/>
      <c r="T255" s="206"/>
      <c r="AT255" s="200" t="s">
        <v>184</v>
      </c>
      <c r="AU255" s="200" t="s">
        <v>89</v>
      </c>
      <c r="AV255" s="14" t="s">
        <v>183</v>
      </c>
      <c r="AW255" s="14" t="s">
        <v>35</v>
      </c>
      <c r="AX255" s="14" t="s">
        <v>87</v>
      </c>
      <c r="AY255" s="200" t="s">
        <v>177</v>
      </c>
    </row>
    <row r="256" spans="1:65" s="2" customFormat="1" ht="16.5" customHeight="1">
      <c r="A256" s="33"/>
      <c r="B256" s="141"/>
      <c r="C256" s="176" t="s">
        <v>378</v>
      </c>
      <c r="D256" s="176" t="s">
        <v>179</v>
      </c>
      <c r="E256" s="177" t="s">
        <v>470</v>
      </c>
      <c r="F256" s="178" t="s">
        <v>471</v>
      </c>
      <c r="G256" s="179" t="s">
        <v>182</v>
      </c>
      <c r="H256" s="180">
        <v>165.512</v>
      </c>
      <c r="I256" s="181"/>
      <c r="J256" s="182">
        <f>ROUND(I256*H256,2)</f>
        <v>0</v>
      </c>
      <c r="K256" s="183"/>
      <c r="L256" s="34"/>
      <c r="M256" s="184" t="s">
        <v>1</v>
      </c>
      <c r="N256" s="185" t="s">
        <v>44</v>
      </c>
      <c r="O256" s="59"/>
      <c r="P256" s="186">
        <f>O256*H256</f>
        <v>0</v>
      </c>
      <c r="Q256" s="186">
        <v>0</v>
      </c>
      <c r="R256" s="186">
        <f>Q256*H256</f>
        <v>0</v>
      </c>
      <c r="S256" s="186">
        <v>0</v>
      </c>
      <c r="T256" s="187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88" t="s">
        <v>183</v>
      </c>
      <c r="AT256" s="188" t="s">
        <v>179</v>
      </c>
      <c r="AU256" s="188" t="s">
        <v>89</v>
      </c>
      <c r="AY256" s="18" t="s">
        <v>177</v>
      </c>
      <c r="BE256" s="189">
        <f>IF(N256="základní",J256,0)</f>
        <v>0</v>
      </c>
      <c r="BF256" s="189">
        <f>IF(N256="snížená",J256,0)</f>
        <v>0</v>
      </c>
      <c r="BG256" s="189">
        <f>IF(N256="zákl. přenesená",J256,0)</f>
        <v>0</v>
      </c>
      <c r="BH256" s="189">
        <f>IF(N256="sníž. přenesená",J256,0)</f>
        <v>0</v>
      </c>
      <c r="BI256" s="189">
        <f>IF(N256="nulová",J256,0)</f>
        <v>0</v>
      </c>
      <c r="BJ256" s="18" t="s">
        <v>87</v>
      </c>
      <c r="BK256" s="189">
        <f>ROUND(I256*H256,2)</f>
        <v>0</v>
      </c>
      <c r="BL256" s="18" t="s">
        <v>183</v>
      </c>
      <c r="BM256" s="188" t="s">
        <v>472</v>
      </c>
    </row>
    <row r="257" spans="1:65" s="13" customFormat="1">
      <c r="B257" s="190"/>
      <c r="D257" s="191" t="s">
        <v>184</v>
      </c>
      <c r="E257" s="192" t="s">
        <v>1</v>
      </c>
      <c r="F257" s="193" t="s">
        <v>1777</v>
      </c>
      <c r="H257" s="194">
        <v>18.943999999999999</v>
      </c>
      <c r="I257" s="195"/>
      <c r="L257" s="190"/>
      <c r="M257" s="196"/>
      <c r="N257" s="197"/>
      <c r="O257" s="197"/>
      <c r="P257" s="197"/>
      <c r="Q257" s="197"/>
      <c r="R257" s="197"/>
      <c r="S257" s="197"/>
      <c r="T257" s="198"/>
      <c r="AT257" s="192" t="s">
        <v>184</v>
      </c>
      <c r="AU257" s="192" t="s">
        <v>89</v>
      </c>
      <c r="AV257" s="13" t="s">
        <v>89</v>
      </c>
      <c r="AW257" s="13" t="s">
        <v>35</v>
      </c>
      <c r="AX257" s="13" t="s">
        <v>79</v>
      </c>
      <c r="AY257" s="192" t="s">
        <v>177</v>
      </c>
    </row>
    <row r="258" spans="1:65" s="13" customFormat="1">
      <c r="B258" s="190"/>
      <c r="D258" s="191" t="s">
        <v>184</v>
      </c>
      <c r="E258" s="192" t="s">
        <v>1</v>
      </c>
      <c r="F258" s="193" t="s">
        <v>473</v>
      </c>
      <c r="H258" s="194">
        <v>106.122</v>
      </c>
      <c r="I258" s="195"/>
      <c r="L258" s="190"/>
      <c r="M258" s="196"/>
      <c r="N258" s="197"/>
      <c r="O258" s="197"/>
      <c r="P258" s="197"/>
      <c r="Q258" s="197"/>
      <c r="R258" s="197"/>
      <c r="S258" s="197"/>
      <c r="T258" s="198"/>
      <c r="AT258" s="192" t="s">
        <v>184</v>
      </c>
      <c r="AU258" s="192" t="s">
        <v>89</v>
      </c>
      <c r="AV258" s="13" t="s">
        <v>89</v>
      </c>
      <c r="AW258" s="13" t="s">
        <v>35</v>
      </c>
      <c r="AX258" s="13" t="s">
        <v>79</v>
      </c>
      <c r="AY258" s="192" t="s">
        <v>177</v>
      </c>
    </row>
    <row r="259" spans="1:65" s="15" customFormat="1">
      <c r="B259" s="207"/>
      <c r="D259" s="191" t="s">
        <v>184</v>
      </c>
      <c r="E259" s="208" t="s">
        <v>1</v>
      </c>
      <c r="F259" s="209" t="s">
        <v>474</v>
      </c>
      <c r="H259" s="208" t="s">
        <v>1</v>
      </c>
      <c r="I259" s="210"/>
      <c r="L259" s="207"/>
      <c r="M259" s="211"/>
      <c r="N259" s="212"/>
      <c r="O259" s="212"/>
      <c r="P259" s="212"/>
      <c r="Q259" s="212"/>
      <c r="R259" s="212"/>
      <c r="S259" s="212"/>
      <c r="T259" s="213"/>
      <c r="AT259" s="208" t="s">
        <v>184</v>
      </c>
      <c r="AU259" s="208" t="s">
        <v>89</v>
      </c>
      <c r="AV259" s="15" t="s">
        <v>87</v>
      </c>
      <c r="AW259" s="15" t="s">
        <v>35</v>
      </c>
      <c r="AX259" s="15" t="s">
        <v>79</v>
      </c>
      <c r="AY259" s="208" t="s">
        <v>177</v>
      </c>
    </row>
    <row r="260" spans="1:65" s="13" customFormat="1">
      <c r="B260" s="190"/>
      <c r="D260" s="191" t="s">
        <v>184</v>
      </c>
      <c r="E260" s="192" t="s">
        <v>1</v>
      </c>
      <c r="F260" s="193" t="s">
        <v>1778</v>
      </c>
      <c r="H260" s="194">
        <v>44.027999999999999</v>
      </c>
      <c r="I260" s="195"/>
      <c r="L260" s="190"/>
      <c r="M260" s="196"/>
      <c r="N260" s="197"/>
      <c r="O260" s="197"/>
      <c r="P260" s="197"/>
      <c r="Q260" s="197"/>
      <c r="R260" s="197"/>
      <c r="S260" s="197"/>
      <c r="T260" s="198"/>
      <c r="AT260" s="192" t="s">
        <v>184</v>
      </c>
      <c r="AU260" s="192" t="s">
        <v>89</v>
      </c>
      <c r="AV260" s="13" t="s">
        <v>89</v>
      </c>
      <c r="AW260" s="13" t="s">
        <v>35</v>
      </c>
      <c r="AX260" s="13" t="s">
        <v>79</v>
      </c>
      <c r="AY260" s="192" t="s">
        <v>177</v>
      </c>
    </row>
    <row r="261" spans="1:65" s="13" customFormat="1">
      <c r="B261" s="190"/>
      <c r="D261" s="191" t="s">
        <v>184</v>
      </c>
      <c r="E261" s="192" t="s">
        <v>1</v>
      </c>
      <c r="F261" s="193" t="s">
        <v>1765</v>
      </c>
      <c r="H261" s="194">
        <v>-9.1620000000000008</v>
      </c>
      <c r="I261" s="195"/>
      <c r="L261" s="190"/>
      <c r="M261" s="196"/>
      <c r="N261" s="197"/>
      <c r="O261" s="197"/>
      <c r="P261" s="197"/>
      <c r="Q261" s="197"/>
      <c r="R261" s="197"/>
      <c r="S261" s="197"/>
      <c r="T261" s="198"/>
      <c r="AT261" s="192" t="s">
        <v>184</v>
      </c>
      <c r="AU261" s="192" t="s">
        <v>89</v>
      </c>
      <c r="AV261" s="13" t="s">
        <v>89</v>
      </c>
      <c r="AW261" s="13" t="s">
        <v>35</v>
      </c>
      <c r="AX261" s="13" t="s">
        <v>79</v>
      </c>
      <c r="AY261" s="192" t="s">
        <v>177</v>
      </c>
    </row>
    <row r="262" spans="1:65" s="16" customFormat="1">
      <c r="B262" s="225"/>
      <c r="D262" s="191" t="s">
        <v>184</v>
      </c>
      <c r="E262" s="226" t="s">
        <v>1</v>
      </c>
      <c r="F262" s="227" t="s">
        <v>479</v>
      </c>
      <c r="H262" s="228">
        <v>159.93199999999999</v>
      </c>
      <c r="I262" s="229"/>
      <c r="L262" s="225"/>
      <c r="M262" s="230"/>
      <c r="N262" s="231"/>
      <c r="O262" s="231"/>
      <c r="P262" s="231"/>
      <c r="Q262" s="231"/>
      <c r="R262" s="231"/>
      <c r="S262" s="231"/>
      <c r="T262" s="232"/>
      <c r="AT262" s="226" t="s">
        <v>184</v>
      </c>
      <c r="AU262" s="226" t="s">
        <v>89</v>
      </c>
      <c r="AV262" s="16" t="s">
        <v>194</v>
      </c>
      <c r="AW262" s="16" t="s">
        <v>35</v>
      </c>
      <c r="AX262" s="16" t="s">
        <v>79</v>
      </c>
      <c r="AY262" s="226" t="s">
        <v>177</v>
      </c>
    </row>
    <row r="263" spans="1:65" s="15" customFormat="1">
      <c r="B263" s="207"/>
      <c r="D263" s="191" t="s">
        <v>184</v>
      </c>
      <c r="E263" s="208" t="s">
        <v>1</v>
      </c>
      <c r="F263" s="209" t="s">
        <v>192</v>
      </c>
      <c r="H263" s="208" t="s">
        <v>1</v>
      </c>
      <c r="I263" s="210"/>
      <c r="L263" s="207"/>
      <c r="M263" s="211"/>
      <c r="N263" s="212"/>
      <c r="O263" s="212"/>
      <c r="P263" s="212"/>
      <c r="Q263" s="212"/>
      <c r="R263" s="212"/>
      <c r="S263" s="212"/>
      <c r="T263" s="213"/>
      <c r="AT263" s="208" t="s">
        <v>184</v>
      </c>
      <c r="AU263" s="208" t="s">
        <v>89</v>
      </c>
      <c r="AV263" s="15" t="s">
        <v>87</v>
      </c>
      <c r="AW263" s="15" t="s">
        <v>35</v>
      </c>
      <c r="AX263" s="15" t="s">
        <v>79</v>
      </c>
      <c r="AY263" s="208" t="s">
        <v>177</v>
      </c>
    </row>
    <row r="264" spans="1:65" s="13" customFormat="1">
      <c r="B264" s="190"/>
      <c r="D264" s="191" t="s">
        <v>184</v>
      </c>
      <c r="E264" s="192" t="s">
        <v>1</v>
      </c>
      <c r="F264" s="193" t="s">
        <v>1779</v>
      </c>
      <c r="H264" s="194">
        <v>5.58</v>
      </c>
      <c r="I264" s="195"/>
      <c r="L264" s="190"/>
      <c r="M264" s="196"/>
      <c r="N264" s="197"/>
      <c r="O264" s="197"/>
      <c r="P264" s="197"/>
      <c r="Q264" s="197"/>
      <c r="R264" s="197"/>
      <c r="S264" s="197"/>
      <c r="T264" s="198"/>
      <c r="AT264" s="192" t="s">
        <v>184</v>
      </c>
      <c r="AU264" s="192" t="s">
        <v>89</v>
      </c>
      <c r="AV264" s="13" t="s">
        <v>89</v>
      </c>
      <c r="AW264" s="13" t="s">
        <v>35</v>
      </c>
      <c r="AX264" s="13" t="s">
        <v>79</v>
      </c>
      <c r="AY264" s="192" t="s">
        <v>177</v>
      </c>
    </row>
    <row r="265" spans="1:65" s="16" customFormat="1">
      <c r="B265" s="225"/>
      <c r="D265" s="191" t="s">
        <v>184</v>
      </c>
      <c r="E265" s="226" t="s">
        <v>1</v>
      </c>
      <c r="F265" s="227" t="s">
        <v>479</v>
      </c>
      <c r="H265" s="228">
        <v>5.58</v>
      </c>
      <c r="I265" s="229"/>
      <c r="L265" s="225"/>
      <c r="M265" s="230"/>
      <c r="N265" s="231"/>
      <c r="O265" s="231"/>
      <c r="P265" s="231"/>
      <c r="Q265" s="231"/>
      <c r="R265" s="231"/>
      <c r="S265" s="231"/>
      <c r="T265" s="232"/>
      <c r="AT265" s="226" t="s">
        <v>184</v>
      </c>
      <c r="AU265" s="226" t="s">
        <v>89</v>
      </c>
      <c r="AV265" s="16" t="s">
        <v>194</v>
      </c>
      <c r="AW265" s="16" t="s">
        <v>35</v>
      </c>
      <c r="AX265" s="16" t="s">
        <v>79</v>
      </c>
      <c r="AY265" s="226" t="s">
        <v>177</v>
      </c>
    </row>
    <row r="266" spans="1:65" s="14" customFormat="1">
      <c r="B266" s="199"/>
      <c r="D266" s="191" t="s">
        <v>184</v>
      </c>
      <c r="E266" s="200" t="s">
        <v>1</v>
      </c>
      <c r="F266" s="201" t="s">
        <v>186</v>
      </c>
      <c r="H266" s="202">
        <v>165.512</v>
      </c>
      <c r="I266" s="203"/>
      <c r="L266" s="199"/>
      <c r="M266" s="204"/>
      <c r="N266" s="205"/>
      <c r="O266" s="205"/>
      <c r="P266" s="205"/>
      <c r="Q266" s="205"/>
      <c r="R266" s="205"/>
      <c r="S266" s="205"/>
      <c r="T266" s="206"/>
      <c r="AT266" s="200" t="s">
        <v>184</v>
      </c>
      <c r="AU266" s="200" t="s">
        <v>89</v>
      </c>
      <c r="AV266" s="14" t="s">
        <v>183</v>
      </c>
      <c r="AW266" s="14" t="s">
        <v>35</v>
      </c>
      <c r="AX266" s="14" t="s">
        <v>87</v>
      </c>
      <c r="AY266" s="200" t="s">
        <v>177</v>
      </c>
    </row>
    <row r="267" spans="1:65" s="12" customFormat="1" ht="22.95" customHeight="1">
      <c r="B267" s="163"/>
      <c r="D267" s="164" t="s">
        <v>78</v>
      </c>
      <c r="E267" s="174" t="s">
        <v>482</v>
      </c>
      <c r="F267" s="174" t="s">
        <v>483</v>
      </c>
      <c r="I267" s="166"/>
      <c r="J267" s="175">
        <f>BK267</f>
        <v>0</v>
      </c>
      <c r="L267" s="163"/>
      <c r="M267" s="168"/>
      <c r="N267" s="169"/>
      <c r="O267" s="169"/>
      <c r="P267" s="170">
        <f>SUM(P268:P273)</f>
        <v>0</v>
      </c>
      <c r="Q267" s="169"/>
      <c r="R267" s="170">
        <f>SUM(R268:R273)</f>
        <v>0.95483472000000014</v>
      </c>
      <c r="S267" s="169"/>
      <c r="T267" s="171">
        <f>SUM(T268:T273)</f>
        <v>0</v>
      </c>
      <c r="AR267" s="164" t="s">
        <v>87</v>
      </c>
      <c r="AT267" s="172" t="s">
        <v>78</v>
      </c>
      <c r="AU267" s="172" t="s">
        <v>87</v>
      </c>
      <c r="AY267" s="164" t="s">
        <v>177</v>
      </c>
      <c r="BK267" s="173">
        <f>SUM(BK268:BK273)</f>
        <v>0</v>
      </c>
    </row>
    <row r="268" spans="1:65" s="2" customFormat="1" ht="16.5" customHeight="1">
      <c r="A268" s="33"/>
      <c r="B268" s="141"/>
      <c r="C268" s="176" t="s">
        <v>484</v>
      </c>
      <c r="D268" s="176" t="s">
        <v>179</v>
      </c>
      <c r="E268" s="177" t="s">
        <v>485</v>
      </c>
      <c r="F268" s="178" t="s">
        <v>486</v>
      </c>
      <c r="G268" s="179" t="s">
        <v>182</v>
      </c>
      <c r="H268" s="180">
        <v>19.158000000000001</v>
      </c>
      <c r="I268" s="181"/>
      <c r="J268" s="182">
        <f>ROUND(I268*H268,2)</f>
        <v>0</v>
      </c>
      <c r="K268" s="183"/>
      <c r="L268" s="34"/>
      <c r="M268" s="184" t="s">
        <v>1</v>
      </c>
      <c r="N268" s="185" t="s">
        <v>44</v>
      </c>
      <c r="O268" s="59"/>
      <c r="P268" s="186">
        <f>O268*H268</f>
        <v>0</v>
      </c>
      <c r="Q268" s="186">
        <v>4.9840000000000002E-2</v>
      </c>
      <c r="R268" s="186">
        <f>Q268*H268</f>
        <v>0.95483472000000014</v>
      </c>
      <c r="S268" s="186">
        <v>0</v>
      </c>
      <c r="T268" s="187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88" t="s">
        <v>183</v>
      </c>
      <c r="AT268" s="188" t="s">
        <v>179</v>
      </c>
      <c r="AU268" s="188" t="s">
        <v>89</v>
      </c>
      <c r="AY268" s="18" t="s">
        <v>177</v>
      </c>
      <c r="BE268" s="189">
        <f>IF(N268="základní",J268,0)</f>
        <v>0</v>
      </c>
      <c r="BF268" s="189">
        <f>IF(N268="snížená",J268,0)</f>
        <v>0</v>
      </c>
      <c r="BG268" s="189">
        <f>IF(N268="zákl. přenesená",J268,0)</f>
        <v>0</v>
      </c>
      <c r="BH268" s="189">
        <f>IF(N268="sníž. přenesená",J268,0)</f>
        <v>0</v>
      </c>
      <c r="BI268" s="189">
        <f>IF(N268="nulová",J268,0)</f>
        <v>0</v>
      </c>
      <c r="BJ268" s="18" t="s">
        <v>87</v>
      </c>
      <c r="BK268" s="189">
        <f>ROUND(I268*H268,2)</f>
        <v>0</v>
      </c>
      <c r="BL268" s="18" t="s">
        <v>183</v>
      </c>
      <c r="BM268" s="188" t="s">
        <v>487</v>
      </c>
    </row>
    <row r="269" spans="1:65" s="15" customFormat="1">
      <c r="B269" s="207"/>
      <c r="D269" s="191" t="s">
        <v>184</v>
      </c>
      <c r="E269" s="208" t="s">
        <v>1</v>
      </c>
      <c r="F269" s="209" t="s">
        <v>488</v>
      </c>
      <c r="H269" s="208" t="s">
        <v>1</v>
      </c>
      <c r="I269" s="210"/>
      <c r="L269" s="207"/>
      <c r="M269" s="211"/>
      <c r="N269" s="212"/>
      <c r="O269" s="212"/>
      <c r="P269" s="212"/>
      <c r="Q269" s="212"/>
      <c r="R269" s="212"/>
      <c r="S269" s="212"/>
      <c r="T269" s="213"/>
      <c r="AT269" s="208" t="s">
        <v>184</v>
      </c>
      <c r="AU269" s="208" t="s">
        <v>89</v>
      </c>
      <c r="AV269" s="15" t="s">
        <v>87</v>
      </c>
      <c r="AW269" s="15" t="s">
        <v>35</v>
      </c>
      <c r="AX269" s="15" t="s">
        <v>79</v>
      </c>
      <c r="AY269" s="208" t="s">
        <v>177</v>
      </c>
    </row>
    <row r="270" spans="1:65" s="13" customFormat="1">
      <c r="B270" s="190"/>
      <c r="D270" s="191" t="s">
        <v>184</v>
      </c>
      <c r="E270" s="192" t="s">
        <v>1</v>
      </c>
      <c r="F270" s="193" t="s">
        <v>489</v>
      </c>
      <c r="H270" s="194">
        <v>5.1020000000000003</v>
      </c>
      <c r="I270" s="195"/>
      <c r="L270" s="190"/>
      <c r="M270" s="196"/>
      <c r="N270" s="197"/>
      <c r="O270" s="197"/>
      <c r="P270" s="197"/>
      <c r="Q270" s="197"/>
      <c r="R270" s="197"/>
      <c r="S270" s="197"/>
      <c r="T270" s="198"/>
      <c r="AT270" s="192" t="s">
        <v>184</v>
      </c>
      <c r="AU270" s="192" t="s">
        <v>89</v>
      </c>
      <c r="AV270" s="13" t="s">
        <v>89</v>
      </c>
      <c r="AW270" s="13" t="s">
        <v>35</v>
      </c>
      <c r="AX270" s="13" t="s">
        <v>79</v>
      </c>
      <c r="AY270" s="192" t="s">
        <v>177</v>
      </c>
    </row>
    <row r="271" spans="1:65" s="13" customFormat="1">
      <c r="B271" s="190"/>
      <c r="D271" s="191" t="s">
        <v>184</v>
      </c>
      <c r="E271" s="192" t="s">
        <v>1</v>
      </c>
      <c r="F271" s="193" t="s">
        <v>490</v>
      </c>
      <c r="H271" s="194">
        <v>12.83</v>
      </c>
      <c r="I271" s="195"/>
      <c r="L271" s="190"/>
      <c r="M271" s="196"/>
      <c r="N271" s="197"/>
      <c r="O271" s="197"/>
      <c r="P271" s="197"/>
      <c r="Q271" s="197"/>
      <c r="R271" s="197"/>
      <c r="S271" s="197"/>
      <c r="T271" s="198"/>
      <c r="AT271" s="192" t="s">
        <v>184</v>
      </c>
      <c r="AU271" s="192" t="s">
        <v>89</v>
      </c>
      <c r="AV271" s="13" t="s">
        <v>89</v>
      </c>
      <c r="AW271" s="13" t="s">
        <v>35</v>
      </c>
      <c r="AX271" s="13" t="s">
        <v>79</v>
      </c>
      <c r="AY271" s="192" t="s">
        <v>177</v>
      </c>
    </row>
    <row r="272" spans="1:65" s="13" customFormat="1">
      <c r="B272" s="190"/>
      <c r="D272" s="191" t="s">
        <v>184</v>
      </c>
      <c r="E272" s="192" t="s">
        <v>1</v>
      </c>
      <c r="F272" s="193" t="s">
        <v>1780</v>
      </c>
      <c r="H272" s="194">
        <v>1.226</v>
      </c>
      <c r="I272" s="195"/>
      <c r="L272" s="190"/>
      <c r="M272" s="196"/>
      <c r="N272" s="197"/>
      <c r="O272" s="197"/>
      <c r="P272" s="197"/>
      <c r="Q272" s="197"/>
      <c r="R272" s="197"/>
      <c r="S272" s="197"/>
      <c r="T272" s="198"/>
      <c r="AT272" s="192" t="s">
        <v>184</v>
      </c>
      <c r="AU272" s="192" t="s">
        <v>89</v>
      </c>
      <c r="AV272" s="13" t="s">
        <v>89</v>
      </c>
      <c r="AW272" s="13" t="s">
        <v>35</v>
      </c>
      <c r="AX272" s="13" t="s">
        <v>79</v>
      </c>
      <c r="AY272" s="192" t="s">
        <v>177</v>
      </c>
    </row>
    <row r="273" spans="1:65" s="14" customFormat="1">
      <c r="B273" s="199"/>
      <c r="D273" s="191" t="s">
        <v>184</v>
      </c>
      <c r="E273" s="200" t="s">
        <v>1</v>
      </c>
      <c r="F273" s="201" t="s">
        <v>186</v>
      </c>
      <c r="H273" s="202">
        <v>19.158000000000001</v>
      </c>
      <c r="I273" s="203"/>
      <c r="L273" s="199"/>
      <c r="M273" s="204"/>
      <c r="N273" s="205"/>
      <c r="O273" s="205"/>
      <c r="P273" s="205"/>
      <c r="Q273" s="205"/>
      <c r="R273" s="205"/>
      <c r="S273" s="205"/>
      <c r="T273" s="206"/>
      <c r="AT273" s="200" t="s">
        <v>184</v>
      </c>
      <c r="AU273" s="200" t="s">
        <v>89</v>
      </c>
      <c r="AV273" s="14" t="s">
        <v>183</v>
      </c>
      <c r="AW273" s="14" t="s">
        <v>35</v>
      </c>
      <c r="AX273" s="14" t="s">
        <v>87</v>
      </c>
      <c r="AY273" s="200" t="s">
        <v>177</v>
      </c>
    </row>
    <row r="274" spans="1:65" s="12" customFormat="1" ht="22.95" customHeight="1">
      <c r="B274" s="163"/>
      <c r="D274" s="164" t="s">
        <v>78</v>
      </c>
      <c r="E274" s="174" t="s">
        <v>443</v>
      </c>
      <c r="F274" s="174" t="s">
        <v>491</v>
      </c>
      <c r="I274" s="166"/>
      <c r="J274" s="175">
        <f>BK274</f>
        <v>0</v>
      </c>
      <c r="L274" s="163"/>
      <c r="M274" s="168"/>
      <c r="N274" s="169"/>
      <c r="O274" s="169"/>
      <c r="P274" s="170">
        <f>SUM(P275:P281)</f>
        <v>0</v>
      </c>
      <c r="Q274" s="169"/>
      <c r="R274" s="170">
        <f>SUM(R275:R281)</f>
        <v>6.4350000000000006E-3</v>
      </c>
      <c r="S274" s="169"/>
      <c r="T274" s="171">
        <f>SUM(T275:T281)</f>
        <v>0</v>
      </c>
      <c r="AR274" s="164" t="s">
        <v>87</v>
      </c>
      <c r="AT274" s="172" t="s">
        <v>78</v>
      </c>
      <c r="AU274" s="172" t="s">
        <v>87</v>
      </c>
      <c r="AY274" s="164" t="s">
        <v>177</v>
      </c>
      <c r="BK274" s="173">
        <f>SUM(BK275:BK281)</f>
        <v>0</v>
      </c>
    </row>
    <row r="275" spans="1:65" s="2" customFormat="1" ht="16.5" customHeight="1">
      <c r="A275" s="33"/>
      <c r="B275" s="141"/>
      <c r="C275" s="176" t="s">
        <v>492</v>
      </c>
      <c r="D275" s="176" t="s">
        <v>179</v>
      </c>
      <c r="E275" s="177" t="s">
        <v>493</v>
      </c>
      <c r="F275" s="178" t="s">
        <v>494</v>
      </c>
      <c r="G275" s="179" t="s">
        <v>273</v>
      </c>
      <c r="H275" s="180">
        <v>3.9</v>
      </c>
      <c r="I275" s="181"/>
      <c r="J275" s="182">
        <f>ROUND(I275*H275,2)</f>
        <v>0</v>
      </c>
      <c r="K275" s="183"/>
      <c r="L275" s="34"/>
      <c r="M275" s="184" t="s">
        <v>1</v>
      </c>
      <c r="N275" s="185" t="s">
        <v>44</v>
      </c>
      <c r="O275" s="59"/>
      <c r="P275" s="186">
        <f>O275*H275</f>
        <v>0</v>
      </c>
      <c r="Q275" s="186">
        <v>0</v>
      </c>
      <c r="R275" s="186">
        <f>Q275*H275</f>
        <v>0</v>
      </c>
      <c r="S275" s="186">
        <v>0</v>
      </c>
      <c r="T275" s="187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88" t="s">
        <v>183</v>
      </c>
      <c r="AT275" s="188" t="s">
        <v>179</v>
      </c>
      <c r="AU275" s="188" t="s">
        <v>89</v>
      </c>
      <c r="AY275" s="18" t="s">
        <v>177</v>
      </c>
      <c r="BE275" s="189">
        <f>IF(N275="základní",J275,0)</f>
        <v>0</v>
      </c>
      <c r="BF275" s="189">
        <f>IF(N275="snížená",J275,0)</f>
        <v>0</v>
      </c>
      <c r="BG275" s="189">
        <f>IF(N275="zákl. přenesená",J275,0)</f>
        <v>0</v>
      </c>
      <c r="BH275" s="189">
        <f>IF(N275="sníž. přenesená",J275,0)</f>
        <v>0</v>
      </c>
      <c r="BI275" s="189">
        <f>IF(N275="nulová",J275,0)</f>
        <v>0</v>
      </c>
      <c r="BJ275" s="18" t="s">
        <v>87</v>
      </c>
      <c r="BK275" s="189">
        <f>ROUND(I275*H275,2)</f>
        <v>0</v>
      </c>
      <c r="BL275" s="18" t="s">
        <v>183</v>
      </c>
      <c r="BM275" s="188" t="s">
        <v>495</v>
      </c>
    </row>
    <row r="276" spans="1:65" s="13" customFormat="1">
      <c r="B276" s="190"/>
      <c r="D276" s="191" t="s">
        <v>184</v>
      </c>
      <c r="E276" s="192" t="s">
        <v>1</v>
      </c>
      <c r="F276" s="193" t="s">
        <v>1774</v>
      </c>
      <c r="H276" s="194">
        <v>3</v>
      </c>
      <c r="I276" s="195"/>
      <c r="L276" s="190"/>
      <c r="M276" s="196"/>
      <c r="N276" s="197"/>
      <c r="O276" s="197"/>
      <c r="P276" s="197"/>
      <c r="Q276" s="197"/>
      <c r="R276" s="197"/>
      <c r="S276" s="197"/>
      <c r="T276" s="198"/>
      <c r="AT276" s="192" t="s">
        <v>184</v>
      </c>
      <c r="AU276" s="192" t="s">
        <v>89</v>
      </c>
      <c r="AV276" s="13" t="s">
        <v>89</v>
      </c>
      <c r="AW276" s="13" t="s">
        <v>35</v>
      </c>
      <c r="AX276" s="13" t="s">
        <v>79</v>
      </c>
      <c r="AY276" s="192" t="s">
        <v>177</v>
      </c>
    </row>
    <row r="277" spans="1:65" s="13" customFormat="1">
      <c r="B277" s="190"/>
      <c r="D277" s="191" t="s">
        <v>184</v>
      </c>
      <c r="E277" s="192" t="s">
        <v>1</v>
      </c>
      <c r="F277" s="193" t="s">
        <v>1775</v>
      </c>
      <c r="H277" s="194">
        <v>0.9</v>
      </c>
      <c r="I277" s="195"/>
      <c r="L277" s="190"/>
      <c r="M277" s="196"/>
      <c r="N277" s="197"/>
      <c r="O277" s="197"/>
      <c r="P277" s="197"/>
      <c r="Q277" s="197"/>
      <c r="R277" s="197"/>
      <c r="S277" s="197"/>
      <c r="T277" s="198"/>
      <c r="AT277" s="192" t="s">
        <v>184</v>
      </c>
      <c r="AU277" s="192" t="s">
        <v>89</v>
      </c>
      <c r="AV277" s="13" t="s">
        <v>89</v>
      </c>
      <c r="AW277" s="13" t="s">
        <v>35</v>
      </c>
      <c r="AX277" s="13" t="s">
        <v>79</v>
      </c>
      <c r="AY277" s="192" t="s">
        <v>177</v>
      </c>
    </row>
    <row r="278" spans="1:65" s="14" customFormat="1">
      <c r="B278" s="199"/>
      <c r="D278" s="191" t="s">
        <v>184</v>
      </c>
      <c r="E278" s="200" t="s">
        <v>1</v>
      </c>
      <c r="F278" s="201" t="s">
        <v>186</v>
      </c>
      <c r="H278" s="202">
        <v>3.9</v>
      </c>
      <c r="I278" s="203"/>
      <c r="L278" s="199"/>
      <c r="M278" s="204"/>
      <c r="N278" s="205"/>
      <c r="O278" s="205"/>
      <c r="P278" s="205"/>
      <c r="Q278" s="205"/>
      <c r="R278" s="205"/>
      <c r="S278" s="205"/>
      <c r="T278" s="206"/>
      <c r="AT278" s="200" t="s">
        <v>184</v>
      </c>
      <c r="AU278" s="200" t="s">
        <v>89</v>
      </c>
      <c r="AV278" s="14" t="s">
        <v>183</v>
      </c>
      <c r="AW278" s="14" t="s">
        <v>35</v>
      </c>
      <c r="AX278" s="14" t="s">
        <v>87</v>
      </c>
      <c r="AY278" s="200" t="s">
        <v>177</v>
      </c>
    </row>
    <row r="279" spans="1:65" s="2" customFormat="1" ht="16.5" customHeight="1">
      <c r="A279" s="33"/>
      <c r="B279" s="141"/>
      <c r="C279" s="214" t="s">
        <v>496</v>
      </c>
      <c r="D279" s="214" t="s">
        <v>303</v>
      </c>
      <c r="E279" s="215" t="s">
        <v>497</v>
      </c>
      <c r="F279" s="216" t="s">
        <v>498</v>
      </c>
      <c r="G279" s="217" t="s">
        <v>282</v>
      </c>
      <c r="H279" s="218">
        <v>4.29</v>
      </c>
      <c r="I279" s="219"/>
      <c r="J279" s="220">
        <f>ROUND(I279*H279,2)</f>
        <v>0</v>
      </c>
      <c r="K279" s="221"/>
      <c r="L279" s="222"/>
      <c r="M279" s="223" t="s">
        <v>1</v>
      </c>
      <c r="N279" s="224" t="s">
        <v>44</v>
      </c>
      <c r="O279" s="59"/>
      <c r="P279" s="186">
        <f>O279*H279</f>
        <v>0</v>
      </c>
      <c r="Q279" s="186">
        <v>1.5E-3</v>
      </c>
      <c r="R279" s="186">
        <f>Q279*H279</f>
        <v>6.4350000000000006E-3</v>
      </c>
      <c r="S279" s="186">
        <v>0</v>
      </c>
      <c r="T279" s="187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88" t="s">
        <v>262</v>
      </c>
      <c r="AT279" s="188" t="s">
        <v>303</v>
      </c>
      <c r="AU279" s="188" t="s">
        <v>89</v>
      </c>
      <c r="AY279" s="18" t="s">
        <v>177</v>
      </c>
      <c r="BE279" s="189">
        <f>IF(N279="základní",J279,0)</f>
        <v>0</v>
      </c>
      <c r="BF279" s="189">
        <f>IF(N279="snížená",J279,0)</f>
        <v>0</v>
      </c>
      <c r="BG279" s="189">
        <f>IF(N279="zákl. přenesená",J279,0)</f>
        <v>0</v>
      </c>
      <c r="BH279" s="189">
        <f>IF(N279="sníž. přenesená",J279,0)</f>
        <v>0</v>
      </c>
      <c r="BI279" s="189">
        <f>IF(N279="nulová",J279,0)</f>
        <v>0</v>
      </c>
      <c r="BJ279" s="18" t="s">
        <v>87</v>
      </c>
      <c r="BK279" s="189">
        <f>ROUND(I279*H279,2)</f>
        <v>0</v>
      </c>
      <c r="BL279" s="18" t="s">
        <v>183</v>
      </c>
      <c r="BM279" s="188" t="s">
        <v>499</v>
      </c>
    </row>
    <row r="280" spans="1:65" s="13" customFormat="1">
      <c r="B280" s="190"/>
      <c r="D280" s="191" t="s">
        <v>184</v>
      </c>
      <c r="E280" s="192" t="s">
        <v>1</v>
      </c>
      <c r="F280" s="193" t="s">
        <v>1781</v>
      </c>
      <c r="H280" s="194">
        <v>4.29</v>
      </c>
      <c r="I280" s="195"/>
      <c r="L280" s="190"/>
      <c r="M280" s="196"/>
      <c r="N280" s="197"/>
      <c r="O280" s="197"/>
      <c r="P280" s="197"/>
      <c r="Q280" s="197"/>
      <c r="R280" s="197"/>
      <c r="S280" s="197"/>
      <c r="T280" s="198"/>
      <c r="AT280" s="192" t="s">
        <v>184</v>
      </c>
      <c r="AU280" s="192" t="s">
        <v>89</v>
      </c>
      <c r="AV280" s="13" t="s">
        <v>89</v>
      </c>
      <c r="AW280" s="13" t="s">
        <v>35</v>
      </c>
      <c r="AX280" s="13" t="s">
        <v>79</v>
      </c>
      <c r="AY280" s="192" t="s">
        <v>177</v>
      </c>
    </row>
    <row r="281" spans="1:65" s="14" customFormat="1">
      <c r="B281" s="199"/>
      <c r="D281" s="191" t="s">
        <v>184</v>
      </c>
      <c r="E281" s="200" t="s">
        <v>1</v>
      </c>
      <c r="F281" s="201" t="s">
        <v>186</v>
      </c>
      <c r="H281" s="202">
        <v>4.29</v>
      </c>
      <c r="I281" s="203"/>
      <c r="L281" s="199"/>
      <c r="M281" s="204"/>
      <c r="N281" s="205"/>
      <c r="O281" s="205"/>
      <c r="P281" s="205"/>
      <c r="Q281" s="205"/>
      <c r="R281" s="205"/>
      <c r="S281" s="205"/>
      <c r="T281" s="206"/>
      <c r="AT281" s="200" t="s">
        <v>184</v>
      </c>
      <c r="AU281" s="200" t="s">
        <v>89</v>
      </c>
      <c r="AV281" s="14" t="s">
        <v>183</v>
      </c>
      <c r="AW281" s="14" t="s">
        <v>35</v>
      </c>
      <c r="AX281" s="14" t="s">
        <v>87</v>
      </c>
      <c r="AY281" s="200" t="s">
        <v>177</v>
      </c>
    </row>
    <row r="282" spans="1:65" s="12" customFormat="1" ht="22.95" customHeight="1">
      <c r="B282" s="163"/>
      <c r="D282" s="164" t="s">
        <v>78</v>
      </c>
      <c r="E282" s="174" t="s">
        <v>299</v>
      </c>
      <c r="F282" s="174" t="s">
        <v>501</v>
      </c>
      <c r="I282" s="166"/>
      <c r="J282" s="175">
        <f>BK282</f>
        <v>0</v>
      </c>
      <c r="L282" s="163"/>
      <c r="M282" s="168"/>
      <c r="N282" s="169"/>
      <c r="O282" s="169"/>
      <c r="P282" s="170">
        <f>SUM(P283:P294)</f>
        <v>0</v>
      </c>
      <c r="Q282" s="169"/>
      <c r="R282" s="170">
        <f>SUM(R283:R294)</f>
        <v>0</v>
      </c>
      <c r="S282" s="169"/>
      <c r="T282" s="171">
        <f>SUM(T283:T294)</f>
        <v>0.18879000000000001</v>
      </c>
      <c r="AR282" s="164" t="s">
        <v>87</v>
      </c>
      <c r="AT282" s="172" t="s">
        <v>78</v>
      </c>
      <c r="AU282" s="172" t="s">
        <v>87</v>
      </c>
      <c r="AY282" s="164" t="s">
        <v>177</v>
      </c>
      <c r="BK282" s="173">
        <f>SUM(BK283:BK294)</f>
        <v>0</v>
      </c>
    </row>
    <row r="283" spans="1:65" s="2" customFormat="1" ht="16.5" customHeight="1">
      <c r="A283" s="33"/>
      <c r="B283" s="141"/>
      <c r="C283" s="176" t="s">
        <v>1253</v>
      </c>
      <c r="D283" s="176" t="s">
        <v>179</v>
      </c>
      <c r="E283" s="177" t="s">
        <v>503</v>
      </c>
      <c r="F283" s="178" t="s">
        <v>504</v>
      </c>
      <c r="G283" s="179" t="s">
        <v>182</v>
      </c>
      <c r="H283" s="180">
        <v>2.4180000000000001</v>
      </c>
      <c r="I283" s="181"/>
      <c r="J283" s="182">
        <f>ROUND(I283*H283,2)</f>
        <v>0</v>
      </c>
      <c r="K283" s="183"/>
      <c r="L283" s="34"/>
      <c r="M283" s="184" t="s">
        <v>1</v>
      </c>
      <c r="N283" s="185" t="s">
        <v>44</v>
      </c>
      <c r="O283" s="59"/>
      <c r="P283" s="186">
        <f>O283*H283</f>
        <v>0</v>
      </c>
      <c r="Q283" s="186">
        <v>0</v>
      </c>
      <c r="R283" s="186">
        <f>Q283*H283</f>
        <v>0</v>
      </c>
      <c r="S283" s="186">
        <v>5.5E-2</v>
      </c>
      <c r="T283" s="187">
        <f>S283*H283</f>
        <v>0.13299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88" t="s">
        <v>183</v>
      </c>
      <c r="AT283" s="188" t="s">
        <v>179</v>
      </c>
      <c r="AU283" s="188" t="s">
        <v>89</v>
      </c>
      <c r="AY283" s="18" t="s">
        <v>177</v>
      </c>
      <c r="BE283" s="189">
        <f>IF(N283="základní",J283,0)</f>
        <v>0</v>
      </c>
      <c r="BF283" s="189">
        <f>IF(N283="snížená",J283,0)</f>
        <v>0</v>
      </c>
      <c r="BG283" s="189">
        <f>IF(N283="zákl. přenesená",J283,0)</f>
        <v>0</v>
      </c>
      <c r="BH283" s="189">
        <f>IF(N283="sníž. přenesená",J283,0)</f>
        <v>0</v>
      </c>
      <c r="BI283" s="189">
        <f>IF(N283="nulová",J283,0)</f>
        <v>0</v>
      </c>
      <c r="BJ283" s="18" t="s">
        <v>87</v>
      </c>
      <c r="BK283" s="189">
        <f>ROUND(I283*H283,2)</f>
        <v>0</v>
      </c>
      <c r="BL283" s="18" t="s">
        <v>183</v>
      </c>
      <c r="BM283" s="188" t="s">
        <v>1782</v>
      </c>
    </row>
    <row r="284" spans="1:65" s="15" customFormat="1">
      <c r="B284" s="207"/>
      <c r="D284" s="191" t="s">
        <v>184</v>
      </c>
      <c r="E284" s="208" t="s">
        <v>1</v>
      </c>
      <c r="F284" s="209" t="s">
        <v>463</v>
      </c>
      <c r="H284" s="208" t="s">
        <v>1</v>
      </c>
      <c r="I284" s="210"/>
      <c r="L284" s="207"/>
      <c r="M284" s="211"/>
      <c r="N284" s="212"/>
      <c r="O284" s="212"/>
      <c r="P284" s="212"/>
      <c r="Q284" s="212"/>
      <c r="R284" s="212"/>
      <c r="S284" s="212"/>
      <c r="T284" s="213"/>
      <c r="AT284" s="208" t="s">
        <v>184</v>
      </c>
      <c r="AU284" s="208" t="s">
        <v>89</v>
      </c>
      <c r="AV284" s="15" t="s">
        <v>87</v>
      </c>
      <c r="AW284" s="15" t="s">
        <v>35</v>
      </c>
      <c r="AX284" s="15" t="s">
        <v>79</v>
      </c>
      <c r="AY284" s="208" t="s">
        <v>177</v>
      </c>
    </row>
    <row r="285" spans="1:65" s="13" customFormat="1">
      <c r="B285" s="190"/>
      <c r="D285" s="191" t="s">
        <v>184</v>
      </c>
      <c r="E285" s="192" t="s">
        <v>1</v>
      </c>
      <c r="F285" s="193" t="s">
        <v>1753</v>
      </c>
      <c r="H285" s="194">
        <v>14.4</v>
      </c>
      <c r="I285" s="195"/>
      <c r="L285" s="190"/>
      <c r="M285" s="196"/>
      <c r="N285" s="197"/>
      <c r="O285" s="197"/>
      <c r="P285" s="197"/>
      <c r="Q285" s="197"/>
      <c r="R285" s="197"/>
      <c r="S285" s="197"/>
      <c r="T285" s="198"/>
      <c r="AT285" s="192" t="s">
        <v>184</v>
      </c>
      <c r="AU285" s="192" t="s">
        <v>89</v>
      </c>
      <c r="AV285" s="13" t="s">
        <v>89</v>
      </c>
      <c r="AW285" s="13" t="s">
        <v>35</v>
      </c>
      <c r="AX285" s="13" t="s">
        <v>79</v>
      </c>
      <c r="AY285" s="192" t="s">
        <v>177</v>
      </c>
    </row>
    <row r="286" spans="1:65" s="13" customFormat="1">
      <c r="B286" s="190"/>
      <c r="D286" s="191" t="s">
        <v>184</v>
      </c>
      <c r="E286" s="192" t="s">
        <v>1</v>
      </c>
      <c r="F286" s="193" t="s">
        <v>1754</v>
      </c>
      <c r="H286" s="194">
        <v>4.2</v>
      </c>
      <c r="I286" s="195"/>
      <c r="L286" s="190"/>
      <c r="M286" s="196"/>
      <c r="N286" s="197"/>
      <c r="O286" s="197"/>
      <c r="P286" s="197"/>
      <c r="Q286" s="197"/>
      <c r="R286" s="197"/>
      <c r="S286" s="197"/>
      <c r="T286" s="198"/>
      <c r="AT286" s="192" t="s">
        <v>184</v>
      </c>
      <c r="AU286" s="192" t="s">
        <v>89</v>
      </c>
      <c r="AV286" s="13" t="s">
        <v>89</v>
      </c>
      <c r="AW286" s="13" t="s">
        <v>35</v>
      </c>
      <c r="AX286" s="13" t="s">
        <v>79</v>
      </c>
      <c r="AY286" s="192" t="s">
        <v>177</v>
      </c>
    </row>
    <row r="287" spans="1:65" s="16" customFormat="1">
      <c r="B287" s="225"/>
      <c r="D287" s="191" t="s">
        <v>184</v>
      </c>
      <c r="E287" s="226" t="s">
        <v>1</v>
      </c>
      <c r="F287" s="227" t="s">
        <v>479</v>
      </c>
      <c r="H287" s="228">
        <v>18.600000000000001</v>
      </c>
      <c r="I287" s="229"/>
      <c r="L287" s="225"/>
      <c r="M287" s="230"/>
      <c r="N287" s="231"/>
      <c r="O287" s="231"/>
      <c r="P287" s="231"/>
      <c r="Q287" s="231"/>
      <c r="R287" s="231"/>
      <c r="S287" s="231"/>
      <c r="T287" s="232"/>
      <c r="AT287" s="226" t="s">
        <v>184</v>
      </c>
      <c r="AU287" s="226" t="s">
        <v>89</v>
      </c>
      <c r="AV287" s="16" t="s">
        <v>194</v>
      </c>
      <c r="AW287" s="16" t="s">
        <v>35</v>
      </c>
      <c r="AX287" s="16" t="s">
        <v>79</v>
      </c>
      <c r="AY287" s="226" t="s">
        <v>177</v>
      </c>
    </row>
    <row r="288" spans="1:65" s="13" customFormat="1">
      <c r="B288" s="190"/>
      <c r="D288" s="191" t="s">
        <v>184</v>
      </c>
      <c r="E288" s="192" t="s">
        <v>1</v>
      </c>
      <c r="F288" s="193" t="s">
        <v>1783</v>
      </c>
      <c r="H288" s="194">
        <v>2.4180000000000001</v>
      </c>
      <c r="I288" s="195"/>
      <c r="L288" s="190"/>
      <c r="M288" s="196"/>
      <c r="N288" s="197"/>
      <c r="O288" s="197"/>
      <c r="P288" s="197"/>
      <c r="Q288" s="197"/>
      <c r="R288" s="197"/>
      <c r="S288" s="197"/>
      <c r="T288" s="198"/>
      <c r="AT288" s="192" t="s">
        <v>184</v>
      </c>
      <c r="AU288" s="192" t="s">
        <v>89</v>
      </c>
      <c r="AV288" s="13" t="s">
        <v>89</v>
      </c>
      <c r="AW288" s="13" t="s">
        <v>35</v>
      </c>
      <c r="AX288" s="13" t="s">
        <v>79</v>
      </c>
      <c r="AY288" s="192" t="s">
        <v>177</v>
      </c>
    </row>
    <row r="289" spans="1:65" s="16" customFormat="1">
      <c r="B289" s="225"/>
      <c r="D289" s="191" t="s">
        <v>184</v>
      </c>
      <c r="E289" s="226" t="s">
        <v>1</v>
      </c>
      <c r="F289" s="227" t="s">
        <v>479</v>
      </c>
      <c r="H289" s="228">
        <v>2.4180000000000001</v>
      </c>
      <c r="I289" s="229"/>
      <c r="L289" s="225"/>
      <c r="M289" s="230"/>
      <c r="N289" s="231"/>
      <c r="O289" s="231"/>
      <c r="P289" s="231"/>
      <c r="Q289" s="231"/>
      <c r="R289" s="231"/>
      <c r="S289" s="231"/>
      <c r="T289" s="232"/>
      <c r="AT289" s="226" t="s">
        <v>184</v>
      </c>
      <c r="AU289" s="226" t="s">
        <v>89</v>
      </c>
      <c r="AV289" s="16" t="s">
        <v>194</v>
      </c>
      <c r="AW289" s="16" t="s">
        <v>35</v>
      </c>
      <c r="AX289" s="16" t="s">
        <v>87</v>
      </c>
      <c r="AY289" s="226" t="s">
        <v>177</v>
      </c>
    </row>
    <row r="290" spans="1:65" s="2" customFormat="1" ht="16.5" customHeight="1">
      <c r="A290" s="33"/>
      <c r="B290" s="141"/>
      <c r="C290" s="176" t="s">
        <v>512</v>
      </c>
      <c r="D290" s="176" t="s">
        <v>179</v>
      </c>
      <c r="E290" s="177" t="s">
        <v>513</v>
      </c>
      <c r="F290" s="178" t="s">
        <v>514</v>
      </c>
      <c r="G290" s="179" t="s">
        <v>182</v>
      </c>
      <c r="H290" s="180">
        <v>5.58</v>
      </c>
      <c r="I290" s="181"/>
      <c r="J290" s="182">
        <f>ROUND(I290*H290,2)</f>
        <v>0</v>
      </c>
      <c r="K290" s="183"/>
      <c r="L290" s="34"/>
      <c r="M290" s="184" t="s">
        <v>1</v>
      </c>
      <c r="N290" s="185" t="s">
        <v>44</v>
      </c>
      <c r="O290" s="59"/>
      <c r="P290" s="186">
        <f>O290*H290</f>
        <v>0</v>
      </c>
      <c r="Q290" s="186">
        <v>0</v>
      </c>
      <c r="R290" s="186">
        <f>Q290*H290</f>
        <v>0</v>
      </c>
      <c r="S290" s="186">
        <v>0.01</v>
      </c>
      <c r="T290" s="187">
        <f>S290*H290</f>
        <v>5.5800000000000002E-2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88" t="s">
        <v>183</v>
      </c>
      <c r="AT290" s="188" t="s">
        <v>179</v>
      </c>
      <c r="AU290" s="188" t="s">
        <v>89</v>
      </c>
      <c r="AY290" s="18" t="s">
        <v>177</v>
      </c>
      <c r="BE290" s="189">
        <f>IF(N290="základní",J290,0)</f>
        <v>0</v>
      </c>
      <c r="BF290" s="189">
        <f>IF(N290="snížená",J290,0)</f>
        <v>0</v>
      </c>
      <c r="BG290" s="189">
        <f>IF(N290="zákl. přenesená",J290,0)</f>
        <v>0</v>
      </c>
      <c r="BH290" s="189">
        <f>IF(N290="sníž. přenesená",J290,0)</f>
        <v>0</v>
      </c>
      <c r="BI290" s="189">
        <f>IF(N290="nulová",J290,0)</f>
        <v>0</v>
      </c>
      <c r="BJ290" s="18" t="s">
        <v>87</v>
      </c>
      <c r="BK290" s="189">
        <f>ROUND(I290*H290,2)</f>
        <v>0</v>
      </c>
      <c r="BL290" s="18" t="s">
        <v>183</v>
      </c>
      <c r="BM290" s="188" t="s">
        <v>515</v>
      </c>
    </row>
    <row r="291" spans="1:65" s="15" customFormat="1">
      <c r="B291" s="207"/>
      <c r="D291" s="191" t="s">
        <v>184</v>
      </c>
      <c r="E291" s="208" t="s">
        <v>1</v>
      </c>
      <c r="F291" s="209" t="s">
        <v>516</v>
      </c>
      <c r="H291" s="208" t="s">
        <v>1</v>
      </c>
      <c r="I291" s="210"/>
      <c r="L291" s="207"/>
      <c r="M291" s="211"/>
      <c r="N291" s="212"/>
      <c r="O291" s="212"/>
      <c r="P291" s="212"/>
      <c r="Q291" s="212"/>
      <c r="R291" s="212"/>
      <c r="S291" s="212"/>
      <c r="T291" s="213"/>
      <c r="AT291" s="208" t="s">
        <v>184</v>
      </c>
      <c r="AU291" s="208" t="s">
        <v>89</v>
      </c>
      <c r="AV291" s="15" t="s">
        <v>87</v>
      </c>
      <c r="AW291" s="15" t="s">
        <v>35</v>
      </c>
      <c r="AX291" s="15" t="s">
        <v>79</v>
      </c>
      <c r="AY291" s="208" t="s">
        <v>177</v>
      </c>
    </row>
    <row r="292" spans="1:65" s="15" customFormat="1">
      <c r="B292" s="207"/>
      <c r="D292" s="191" t="s">
        <v>184</v>
      </c>
      <c r="E292" s="208" t="s">
        <v>1</v>
      </c>
      <c r="F292" s="209" t="s">
        <v>192</v>
      </c>
      <c r="H292" s="208" t="s">
        <v>1</v>
      </c>
      <c r="I292" s="210"/>
      <c r="L292" s="207"/>
      <c r="M292" s="211"/>
      <c r="N292" s="212"/>
      <c r="O292" s="212"/>
      <c r="P292" s="212"/>
      <c r="Q292" s="212"/>
      <c r="R292" s="212"/>
      <c r="S292" s="212"/>
      <c r="T292" s="213"/>
      <c r="AT292" s="208" t="s">
        <v>184</v>
      </c>
      <c r="AU292" s="208" t="s">
        <v>89</v>
      </c>
      <c r="AV292" s="15" t="s">
        <v>87</v>
      </c>
      <c r="AW292" s="15" t="s">
        <v>35</v>
      </c>
      <c r="AX292" s="15" t="s">
        <v>79</v>
      </c>
      <c r="AY292" s="208" t="s">
        <v>177</v>
      </c>
    </row>
    <row r="293" spans="1:65" s="13" customFormat="1">
      <c r="B293" s="190"/>
      <c r="D293" s="191" t="s">
        <v>184</v>
      </c>
      <c r="E293" s="192" t="s">
        <v>1</v>
      </c>
      <c r="F293" s="193" t="s">
        <v>1779</v>
      </c>
      <c r="H293" s="194">
        <v>5.58</v>
      </c>
      <c r="I293" s="195"/>
      <c r="L293" s="190"/>
      <c r="M293" s="196"/>
      <c r="N293" s="197"/>
      <c r="O293" s="197"/>
      <c r="P293" s="197"/>
      <c r="Q293" s="197"/>
      <c r="R293" s="197"/>
      <c r="S293" s="197"/>
      <c r="T293" s="198"/>
      <c r="AT293" s="192" t="s">
        <v>184</v>
      </c>
      <c r="AU293" s="192" t="s">
        <v>89</v>
      </c>
      <c r="AV293" s="13" t="s">
        <v>89</v>
      </c>
      <c r="AW293" s="13" t="s">
        <v>35</v>
      </c>
      <c r="AX293" s="13" t="s">
        <v>79</v>
      </c>
      <c r="AY293" s="192" t="s">
        <v>177</v>
      </c>
    </row>
    <row r="294" spans="1:65" s="14" customFormat="1">
      <c r="B294" s="199"/>
      <c r="D294" s="191" t="s">
        <v>184</v>
      </c>
      <c r="E294" s="200" t="s">
        <v>1</v>
      </c>
      <c r="F294" s="201" t="s">
        <v>186</v>
      </c>
      <c r="H294" s="202">
        <v>5.58</v>
      </c>
      <c r="I294" s="203"/>
      <c r="L294" s="199"/>
      <c r="M294" s="204"/>
      <c r="N294" s="205"/>
      <c r="O294" s="205"/>
      <c r="P294" s="205"/>
      <c r="Q294" s="205"/>
      <c r="R294" s="205"/>
      <c r="S294" s="205"/>
      <c r="T294" s="206"/>
      <c r="AT294" s="200" t="s">
        <v>184</v>
      </c>
      <c r="AU294" s="200" t="s">
        <v>89</v>
      </c>
      <c r="AV294" s="14" t="s">
        <v>183</v>
      </c>
      <c r="AW294" s="14" t="s">
        <v>35</v>
      </c>
      <c r="AX294" s="14" t="s">
        <v>87</v>
      </c>
      <c r="AY294" s="200" t="s">
        <v>177</v>
      </c>
    </row>
    <row r="295" spans="1:65" s="12" customFormat="1" ht="22.95" customHeight="1">
      <c r="B295" s="163"/>
      <c r="D295" s="164" t="s">
        <v>78</v>
      </c>
      <c r="E295" s="174" t="s">
        <v>539</v>
      </c>
      <c r="F295" s="174" t="s">
        <v>540</v>
      </c>
      <c r="I295" s="166"/>
      <c r="J295" s="175">
        <f>BK295</f>
        <v>0</v>
      </c>
      <c r="L295" s="163"/>
      <c r="M295" s="168"/>
      <c r="N295" s="169"/>
      <c r="O295" s="169"/>
      <c r="P295" s="170">
        <f>SUM(P296:P315)</f>
        <v>0</v>
      </c>
      <c r="Q295" s="169"/>
      <c r="R295" s="170">
        <f>SUM(R296:R315)</f>
        <v>0</v>
      </c>
      <c r="S295" s="169"/>
      <c r="T295" s="171">
        <f>SUM(T296:T315)</f>
        <v>0</v>
      </c>
      <c r="AR295" s="164" t="s">
        <v>87</v>
      </c>
      <c r="AT295" s="172" t="s">
        <v>78</v>
      </c>
      <c r="AU295" s="172" t="s">
        <v>87</v>
      </c>
      <c r="AY295" s="164" t="s">
        <v>177</v>
      </c>
      <c r="BK295" s="173">
        <f>SUM(BK296:BK315)</f>
        <v>0</v>
      </c>
    </row>
    <row r="296" spans="1:65" s="2" customFormat="1" ht="16.5" customHeight="1">
      <c r="A296" s="33"/>
      <c r="B296" s="141"/>
      <c r="C296" s="176" t="s">
        <v>391</v>
      </c>
      <c r="D296" s="176" t="s">
        <v>179</v>
      </c>
      <c r="E296" s="177" t="s">
        <v>541</v>
      </c>
      <c r="F296" s="178" t="s">
        <v>542</v>
      </c>
      <c r="G296" s="179" t="s">
        <v>182</v>
      </c>
      <c r="H296" s="180">
        <v>177.03</v>
      </c>
      <c r="I296" s="181"/>
      <c r="J296" s="182">
        <f>ROUND(I296*H296,2)</f>
        <v>0</v>
      </c>
      <c r="K296" s="183"/>
      <c r="L296" s="34"/>
      <c r="M296" s="184" t="s">
        <v>1</v>
      </c>
      <c r="N296" s="185" t="s">
        <v>44</v>
      </c>
      <c r="O296" s="59"/>
      <c r="P296" s="186">
        <f>O296*H296</f>
        <v>0</v>
      </c>
      <c r="Q296" s="186">
        <v>0</v>
      </c>
      <c r="R296" s="186">
        <f>Q296*H296</f>
        <v>0</v>
      </c>
      <c r="S296" s="186">
        <v>0</v>
      </c>
      <c r="T296" s="187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88" t="s">
        <v>183</v>
      </c>
      <c r="AT296" s="188" t="s">
        <v>179</v>
      </c>
      <c r="AU296" s="188" t="s">
        <v>89</v>
      </c>
      <c r="AY296" s="18" t="s">
        <v>177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8" t="s">
        <v>87</v>
      </c>
      <c r="BK296" s="189">
        <f>ROUND(I296*H296,2)</f>
        <v>0</v>
      </c>
      <c r="BL296" s="18" t="s">
        <v>183</v>
      </c>
      <c r="BM296" s="188" t="s">
        <v>543</v>
      </c>
    </row>
    <row r="297" spans="1:65" s="15" customFormat="1">
      <c r="B297" s="207"/>
      <c r="D297" s="191" t="s">
        <v>184</v>
      </c>
      <c r="E297" s="208" t="s">
        <v>1</v>
      </c>
      <c r="F297" s="209" t="s">
        <v>544</v>
      </c>
      <c r="H297" s="208" t="s">
        <v>1</v>
      </c>
      <c r="I297" s="210"/>
      <c r="L297" s="207"/>
      <c r="M297" s="211"/>
      <c r="N297" s="212"/>
      <c r="O297" s="212"/>
      <c r="P297" s="212"/>
      <c r="Q297" s="212"/>
      <c r="R297" s="212"/>
      <c r="S297" s="212"/>
      <c r="T297" s="213"/>
      <c r="AT297" s="208" t="s">
        <v>184</v>
      </c>
      <c r="AU297" s="208" t="s">
        <v>89</v>
      </c>
      <c r="AV297" s="15" t="s">
        <v>87</v>
      </c>
      <c r="AW297" s="15" t="s">
        <v>35</v>
      </c>
      <c r="AX297" s="15" t="s">
        <v>79</v>
      </c>
      <c r="AY297" s="208" t="s">
        <v>177</v>
      </c>
    </row>
    <row r="298" spans="1:65" s="13" customFormat="1">
      <c r="B298" s="190"/>
      <c r="D298" s="191" t="s">
        <v>184</v>
      </c>
      <c r="E298" s="192" t="s">
        <v>1</v>
      </c>
      <c r="F298" s="193" t="s">
        <v>1777</v>
      </c>
      <c r="H298" s="194">
        <v>18.943999999999999</v>
      </c>
      <c r="I298" s="195"/>
      <c r="L298" s="190"/>
      <c r="M298" s="196"/>
      <c r="N298" s="197"/>
      <c r="O298" s="197"/>
      <c r="P298" s="197"/>
      <c r="Q298" s="197"/>
      <c r="R298" s="197"/>
      <c r="S298" s="197"/>
      <c r="T298" s="198"/>
      <c r="AT298" s="192" t="s">
        <v>184</v>
      </c>
      <c r="AU298" s="192" t="s">
        <v>89</v>
      </c>
      <c r="AV298" s="13" t="s">
        <v>89</v>
      </c>
      <c r="AW298" s="13" t="s">
        <v>35</v>
      </c>
      <c r="AX298" s="13" t="s">
        <v>79</v>
      </c>
      <c r="AY298" s="192" t="s">
        <v>177</v>
      </c>
    </row>
    <row r="299" spans="1:65" s="13" customFormat="1">
      <c r="B299" s="190"/>
      <c r="D299" s="191" t="s">
        <v>184</v>
      </c>
      <c r="E299" s="192" t="s">
        <v>1</v>
      </c>
      <c r="F299" s="193" t="s">
        <v>473</v>
      </c>
      <c r="H299" s="194">
        <v>106.122</v>
      </c>
      <c r="I299" s="195"/>
      <c r="L299" s="190"/>
      <c r="M299" s="196"/>
      <c r="N299" s="197"/>
      <c r="O299" s="197"/>
      <c r="P299" s="197"/>
      <c r="Q299" s="197"/>
      <c r="R299" s="197"/>
      <c r="S299" s="197"/>
      <c r="T299" s="198"/>
      <c r="AT299" s="192" t="s">
        <v>184</v>
      </c>
      <c r="AU299" s="192" t="s">
        <v>89</v>
      </c>
      <c r="AV299" s="13" t="s">
        <v>89</v>
      </c>
      <c r="AW299" s="13" t="s">
        <v>35</v>
      </c>
      <c r="AX299" s="13" t="s">
        <v>79</v>
      </c>
      <c r="AY299" s="192" t="s">
        <v>177</v>
      </c>
    </row>
    <row r="300" spans="1:65" s="15" customFormat="1">
      <c r="B300" s="207"/>
      <c r="D300" s="191" t="s">
        <v>184</v>
      </c>
      <c r="E300" s="208" t="s">
        <v>1</v>
      </c>
      <c r="F300" s="209" t="s">
        <v>546</v>
      </c>
      <c r="H300" s="208" t="s">
        <v>1</v>
      </c>
      <c r="I300" s="210"/>
      <c r="L300" s="207"/>
      <c r="M300" s="211"/>
      <c r="N300" s="212"/>
      <c r="O300" s="212"/>
      <c r="P300" s="212"/>
      <c r="Q300" s="212"/>
      <c r="R300" s="212"/>
      <c r="S300" s="212"/>
      <c r="T300" s="213"/>
      <c r="AT300" s="208" t="s">
        <v>184</v>
      </c>
      <c r="AU300" s="208" t="s">
        <v>89</v>
      </c>
      <c r="AV300" s="15" t="s">
        <v>87</v>
      </c>
      <c r="AW300" s="15" t="s">
        <v>35</v>
      </c>
      <c r="AX300" s="15" t="s">
        <v>79</v>
      </c>
      <c r="AY300" s="208" t="s">
        <v>177</v>
      </c>
    </row>
    <row r="301" spans="1:65" s="13" customFormat="1">
      <c r="B301" s="190"/>
      <c r="D301" s="191" t="s">
        <v>184</v>
      </c>
      <c r="E301" s="192" t="s">
        <v>1</v>
      </c>
      <c r="F301" s="193" t="s">
        <v>1784</v>
      </c>
      <c r="H301" s="194">
        <v>51.963999999999999</v>
      </c>
      <c r="I301" s="195"/>
      <c r="L301" s="190"/>
      <c r="M301" s="196"/>
      <c r="N301" s="197"/>
      <c r="O301" s="197"/>
      <c r="P301" s="197"/>
      <c r="Q301" s="197"/>
      <c r="R301" s="197"/>
      <c r="S301" s="197"/>
      <c r="T301" s="198"/>
      <c r="AT301" s="192" t="s">
        <v>184</v>
      </c>
      <c r="AU301" s="192" t="s">
        <v>89</v>
      </c>
      <c r="AV301" s="13" t="s">
        <v>89</v>
      </c>
      <c r="AW301" s="13" t="s">
        <v>35</v>
      </c>
      <c r="AX301" s="13" t="s">
        <v>79</v>
      </c>
      <c r="AY301" s="192" t="s">
        <v>177</v>
      </c>
    </row>
    <row r="302" spans="1:65" s="14" customFormat="1">
      <c r="B302" s="199"/>
      <c r="D302" s="191" t="s">
        <v>184</v>
      </c>
      <c r="E302" s="200" t="s">
        <v>1</v>
      </c>
      <c r="F302" s="201" t="s">
        <v>186</v>
      </c>
      <c r="H302" s="202">
        <v>177.03</v>
      </c>
      <c r="I302" s="203"/>
      <c r="L302" s="199"/>
      <c r="M302" s="204"/>
      <c r="N302" s="205"/>
      <c r="O302" s="205"/>
      <c r="P302" s="205"/>
      <c r="Q302" s="205"/>
      <c r="R302" s="205"/>
      <c r="S302" s="205"/>
      <c r="T302" s="206"/>
      <c r="AT302" s="200" t="s">
        <v>184</v>
      </c>
      <c r="AU302" s="200" t="s">
        <v>89</v>
      </c>
      <c r="AV302" s="14" t="s">
        <v>183</v>
      </c>
      <c r="AW302" s="14" t="s">
        <v>35</v>
      </c>
      <c r="AX302" s="14" t="s">
        <v>87</v>
      </c>
      <c r="AY302" s="200" t="s">
        <v>177</v>
      </c>
    </row>
    <row r="303" spans="1:65" s="2" customFormat="1" ht="16.5" customHeight="1">
      <c r="A303" s="33"/>
      <c r="B303" s="141"/>
      <c r="C303" s="176" t="s">
        <v>548</v>
      </c>
      <c r="D303" s="176" t="s">
        <v>179</v>
      </c>
      <c r="E303" s="177" t="s">
        <v>549</v>
      </c>
      <c r="F303" s="178" t="s">
        <v>550</v>
      </c>
      <c r="G303" s="179" t="s">
        <v>182</v>
      </c>
      <c r="H303" s="180">
        <v>10621.8</v>
      </c>
      <c r="I303" s="181"/>
      <c r="J303" s="182">
        <f>ROUND(I303*H303,2)</f>
        <v>0</v>
      </c>
      <c r="K303" s="183"/>
      <c r="L303" s="34"/>
      <c r="M303" s="184" t="s">
        <v>1</v>
      </c>
      <c r="N303" s="185" t="s">
        <v>44</v>
      </c>
      <c r="O303" s="59"/>
      <c r="P303" s="186">
        <f>O303*H303</f>
        <v>0</v>
      </c>
      <c r="Q303" s="186">
        <v>0</v>
      </c>
      <c r="R303" s="186">
        <f>Q303*H303</f>
        <v>0</v>
      </c>
      <c r="S303" s="186">
        <v>0</v>
      </c>
      <c r="T303" s="187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88" t="s">
        <v>183</v>
      </c>
      <c r="AT303" s="188" t="s">
        <v>179</v>
      </c>
      <c r="AU303" s="188" t="s">
        <v>89</v>
      </c>
      <c r="AY303" s="18" t="s">
        <v>177</v>
      </c>
      <c r="BE303" s="189">
        <f>IF(N303="základní",J303,0)</f>
        <v>0</v>
      </c>
      <c r="BF303" s="189">
        <f>IF(N303="snížená",J303,0)</f>
        <v>0</v>
      </c>
      <c r="BG303" s="189">
        <f>IF(N303="zákl. přenesená",J303,0)</f>
        <v>0</v>
      </c>
      <c r="BH303" s="189">
        <f>IF(N303="sníž. přenesená",J303,0)</f>
        <v>0</v>
      </c>
      <c r="BI303" s="189">
        <f>IF(N303="nulová",J303,0)</f>
        <v>0</v>
      </c>
      <c r="BJ303" s="18" t="s">
        <v>87</v>
      </c>
      <c r="BK303" s="189">
        <f>ROUND(I303*H303,2)</f>
        <v>0</v>
      </c>
      <c r="BL303" s="18" t="s">
        <v>183</v>
      </c>
      <c r="BM303" s="188" t="s">
        <v>551</v>
      </c>
    </row>
    <row r="304" spans="1:65" s="13" customFormat="1">
      <c r="B304" s="190"/>
      <c r="D304" s="191" t="s">
        <v>184</v>
      </c>
      <c r="E304" s="192" t="s">
        <v>1</v>
      </c>
      <c r="F304" s="193" t="s">
        <v>1785</v>
      </c>
      <c r="H304" s="194">
        <v>10621.8</v>
      </c>
      <c r="I304" s="195"/>
      <c r="L304" s="190"/>
      <c r="M304" s="196"/>
      <c r="N304" s="197"/>
      <c r="O304" s="197"/>
      <c r="P304" s="197"/>
      <c r="Q304" s="197"/>
      <c r="R304" s="197"/>
      <c r="S304" s="197"/>
      <c r="T304" s="198"/>
      <c r="AT304" s="192" t="s">
        <v>184</v>
      </c>
      <c r="AU304" s="192" t="s">
        <v>89</v>
      </c>
      <c r="AV304" s="13" t="s">
        <v>89</v>
      </c>
      <c r="AW304" s="13" t="s">
        <v>35</v>
      </c>
      <c r="AX304" s="13" t="s">
        <v>79</v>
      </c>
      <c r="AY304" s="192" t="s">
        <v>177</v>
      </c>
    </row>
    <row r="305" spans="1:65" s="14" customFormat="1">
      <c r="B305" s="199"/>
      <c r="D305" s="191" t="s">
        <v>184</v>
      </c>
      <c r="E305" s="200" t="s">
        <v>1</v>
      </c>
      <c r="F305" s="201" t="s">
        <v>186</v>
      </c>
      <c r="H305" s="202">
        <v>10621.8</v>
      </c>
      <c r="I305" s="203"/>
      <c r="L305" s="199"/>
      <c r="M305" s="204"/>
      <c r="N305" s="205"/>
      <c r="O305" s="205"/>
      <c r="P305" s="205"/>
      <c r="Q305" s="205"/>
      <c r="R305" s="205"/>
      <c r="S305" s="205"/>
      <c r="T305" s="206"/>
      <c r="AT305" s="200" t="s">
        <v>184</v>
      </c>
      <c r="AU305" s="200" t="s">
        <v>89</v>
      </c>
      <c r="AV305" s="14" t="s">
        <v>183</v>
      </c>
      <c r="AW305" s="14" t="s">
        <v>35</v>
      </c>
      <c r="AX305" s="14" t="s">
        <v>87</v>
      </c>
      <c r="AY305" s="200" t="s">
        <v>177</v>
      </c>
    </row>
    <row r="306" spans="1:65" s="2" customFormat="1" ht="16.5" customHeight="1">
      <c r="A306" s="33"/>
      <c r="B306" s="141"/>
      <c r="C306" s="176" t="s">
        <v>395</v>
      </c>
      <c r="D306" s="176" t="s">
        <v>179</v>
      </c>
      <c r="E306" s="177" t="s">
        <v>553</v>
      </c>
      <c r="F306" s="178" t="s">
        <v>554</v>
      </c>
      <c r="G306" s="179" t="s">
        <v>182</v>
      </c>
      <c r="H306" s="180">
        <v>177.03</v>
      </c>
      <c r="I306" s="181"/>
      <c r="J306" s="182">
        <f>ROUND(I306*H306,2)</f>
        <v>0</v>
      </c>
      <c r="K306" s="183"/>
      <c r="L306" s="34"/>
      <c r="M306" s="184" t="s">
        <v>1</v>
      </c>
      <c r="N306" s="185" t="s">
        <v>44</v>
      </c>
      <c r="O306" s="59"/>
      <c r="P306" s="186">
        <f>O306*H306</f>
        <v>0</v>
      </c>
      <c r="Q306" s="186">
        <v>0</v>
      </c>
      <c r="R306" s="186">
        <f>Q306*H306</f>
        <v>0</v>
      </c>
      <c r="S306" s="186">
        <v>0</v>
      </c>
      <c r="T306" s="187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88" t="s">
        <v>183</v>
      </c>
      <c r="AT306" s="188" t="s">
        <v>179</v>
      </c>
      <c r="AU306" s="188" t="s">
        <v>89</v>
      </c>
      <c r="AY306" s="18" t="s">
        <v>177</v>
      </c>
      <c r="BE306" s="189">
        <f>IF(N306="základní",J306,0)</f>
        <v>0</v>
      </c>
      <c r="BF306" s="189">
        <f>IF(N306="snížená",J306,0)</f>
        <v>0</v>
      </c>
      <c r="BG306" s="189">
        <f>IF(N306="zákl. přenesená",J306,0)</f>
        <v>0</v>
      </c>
      <c r="BH306" s="189">
        <f>IF(N306="sníž. přenesená",J306,0)</f>
        <v>0</v>
      </c>
      <c r="BI306" s="189">
        <f>IF(N306="nulová",J306,0)</f>
        <v>0</v>
      </c>
      <c r="BJ306" s="18" t="s">
        <v>87</v>
      </c>
      <c r="BK306" s="189">
        <f>ROUND(I306*H306,2)</f>
        <v>0</v>
      </c>
      <c r="BL306" s="18" t="s">
        <v>183</v>
      </c>
      <c r="BM306" s="188" t="s">
        <v>555</v>
      </c>
    </row>
    <row r="307" spans="1:65" s="2" customFormat="1" ht="16.5" customHeight="1">
      <c r="A307" s="33"/>
      <c r="B307" s="141"/>
      <c r="C307" s="176" t="s">
        <v>401</v>
      </c>
      <c r="D307" s="176" t="s">
        <v>179</v>
      </c>
      <c r="E307" s="177" t="s">
        <v>560</v>
      </c>
      <c r="F307" s="178" t="s">
        <v>561</v>
      </c>
      <c r="G307" s="179" t="s">
        <v>182</v>
      </c>
      <c r="H307" s="180">
        <v>177.03</v>
      </c>
      <c r="I307" s="181"/>
      <c r="J307" s="182">
        <f>ROUND(I307*H307,2)</f>
        <v>0</v>
      </c>
      <c r="K307" s="183"/>
      <c r="L307" s="34"/>
      <c r="M307" s="184" t="s">
        <v>1</v>
      </c>
      <c r="N307" s="185" t="s">
        <v>44</v>
      </c>
      <c r="O307" s="59"/>
      <c r="P307" s="186">
        <f>O307*H307</f>
        <v>0</v>
      </c>
      <c r="Q307" s="186">
        <v>0</v>
      </c>
      <c r="R307" s="186">
        <f>Q307*H307</f>
        <v>0</v>
      </c>
      <c r="S307" s="186">
        <v>0</v>
      </c>
      <c r="T307" s="187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88" t="s">
        <v>183</v>
      </c>
      <c r="AT307" s="188" t="s">
        <v>179</v>
      </c>
      <c r="AU307" s="188" t="s">
        <v>89</v>
      </c>
      <c r="AY307" s="18" t="s">
        <v>177</v>
      </c>
      <c r="BE307" s="189">
        <f>IF(N307="základní",J307,0)</f>
        <v>0</v>
      </c>
      <c r="BF307" s="189">
        <f>IF(N307="snížená",J307,0)</f>
        <v>0</v>
      </c>
      <c r="BG307" s="189">
        <f>IF(N307="zákl. přenesená",J307,0)</f>
        <v>0</v>
      </c>
      <c r="BH307" s="189">
        <f>IF(N307="sníž. přenesená",J307,0)</f>
        <v>0</v>
      </c>
      <c r="BI307" s="189">
        <f>IF(N307="nulová",J307,0)</f>
        <v>0</v>
      </c>
      <c r="BJ307" s="18" t="s">
        <v>87</v>
      </c>
      <c r="BK307" s="189">
        <f>ROUND(I307*H307,2)</f>
        <v>0</v>
      </c>
      <c r="BL307" s="18" t="s">
        <v>183</v>
      </c>
      <c r="BM307" s="188" t="s">
        <v>562</v>
      </c>
    </row>
    <row r="308" spans="1:65" s="2" customFormat="1" ht="16.5" customHeight="1">
      <c r="A308" s="33"/>
      <c r="B308" s="141"/>
      <c r="C308" s="176" t="s">
        <v>563</v>
      </c>
      <c r="D308" s="176" t="s">
        <v>179</v>
      </c>
      <c r="E308" s="177" t="s">
        <v>564</v>
      </c>
      <c r="F308" s="178" t="s">
        <v>565</v>
      </c>
      <c r="G308" s="179" t="s">
        <v>182</v>
      </c>
      <c r="H308" s="180">
        <v>10621.8</v>
      </c>
      <c r="I308" s="181"/>
      <c r="J308" s="182">
        <f>ROUND(I308*H308,2)</f>
        <v>0</v>
      </c>
      <c r="K308" s="183"/>
      <c r="L308" s="34"/>
      <c r="M308" s="184" t="s">
        <v>1</v>
      </c>
      <c r="N308" s="185" t="s">
        <v>44</v>
      </c>
      <c r="O308" s="59"/>
      <c r="P308" s="186">
        <f>O308*H308</f>
        <v>0</v>
      </c>
      <c r="Q308" s="186">
        <v>0</v>
      </c>
      <c r="R308" s="186">
        <f>Q308*H308</f>
        <v>0</v>
      </c>
      <c r="S308" s="186">
        <v>0</v>
      </c>
      <c r="T308" s="187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88" t="s">
        <v>183</v>
      </c>
      <c r="AT308" s="188" t="s">
        <v>179</v>
      </c>
      <c r="AU308" s="188" t="s">
        <v>89</v>
      </c>
      <c r="AY308" s="18" t="s">
        <v>177</v>
      </c>
      <c r="BE308" s="189">
        <f>IF(N308="základní",J308,0)</f>
        <v>0</v>
      </c>
      <c r="BF308" s="189">
        <f>IF(N308="snížená",J308,0)</f>
        <v>0</v>
      </c>
      <c r="BG308" s="189">
        <f>IF(N308="zákl. přenesená",J308,0)</f>
        <v>0</v>
      </c>
      <c r="BH308" s="189">
        <f>IF(N308="sníž. přenesená",J308,0)</f>
        <v>0</v>
      </c>
      <c r="BI308" s="189">
        <f>IF(N308="nulová",J308,0)</f>
        <v>0</v>
      </c>
      <c r="BJ308" s="18" t="s">
        <v>87</v>
      </c>
      <c r="BK308" s="189">
        <f>ROUND(I308*H308,2)</f>
        <v>0</v>
      </c>
      <c r="BL308" s="18" t="s">
        <v>183</v>
      </c>
      <c r="BM308" s="188" t="s">
        <v>566</v>
      </c>
    </row>
    <row r="309" spans="1:65" s="13" customFormat="1">
      <c r="B309" s="190"/>
      <c r="D309" s="191" t="s">
        <v>184</v>
      </c>
      <c r="E309" s="192" t="s">
        <v>1</v>
      </c>
      <c r="F309" s="193" t="s">
        <v>1786</v>
      </c>
      <c r="H309" s="194">
        <v>10621.8</v>
      </c>
      <c r="I309" s="195"/>
      <c r="L309" s="190"/>
      <c r="M309" s="196"/>
      <c r="N309" s="197"/>
      <c r="O309" s="197"/>
      <c r="P309" s="197"/>
      <c r="Q309" s="197"/>
      <c r="R309" s="197"/>
      <c r="S309" s="197"/>
      <c r="T309" s="198"/>
      <c r="AT309" s="192" t="s">
        <v>184</v>
      </c>
      <c r="AU309" s="192" t="s">
        <v>89</v>
      </c>
      <c r="AV309" s="13" t="s">
        <v>89</v>
      </c>
      <c r="AW309" s="13" t="s">
        <v>35</v>
      </c>
      <c r="AX309" s="13" t="s">
        <v>79</v>
      </c>
      <c r="AY309" s="192" t="s">
        <v>177</v>
      </c>
    </row>
    <row r="310" spans="1:65" s="14" customFormat="1">
      <c r="B310" s="199"/>
      <c r="D310" s="191" t="s">
        <v>184</v>
      </c>
      <c r="E310" s="200" t="s">
        <v>1</v>
      </c>
      <c r="F310" s="201" t="s">
        <v>186</v>
      </c>
      <c r="H310" s="202">
        <v>10621.8</v>
      </c>
      <c r="I310" s="203"/>
      <c r="L310" s="199"/>
      <c r="M310" s="204"/>
      <c r="N310" s="205"/>
      <c r="O310" s="205"/>
      <c r="P310" s="205"/>
      <c r="Q310" s="205"/>
      <c r="R310" s="205"/>
      <c r="S310" s="205"/>
      <c r="T310" s="206"/>
      <c r="AT310" s="200" t="s">
        <v>184</v>
      </c>
      <c r="AU310" s="200" t="s">
        <v>89</v>
      </c>
      <c r="AV310" s="14" t="s">
        <v>183</v>
      </c>
      <c r="AW310" s="14" t="s">
        <v>35</v>
      </c>
      <c r="AX310" s="14" t="s">
        <v>87</v>
      </c>
      <c r="AY310" s="200" t="s">
        <v>177</v>
      </c>
    </row>
    <row r="311" spans="1:65" s="2" customFormat="1" ht="16.5" customHeight="1">
      <c r="A311" s="33"/>
      <c r="B311" s="141"/>
      <c r="C311" s="176" t="s">
        <v>410</v>
      </c>
      <c r="D311" s="176" t="s">
        <v>179</v>
      </c>
      <c r="E311" s="177" t="s">
        <v>568</v>
      </c>
      <c r="F311" s="178" t="s">
        <v>569</v>
      </c>
      <c r="G311" s="179" t="s">
        <v>182</v>
      </c>
      <c r="H311" s="180">
        <v>177.03</v>
      </c>
      <c r="I311" s="181"/>
      <c r="J311" s="182">
        <f>ROUND(I311*H311,2)</f>
        <v>0</v>
      </c>
      <c r="K311" s="183"/>
      <c r="L311" s="34"/>
      <c r="M311" s="184" t="s">
        <v>1</v>
      </c>
      <c r="N311" s="185" t="s">
        <v>44</v>
      </c>
      <c r="O311" s="59"/>
      <c r="P311" s="186">
        <f>O311*H311</f>
        <v>0</v>
      </c>
      <c r="Q311" s="186">
        <v>0</v>
      </c>
      <c r="R311" s="186">
        <f>Q311*H311</f>
        <v>0</v>
      </c>
      <c r="S311" s="186">
        <v>0</v>
      </c>
      <c r="T311" s="187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88" t="s">
        <v>183</v>
      </c>
      <c r="AT311" s="188" t="s">
        <v>179</v>
      </c>
      <c r="AU311" s="188" t="s">
        <v>89</v>
      </c>
      <c r="AY311" s="18" t="s">
        <v>177</v>
      </c>
      <c r="BE311" s="189">
        <f>IF(N311="základní",J311,0)</f>
        <v>0</v>
      </c>
      <c r="BF311" s="189">
        <f>IF(N311="snížená",J311,0)</f>
        <v>0</v>
      </c>
      <c r="BG311" s="189">
        <f>IF(N311="zákl. přenesená",J311,0)</f>
        <v>0</v>
      </c>
      <c r="BH311" s="189">
        <f>IF(N311="sníž. přenesená",J311,0)</f>
        <v>0</v>
      </c>
      <c r="BI311" s="189">
        <f>IF(N311="nulová",J311,0)</f>
        <v>0</v>
      </c>
      <c r="BJ311" s="18" t="s">
        <v>87</v>
      </c>
      <c r="BK311" s="189">
        <f>ROUND(I311*H311,2)</f>
        <v>0</v>
      </c>
      <c r="BL311" s="18" t="s">
        <v>183</v>
      </c>
      <c r="BM311" s="188" t="s">
        <v>570</v>
      </c>
    </row>
    <row r="312" spans="1:65" s="2" customFormat="1" ht="16.5" customHeight="1">
      <c r="A312" s="33"/>
      <c r="B312" s="141"/>
      <c r="C312" s="176" t="s">
        <v>571</v>
      </c>
      <c r="D312" s="176" t="s">
        <v>179</v>
      </c>
      <c r="E312" s="177" t="s">
        <v>572</v>
      </c>
      <c r="F312" s="178" t="s">
        <v>573</v>
      </c>
      <c r="G312" s="179" t="s">
        <v>232</v>
      </c>
      <c r="H312" s="180">
        <v>1.77</v>
      </c>
      <c r="I312" s="181"/>
      <c r="J312" s="182">
        <f>ROUND(I312*H312,2)</f>
        <v>0</v>
      </c>
      <c r="K312" s="183"/>
      <c r="L312" s="34"/>
      <c r="M312" s="184" t="s">
        <v>1</v>
      </c>
      <c r="N312" s="185" t="s">
        <v>44</v>
      </c>
      <c r="O312" s="59"/>
      <c r="P312" s="186">
        <f>O312*H312</f>
        <v>0</v>
      </c>
      <c r="Q312" s="186">
        <v>0</v>
      </c>
      <c r="R312" s="186">
        <f>Q312*H312</f>
        <v>0</v>
      </c>
      <c r="S312" s="186">
        <v>0</v>
      </c>
      <c r="T312" s="187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88" t="s">
        <v>183</v>
      </c>
      <c r="AT312" s="188" t="s">
        <v>179</v>
      </c>
      <c r="AU312" s="188" t="s">
        <v>89</v>
      </c>
      <c r="AY312" s="18" t="s">
        <v>177</v>
      </c>
      <c r="BE312" s="189">
        <f>IF(N312="základní",J312,0)</f>
        <v>0</v>
      </c>
      <c r="BF312" s="189">
        <f>IF(N312="snížená",J312,0)</f>
        <v>0</v>
      </c>
      <c r="BG312" s="189">
        <f>IF(N312="zákl. přenesená",J312,0)</f>
        <v>0</v>
      </c>
      <c r="BH312" s="189">
        <f>IF(N312="sníž. přenesená",J312,0)</f>
        <v>0</v>
      </c>
      <c r="BI312" s="189">
        <f>IF(N312="nulová",J312,0)</f>
        <v>0</v>
      </c>
      <c r="BJ312" s="18" t="s">
        <v>87</v>
      </c>
      <c r="BK312" s="189">
        <f>ROUND(I312*H312,2)</f>
        <v>0</v>
      </c>
      <c r="BL312" s="18" t="s">
        <v>183</v>
      </c>
      <c r="BM312" s="188" t="s">
        <v>574</v>
      </c>
    </row>
    <row r="313" spans="1:65" s="13" customFormat="1">
      <c r="B313" s="190"/>
      <c r="D313" s="191" t="s">
        <v>184</v>
      </c>
      <c r="E313" s="192" t="s">
        <v>1</v>
      </c>
      <c r="F313" s="193" t="s">
        <v>1787</v>
      </c>
      <c r="H313" s="194">
        <v>1.77</v>
      </c>
      <c r="I313" s="195"/>
      <c r="L313" s="190"/>
      <c r="M313" s="196"/>
      <c r="N313" s="197"/>
      <c r="O313" s="197"/>
      <c r="P313" s="197"/>
      <c r="Q313" s="197"/>
      <c r="R313" s="197"/>
      <c r="S313" s="197"/>
      <c r="T313" s="198"/>
      <c r="AT313" s="192" t="s">
        <v>184</v>
      </c>
      <c r="AU313" s="192" t="s">
        <v>89</v>
      </c>
      <c r="AV313" s="13" t="s">
        <v>89</v>
      </c>
      <c r="AW313" s="13" t="s">
        <v>35</v>
      </c>
      <c r="AX313" s="13" t="s">
        <v>79</v>
      </c>
      <c r="AY313" s="192" t="s">
        <v>177</v>
      </c>
    </row>
    <row r="314" spans="1:65" s="14" customFormat="1">
      <c r="B314" s="199"/>
      <c r="D314" s="191" t="s">
        <v>184</v>
      </c>
      <c r="E314" s="200" t="s">
        <v>1</v>
      </c>
      <c r="F314" s="201" t="s">
        <v>186</v>
      </c>
      <c r="H314" s="202">
        <v>1.77</v>
      </c>
      <c r="I314" s="203"/>
      <c r="L314" s="199"/>
      <c r="M314" s="204"/>
      <c r="N314" s="205"/>
      <c r="O314" s="205"/>
      <c r="P314" s="205"/>
      <c r="Q314" s="205"/>
      <c r="R314" s="205"/>
      <c r="S314" s="205"/>
      <c r="T314" s="206"/>
      <c r="AT314" s="200" t="s">
        <v>184</v>
      </c>
      <c r="AU314" s="200" t="s">
        <v>89</v>
      </c>
      <c r="AV314" s="14" t="s">
        <v>183</v>
      </c>
      <c r="AW314" s="14" t="s">
        <v>35</v>
      </c>
      <c r="AX314" s="14" t="s">
        <v>87</v>
      </c>
      <c r="AY314" s="200" t="s">
        <v>177</v>
      </c>
    </row>
    <row r="315" spans="1:65" s="2" customFormat="1" ht="16.5" customHeight="1">
      <c r="A315" s="33"/>
      <c r="B315" s="141"/>
      <c r="C315" s="176" t="s">
        <v>576</v>
      </c>
      <c r="D315" s="176" t="s">
        <v>179</v>
      </c>
      <c r="E315" s="177" t="s">
        <v>577</v>
      </c>
      <c r="F315" s="178" t="s">
        <v>578</v>
      </c>
      <c r="G315" s="179" t="s">
        <v>232</v>
      </c>
      <c r="H315" s="180">
        <v>1.77</v>
      </c>
      <c r="I315" s="181"/>
      <c r="J315" s="182">
        <f>ROUND(I315*H315,2)</f>
        <v>0</v>
      </c>
      <c r="K315" s="183"/>
      <c r="L315" s="34"/>
      <c r="M315" s="184" t="s">
        <v>1</v>
      </c>
      <c r="N315" s="185" t="s">
        <v>44</v>
      </c>
      <c r="O315" s="59"/>
      <c r="P315" s="186">
        <f>O315*H315</f>
        <v>0</v>
      </c>
      <c r="Q315" s="186">
        <v>0</v>
      </c>
      <c r="R315" s="186">
        <f>Q315*H315</f>
        <v>0</v>
      </c>
      <c r="S315" s="186">
        <v>0</v>
      </c>
      <c r="T315" s="187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88" t="s">
        <v>183</v>
      </c>
      <c r="AT315" s="188" t="s">
        <v>179</v>
      </c>
      <c r="AU315" s="188" t="s">
        <v>89</v>
      </c>
      <c r="AY315" s="18" t="s">
        <v>177</v>
      </c>
      <c r="BE315" s="189">
        <f>IF(N315="základní",J315,0)</f>
        <v>0</v>
      </c>
      <c r="BF315" s="189">
        <f>IF(N315="snížená",J315,0)</f>
        <v>0</v>
      </c>
      <c r="BG315" s="189">
        <f>IF(N315="zákl. přenesená",J315,0)</f>
        <v>0</v>
      </c>
      <c r="BH315" s="189">
        <f>IF(N315="sníž. přenesená",J315,0)</f>
        <v>0</v>
      </c>
      <c r="BI315" s="189">
        <f>IF(N315="nulová",J315,0)</f>
        <v>0</v>
      </c>
      <c r="BJ315" s="18" t="s">
        <v>87</v>
      </c>
      <c r="BK315" s="189">
        <f>ROUND(I315*H315,2)</f>
        <v>0</v>
      </c>
      <c r="BL315" s="18" t="s">
        <v>183</v>
      </c>
      <c r="BM315" s="188" t="s">
        <v>579</v>
      </c>
    </row>
    <row r="316" spans="1:65" s="12" customFormat="1" ht="22.95" customHeight="1">
      <c r="B316" s="163"/>
      <c r="D316" s="164" t="s">
        <v>78</v>
      </c>
      <c r="E316" s="174" t="s">
        <v>580</v>
      </c>
      <c r="F316" s="174" t="s">
        <v>581</v>
      </c>
      <c r="I316" s="166"/>
      <c r="J316" s="175">
        <f>BK316</f>
        <v>0</v>
      </c>
      <c r="L316" s="163"/>
      <c r="M316" s="168"/>
      <c r="N316" s="169"/>
      <c r="O316" s="169"/>
      <c r="P316" s="170">
        <f>SUM(P317:P329)</f>
        <v>0</v>
      </c>
      <c r="Q316" s="169"/>
      <c r="R316" s="170">
        <f>SUM(R317:R329)</f>
        <v>7.5916999999999998E-3</v>
      </c>
      <c r="S316" s="169"/>
      <c r="T316" s="171">
        <f>SUM(T317:T329)</f>
        <v>0</v>
      </c>
      <c r="AR316" s="164" t="s">
        <v>87</v>
      </c>
      <c r="AT316" s="172" t="s">
        <v>78</v>
      </c>
      <c r="AU316" s="172" t="s">
        <v>87</v>
      </c>
      <c r="AY316" s="164" t="s">
        <v>177</v>
      </c>
      <c r="BK316" s="173">
        <f>SUM(BK317:BK329)</f>
        <v>0</v>
      </c>
    </row>
    <row r="317" spans="1:65" s="2" customFormat="1" ht="16.5" customHeight="1">
      <c r="A317" s="33"/>
      <c r="B317" s="141"/>
      <c r="C317" s="176" t="s">
        <v>582</v>
      </c>
      <c r="D317" s="176" t="s">
        <v>179</v>
      </c>
      <c r="E317" s="177" t="s">
        <v>583</v>
      </c>
      <c r="F317" s="178" t="s">
        <v>584</v>
      </c>
      <c r="G317" s="179" t="s">
        <v>182</v>
      </c>
      <c r="H317" s="180">
        <v>22.5</v>
      </c>
      <c r="I317" s="181"/>
      <c r="J317" s="182">
        <f>ROUND(I317*H317,2)</f>
        <v>0</v>
      </c>
      <c r="K317" s="183"/>
      <c r="L317" s="34"/>
      <c r="M317" s="184" t="s">
        <v>1</v>
      </c>
      <c r="N317" s="185" t="s">
        <v>44</v>
      </c>
      <c r="O317" s="59"/>
      <c r="P317" s="186">
        <f>O317*H317</f>
        <v>0</v>
      </c>
      <c r="Q317" s="186">
        <v>4.0000000000000003E-5</v>
      </c>
      <c r="R317" s="186">
        <f>Q317*H317</f>
        <v>9.0000000000000008E-4</v>
      </c>
      <c r="S317" s="186">
        <v>0</v>
      </c>
      <c r="T317" s="187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88" t="s">
        <v>183</v>
      </c>
      <c r="AT317" s="188" t="s">
        <v>179</v>
      </c>
      <c r="AU317" s="188" t="s">
        <v>89</v>
      </c>
      <c r="AY317" s="18" t="s">
        <v>177</v>
      </c>
      <c r="BE317" s="189">
        <f>IF(N317="základní",J317,0)</f>
        <v>0</v>
      </c>
      <c r="BF317" s="189">
        <f>IF(N317="snížená",J317,0)</f>
        <v>0</v>
      </c>
      <c r="BG317" s="189">
        <f>IF(N317="zákl. přenesená",J317,0)</f>
        <v>0</v>
      </c>
      <c r="BH317" s="189">
        <f>IF(N317="sníž. přenesená",J317,0)</f>
        <v>0</v>
      </c>
      <c r="BI317" s="189">
        <f>IF(N317="nulová",J317,0)</f>
        <v>0</v>
      </c>
      <c r="BJ317" s="18" t="s">
        <v>87</v>
      </c>
      <c r="BK317" s="189">
        <f>ROUND(I317*H317,2)</f>
        <v>0</v>
      </c>
      <c r="BL317" s="18" t="s">
        <v>183</v>
      </c>
      <c r="BM317" s="188" t="s">
        <v>585</v>
      </c>
    </row>
    <row r="318" spans="1:65" s="13" customFormat="1">
      <c r="B318" s="190"/>
      <c r="D318" s="191" t="s">
        <v>184</v>
      </c>
      <c r="E318" s="192" t="s">
        <v>1</v>
      </c>
      <c r="F318" s="193" t="s">
        <v>1788</v>
      </c>
      <c r="H318" s="194">
        <v>22.5</v>
      </c>
      <c r="I318" s="195"/>
      <c r="L318" s="190"/>
      <c r="M318" s="196"/>
      <c r="N318" s="197"/>
      <c r="O318" s="197"/>
      <c r="P318" s="197"/>
      <c r="Q318" s="197"/>
      <c r="R318" s="197"/>
      <c r="S318" s="197"/>
      <c r="T318" s="198"/>
      <c r="AT318" s="192" t="s">
        <v>184</v>
      </c>
      <c r="AU318" s="192" t="s">
        <v>89</v>
      </c>
      <c r="AV318" s="13" t="s">
        <v>89</v>
      </c>
      <c r="AW318" s="13" t="s">
        <v>35</v>
      </c>
      <c r="AX318" s="13" t="s">
        <v>79</v>
      </c>
      <c r="AY318" s="192" t="s">
        <v>177</v>
      </c>
    </row>
    <row r="319" spans="1:65" s="14" customFormat="1">
      <c r="B319" s="199"/>
      <c r="D319" s="191" t="s">
        <v>184</v>
      </c>
      <c r="E319" s="200" t="s">
        <v>1</v>
      </c>
      <c r="F319" s="201" t="s">
        <v>186</v>
      </c>
      <c r="H319" s="202">
        <v>22.5</v>
      </c>
      <c r="I319" s="203"/>
      <c r="L319" s="199"/>
      <c r="M319" s="204"/>
      <c r="N319" s="205"/>
      <c r="O319" s="205"/>
      <c r="P319" s="205"/>
      <c r="Q319" s="205"/>
      <c r="R319" s="205"/>
      <c r="S319" s="205"/>
      <c r="T319" s="206"/>
      <c r="AT319" s="200" t="s">
        <v>184</v>
      </c>
      <c r="AU319" s="200" t="s">
        <v>89</v>
      </c>
      <c r="AV319" s="14" t="s">
        <v>183</v>
      </c>
      <c r="AW319" s="14" t="s">
        <v>35</v>
      </c>
      <c r="AX319" s="14" t="s">
        <v>87</v>
      </c>
      <c r="AY319" s="200" t="s">
        <v>177</v>
      </c>
    </row>
    <row r="320" spans="1:65" s="2" customFormat="1" ht="16.5" customHeight="1">
      <c r="A320" s="33"/>
      <c r="B320" s="141"/>
      <c r="C320" s="176" t="s">
        <v>587</v>
      </c>
      <c r="D320" s="176" t="s">
        <v>179</v>
      </c>
      <c r="E320" s="177" t="s">
        <v>588</v>
      </c>
      <c r="F320" s="178" t="s">
        <v>589</v>
      </c>
      <c r="G320" s="179" t="s">
        <v>273</v>
      </c>
      <c r="H320" s="180">
        <v>6.13</v>
      </c>
      <c r="I320" s="181"/>
      <c r="J320" s="182">
        <f>ROUND(I320*H320,2)</f>
        <v>0</v>
      </c>
      <c r="K320" s="183"/>
      <c r="L320" s="34"/>
      <c r="M320" s="184" t="s">
        <v>1</v>
      </c>
      <c r="N320" s="185" t="s">
        <v>44</v>
      </c>
      <c r="O320" s="59"/>
      <c r="P320" s="186">
        <f>O320*H320</f>
        <v>0</v>
      </c>
      <c r="Q320" s="186">
        <v>5.0000000000000002E-5</v>
      </c>
      <c r="R320" s="186">
        <f>Q320*H320</f>
        <v>3.0650000000000002E-4</v>
      </c>
      <c r="S320" s="186">
        <v>0</v>
      </c>
      <c r="T320" s="187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88" t="s">
        <v>183</v>
      </c>
      <c r="AT320" s="188" t="s">
        <v>179</v>
      </c>
      <c r="AU320" s="188" t="s">
        <v>89</v>
      </c>
      <c r="AY320" s="18" t="s">
        <v>177</v>
      </c>
      <c r="BE320" s="189">
        <f>IF(N320="základní",J320,0)</f>
        <v>0</v>
      </c>
      <c r="BF320" s="189">
        <f>IF(N320="snížená",J320,0)</f>
        <v>0</v>
      </c>
      <c r="BG320" s="189">
        <f>IF(N320="zákl. přenesená",J320,0)</f>
        <v>0</v>
      </c>
      <c r="BH320" s="189">
        <f>IF(N320="sníž. přenesená",J320,0)</f>
        <v>0</v>
      </c>
      <c r="BI320" s="189">
        <f>IF(N320="nulová",J320,0)</f>
        <v>0</v>
      </c>
      <c r="BJ320" s="18" t="s">
        <v>87</v>
      </c>
      <c r="BK320" s="189">
        <f>ROUND(I320*H320,2)</f>
        <v>0</v>
      </c>
      <c r="BL320" s="18" t="s">
        <v>183</v>
      </c>
      <c r="BM320" s="188" t="s">
        <v>590</v>
      </c>
    </row>
    <row r="321" spans="1:65" s="15" customFormat="1">
      <c r="B321" s="207"/>
      <c r="D321" s="191" t="s">
        <v>184</v>
      </c>
      <c r="E321" s="208" t="s">
        <v>1</v>
      </c>
      <c r="F321" s="209" t="s">
        <v>591</v>
      </c>
      <c r="H321" s="208" t="s">
        <v>1</v>
      </c>
      <c r="I321" s="210"/>
      <c r="L321" s="207"/>
      <c r="M321" s="211"/>
      <c r="N321" s="212"/>
      <c r="O321" s="212"/>
      <c r="P321" s="212"/>
      <c r="Q321" s="212"/>
      <c r="R321" s="212"/>
      <c r="S321" s="212"/>
      <c r="T321" s="213"/>
      <c r="AT321" s="208" t="s">
        <v>184</v>
      </c>
      <c r="AU321" s="208" t="s">
        <v>89</v>
      </c>
      <c r="AV321" s="15" t="s">
        <v>87</v>
      </c>
      <c r="AW321" s="15" t="s">
        <v>35</v>
      </c>
      <c r="AX321" s="15" t="s">
        <v>79</v>
      </c>
      <c r="AY321" s="208" t="s">
        <v>177</v>
      </c>
    </row>
    <row r="322" spans="1:65" s="15" customFormat="1">
      <c r="B322" s="207"/>
      <c r="D322" s="191" t="s">
        <v>184</v>
      </c>
      <c r="E322" s="208" t="s">
        <v>1</v>
      </c>
      <c r="F322" s="209" t="s">
        <v>592</v>
      </c>
      <c r="H322" s="208" t="s">
        <v>1</v>
      </c>
      <c r="I322" s="210"/>
      <c r="L322" s="207"/>
      <c r="M322" s="211"/>
      <c r="N322" s="212"/>
      <c r="O322" s="212"/>
      <c r="P322" s="212"/>
      <c r="Q322" s="212"/>
      <c r="R322" s="212"/>
      <c r="S322" s="212"/>
      <c r="T322" s="213"/>
      <c r="AT322" s="208" t="s">
        <v>184</v>
      </c>
      <c r="AU322" s="208" t="s">
        <v>89</v>
      </c>
      <c r="AV322" s="15" t="s">
        <v>87</v>
      </c>
      <c r="AW322" s="15" t="s">
        <v>35</v>
      </c>
      <c r="AX322" s="15" t="s">
        <v>79</v>
      </c>
      <c r="AY322" s="208" t="s">
        <v>177</v>
      </c>
    </row>
    <row r="323" spans="1:65" s="13" customFormat="1">
      <c r="B323" s="190"/>
      <c r="D323" s="191" t="s">
        <v>184</v>
      </c>
      <c r="E323" s="192" t="s">
        <v>1</v>
      </c>
      <c r="F323" s="193" t="s">
        <v>1789</v>
      </c>
      <c r="H323" s="194">
        <v>6.13</v>
      </c>
      <c r="I323" s="195"/>
      <c r="L323" s="190"/>
      <c r="M323" s="196"/>
      <c r="N323" s="197"/>
      <c r="O323" s="197"/>
      <c r="P323" s="197"/>
      <c r="Q323" s="197"/>
      <c r="R323" s="197"/>
      <c r="S323" s="197"/>
      <c r="T323" s="198"/>
      <c r="AT323" s="192" t="s">
        <v>184</v>
      </c>
      <c r="AU323" s="192" t="s">
        <v>89</v>
      </c>
      <c r="AV323" s="13" t="s">
        <v>89</v>
      </c>
      <c r="AW323" s="13" t="s">
        <v>35</v>
      </c>
      <c r="AX323" s="13" t="s">
        <v>79</v>
      </c>
      <c r="AY323" s="192" t="s">
        <v>177</v>
      </c>
    </row>
    <row r="324" spans="1:65" s="14" customFormat="1">
      <c r="B324" s="199"/>
      <c r="D324" s="191" t="s">
        <v>184</v>
      </c>
      <c r="E324" s="200" t="s">
        <v>1</v>
      </c>
      <c r="F324" s="201" t="s">
        <v>186</v>
      </c>
      <c r="H324" s="202">
        <v>6.13</v>
      </c>
      <c r="I324" s="203"/>
      <c r="L324" s="199"/>
      <c r="M324" s="204"/>
      <c r="N324" s="205"/>
      <c r="O324" s="205"/>
      <c r="P324" s="205"/>
      <c r="Q324" s="205"/>
      <c r="R324" s="205"/>
      <c r="S324" s="205"/>
      <c r="T324" s="206"/>
      <c r="AT324" s="200" t="s">
        <v>184</v>
      </c>
      <c r="AU324" s="200" t="s">
        <v>89</v>
      </c>
      <c r="AV324" s="14" t="s">
        <v>183</v>
      </c>
      <c r="AW324" s="14" t="s">
        <v>35</v>
      </c>
      <c r="AX324" s="14" t="s">
        <v>87</v>
      </c>
      <c r="AY324" s="200" t="s">
        <v>177</v>
      </c>
    </row>
    <row r="325" spans="1:65" s="2" customFormat="1" ht="16.5" customHeight="1">
      <c r="A325" s="33"/>
      <c r="B325" s="141"/>
      <c r="C325" s="214" t="s">
        <v>324</v>
      </c>
      <c r="D325" s="214" t="s">
        <v>303</v>
      </c>
      <c r="E325" s="215" t="s">
        <v>595</v>
      </c>
      <c r="F325" s="216" t="s">
        <v>596</v>
      </c>
      <c r="G325" s="217" t="s">
        <v>597</v>
      </c>
      <c r="H325" s="218">
        <v>0.06</v>
      </c>
      <c r="I325" s="219"/>
      <c r="J325" s="220">
        <f>ROUND(I325*H325,2)</f>
        <v>0</v>
      </c>
      <c r="K325" s="221"/>
      <c r="L325" s="222"/>
      <c r="M325" s="223" t="s">
        <v>1</v>
      </c>
      <c r="N325" s="224" t="s">
        <v>44</v>
      </c>
      <c r="O325" s="59"/>
      <c r="P325" s="186">
        <f>O325*H325</f>
        <v>0</v>
      </c>
      <c r="Q325" s="186">
        <v>2.5499999999999998E-2</v>
      </c>
      <c r="R325" s="186">
        <f>Q325*H325</f>
        <v>1.5299999999999999E-3</v>
      </c>
      <c r="S325" s="186">
        <v>0</v>
      </c>
      <c r="T325" s="187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88" t="s">
        <v>262</v>
      </c>
      <c r="AT325" s="188" t="s">
        <v>303</v>
      </c>
      <c r="AU325" s="188" t="s">
        <v>89</v>
      </c>
      <c r="AY325" s="18" t="s">
        <v>177</v>
      </c>
      <c r="BE325" s="189">
        <f>IF(N325="základní",J325,0)</f>
        <v>0</v>
      </c>
      <c r="BF325" s="189">
        <f>IF(N325="snížená",J325,0)</f>
        <v>0</v>
      </c>
      <c r="BG325" s="189">
        <f>IF(N325="zákl. přenesená",J325,0)</f>
        <v>0</v>
      </c>
      <c r="BH325" s="189">
        <f>IF(N325="sníž. přenesená",J325,0)</f>
        <v>0</v>
      </c>
      <c r="BI325" s="189">
        <f>IF(N325="nulová",J325,0)</f>
        <v>0</v>
      </c>
      <c r="BJ325" s="18" t="s">
        <v>87</v>
      </c>
      <c r="BK325" s="189">
        <f>ROUND(I325*H325,2)</f>
        <v>0</v>
      </c>
      <c r="BL325" s="18" t="s">
        <v>183</v>
      </c>
      <c r="BM325" s="188" t="s">
        <v>598</v>
      </c>
    </row>
    <row r="326" spans="1:65" s="2" customFormat="1" ht="16.5" customHeight="1">
      <c r="A326" s="33"/>
      <c r="B326" s="141"/>
      <c r="C326" s="214" t="s">
        <v>382</v>
      </c>
      <c r="D326" s="214" t="s">
        <v>303</v>
      </c>
      <c r="E326" s="215" t="s">
        <v>599</v>
      </c>
      <c r="F326" s="216" t="s">
        <v>600</v>
      </c>
      <c r="G326" s="217" t="s">
        <v>597</v>
      </c>
      <c r="H326" s="218">
        <v>0.06</v>
      </c>
      <c r="I326" s="219"/>
      <c r="J326" s="220">
        <f>ROUND(I326*H326,2)</f>
        <v>0</v>
      </c>
      <c r="K326" s="221"/>
      <c r="L326" s="222"/>
      <c r="M326" s="223" t="s">
        <v>1</v>
      </c>
      <c r="N326" s="224" t="s">
        <v>44</v>
      </c>
      <c r="O326" s="59"/>
      <c r="P326" s="186">
        <f>O326*H326</f>
        <v>0</v>
      </c>
      <c r="Q326" s="186">
        <v>1.72E-3</v>
      </c>
      <c r="R326" s="186">
        <f>Q326*H326</f>
        <v>1.0319999999999999E-4</v>
      </c>
      <c r="S326" s="186">
        <v>0</v>
      </c>
      <c r="T326" s="187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88" t="s">
        <v>262</v>
      </c>
      <c r="AT326" s="188" t="s">
        <v>303</v>
      </c>
      <c r="AU326" s="188" t="s">
        <v>89</v>
      </c>
      <c r="AY326" s="18" t="s">
        <v>177</v>
      </c>
      <c r="BE326" s="189">
        <f>IF(N326="základní",J326,0)</f>
        <v>0</v>
      </c>
      <c r="BF326" s="189">
        <f>IF(N326="snížená",J326,0)</f>
        <v>0</v>
      </c>
      <c r="BG326" s="189">
        <f>IF(N326="zákl. přenesená",J326,0)</f>
        <v>0</v>
      </c>
      <c r="BH326" s="189">
        <f>IF(N326="sníž. přenesená",J326,0)</f>
        <v>0</v>
      </c>
      <c r="BI326" s="189">
        <f>IF(N326="nulová",J326,0)</f>
        <v>0</v>
      </c>
      <c r="BJ326" s="18" t="s">
        <v>87</v>
      </c>
      <c r="BK326" s="189">
        <f>ROUND(I326*H326,2)</f>
        <v>0</v>
      </c>
      <c r="BL326" s="18" t="s">
        <v>183</v>
      </c>
      <c r="BM326" s="188" t="s">
        <v>601</v>
      </c>
    </row>
    <row r="327" spans="1:65" s="2" customFormat="1" ht="16.5" customHeight="1">
      <c r="A327" s="33"/>
      <c r="B327" s="141"/>
      <c r="C327" s="214" t="s">
        <v>482</v>
      </c>
      <c r="D327" s="214" t="s">
        <v>303</v>
      </c>
      <c r="E327" s="215" t="s">
        <v>602</v>
      </c>
      <c r="F327" s="216" t="s">
        <v>603</v>
      </c>
      <c r="G327" s="217" t="s">
        <v>282</v>
      </c>
      <c r="H327" s="218">
        <v>2.4</v>
      </c>
      <c r="I327" s="219"/>
      <c r="J327" s="220">
        <f>ROUND(I327*H327,2)</f>
        <v>0</v>
      </c>
      <c r="K327" s="221"/>
      <c r="L327" s="222"/>
      <c r="M327" s="223" t="s">
        <v>1</v>
      </c>
      <c r="N327" s="224" t="s">
        <v>44</v>
      </c>
      <c r="O327" s="59"/>
      <c r="P327" s="186">
        <f>O327*H327</f>
        <v>0</v>
      </c>
      <c r="Q327" s="186">
        <v>1.98E-3</v>
      </c>
      <c r="R327" s="186">
        <f>Q327*H327</f>
        <v>4.7520000000000001E-3</v>
      </c>
      <c r="S327" s="186">
        <v>0</v>
      </c>
      <c r="T327" s="187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88" t="s">
        <v>262</v>
      </c>
      <c r="AT327" s="188" t="s">
        <v>303</v>
      </c>
      <c r="AU327" s="188" t="s">
        <v>89</v>
      </c>
      <c r="AY327" s="18" t="s">
        <v>177</v>
      </c>
      <c r="BE327" s="189">
        <f>IF(N327="základní",J327,0)</f>
        <v>0</v>
      </c>
      <c r="BF327" s="189">
        <f>IF(N327="snížená",J327,0)</f>
        <v>0</v>
      </c>
      <c r="BG327" s="189">
        <f>IF(N327="zákl. přenesená",J327,0)</f>
        <v>0</v>
      </c>
      <c r="BH327" s="189">
        <f>IF(N327="sníž. přenesená",J327,0)</f>
        <v>0</v>
      </c>
      <c r="BI327" s="189">
        <f>IF(N327="nulová",J327,0)</f>
        <v>0</v>
      </c>
      <c r="BJ327" s="18" t="s">
        <v>87</v>
      </c>
      <c r="BK327" s="189">
        <f>ROUND(I327*H327,2)</f>
        <v>0</v>
      </c>
      <c r="BL327" s="18" t="s">
        <v>183</v>
      </c>
      <c r="BM327" s="188" t="s">
        <v>604</v>
      </c>
    </row>
    <row r="328" spans="1:65" s="13" customFormat="1">
      <c r="B328" s="190"/>
      <c r="D328" s="191" t="s">
        <v>184</v>
      </c>
      <c r="E328" s="192" t="s">
        <v>1</v>
      </c>
      <c r="F328" s="193" t="s">
        <v>1790</v>
      </c>
      <c r="H328" s="194">
        <v>2.4</v>
      </c>
      <c r="I328" s="195"/>
      <c r="L328" s="190"/>
      <c r="M328" s="196"/>
      <c r="N328" s="197"/>
      <c r="O328" s="197"/>
      <c r="P328" s="197"/>
      <c r="Q328" s="197"/>
      <c r="R328" s="197"/>
      <c r="S328" s="197"/>
      <c r="T328" s="198"/>
      <c r="AT328" s="192" t="s">
        <v>184</v>
      </c>
      <c r="AU328" s="192" t="s">
        <v>89</v>
      </c>
      <c r="AV328" s="13" t="s">
        <v>89</v>
      </c>
      <c r="AW328" s="13" t="s">
        <v>35</v>
      </c>
      <c r="AX328" s="13" t="s">
        <v>79</v>
      </c>
      <c r="AY328" s="192" t="s">
        <v>177</v>
      </c>
    </row>
    <row r="329" spans="1:65" s="14" customFormat="1">
      <c r="B329" s="199"/>
      <c r="D329" s="191" t="s">
        <v>184</v>
      </c>
      <c r="E329" s="200" t="s">
        <v>1</v>
      </c>
      <c r="F329" s="201" t="s">
        <v>186</v>
      </c>
      <c r="H329" s="202">
        <v>2.4</v>
      </c>
      <c r="I329" s="203"/>
      <c r="L329" s="199"/>
      <c r="M329" s="204"/>
      <c r="N329" s="205"/>
      <c r="O329" s="205"/>
      <c r="P329" s="205"/>
      <c r="Q329" s="205"/>
      <c r="R329" s="205"/>
      <c r="S329" s="205"/>
      <c r="T329" s="206"/>
      <c r="AT329" s="200" t="s">
        <v>184</v>
      </c>
      <c r="AU329" s="200" t="s">
        <v>89</v>
      </c>
      <c r="AV329" s="14" t="s">
        <v>183</v>
      </c>
      <c r="AW329" s="14" t="s">
        <v>35</v>
      </c>
      <c r="AX329" s="14" t="s">
        <v>87</v>
      </c>
      <c r="AY329" s="200" t="s">
        <v>177</v>
      </c>
    </row>
    <row r="330" spans="1:65" s="12" customFormat="1" ht="22.95" customHeight="1">
      <c r="B330" s="163"/>
      <c r="D330" s="164" t="s">
        <v>78</v>
      </c>
      <c r="E330" s="174" t="s">
        <v>562</v>
      </c>
      <c r="F330" s="174" t="s">
        <v>606</v>
      </c>
      <c r="I330" s="166"/>
      <c r="J330" s="175">
        <f>BK330</f>
        <v>0</v>
      </c>
      <c r="L330" s="163"/>
      <c r="M330" s="168"/>
      <c r="N330" s="169"/>
      <c r="O330" s="169"/>
      <c r="P330" s="170">
        <f>SUM(P331:P355)</f>
        <v>0</v>
      </c>
      <c r="Q330" s="169"/>
      <c r="R330" s="170">
        <f>SUM(R331:R355)</f>
        <v>0</v>
      </c>
      <c r="S330" s="169"/>
      <c r="T330" s="171">
        <f>SUM(T331:T355)</f>
        <v>0.43632799999999999</v>
      </c>
      <c r="AR330" s="164" t="s">
        <v>87</v>
      </c>
      <c r="AT330" s="172" t="s">
        <v>78</v>
      </c>
      <c r="AU330" s="172" t="s">
        <v>87</v>
      </c>
      <c r="AY330" s="164" t="s">
        <v>177</v>
      </c>
      <c r="BK330" s="173">
        <f>SUM(BK331:BK355)</f>
        <v>0</v>
      </c>
    </row>
    <row r="331" spans="1:65" s="2" customFormat="1" ht="16.5" customHeight="1">
      <c r="A331" s="33"/>
      <c r="B331" s="141"/>
      <c r="C331" s="176" t="s">
        <v>624</v>
      </c>
      <c r="D331" s="176" t="s">
        <v>179</v>
      </c>
      <c r="E331" s="177" t="s">
        <v>625</v>
      </c>
      <c r="F331" s="178" t="s">
        <v>626</v>
      </c>
      <c r="G331" s="179" t="s">
        <v>273</v>
      </c>
      <c r="H331" s="180">
        <v>2</v>
      </c>
      <c r="I331" s="181"/>
      <c r="J331" s="182">
        <f>ROUND(I331*H331,2)</f>
        <v>0</v>
      </c>
      <c r="K331" s="183"/>
      <c r="L331" s="34"/>
      <c r="M331" s="184" t="s">
        <v>1</v>
      </c>
      <c r="N331" s="185" t="s">
        <v>44</v>
      </c>
      <c r="O331" s="59"/>
      <c r="P331" s="186">
        <f>O331*H331</f>
        <v>0</v>
      </c>
      <c r="Q331" s="186">
        <v>0</v>
      </c>
      <c r="R331" s="186">
        <f>Q331*H331</f>
        <v>0</v>
      </c>
      <c r="S331" s="186">
        <v>1.2500000000000001E-2</v>
      </c>
      <c r="T331" s="187">
        <f>S331*H331</f>
        <v>2.5000000000000001E-2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88" t="s">
        <v>183</v>
      </c>
      <c r="AT331" s="188" t="s">
        <v>179</v>
      </c>
      <c r="AU331" s="188" t="s">
        <v>89</v>
      </c>
      <c r="AY331" s="18" t="s">
        <v>177</v>
      </c>
      <c r="BE331" s="189">
        <f>IF(N331="základní",J331,0)</f>
        <v>0</v>
      </c>
      <c r="BF331" s="189">
        <f>IF(N331="snížená",J331,0)</f>
        <v>0</v>
      </c>
      <c r="BG331" s="189">
        <f>IF(N331="zákl. přenesená",J331,0)</f>
        <v>0</v>
      </c>
      <c r="BH331" s="189">
        <f>IF(N331="sníž. přenesená",J331,0)</f>
        <v>0</v>
      </c>
      <c r="BI331" s="189">
        <f>IF(N331="nulová",J331,0)</f>
        <v>0</v>
      </c>
      <c r="BJ331" s="18" t="s">
        <v>87</v>
      </c>
      <c r="BK331" s="189">
        <f>ROUND(I331*H331,2)</f>
        <v>0</v>
      </c>
      <c r="BL331" s="18" t="s">
        <v>183</v>
      </c>
      <c r="BM331" s="188" t="s">
        <v>627</v>
      </c>
    </row>
    <row r="332" spans="1:65" s="13" customFormat="1">
      <c r="B332" s="190"/>
      <c r="D332" s="191" t="s">
        <v>184</v>
      </c>
      <c r="E332" s="192" t="s">
        <v>1</v>
      </c>
      <c r="F332" s="193" t="s">
        <v>1791</v>
      </c>
      <c r="H332" s="194">
        <v>1</v>
      </c>
      <c r="I332" s="195"/>
      <c r="L332" s="190"/>
      <c r="M332" s="196"/>
      <c r="N332" s="197"/>
      <c r="O332" s="197"/>
      <c r="P332" s="197"/>
      <c r="Q332" s="197"/>
      <c r="R332" s="197"/>
      <c r="S332" s="197"/>
      <c r="T332" s="198"/>
      <c r="AT332" s="192" t="s">
        <v>184</v>
      </c>
      <c r="AU332" s="192" t="s">
        <v>89</v>
      </c>
      <c r="AV332" s="13" t="s">
        <v>89</v>
      </c>
      <c r="AW332" s="13" t="s">
        <v>35</v>
      </c>
      <c r="AX332" s="13" t="s">
        <v>79</v>
      </c>
      <c r="AY332" s="192" t="s">
        <v>177</v>
      </c>
    </row>
    <row r="333" spans="1:65" s="13" customFormat="1">
      <c r="B333" s="190"/>
      <c r="D333" s="191" t="s">
        <v>184</v>
      </c>
      <c r="E333" s="192" t="s">
        <v>1</v>
      </c>
      <c r="F333" s="193" t="s">
        <v>1792</v>
      </c>
      <c r="H333" s="194">
        <v>1</v>
      </c>
      <c r="I333" s="195"/>
      <c r="L333" s="190"/>
      <c r="M333" s="196"/>
      <c r="N333" s="197"/>
      <c r="O333" s="197"/>
      <c r="P333" s="197"/>
      <c r="Q333" s="197"/>
      <c r="R333" s="197"/>
      <c r="S333" s="197"/>
      <c r="T333" s="198"/>
      <c r="AT333" s="192" t="s">
        <v>184</v>
      </c>
      <c r="AU333" s="192" t="s">
        <v>89</v>
      </c>
      <c r="AV333" s="13" t="s">
        <v>89</v>
      </c>
      <c r="AW333" s="13" t="s">
        <v>35</v>
      </c>
      <c r="AX333" s="13" t="s">
        <v>79</v>
      </c>
      <c r="AY333" s="192" t="s">
        <v>177</v>
      </c>
    </row>
    <row r="334" spans="1:65" s="14" customFormat="1">
      <c r="B334" s="199"/>
      <c r="D334" s="191" t="s">
        <v>184</v>
      </c>
      <c r="E334" s="200" t="s">
        <v>1</v>
      </c>
      <c r="F334" s="201" t="s">
        <v>186</v>
      </c>
      <c r="H334" s="202">
        <v>2</v>
      </c>
      <c r="I334" s="203"/>
      <c r="L334" s="199"/>
      <c r="M334" s="204"/>
      <c r="N334" s="205"/>
      <c r="O334" s="205"/>
      <c r="P334" s="205"/>
      <c r="Q334" s="205"/>
      <c r="R334" s="205"/>
      <c r="S334" s="205"/>
      <c r="T334" s="206"/>
      <c r="AT334" s="200" t="s">
        <v>184</v>
      </c>
      <c r="AU334" s="200" t="s">
        <v>89</v>
      </c>
      <c r="AV334" s="14" t="s">
        <v>183</v>
      </c>
      <c r="AW334" s="14" t="s">
        <v>35</v>
      </c>
      <c r="AX334" s="14" t="s">
        <v>87</v>
      </c>
      <c r="AY334" s="200" t="s">
        <v>177</v>
      </c>
    </row>
    <row r="335" spans="1:65" s="2" customFormat="1" ht="16.5" customHeight="1">
      <c r="A335" s="33"/>
      <c r="B335" s="141"/>
      <c r="C335" s="176" t="s">
        <v>462</v>
      </c>
      <c r="D335" s="176" t="s">
        <v>179</v>
      </c>
      <c r="E335" s="177" t="s">
        <v>636</v>
      </c>
      <c r="F335" s="178" t="s">
        <v>637</v>
      </c>
      <c r="G335" s="179" t="s">
        <v>273</v>
      </c>
      <c r="H335" s="180">
        <v>2</v>
      </c>
      <c r="I335" s="181"/>
      <c r="J335" s="182">
        <f>ROUND(I335*H335,2)</f>
        <v>0</v>
      </c>
      <c r="K335" s="183"/>
      <c r="L335" s="34"/>
      <c r="M335" s="184" t="s">
        <v>1</v>
      </c>
      <c r="N335" s="185" t="s">
        <v>44</v>
      </c>
      <c r="O335" s="59"/>
      <c r="P335" s="186">
        <f>O335*H335</f>
        <v>0</v>
      </c>
      <c r="Q335" s="186">
        <v>0</v>
      </c>
      <c r="R335" s="186">
        <f>Q335*H335</f>
        <v>0</v>
      </c>
      <c r="S335" s="186">
        <v>1.7000000000000001E-2</v>
      </c>
      <c r="T335" s="187">
        <f>S335*H335</f>
        <v>3.4000000000000002E-2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88" t="s">
        <v>183</v>
      </c>
      <c r="AT335" s="188" t="s">
        <v>179</v>
      </c>
      <c r="AU335" s="188" t="s">
        <v>89</v>
      </c>
      <c r="AY335" s="18" t="s">
        <v>177</v>
      </c>
      <c r="BE335" s="189">
        <f>IF(N335="základní",J335,0)</f>
        <v>0</v>
      </c>
      <c r="BF335" s="189">
        <f>IF(N335="snížená",J335,0)</f>
        <v>0</v>
      </c>
      <c r="BG335" s="189">
        <f>IF(N335="zákl. přenesená",J335,0)</f>
        <v>0</v>
      </c>
      <c r="BH335" s="189">
        <f>IF(N335="sníž. přenesená",J335,0)</f>
        <v>0</v>
      </c>
      <c r="BI335" s="189">
        <f>IF(N335="nulová",J335,0)</f>
        <v>0</v>
      </c>
      <c r="BJ335" s="18" t="s">
        <v>87</v>
      </c>
      <c r="BK335" s="189">
        <f>ROUND(I335*H335,2)</f>
        <v>0</v>
      </c>
      <c r="BL335" s="18" t="s">
        <v>183</v>
      </c>
      <c r="BM335" s="188" t="s">
        <v>638</v>
      </c>
    </row>
    <row r="336" spans="1:65" s="13" customFormat="1">
      <c r="B336" s="190"/>
      <c r="D336" s="191" t="s">
        <v>184</v>
      </c>
      <c r="E336" s="192" t="s">
        <v>1</v>
      </c>
      <c r="F336" s="193" t="s">
        <v>629</v>
      </c>
      <c r="H336" s="194">
        <v>1</v>
      </c>
      <c r="I336" s="195"/>
      <c r="L336" s="190"/>
      <c r="M336" s="196"/>
      <c r="N336" s="197"/>
      <c r="O336" s="197"/>
      <c r="P336" s="197"/>
      <c r="Q336" s="197"/>
      <c r="R336" s="197"/>
      <c r="S336" s="197"/>
      <c r="T336" s="198"/>
      <c r="AT336" s="192" t="s">
        <v>184</v>
      </c>
      <c r="AU336" s="192" t="s">
        <v>89</v>
      </c>
      <c r="AV336" s="13" t="s">
        <v>89</v>
      </c>
      <c r="AW336" s="13" t="s">
        <v>35</v>
      </c>
      <c r="AX336" s="13" t="s">
        <v>79</v>
      </c>
      <c r="AY336" s="192" t="s">
        <v>177</v>
      </c>
    </row>
    <row r="337" spans="1:65" s="13" customFormat="1">
      <c r="B337" s="190"/>
      <c r="D337" s="191" t="s">
        <v>184</v>
      </c>
      <c r="E337" s="192" t="s">
        <v>1</v>
      </c>
      <c r="F337" s="193" t="s">
        <v>1792</v>
      </c>
      <c r="H337" s="194">
        <v>1</v>
      </c>
      <c r="I337" s="195"/>
      <c r="L337" s="190"/>
      <c r="M337" s="196"/>
      <c r="N337" s="197"/>
      <c r="O337" s="197"/>
      <c r="P337" s="197"/>
      <c r="Q337" s="197"/>
      <c r="R337" s="197"/>
      <c r="S337" s="197"/>
      <c r="T337" s="198"/>
      <c r="AT337" s="192" t="s">
        <v>184</v>
      </c>
      <c r="AU337" s="192" t="s">
        <v>89</v>
      </c>
      <c r="AV337" s="13" t="s">
        <v>89</v>
      </c>
      <c r="AW337" s="13" t="s">
        <v>35</v>
      </c>
      <c r="AX337" s="13" t="s">
        <v>79</v>
      </c>
      <c r="AY337" s="192" t="s">
        <v>177</v>
      </c>
    </row>
    <row r="338" spans="1:65" s="14" customFormat="1">
      <c r="B338" s="199"/>
      <c r="D338" s="191" t="s">
        <v>184</v>
      </c>
      <c r="E338" s="200" t="s">
        <v>1</v>
      </c>
      <c r="F338" s="201" t="s">
        <v>186</v>
      </c>
      <c r="H338" s="202">
        <v>2</v>
      </c>
      <c r="I338" s="203"/>
      <c r="L338" s="199"/>
      <c r="M338" s="204"/>
      <c r="N338" s="205"/>
      <c r="O338" s="205"/>
      <c r="P338" s="205"/>
      <c r="Q338" s="205"/>
      <c r="R338" s="205"/>
      <c r="S338" s="205"/>
      <c r="T338" s="206"/>
      <c r="AT338" s="200" t="s">
        <v>184</v>
      </c>
      <c r="AU338" s="200" t="s">
        <v>89</v>
      </c>
      <c r="AV338" s="14" t="s">
        <v>183</v>
      </c>
      <c r="AW338" s="14" t="s">
        <v>35</v>
      </c>
      <c r="AX338" s="14" t="s">
        <v>87</v>
      </c>
      <c r="AY338" s="200" t="s">
        <v>177</v>
      </c>
    </row>
    <row r="339" spans="1:65" s="2" customFormat="1" ht="16.5" customHeight="1">
      <c r="A339" s="33"/>
      <c r="B339" s="141"/>
      <c r="C339" s="176" t="s">
        <v>1793</v>
      </c>
      <c r="D339" s="176" t="s">
        <v>179</v>
      </c>
      <c r="E339" s="177" t="s">
        <v>1794</v>
      </c>
      <c r="F339" s="178" t="s">
        <v>1795</v>
      </c>
      <c r="G339" s="179" t="s">
        <v>273</v>
      </c>
      <c r="H339" s="180">
        <v>1</v>
      </c>
      <c r="I339" s="181"/>
      <c r="J339" s="182">
        <f>ROUND(I339*H339,2)</f>
        <v>0</v>
      </c>
      <c r="K339" s="183"/>
      <c r="L339" s="34"/>
      <c r="M339" s="184" t="s">
        <v>1</v>
      </c>
      <c r="N339" s="185" t="s">
        <v>44</v>
      </c>
      <c r="O339" s="59"/>
      <c r="P339" s="186">
        <f>O339*H339</f>
        <v>0</v>
      </c>
      <c r="Q339" s="186">
        <v>0</v>
      </c>
      <c r="R339" s="186">
        <f>Q339*H339</f>
        <v>0</v>
      </c>
      <c r="S339" s="186">
        <v>2.4E-2</v>
      </c>
      <c r="T339" s="187">
        <f>S339*H339</f>
        <v>2.4E-2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88" t="s">
        <v>183</v>
      </c>
      <c r="AT339" s="188" t="s">
        <v>179</v>
      </c>
      <c r="AU339" s="188" t="s">
        <v>89</v>
      </c>
      <c r="AY339" s="18" t="s">
        <v>177</v>
      </c>
      <c r="BE339" s="189">
        <f>IF(N339="základní",J339,0)</f>
        <v>0</v>
      </c>
      <c r="BF339" s="189">
        <f>IF(N339="snížená",J339,0)</f>
        <v>0</v>
      </c>
      <c r="BG339" s="189">
        <f>IF(N339="zákl. přenesená",J339,0)</f>
        <v>0</v>
      </c>
      <c r="BH339" s="189">
        <f>IF(N339="sníž. přenesená",J339,0)</f>
        <v>0</v>
      </c>
      <c r="BI339" s="189">
        <f>IF(N339="nulová",J339,0)</f>
        <v>0</v>
      </c>
      <c r="BJ339" s="18" t="s">
        <v>87</v>
      </c>
      <c r="BK339" s="189">
        <f>ROUND(I339*H339,2)</f>
        <v>0</v>
      </c>
      <c r="BL339" s="18" t="s">
        <v>183</v>
      </c>
      <c r="BM339" s="188" t="s">
        <v>954</v>
      </c>
    </row>
    <row r="340" spans="1:65" s="13" customFormat="1">
      <c r="B340" s="190"/>
      <c r="D340" s="191" t="s">
        <v>184</v>
      </c>
      <c r="E340" s="192" t="s">
        <v>1</v>
      </c>
      <c r="F340" s="193" t="s">
        <v>1796</v>
      </c>
      <c r="H340" s="194">
        <v>1</v>
      </c>
      <c r="I340" s="195"/>
      <c r="L340" s="190"/>
      <c r="M340" s="196"/>
      <c r="N340" s="197"/>
      <c r="O340" s="197"/>
      <c r="P340" s="197"/>
      <c r="Q340" s="197"/>
      <c r="R340" s="197"/>
      <c r="S340" s="197"/>
      <c r="T340" s="198"/>
      <c r="AT340" s="192" t="s">
        <v>184</v>
      </c>
      <c r="AU340" s="192" t="s">
        <v>89</v>
      </c>
      <c r="AV340" s="13" t="s">
        <v>89</v>
      </c>
      <c r="AW340" s="13" t="s">
        <v>35</v>
      </c>
      <c r="AX340" s="13" t="s">
        <v>79</v>
      </c>
      <c r="AY340" s="192" t="s">
        <v>177</v>
      </c>
    </row>
    <row r="341" spans="1:65" s="14" customFormat="1">
      <c r="B341" s="199"/>
      <c r="D341" s="191" t="s">
        <v>184</v>
      </c>
      <c r="E341" s="200" t="s">
        <v>1</v>
      </c>
      <c r="F341" s="201" t="s">
        <v>186</v>
      </c>
      <c r="H341" s="202">
        <v>1</v>
      </c>
      <c r="I341" s="203"/>
      <c r="L341" s="199"/>
      <c r="M341" s="204"/>
      <c r="N341" s="205"/>
      <c r="O341" s="205"/>
      <c r="P341" s="205"/>
      <c r="Q341" s="205"/>
      <c r="R341" s="205"/>
      <c r="S341" s="205"/>
      <c r="T341" s="206"/>
      <c r="AT341" s="200" t="s">
        <v>184</v>
      </c>
      <c r="AU341" s="200" t="s">
        <v>89</v>
      </c>
      <c r="AV341" s="14" t="s">
        <v>183</v>
      </c>
      <c r="AW341" s="14" t="s">
        <v>35</v>
      </c>
      <c r="AX341" s="14" t="s">
        <v>87</v>
      </c>
      <c r="AY341" s="200" t="s">
        <v>177</v>
      </c>
    </row>
    <row r="342" spans="1:65" s="2" customFormat="1" ht="16.5" customHeight="1">
      <c r="A342" s="33"/>
      <c r="B342" s="141"/>
      <c r="C342" s="176" t="s">
        <v>651</v>
      </c>
      <c r="D342" s="176" t="s">
        <v>179</v>
      </c>
      <c r="E342" s="177" t="s">
        <v>652</v>
      </c>
      <c r="F342" s="178" t="s">
        <v>653</v>
      </c>
      <c r="G342" s="179" t="s">
        <v>182</v>
      </c>
      <c r="H342" s="180">
        <v>1.08</v>
      </c>
      <c r="I342" s="181"/>
      <c r="J342" s="182">
        <f>ROUND(I342*H342,2)</f>
        <v>0</v>
      </c>
      <c r="K342" s="183"/>
      <c r="L342" s="34"/>
      <c r="M342" s="184" t="s">
        <v>1</v>
      </c>
      <c r="N342" s="185" t="s">
        <v>44</v>
      </c>
      <c r="O342" s="59"/>
      <c r="P342" s="186">
        <f>O342*H342</f>
        <v>0</v>
      </c>
      <c r="Q342" s="186">
        <v>0</v>
      </c>
      <c r="R342" s="186">
        <f>Q342*H342</f>
        <v>0</v>
      </c>
      <c r="S342" s="186">
        <v>3.1E-2</v>
      </c>
      <c r="T342" s="187">
        <f>S342*H342</f>
        <v>3.3480000000000003E-2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88" t="s">
        <v>183</v>
      </c>
      <c r="AT342" s="188" t="s">
        <v>179</v>
      </c>
      <c r="AU342" s="188" t="s">
        <v>89</v>
      </c>
      <c r="AY342" s="18" t="s">
        <v>177</v>
      </c>
      <c r="BE342" s="189">
        <f>IF(N342="základní",J342,0)</f>
        <v>0</v>
      </c>
      <c r="BF342" s="189">
        <f>IF(N342="snížená",J342,0)</f>
        <v>0</v>
      </c>
      <c r="BG342" s="189">
        <f>IF(N342="zákl. přenesená",J342,0)</f>
        <v>0</v>
      </c>
      <c r="BH342" s="189">
        <f>IF(N342="sníž. přenesená",J342,0)</f>
        <v>0</v>
      </c>
      <c r="BI342" s="189">
        <f>IF(N342="nulová",J342,0)</f>
        <v>0</v>
      </c>
      <c r="BJ342" s="18" t="s">
        <v>87</v>
      </c>
      <c r="BK342" s="189">
        <f>ROUND(I342*H342,2)</f>
        <v>0</v>
      </c>
      <c r="BL342" s="18" t="s">
        <v>183</v>
      </c>
      <c r="BM342" s="188" t="s">
        <v>654</v>
      </c>
    </row>
    <row r="343" spans="1:65" s="13" customFormat="1">
      <c r="B343" s="190"/>
      <c r="D343" s="191" t="s">
        <v>184</v>
      </c>
      <c r="E343" s="192" t="s">
        <v>1</v>
      </c>
      <c r="F343" s="193" t="s">
        <v>1797</v>
      </c>
      <c r="H343" s="194">
        <v>1.08</v>
      </c>
      <c r="I343" s="195"/>
      <c r="L343" s="190"/>
      <c r="M343" s="196"/>
      <c r="N343" s="197"/>
      <c r="O343" s="197"/>
      <c r="P343" s="197"/>
      <c r="Q343" s="197"/>
      <c r="R343" s="197"/>
      <c r="S343" s="197"/>
      <c r="T343" s="198"/>
      <c r="AT343" s="192" t="s">
        <v>184</v>
      </c>
      <c r="AU343" s="192" t="s">
        <v>89</v>
      </c>
      <c r="AV343" s="13" t="s">
        <v>89</v>
      </c>
      <c r="AW343" s="13" t="s">
        <v>35</v>
      </c>
      <c r="AX343" s="13" t="s">
        <v>79</v>
      </c>
      <c r="AY343" s="192" t="s">
        <v>177</v>
      </c>
    </row>
    <row r="344" spans="1:65" s="14" customFormat="1">
      <c r="B344" s="199"/>
      <c r="D344" s="191" t="s">
        <v>184</v>
      </c>
      <c r="E344" s="200" t="s">
        <v>1</v>
      </c>
      <c r="F344" s="201" t="s">
        <v>186</v>
      </c>
      <c r="H344" s="202">
        <v>1.08</v>
      </c>
      <c r="I344" s="203"/>
      <c r="L344" s="199"/>
      <c r="M344" s="204"/>
      <c r="N344" s="205"/>
      <c r="O344" s="205"/>
      <c r="P344" s="205"/>
      <c r="Q344" s="205"/>
      <c r="R344" s="205"/>
      <c r="S344" s="205"/>
      <c r="T344" s="206"/>
      <c r="AT344" s="200" t="s">
        <v>184</v>
      </c>
      <c r="AU344" s="200" t="s">
        <v>89</v>
      </c>
      <c r="AV344" s="14" t="s">
        <v>183</v>
      </c>
      <c r="AW344" s="14" t="s">
        <v>35</v>
      </c>
      <c r="AX344" s="14" t="s">
        <v>87</v>
      </c>
      <c r="AY344" s="200" t="s">
        <v>177</v>
      </c>
    </row>
    <row r="345" spans="1:65" s="2" customFormat="1" ht="16.5" customHeight="1">
      <c r="A345" s="33"/>
      <c r="B345" s="141"/>
      <c r="C345" s="176" t="s">
        <v>472</v>
      </c>
      <c r="D345" s="176" t="s">
        <v>179</v>
      </c>
      <c r="E345" s="177" t="s">
        <v>661</v>
      </c>
      <c r="F345" s="178" t="s">
        <v>662</v>
      </c>
      <c r="G345" s="179" t="s">
        <v>182</v>
      </c>
      <c r="H345" s="180">
        <v>6.3</v>
      </c>
      <c r="I345" s="181"/>
      <c r="J345" s="182">
        <f>ROUND(I345*H345,2)</f>
        <v>0</v>
      </c>
      <c r="K345" s="183"/>
      <c r="L345" s="34"/>
      <c r="M345" s="184" t="s">
        <v>1</v>
      </c>
      <c r="N345" s="185" t="s">
        <v>44</v>
      </c>
      <c r="O345" s="59"/>
      <c r="P345" s="186">
        <f>O345*H345</f>
        <v>0</v>
      </c>
      <c r="Q345" s="186">
        <v>0</v>
      </c>
      <c r="R345" s="186">
        <f>Q345*H345</f>
        <v>0</v>
      </c>
      <c r="S345" s="186">
        <v>2.7E-2</v>
      </c>
      <c r="T345" s="187">
        <f>S345*H345</f>
        <v>0.1701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88" t="s">
        <v>183</v>
      </c>
      <c r="AT345" s="188" t="s">
        <v>179</v>
      </c>
      <c r="AU345" s="188" t="s">
        <v>89</v>
      </c>
      <c r="AY345" s="18" t="s">
        <v>177</v>
      </c>
      <c r="BE345" s="189">
        <f>IF(N345="základní",J345,0)</f>
        <v>0</v>
      </c>
      <c r="BF345" s="189">
        <f>IF(N345="snížená",J345,0)</f>
        <v>0</v>
      </c>
      <c r="BG345" s="189">
        <f>IF(N345="zákl. přenesená",J345,0)</f>
        <v>0</v>
      </c>
      <c r="BH345" s="189">
        <f>IF(N345="sníž. přenesená",J345,0)</f>
        <v>0</v>
      </c>
      <c r="BI345" s="189">
        <f>IF(N345="nulová",J345,0)</f>
        <v>0</v>
      </c>
      <c r="BJ345" s="18" t="s">
        <v>87</v>
      </c>
      <c r="BK345" s="189">
        <f>ROUND(I345*H345,2)</f>
        <v>0</v>
      </c>
      <c r="BL345" s="18" t="s">
        <v>183</v>
      </c>
      <c r="BM345" s="188" t="s">
        <v>663</v>
      </c>
    </row>
    <row r="346" spans="1:65" s="13" customFormat="1">
      <c r="B346" s="190"/>
      <c r="D346" s="191" t="s">
        <v>184</v>
      </c>
      <c r="E346" s="192" t="s">
        <v>1</v>
      </c>
      <c r="F346" s="193" t="s">
        <v>1798</v>
      </c>
      <c r="H346" s="194">
        <v>3.15</v>
      </c>
      <c r="I346" s="195"/>
      <c r="L346" s="190"/>
      <c r="M346" s="196"/>
      <c r="N346" s="197"/>
      <c r="O346" s="197"/>
      <c r="P346" s="197"/>
      <c r="Q346" s="197"/>
      <c r="R346" s="197"/>
      <c r="S346" s="197"/>
      <c r="T346" s="198"/>
      <c r="AT346" s="192" t="s">
        <v>184</v>
      </c>
      <c r="AU346" s="192" t="s">
        <v>89</v>
      </c>
      <c r="AV346" s="13" t="s">
        <v>89</v>
      </c>
      <c r="AW346" s="13" t="s">
        <v>35</v>
      </c>
      <c r="AX346" s="13" t="s">
        <v>79</v>
      </c>
      <c r="AY346" s="192" t="s">
        <v>177</v>
      </c>
    </row>
    <row r="347" spans="1:65" s="13" customFormat="1">
      <c r="B347" s="190"/>
      <c r="D347" s="191" t="s">
        <v>184</v>
      </c>
      <c r="E347" s="192" t="s">
        <v>1</v>
      </c>
      <c r="F347" s="193" t="s">
        <v>1799</v>
      </c>
      <c r="H347" s="194">
        <v>3.15</v>
      </c>
      <c r="I347" s="195"/>
      <c r="L347" s="190"/>
      <c r="M347" s="196"/>
      <c r="N347" s="197"/>
      <c r="O347" s="197"/>
      <c r="P347" s="197"/>
      <c r="Q347" s="197"/>
      <c r="R347" s="197"/>
      <c r="S347" s="197"/>
      <c r="T347" s="198"/>
      <c r="AT347" s="192" t="s">
        <v>184</v>
      </c>
      <c r="AU347" s="192" t="s">
        <v>89</v>
      </c>
      <c r="AV347" s="13" t="s">
        <v>89</v>
      </c>
      <c r="AW347" s="13" t="s">
        <v>35</v>
      </c>
      <c r="AX347" s="13" t="s">
        <v>79</v>
      </c>
      <c r="AY347" s="192" t="s">
        <v>177</v>
      </c>
    </row>
    <row r="348" spans="1:65" s="14" customFormat="1">
      <c r="B348" s="199"/>
      <c r="D348" s="191" t="s">
        <v>184</v>
      </c>
      <c r="E348" s="200" t="s">
        <v>1</v>
      </c>
      <c r="F348" s="201" t="s">
        <v>186</v>
      </c>
      <c r="H348" s="202">
        <v>6.3</v>
      </c>
      <c r="I348" s="203"/>
      <c r="L348" s="199"/>
      <c r="M348" s="204"/>
      <c r="N348" s="205"/>
      <c r="O348" s="205"/>
      <c r="P348" s="205"/>
      <c r="Q348" s="205"/>
      <c r="R348" s="205"/>
      <c r="S348" s="205"/>
      <c r="T348" s="206"/>
      <c r="AT348" s="200" t="s">
        <v>184</v>
      </c>
      <c r="AU348" s="200" t="s">
        <v>89</v>
      </c>
      <c r="AV348" s="14" t="s">
        <v>183</v>
      </c>
      <c r="AW348" s="14" t="s">
        <v>35</v>
      </c>
      <c r="AX348" s="14" t="s">
        <v>87</v>
      </c>
      <c r="AY348" s="200" t="s">
        <v>177</v>
      </c>
    </row>
    <row r="349" spans="1:65" s="2" customFormat="1" ht="16.5" customHeight="1">
      <c r="A349" s="33"/>
      <c r="B349" s="141"/>
      <c r="C349" s="176" t="s">
        <v>1800</v>
      </c>
      <c r="D349" s="176" t="s">
        <v>179</v>
      </c>
      <c r="E349" s="177" t="s">
        <v>1801</v>
      </c>
      <c r="F349" s="178" t="s">
        <v>1802</v>
      </c>
      <c r="G349" s="179" t="s">
        <v>182</v>
      </c>
      <c r="H349" s="180">
        <v>1.7729999999999999</v>
      </c>
      <c r="I349" s="181"/>
      <c r="J349" s="182">
        <f>ROUND(I349*H349,2)</f>
        <v>0</v>
      </c>
      <c r="K349" s="183"/>
      <c r="L349" s="34"/>
      <c r="M349" s="184" t="s">
        <v>1</v>
      </c>
      <c r="N349" s="185" t="s">
        <v>44</v>
      </c>
      <c r="O349" s="59"/>
      <c r="P349" s="186">
        <f>O349*H349</f>
        <v>0</v>
      </c>
      <c r="Q349" s="186">
        <v>0</v>
      </c>
      <c r="R349" s="186">
        <f>Q349*H349</f>
        <v>0</v>
      </c>
      <c r="S349" s="186">
        <v>7.5999999999999998E-2</v>
      </c>
      <c r="T349" s="187">
        <f>S349*H349</f>
        <v>0.13474799999999998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88" t="s">
        <v>183</v>
      </c>
      <c r="AT349" s="188" t="s">
        <v>179</v>
      </c>
      <c r="AU349" s="188" t="s">
        <v>89</v>
      </c>
      <c r="AY349" s="18" t="s">
        <v>177</v>
      </c>
      <c r="BE349" s="189">
        <f>IF(N349="základní",J349,0)</f>
        <v>0</v>
      </c>
      <c r="BF349" s="189">
        <f>IF(N349="snížená",J349,0)</f>
        <v>0</v>
      </c>
      <c r="BG349" s="189">
        <f>IF(N349="zákl. přenesená",J349,0)</f>
        <v>0</v>
      </c>
      <c r="BH349" s="189">
        <f>IF(N349="sníž. přenesená",J349,0)</f>
        <v>0</v>
      </c>
      <c r="BI349" s="189">
        <f>IF(N349="nulová",J349,0)</f>
        <v>0</v>
      </c>
      <c r="BJ349" s="18" t="s">
        <v>87</v>
      </c>
      <c r="BK349" s="189">
        <f>ROUND(I349*H349,2)</f>
        <v>0</v>
      </c>
      <c r="BL349" s="18" t="s">
        <v>183</v>
      </c>
      <c r="BM349" s="188" t="s">
        <v>1025</v>
      </c>
    </row>
    <row r="350" spans="1:65" s="13" customFormat="1">
      <c r="B350" s="190"/>
      <c r="D350" s="191" t="s">
        <v>184</v>
      </c>
      <c r="E350" s="192" t="s">
        <v>1</v>
      </c>
      <c r="F350" s="193" t="s">
        <v>1803</v>
      </c>
      <c r="H350" s="194">
        <v>1.7729999999999999</v>
      </c>
      <c r="I350" s="195"/>
      <c r="L350" s="190"/>
      <c r="M350" s="196"/>
      <c r="N350" s="197"/>
      <c r="O350" s="197"/>
      <c r="P350" s="197"/>
      <c r="Q350" s="197"/>
      <c r="R350" s="197"/>
      <c r="S350" s="197"/>
      <c r="T350" s="198"/>
      <c r="AT350" s="192" t="s">
        <v>184</v>
      </c>
      <c r="AU350" s="192" t="s">
        <v>89</v>
      </c>
      <c r="AV350" s="13" t="s">
        <v>89</v>
      </c>
      <c r="AW350" s="13" t="s">
        <v>35</v>
      </c>
      <c r="AX350" s="13" t="s">
        <v>79</v>
      </c>
      <c r="AY350" s="192" t="s">
        <v>177</v>
      </c>
    </row>
    <row r="351" spans="1:65" s="14" customFormat="1">
      <c r="B351" s="199"/>
      <c r="D351" s="191" t="s">
        <v>184</v>
      </c>
      <c r="E351" s="200" t="s">
        <v>1</v>
      </c>
      <c r="F351" s="201" t="s">
        <v>186</v>
      </c>
      <c r="H351" s="202">
        <v>1.7729999999999999</v>
      </c>
      <c r="I351" s="203"/>
      <c r="L351" s="199"/>
      <c r="M351" s="204"/>
      <c r="N351" s="205"/>
      <c r="O351" s="205"/>
      <c r="P351" s="205"/>
      <c r="Q351" s="205"/>
      <c r="R351" s="205"/>
      <c r="S351" s="205"/>
      <c r="T351" s="206"/>
      <c r="AT351" s="200" t="s">
        <v>184</v>
      </c>
      <c r="AU351" s="200" t="s">
        <v>89</v>
      </c>
      <c r="AV351" s="14" t="s">
        <v>183</v>
      </c>
      <c r="AW351" s="14" t="s">
        <v>35</v>
      </c>
      <c r="AX351" s="14" t="s">
        <v>87</v>
      </c>
      <c r="AY351" s="200" t="s">
        <v>177</v>
      </c>
    </row>
    <row r="352" spans="1:65" s="2" customFormat="1" ht="16.5" customHeight="1">
      <c r="A352" s="33"/>
      <c r="B352" s="141"/>
      <c r="C352" s="176" t="s">
        <v>698</v>
      </c>
      <c r="D352" s="176" t="s">
        <v>179</v>
      </c>
      <c r="E352" s="177" t="s">
        <v>699</v>
      </c>
      <c r="F352" s="178" t="s">
        <v>700</v>
      </c>
      <c r="G352" s="179" t="s">
        <v>273</v>
      </c>
      <c r="H352" s="180">
        <v>3</v>
      </c>
      <c r="I352" s="181"/>
      <c r="J352" s="182">
        <f>ROUND(I352*H352,2)</f>
        <v>0</v>
      </c>
      <c r="K352" s="183"/>
      <c r="L352" s="34"/>
      <c r="M352" s="184" t="s">
        <v>1</v>
      </c>
      <c r="N352" s="185" t="s">
        <v>44</v>
      </c>
      <c r="O352" s="59"/>
      <c r="P352" s="186">
        <f>O352*H352</f>
        <v>0</v>
      </c>
      <c r="Q352" s="186">
        <v>0</v>
      </c>
      <c r="R352" s="186">
        <f>Q352*H352</f>
        <v>0</v>
      </c>
      <c r="S352" s="186">
        <v>5.0000000000000001E-3</v>
      </c>
      <c r="T352" s="187">
        <f>S352*H352</f>
        <v>1.4999999999999999E-2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88" t="s">
        <v>183</v>
      </c>
      <c r="AT352" s="188" t="s">
        <v>179</v>
      </c>
      <c r="AU352" s="188" t="s">
        <v>89</v>
      </c>
      <c r="AY352" s="18" t="s">
        <v>177</v>
      </c>
      <c r="BE352" s="189">
        <f>IF(N352="základní",J352,0)</f>
        <v>0</v>
      </c>
      <c r="BF352" s="189">
        <f>IF(N352="snížená",J352,0)</f>
        <v>0</v>
      </c>
      <c r="BG352" s="189">
        <f>IF(N352="zákl. přenesená",J352,0)</f>
        <v>0</v>
      </c>
      <c r="BH352" s="189">
        <f>IF(N352="sníž. přenesená",J352,0)</f>
        <v>0</v>
      </c>
      <c r="BI352" s="189">
        <f>IF(N352="nulová",J352,0)</f>
        <v>0</v>
      </c>
      <c r="BJ352" s="18" t="s">
        <v>87</v>
      </c>
      <c r="BK352" s="189">
        <f>ROUND(I352*H352,2)</f>
        <v>0</v>
      </c>
      <c r="BL352" s="18" t="s">
        <v>183</v>
      </c>
      <c r="BM352" s="188" t="s">
        <v>701</v>
      </c>
    </row>
    <row r="353" spans="1:65" s="13" customFormat="1">
      <c r="B353" s="190"/>
      <c r="D353" s="191" t="s">
        <v>184</v>
      </c>
      <c r="E353" s="192" t="s">
        <v>1</v>
      </c>
      <c r="F353" s="193" t="s">
        <v>1804</v>
      </c>
      <c r="H353" s="194">
        <v>1.5</v>
      </c>
      <c r="I353" s="195"/>
      <c r="L353" s="190"/>
      <c r="M353" s="196"/>
      <c r="N353" s="197"/>
      <c r="O353" s="197"/>
      <c r="P353" s="197"/>
      <c r="Q353" s="197"/>
      <c r="R353" s="197"/>
      <c r="S353" s="197"/>
      <c r="T353" s="198"/>
      <c r="AT353" s="192" t="s">
        <v>184</v>
      </c>
      <c r="AU353" s="192" t="s">
        <v>89</v>
      </c>
      <c r="AV353" s="13" t="s">
        <v>89</v>
      </c>
      <c r="AW353" s="13" t="s">
        <v>35</v>
      </c>
      <c r="AX353" s="13" t="s">
        <v>79</v>
      </c>
      <c r="AY353" s="192" t="s">
        <v>177</v>
      </c>
    </row>
    <row r="354" spans="1:65" s="13" customFormat="1">
      <c r="B354" s="190"/>
      <c r="D354" s="191" t="s">
        <v>184</v>
      </c>
      <c r="E354" s="192" t="s">
        <v>1</v>
      </c>
      <c r="F354" s="193" t="s">
        <v>1805</v>
      </c>
      <c r="H354" s="194">
        <v>1.5</v>
      </c>
      <c r="I354" s="195"/>
      <c r="L354" s="190"/>
      <c r="M354" s="196"/>
      <c r="N354" s="197"/>
      <c r="O354" s="197"/>
      <c r="P354" s="197"/>
      <c r="Q354" s="197"/>
      <c r="R354" s="197"/>
      <c r="S354" s="197"/>
      <c r="T354" s="198"/>
      <c r="AT354" s="192" t="s">
        <v>184</v>
      </c>
      <c r="AU354" s="192" t="s">
        <v>89</v>
      </c>
      <c r="AV354" s="13" t="s">
        <v>89</v>
      </c>
      <c r="AW354" s="13" t="s">
        <v>35</v>
      </c>
      <c r="AX354" s="13" t="s">
        <v>79</v>
      </c>
      <c r="AY354" s="192" t="s">
        <v>177</v>
      </c>
    </row>
    <row r="355" spans="1:65" s="14" customFormat="1">
      <c r="B355" s="199"/>
      <c r="D355" s="191" t="s">
        <v>184</v>
      </c>
      <c r="E355" s="200" t="s">
        <v>1</v>
      </c>
      <c r="F355" s="201" t="s">
        <v>186</v>
      </c>
      <c r="H355" s="202">
        <v>3</v>
      </c>
      <c r="I355" s="203"/>
      <c r="L355" s="199"/>
      <c r="M355" s="204"/>
      <c r="N355" s="205"/>
      <c r="O355" s="205"/>
      <c r="P355" s="205"/>
      <c r="Q355" s="205"/>
      <c r="R355" s="205"/>
      <c r="S355" s="205"/>
      <c r="T355" s="206"/>
      <c r="AT355" s="200" t="s">
        <v>184</v>
      </c>
      <c r="AU355" s="200" t="s">
        <v>89</v>
      </c>
      <c r="AV355" s="14" t="s">
        <v>183</v>
      </c>
      <c r="AW355" s="14" t="s">
        <v>35</v>
      </c>
      <c r="AX355" s="14" t="s">
        <v>87</v>
      </c>
      <c r="AY355" s="200" t="s">
        <v>177</v>
      </c>
    </row>
    <row r="356" spans="1:65" s="12" customFormat="1" ht="22.95" customHeight="1">
      <c r="B356" s="163"/>
      <c r="D356" s="164" t="s">
        <v>78</v>
      </c>
      <c r="E356" s="174" t="s">
        <v>733</v>
      </c>
      <c r="F356" s="174" t="s">
        <v>734</v>
      </c>
      <c r="I356" s="166"/>
      <c r="J356" s="175">
        <f>BK356</f>
        <v>0</v>
      </c>
      <c r="L356" s="163"/>
      <c r="M356" s="168"/>
      <c r="N356" s="169"/>
      <c r="O356" s="169"/>
      <c r="P356" s="170">
        <f>SUM(P357:P362)</f>
        <v>0</v>
      </c>
      <c r="Q356" s="169"/>
      <c r="R356" s="170">
        <f>SUM(R357:R362)</f>
        <v>0</v>
      </c>
      <c r="S356" s="169"/>
      <c r="T356" s="171">
        <f>SUM(T357:T362)</f>
        <v>0</v>
      </c>
      <c r="AR356" s="164" t="s">
        <v>87</v>
      </c>
      <c r="AT356" s="172" t="s">
        <v>78</v>
      </c>
      <c r="AU356" s="172" t="s">
        <v>87</v>
      </c>
      <c r="AY356" s="164" t="s">
        <v>177</v>
      </c>
      <c r="BK356" s="173">
        <f>SUM(BK357:BK362)</f>
        <v>0</v>
      </c>
    </row>
    <row r="357" spans="1:65" s="2" customFormat="1" ht="16.5" customHeight="1">
      <c r="A357" s="33"/>
      <c r="B357" s="141"/>
      <c r="C357" s="176" t="s">
        <v>735</v>
      </c>
      <c r="D357" s="176" t="s">
        <v>179</v>
      </c>
      <c r="E357" s="177" t="s">
        <v>736</v>
      </c>
      <c r="F357" s="178" t="s">
        <v>737</v>
      </c>
      <c r="G357" s="179" t="s">
        <v>232</v>
      </c>
      <c r="H357" s="180">
        <v>0.65300000000000002</v>
      </c>
      <c r="I357" s="181"/>
      <c r="J357" s="182">
        <f>ROUND(I357*H357,2)</f>
        <v>0</v>
      </c>
      <c r="K357" s="183"/>
      <c r="L357" s="34"/>
      <c r="M357" s="184" t="s">
        <v>1</v>
      </c>
      <c r="N357" s="185" t="s">
        <v>44</v>
      </c>
      <c r="O357" s="59"/>
      <c r="P357" s="186">
        <f>O357*H357</f>
        <v>0</v>
      </c>
      <c r="Q357" s="186">
        <v>0</v>
      </c>
      <c r="R357" s="186">
        <f>Q357*H357</f>
        <v>0</v>
      </c>
      <c r="S357" s="186">
        <v>0</v>
      </c>
      <c r="T357" s="187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88" t="s">
        <v>183</v>
      </c>
      <c r="AT357" s="188" t="s">
        <v>179</v>
      </c>
      <c r="AU357" s="188" t="s">
        <v>89</v>
      </c>
      <c r="AY357" s="18" t="s">
        <v>177</v>
      </c>
      <c r="BE357" s="189">
        <f>IF(N357="základní",J357,0)</f>
        <v>0</v>
      </c>
      <c r="BF357" s="189">
        <f>IF(N357="snížená",J357,0)</f>
        <v>0</v>
      </c>
      <c r="BG357" s="189">
        <f>IF(N357="zákl. přenesená",J357,0)</f>
        <v>0</v>
      </c>
      <c r="BH357" s="189">
        <f>IF(N357="sníž. přenesená",J357,0)</f>
        <v>0</v>
      </c>
      <c r="BI357" s="189">
        <f>IF(N357="nulová",J357,0)</f>
        <v>0</v>
      </c>
      <c r="BJ357" s="18" t="s">
        <v>87</v>
      </c>
      <c r="BK357" s="189">
        <f>ROUND(I357*H357,2)</f>
        <v>0</v>
      </c>
      <c r="BL357" s="18" t="s">
        <v>183</v>
      </c>
      <c r="BM357" s="188" t="s">
        <v>738</v>
      </c>
    </row>
    <row r="358" spans="1:65" s="2" customFormat="1" ht="16.5" customHeight="1">
      <c r="A358" s="33"/>
      <c r="B358" s="141"/>
      <c r="C358" s="176" t="s">
        <v>529</v>
      </c>
      <c r="D358" s="176" t="s">
        <v>179</v>
      </c>
      <c r="E358" s="177" t="s">
        <v>739</v>
      </c>
      <c r="F358" s="178" t="s">
        <v>740</v>
      </c>
      <c r="G358" s="179" t="s">
        <v>232</v>
      </c>
      <c r="H358" s="180">
        <v>0.65300000000000002</v>
      </c>
      <c r="I358" s="181"/>
      <c r="J358" s="182">
        <f>ROUND(I358*H358,2)</f>
        <v>0</v>
      </c>
      <c r="K358" s="183"/>
      <c r="L358" s="34"/>
      <c r="M358" s="184" t="s">
        <v>1</v>
      </c>
      <c r="N358" s="185" t="s">
        <v>44</v>
      </c>
      <c r="O358" s="59"/>
      <c r="P358" s="186">
        <f>O358*H358</f>
        <v>0</v>
      </c>
      <c r="Q358" s="186">
        <v>0</v>
      </c>
      <c r="R358" s="186">
        <f>Q358*H358</f>
        <v>0</v>
      </c>
      <c r="S358" s="186">
        <v>0</v>
      </c>
      <c r="T358" s="187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88" t="s">
        <v>183</v>
      </c>
      <c r="AT358" s="188" t="s">
        <v>179</v>
      </c>
      <c r="AU358" s="188" t="s">
        <v>89</v>
      </c>
      <c r="AY358" s="18" t="s">
        <v>177</v>
      </c>
      <c r="BE358" s="189">
        <f>IF(N358="základní",J358,0)</f>
        <v>0</v>
      </c>
      <c r="BF358" s="189">
        <f>IF(N358="snížená",J358,0)</f>
        <v>0</v>
      </c>
      <c r="BG358" s="189">
        <f>IF(N358="zákl. přenesená",J358,0)</f>
        <v>0</v>
      </c>
      <c r="BH358" s="189">
        <f>IF(N358="sníž. přenesená",J358,0)</f>
        <v>0</v>
      </c>
      <c r="BI358" s="189">
        <f>IF(N358="nulová",J358,0)</f>
        <v>0</v>
      </c>
      <c r="BJ358" s="18" t="s">
        <v>87</v>
      </c>
      <c r="BK358" s="189">
        <f>ROUND(I358*H358,2)</f>
        <v>0</v>
      </c>
      <c r="BL358" s="18" t="s">
        <v>183</v>
      </c>
      <c r="BM358" s="188" t="s">
        <v>741</v>
      </c>
    </row>
    <row r="359" spans="1:65" s="2" customFormat="1" ht="16.5" customHeight="1">
      <c r="A359" s="33"/>
      <c r="B359" s="141"/>
      <c r="C359" s="176" t="s">
        <v>742</v>
      </c>
      <c r="D359" s="176" t="s">
        <v>179</v>
      </c>
      <c r="E359" s="177" t="s">
        <v>743</v>
      </c>
      <c r="F359" s="178" t="s">
        <v>744</v>
      </c>
      <c r="G359" s="179" t="s">
        <v>232</v>
      </c>
      <c r="H359" s="180">
        <v>3.2650000000000001</v>
      </c>
      <c r="I359" s="181"/>
      <c r="J359" s="182">
        <f>ROUND(I359*H359,2)</f>
        <v>0</v>
      </c>
      <c r="K359" s="183"/>
      <c r="L359" s="34"/>
      <c r="M359" s="184" t="s">
        <v>1</v>
      </c>
      <c r="N359" s="185" t="s">
        <v>44</v>
      </c>
      <c r="O359" s="59"/>
      <c r="P359" s="186">
        <f>O359*H359</f>
        <v>0</v>
      </c>
      <c r="Q359" s="186">
        <v>0</v>
      </c>
      <c r="R359" s="186">
        <f>Q359*H359</f>
        <v>0</v>
      </c>
      <c r="S359" s="186">
        <v>0</v>
      </c>
      <c r="T359" s="187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88" t="s">
        <v>183</v>
      </c>
      <c r="AT359" s="188" t="s">
        <v>179</v>
      </c>
      <c r="AU359" s="188" t="s">
        <v>89</v>
      </c>
      <c r="AY359" s="18" t="s">
        <v>177</v>
      </c>
      <c r="BE359" s="189">
        <f>IF(N359="základní",J359,0)</f>
        <v>0</v>
      </c>
      <c r="BF359" s="189">
        <f>IF(N359="snížená",J359,0)</f>
        <v>0</v>
      </c>
      <c r="BG359" s="189">
        <f>IF(N359="zákl. přenesená",J359,0)</f>
        <v>0</v>
      </c>
      <c r="BH359" s="189">
        <f>IF(N359="sníž. přenesená",J359,0)</f>
        <v>0</v>
      </c>
      <c r="BI359" s="189">
        <f>IF(N359="nulová",J359,0)</f>
        <v>0</v>
      </c>
      <c r="BJ359" s="18" t="s">
        <v>87</v>
      </c>
      <c r="BK359" s="189">
        <f>ROUND(I359*H359,2)</f>
        <v>0</v>
      </c>
      <c r="BL359" s="18" t="s">
        <v>183</v>
      </c>
      <c r="BM359" s="188" t="s">
        <v>745</v>
      </c>
    </row>
    <row r="360" spans="1:65" s="13" customFormat="1">
      <c r="B360" s="190"/>
      <c r="D360" s="191" t="s">
        <v>184</v>
      </c>
      <c r="F360" s="193" t="s">
        <v>1806</v>
      </c>
      <c r="H360" s="194">
        <v>3.2650000000000001</v>
      </c>
      <c r="I360" s="195"/>
      <c r="L360" s="190"/>
      <c r="M360" s="196"/>
      <c r="N360" s="197"/>
      <c r="O360" s="197"/>
      <c r="P360" s="197"/>
      <c r="Q360" s="197"/>
      <c r="R360" s="197"/>
      <c r="S360" s="197"/>
      <c r="T360" s="198"/>
      <c r="AT360" s="192" t="s">
        <v>184</v>
      </c>
      <c r="AU360" s="192" t="s">
        <v>89</v>
      </c>
      <c r="AV360" s="13" t="s">
        <v>89</v>
      </c>
      <c r="AW360" s="13" t="s">
        <v>3</v>
      </c>
      <c r="AX360" s="13" t="s">
        <v>87</v>
      </c>
      <c r="AY360" s="192" t="s">
        <v>177</v>
      </c>
    </row>
    <row r="361" spans="1:65" s="2" customFormat="1" ht="16.5" customHeight="1">
      <c r="A361" s="33"/>
      <c r="B361" s="141"/>
      <c r="C361" s="176" t="s">
        <v>537</v>
      </c>
      <c r="D361" s="176" t="s">
        <v>179</v>
      </c>
      <c r="E361" s="177" t="s">
        <v>747</v>
      </c>
      <c r="F361" s="178" t="s">
        <v>748</v>
      </c>
      <c r="G361" s="179" t="s">
        <v>232</v>
      </c>
      <c r="H361" s="180">
        <v>0.65300000000000002</v>
      </c>
      <c r="I361" s="181"/>
      <c r="J361" s="182">
        <f>ROUND(I361*H361,2)</f>
        <v>0</v>
      </c>
      <c r="K361" s="183"/>
      <c r="L361" s="34"/>
      <c r="M361" s="184" t="s">
        <v>1</v>
      </c>
      <c r="N361" s="185" t="s">
        <v>44</v>
      </c>
      <c r="O361" s="59"/>
      <c r="P361" s="186">
        <f>O361*H361</f>
        <v>0</v>
      </c>
      <c r="Q361" s="186">
        <v>0</v>
      </c>
      <c r="R361" s="186">
        <f>Q361*H361</f>
        <v>0</v>
      </c>
      <c r="S361" s="186">
        <v>0</v>
      </c>
      <c r="T361" s="187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88" t="s">
        <v>183</v>
      </c>
      <c r="AT361" s="188" t="s">
        <v>179</v>
      </c>
      <c r="AU361" s="188" t="s">
        <v>89</v>
      </c>
      <c r="AY361" s="18" t="s">
        <v>177</v>
      </c>
      <c r="BE361" s="189">
        <f>IF(N361="základní",J361,0)</f>
        <v>0</v>
      </c>
      <c r="BF361" s="189">
        <f>IF(N361="snížená",J361,0)</f>
        <v>0</v>
      </c>
      <c r="BG361" s="189">
        <f>IF(N361="zákl. přenesená",J361,0)</f>
        <v>0</v>
      </c>
      <c r="BH361" s="189">
        <f>IF(N361="sníž. přenesená",J361,0)</f>
        <v>0</v>
      </c>
      <c r="BI361" s="189">
        <f>IF(N361="nulová",J361,0)</f>
        <v>0</v>
      </c>
      <c r="BJ361" s="18" t="s">
        <v>87</v>
      </c>
      <c r="BK361" s="189">
        <f>ROUND(I361*H361,2)</f>
        <v>0</v>
      </c>
      <c r="BL361" s="18" t="s">
        <v>183</v>
      </c>
      <c r="BM361" s="188" t="s">
        <v>749</v>
      </c>
    </row>
    <row r="362" spans="1:65" s="2" customFormat="1" ht="16.5" customHeight="1">
      <c r="A362" s="33"/>
      <c r="B362" s="141"/>
      <c r="C362" s="176" t="s">
        <v>750</v>
      </c>
      <c r="D362" s="176" t="s">
        <v>179</v>
      </c>
      <c r="E362" s="177" t="s">
        <v>751</v>
      </c>
      <c r="F362" s="178" t="s">
        <v>752</v>
      </c>
      <c r="G362" s="179" t="s">
        <v>232</v>
      </c>
      <c r="H362" s="180">
        <v>0.65300000000000002</v>
      </c>
      <c r="I362" s="181"/>
      <c r="J362" s="182">
        <f>ROUND(I362*H362,2)</f>
        <v>0</v>
      </c>
      <c r="K362" s="183"/>
      <c r="L362" s="34"/>
      <c r="M362" s="184" t="s">
        <v>1</v>
      </c>
      <c r="N362" s="185" t="s">
        <v>44</v>
      </c>
      <c r="O362" s="59"/>
      <c r="P362" s="186">
        <f>O362*H362</f>
        <v>0</v>
      </c>
      <c r="Q362" s="186">
        <v>0</v>
      </c>
      <c r="R362" s="186">
        <f>Q362*H362</f>
        <v>0</v>
      </c>
      <c r="S362" s="186">
        <v>0</v>
      </c>
      <c r="T362" s="187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88" t="s">
        <v>183</v>
      </c>
      <c r="AT362" s="188" t="s">
        <v>179</v>
      </c>
      <c r="AU362" s="188" t="s">
        <v>89</v>
      </c>
      <c r="AY362" s="18" t="s">
        <v>177</v>
      </c>
      <c r="BE362" s="189">
        <f>IF(N362="základní",J362,0)</f>
        <v>0</v>
      </c>
      <c r="BF362" s="189">
        <f>IF(N362="snížená",J362,0)</f>
        <v>0</v>
      </c>
      <c r="BG362" s="189">
        <f>IF(N362="zákl. přenesená",J362,0)</f>
        <v>0</v>
      </c>
      <c r="BH362" s="189">
        <f>IF(N362="sníž. přenesená",J362,0)</f>
        <v>0</v>
      </c>
      <c r="BI362" s="189">
        <f>IF(N362="nulová",J362,0)</f>
        <v>0</v>
      </c>
      <c r="BJ362" s="18" t="s">
        <v>87</v>
      </c>
      <c r="BK362" s="189">
        <f>ROUND(I362*H362,2)</f>
        <v>0</v>
      </c>
      <c r="BL362" s="18" t="s">
        <v>183</v>
      </c>
      <c r="BM362" s="188" t="s">
        <v>753</v>
      </c>
    </row>
    <row r="363" spans="1:65" s="12" customFormat="1" ht="22.95" customHeight="1">
      <c r="B363" s="163"/>
      <c r="D363" s="164" t="s">
        <v>78</v>
      </c>
      <c r="E363" s="174" t="s">
        <v>754</v>
      </c>
      <c r="F363" s="174" t="s">
        <v>755</v>
      </c>
      <c r="I363" s="166"/>
      <c r="J363" s="175">
        <f>BK363</f>
        <v>0</v>
      </c>
      <c r="L363" s="163"/>
      <c r="M363" s="168"/>
      <c r="N363" s="169"/>
      <c r="O363" s="169"/>
      <c r="P363" s="170">
        <f>P364</f>
        <v>0</v>
      </c>
      <c r="Q363" s="169"/>
      <c r="R363" s="170">
        <f>R364</f>
        <v>0</v>
      </c>
      <c r="S363" s="169"/>
      <c r="T363" s="171">
        <f>T364</f>
        <v>0</v>
      </c>
      <c r="AR363" s="164" t="s">
        <v>87</v>
      </c>
      <c r="AT363" s="172" t="s">
        <v>78</v>
      </c>
      <c r="AU363" s="172" t="s">
        <v>87</v>
      </c>
      <c r="AY363" s="164" t="s">
        <v>177</v>
      </c>
      <c r="BK363" s="173">
        <f>BK364</f>
        <v>0</v>
      </c>
    </row>
    <row r="364" spans="1:65" s="2" customFormat="1" ht="16.5" customHeight="1">
      <c r="A364" s="33"/>
      <c r="B364" s="141"/>
      <c r="C364" s="176" t="s">
        <v>543</v>
      </c>
      <c r="D364" s="176" t="s">
        <v>179</v>
      </c>
      <c r="E364" s="177" t="s">
        <v>756</v>
      </c>
      <c r="F364" s="178" t="s">
        <v>757</v>
      </c>
      <c r="G364" s="179" t="s">
        <v>232</v>
      </c>
      <c r="H364" s="180">
        <v>6.6559999999999997</v>
      </c>
      <c r="I364" s="181"/>
      <c r="J364" s="182">
        <f>ROUND(I364*H364,2)</f>
        <v>0</v>
      </c>
      <c r="K364" s="183"/>
      <c r="L364" s="34"/>
      <c r="M364" s="184" t="s">
        <v>1</v>
      </c>
      <c r="N364" s="185" t="s">
        <v>44</v>
      </c>
      <c r="O364" s="59"/>
      <c r="P364" s="186">
        <f>O364*H364</f>
        <v>0</v>
      </c>
      <c r="Q364" s="186">
        <v>0</v>
      </c>
      <c r="R364" s="186">
        <f>Q364*H364</f>
        <v>0</v>
      </c>
      <c r="S364" s="186">
        <v>0</v>
      </c>
      <c r="T364" s="187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88" t="s">
        <v>183</v>
      </c>
      <c r="AT364" s="188" t="s">
        <v>179</v>
      </c>
      <c r="AU364" s="188" t="s">
        <v>89</v>
      </c>
      <c r="AY364" s="18" t="s">
        <v>177</v>
      </c>
      <c r="BE364" s="189">
        <f>IF(N364="základní",J364,0)</f>
        <v>0</v>
      </c>
      <c r="BF364" s="189">
        <f>IF(N364="snížená",J364,0)</f>
        <v>0</v>
      </c>
      <c r="BG364" s="189">
        <f>IF(N364="zákl. přenesená",J364,0)</f>
        <v>0</v>
      </c>
      <c r="BH364" s="189">
        <f>IF(N364="sníž. přenesená",J364,0)</f>
        <v>0</v>
      </c>
      <c r="BI364" s="189">
        <f>IF(N364="nulová",J364,0)</f>
        <v>0</v>
      </c>
      <c r="BJ364" s="18" t="s">
        <v>87</v>
      </c>
      <c r="BK364" s="189">
        <f>ROUND(I364*H364,2)</f>
        <v>0</v>
      </c>
      <c r="BL364" s="18" t="s">
        <v>183</v>
      </c>
      <c r="BM364" s="188" t="s">
        <v>758</v>
      </c>
    </row>
    <row r="365" spans="1:65" s="12" customFormat="1" ht="25.95" customHeight="1">
      <c r="B365" s="163"/>
      <c r="D365" s="164" t="s">
        <v>78</v>
      </c>
      <c r="E365" s="165" t="s">
        <v>759</v>
      </c>
      <c r="F365" s="165" t="s">
        <v>760</v>
      </c>
      <c r="I365" s="166"/>
      <c r="J365" s="167">
        <f>BK365</f>
        <v>0</v>
      </c>
      <c r="L365" s="163"/>
      <c r="M365" s="168"/>
      <c r="N365" s="169"/>
      <c r="O365" s="169"/>
      <c r="P365" s="170">
        <f>P366+P376+P401+P424+P445+P470+P482+P492+P500+P507</f>
        <v>0</v>
      </c>
      <c r="Q365" s="169"/>
      <c r="R365" s="170">
        <f>R366+R376+R401+R424+R445+R470+R482+R492+R500+R507</f>
        <v>0.68594109999999997</v>
      </c>
      <c r="S365" s="169"/>
      <c r="T365" s="171">
        <f>T366+T376+T401+T424+T445+T470+T482+T492+T500+T507</f>
        <v>2.7578999999999999E-2</v>
      </c>
      <c r="AR365" s="164" t="s">
        <v>89</v>
      </c>
      <c r="AT365" s="172" t="s">
        <v>78</v>
      </c>
      <c r="AU365" s="172" t="s">
        <v>79</v>
      </c>
      <c r="AY365" s="164" t="s">
        <v>177</v>
      </c>
      <c r="BK365" s="173">
        <f>BK366+BK376+BK401+BK424+BK445+BK470+BK482+BK492+BK500+BK507</f>
        <v>0</v>
      </c>
    </row>
    <row r="366" spans="1:65" s="12" customFormat="1" ht="22.95" customHeight="1">
      <c r="B366" s="163"/>
      <c r="D366" s="164" t="s">
        <v>78</v>
      </c>
      <c r="E366" s="174" t="s">
        <v>761</v>
      </c>
      <c r="F366" s="174" t="s">
        <v>762</v>
      </c>
      <c r="I366" s="166"/>
      <c r="J366" s="175">
        <f>BK366</f>
        <v>0</v>
      </c>
      <c r="L366" s="163"/>
      <c r="M366" s="168"/>
      <c r="N366" s="169"/>
      <c r="O366" s="169"/>
      <c r="P366" s="170">
        <f>SUM(P367:P375)</f>
        <v>0</v>
      </c>
      <c r="Q366" s="169"/>
      <c r="R366" s="170">
        <f>SUM(R367:R375)</f>
        <v>6.7983000000000002E-3</v>
      </c>
      <c r="S366" s="169"/>
      <c r="T366" s="171">
        <f>SUM(T367:T375)</f>
        <v>0</v>
      </c>
      <c r="AR366" s="164" t="s">
        <v>89</v>
      </c>
      <c r="AT366" s="172" t="s">
        <v>78</v>
      </c>
      <c r="AU366" s="172" t="s">
        <v>87</v>
      </c>
      <c r="AY366" s="164" t="s">
        <v>177</v>
      </c>
      <c r="BK366" s="173">
        <f>SUM(BK367:BK375)</f>
        <v>0</v>
      </c>
    </row>
    <row r="367" spans="1:65" s="2" customFormat="1" ht="16.5" customHeight="1">
      <c r="A367" s="33"/>
      <c r="B367" s="141"/>
      <c r="C367" s="176" t="s">
        <v>777</v>
      </c>
      <c r="D367" s="176" t="s">
        <v>179</v>
      </c>
      <c r="E367" s="177" t="s">
        <v>778</v>
      </c>
      <c r="F367" s="178" t="s">
        <v>779</v>
      </c>
      <c r="G367" s="179" t="s">
        <v>182</v>
      </c>
      <c r="H367" s="180">
        <v>6.51</v>
      </c>
      <c r="I367" s="181"/>
      <c r="J367" s="182">
        <f>ROUND(I367*H367,2)</f>
        <v>0</v>
      </c>
      <c r="K367" s="183"/>
      <c r="L367" s="34"/>
      <c r="M367" s="184" t="s">
        <v>1</v>
      </c>
      <c r="N367" s="185" t="s">
        <v>44</v>
      </c>
      <c r="O367" s="59"/>
      <c r="P367" s="186">
        <f>O367*H367</f>
        <v>0</v>
      </c>
      <c r="Q367" s="186">
        <v>6.3000000000000003E-4</v>
      </c>
      <c r="R367" s="186">
        <f>Q367*H367</f>
        <v>4.1013000000000004E-3</v>
      </c>
      <c r="S367" s="186">
        <v>0</v>
      </c>
      <c r="T367" s="187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88" t="s">
        <v>297</v>
      </c>
      <c r="AT367" s="188" t="s">
        <v>179</v>
      </c>
      <c r="AU367" s="188" t="s">
        <v>89</v>
      </c>
      <c r="AY367" s="18" t="s">
        <v>177</v>
      </c>
      <c r="BE367" s="189">
        <f>IF(N367="základní",J367,0)</f>
        <v>0</v>
      </c>
      <c r="BF367" s="189">
        <f>IF(N367="snížená",J367,0)</f>
        <v>0</v>
      </c>
      <c r="BG367" s="189">
        <f>IF(N367="zákl. přenesená",J367,0)</f>
        <v>0</v>
      </c>
      <c r="BH367" s="189">
        <f>IF(N367="sníž. přenesená",J367,0)</f>
        <v>0</v>
      </c>
      <c r="BI367" s="189">
        <f>IF(N367="nulová",J367,0)</f>
        <v>0</v>
      </c>
      <c r="BJ367" s="18" t="s">
        <v>87</v>
      </c>
      <c r="BK367" s="189">
        <f>ROUND(I367*H367,2)</f>
        <v>0</v>
      </c>
      <c r="BL367" s="18" t="s">
        <v>297</v>
      </c>
      <c r="BM367" s="188" t="s">
        <v>780</v>
      </c>
    </row>
    <row r="368" spans="1:65" s="15" customFormat="1">
      <c r="B368" s="207"/>
      <c r="D368" s="191" t="s">
        <v>184</v>
      </c>
      <c r="E368" s="208" t="s">
        <v>1</v>
      </c>
      <c r="F368" s="209" t="s">
        <v>192</v>
      </c>
      <c r="H368" s="208" t="s">
        <v>1</v>
      </c>
      <c r="I368" s="210"/>
      <c r="L368" s="207"/>
      <c r="M368" s="211"/>
      <c r="N368" s="212"/>
      <c r="O368" s="212"/>
      <c r="P368" s="212"/>
      <c r="Q368" s="212"/>
      <c r="R368" s="212"/>
      <c r="S368" s="212"/>
      <c r="T368" s="213"/>
      <c r="AT368" s="208" t="s">
        <v>184</v>
      </c>
      <c r="AU368" s="208" t="s">
        <v>89</v>
      </c>
      <c r="AV368" s="15" t="s">
        <v>87</v>
      </c>
      <c r="AW368" s="15" t="s">
        <v>35</v>
      </c>
      <c r="AX368" s="15" t="s">
        <v>79</v>
      </c>
      <c r="AY368" s="208" t="s">
        <v>177</v>
      </c>
    </row>
    <row r="369" spans="1:65" s="13" customFormat="1">
      <c r="B369" s="190"/>
      <c r="D369" s="191" t="s">
        <v>184</v>
      </c>
      <c r="E369" s="192" t="s">
        <v>1</v>
      </c>
      <c r="F369" s="193" t="s">
        <v>1807</v>
      </c>
      <c r="H369" s="194">
        <v>6.51</v>
      </c>
      <c r="I369" s="195"/>
      <c r="L369" s="190"/>
      <c r="M369" s="196"/>
      <c r="N369" s="197"/>
      <c r="O369" s="197"/>
      <c r="P369" s="197"/>
      <c r="Q369" s="197"/>
      <c r="R369" s="197"/>
      <c r="S369" s="197"/>
      <c r="T369" s="198"/>
      <c r="AT369" s="192" t="s">
        <v>184</v>
      </c>
      <c r="AU369" s="192" t="s">
        <v>89</v>
      </c>
      <c r="AV369" s="13" t="s">
        <v>89</v>
      </c>
      <c r="AW369" s="13" t="s">
        <v>35</v>
      </c>
      <c r="AX369" s="13" t="s">
        <v>79</v>
      </c>
      <c r="AY369" s="192" t="s">
        <v>177</v>
      </c>
    </row>
    <row r="370" spans="1:65" s="14" customFormat="1">
      <c r="B370" s="199"/>
      <c r="D370" s="191" t="s">
        <v>184</v>
      </c>
      <c r="E370" s="200" t="s">
        <v>1</v>
      </c>
      <c r="F370" s="201" t="s">
        <v>186</v>
      </c>
      <c r="H370" s="202">
        <v>6.51</v>
      </c>
      <c r="I370" s="203"/>
      <c r="L370" s="199"/>
      <c r="M370" s="204"/>
      <c r="N370" s="205"/>
      <c r="O370" s="205"/>
      <c r="P370" s="205"/>
      <c r="Q370" s="205"/>
      <c r="R370" s="205"/>
      <c r="S370" s="205"/>
      <c r="T370" s="206"/>
      <c r="AT370" s="200" t="s">
        <v>184</v>
      </c>
      <c r="AU370" s="200" t="s">
        <v>89</v>
      </c>
      <c r="AV370" s="14" t="s">
        <v>183</v>
      </c>
      <c r="AW370" s="14" t="s">
        <v>35</v>
      </c>
      <c r="AX370" s="14" t="s">
        <v>87</v>
      </c>
      <c r="AY370" s="200" t="s">
        <v>177</v>
      </c>
    </row>
    <row r="371" spans="1:65" s="2" customFormat="1" ht="16.5" customHeight="1">
      <c r="A371" s="33"/>
      <c r="B371" s="141"/>
      <c r="C371" s="176" t="s">
        <v>783</v>
      </c>
      <c r="D371" s="176" t="s">
        <v>179</v>
      </c>
      <c r="E371" s="177" t="s">
        <v>784</v>
      </c>
      <c r="F371" s="178" t="s">
        <v>785</v>
      </c>
      <c r="G371" s="179" t="s">
        <v>282</v>
      </c>
      <c r="H371" s="180">
        <v>9.3000000000000007</v>
      </c>
      <c r="I371" s="181"/>
      <c r="J371" s="182">
        <f>ROUND(I371*H371,2)</f>
        <v>0</v>
      </c>
      <c r="K371" s="183"/>
      <c r="L371" s="34"/>
      <c r="M371" s="184" t="s">
        <v>1</v>
      </c>
      <c r="N371" s="185" t="s">
        <v>44</v>
      </c>
      <c r="O371" s="59"/>
      <c r="P371" s="186">
        <f>O371*H371</f>
        <v>0</v>
      </c>
      <c r="Q371" s="186">
        <v>2.9E-4</v>
      </c>
      <c r="R371" s="186">
        <f>Q371*H371</f>
        <v>2.6970000000000002E-3</v>
      </c>
      <c r="S371" s="186">
        <v>0</v>
      </c>
      <c r="T371" s="187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88" t="s">
        <v>297</v>
      </c>
      <c r="AT371" s="188" t="s">
        <v>179</v>
      </c>
      <c r="AU371" s="188" t="s">
        <v>89</v>
      </c>
      <c r="AY371" s="18" t="s">
        <v>177</v>
      </c>
      <c r="BE371" s="189">
        <f>IF(N371="základní",J371,0)</f>
        <v>0</v>
      </c>
      <c r="BF371" s="189">
        <f>IF(N371="snížená",J371,0)</f>
        <v>0</v>
      </c>
      <c r="BG371" s="189">
        <f>IF(N371="zákl. přenesená",J371,0)</f>
        <v>0</v>
      </c>
      <c r="BH371" s="189">
        <f>IF(N371="sníž. přenesená",J371,0)</f>
        <v>0</v>
      </c>
      <c r="BI371" s="189">
        <f>IF(N371="nulová",J371,0)</f>
        <v>0</v>
      </c>
      <c r="BJ371" s="18" t="s">
        <v>87</v>
      </c>
      <c r="BK371" s="189">
        <f>ROUND(I371*H371,2)</f>
        <v>0</v>
      </c>
      <c r="BL371" s="18" t="s">
        <v>297</v>
      </c>
      <c r="BM371" s="188" t="s">
        <v>786</v>
      </c>
    </row>
    <row r="372" spans="1:65" s="15" customFormat="1">
      <c r="B372" s="207"/>
      <c r="D372" s="191" t="s">
        <v>184</v>
      </c>
      <c r="E372" s="208" t="s">
        <v>1</v>
      </c>
      <c r="F372" s="209" t="s">
        <v>192</v>
      </c>
      <c r="H372" s="208" t="s">
        <v>1</v>
      </c>
      <c r="I372" s="210"/>
      <c r="L372" s="207"/>
      <c r="M372" s="211"/>
      <c r="N372" s="212"/>
      <c r="O372" s="212"/>
      <c r="P372" s="212"/>
      <c r="Q372" s="212"/>
      <c r="R372" s="212"/>
      <c r="S372" s="212"/>
      <c r="T372" s="213"/>
      <c r="AT372" s="208" t="s">
        <v>184</v>
      </c>
      <c r="AU372" s="208" t="s">
        <v>89</v>
      </c>
      <c r="AV372" s="15" t="s">
        <v>87</v>
      </c>
      <c r="AW372" s="15" t="s">
        <v>35</v>
      </c>
      <c r="AX372" s="15" t="s">
        <v>79</v>
      </c>
      <c r="AY372" s="208" t="s">
        <v>177</v>
      </c>
    </row>
    <row r="373" spans="1:65" s="13" customFormat="1">
      <c r="B373" s="190"/>
      <c r="D373" s="191" t="s">
        <v>184</v>
      </c>
      <c r="E373" s="192" t="s">
        <v>1</v>
      </c>
      <c r="F373" s="193" t="s">
        <v>1808</v>
      </c>
      <c r="H373" s="194">
        <v>9.3000000000000007</v>
      </c>
      <c r="I373" s="195"/>
      <c r="L373" s="190"/>
      <c r="M373" s="196"/>
      <c r="N373" s="197"/>
      <c r="O373" s="197"/>
      <c r="P373" s="197"/>
      <c r="Q373" s="197"/>
      <c r="R373" s="197"/>
      <c r="S373" s="197"/>
      <c r="T373" s="198"/>
      <c r="AT373" s="192" t="s">
        <v>184</v>
      </c>
      <c r="AU373" s="192" t="s">
        <v>89</v>
      </c>
      <c r="AV373" s="13" t="s">
        <v>89</v>
      </c>
      <c r="AW373" s="13" t="s">
        <v>35</v>
      </c>
      <c r="AX373" s="13" t="s">
        <v>79</v>
      </c>
      <c r="AY373" s="192" t="s">
        <v>177</v>
      </c>
    </row>
    <row r="374" spans="1:65" s="14" customFormat="1">
      <c r="B374" s="199"/>
      <c r="D374" s="191" t="s">
        <v>184</v>
      </c>
      <c r="E374" s="200" t="s">
        <v>1</v>
      </c>
      <c r="F374" s="201" t="s">
        <v>186</v>
      </c>
      <c r="H374" s="202">
        <v>9.3000000000000007</v>
      </c>
      <c r="I374" s="203"/>
      <c r="L374" s="199"/>
      <c r="M374" s="204"/>
      <c r="N374" s="205"/>
      <c r="O374" s="205"/>
      <c r="P374" s="205"/>
      <c r="Q374" s="205"/>
      <c r="R374" s="205"/>
      <c r="S374" s="205"/>
      <c r="T374" s="206"/>
      <c r="AT374" s="200" t="s">
        <v>184</v>
      </c>
      <c r="AU374" s="200" t="s">
        <v>89</v>
      </c>
      <c r="AV374" s="14" t="s">
        <v>183</v>
      </c>
      <c r="AW374" s="14" t="s">
        <v>35</v>
      </c>
      <c r="AX374" s="14" t="s">
        <v>87</v>
      </c>
      <c r="AY374" s="200" t="s">
        <v>177</v>
      </c>
    </row>
    <row r="375" spans="1:65" s="2" customFormat="1" ht="16.5" customHeight="1">
      <c r="A375" s="33"/>
      <c r="B375" s="141"/>
      <c r="C375" s="176" t="s">
        <v>795</v>
      </c>
      <c r="D375" s="176" t="s">
        <v>179</v>
      </c>
      <c r="E375" s="177" t="s">
        <v>796</v>
      </c>
      <c r="F375" s="178" t="s">
        <v>797</v>
      </c>
      <c r="G375" s="179" t="s">
        <v>798</v>
      </c>
      <c r="H375" s="233"/>
      <c r="I375" s="181"/>
      <c r="J375" s="182">
        <f>ROUND(I375*H375,2)</f>
        <v>0</v>
      </c>
      <c r="K375" s="183"/>
      <c r="L375" s="34"/>
      <c r="M375" s="184" t="s">
        <v>1</v>
      </c>
      <c r="N375" s="185" t="s">
        <v>44</v>
      </c>
      <c r="O375" s="59"/>
      <c r="P375" s="186">
        <f>O375*H375</f>
        <v>0</v>
      </c>
      <c r="Q375" s="186">
        <v>0</v>
      </c>
      <c r="R375" s="186">
        <f>Q375*H375</f>
        <v>0</v>
      </c>
      <c r="S375" s="186">
        <v>0</v>
      </c>
      <c r="T375" s="187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88" t="s">
        <v>297</v>
      </c>
      <c r="AT375" s="188" t="s">
        <v>179</v>
      </c>
      <c r="AU375" s="188" t="s">
        <v>89</v>
      </c>
      <c r="AY375" s="18" t="s">
        <v>177</v>
      </c>
      <c r="BE375" s="189">
        <f>IF(N375="základní",J375,0)</f>
        <v>0</v>
      </c>
      <c r="BF375" s="189">
        <f>IF(N375="snížená",J375,0)</f>
        <v>0</v>
      </c>
      <c r="BG375" s="189">
        <f>IF(N375="zákl. přenesená",J375,0)</f>
        <v>0</v>
      </c>
      <c r="BH375" s="189">
        <f>IF(N375="sníž. přenesená",J375,0)</f>
        <v>0</v>
      </c>
      <c r="BI375" s="189">
        <f>IF(N375="nulová",J375,0)</f>
        <v>0</v>
      </c>
      <c r="BJ375" s="18" t="s">
        <v>87</v>
      </c>
      <c r="BK375" s="189">
        <f>ROUND(I375*H375,2)</f>
        <v>0</v>
      </c>
      <c r="BL375" s="18" t="s">
        <v>297</v>
      </c>
      <c r="BM375" s="188" t="s">
        <v>799</v>
      </c>
    </row>
    <row r="376" spans="1:65" s="12" customFormat="1" ht="22.95" customHeight="1">
      <c r="B376" s="163"/>
      <c r="D376" s="164" t="s">
        <v>78</v>
      </c>
      <c r="E376" s="174" t="s">
        <v>800</v>
      </c>
      <c r="F376" s="174" t="s">
        <v>801</v>
      </c>
      <c r="I376" s="166"/>
      <c r="J376" s="175">
        <f>BK376</f>
        <v>0</v>
      </c>
      <c r="L376" s="163"/>
      <c r="M376" s="168"/>
      <c r="N376" s="169"/>
      <c r="O376" s="169"/>
      <c r="P376" s="170">
        <f>SUM(P377:P400)</f>
        <v>0</v>
      </c>
      <c r="Q376" s="169"/>
      <c r="R376" s="170">
        <f>SUM(R377:R400)</f>
        <v>2.6488799999999996E-2</v>
      </c>
      <c r="S376" s="169"/>
      <c r="T376" s="171">
        <f>SUM(T377:T400)</f>
        <v>0</v>
      </c>
      <c r="AR376" s="164" t="s">
        <v>89</v>
      </c>
      <c r="AT376" s="172" t="s">
        <v>78</v>
      </c>
      <c r="AU376" s="172" t="s">
        <v>87</v>
      </c>
      <c r="AY376" s="164" t="s">
        <v>177</v>
      </c>
      <c r="BK376" s="173">
        <f>SUM(BK377:BK400)</f>
        <v>0</v>
      </c>
    </row>
    <row r="377" spans="1:65" s="2" customFormat="1" ht="16.5" customHeight="1">
      <c r="A377" s="33"/>
      <c r="B377" s="141"/>
      <c r="C377" s="176" t="s">
        <v>562</v>
      </c>
      <c r="D377" s="176" t="s">
        <v>179</v>
      </c>
      <c r="E377" s="177" t="s">
        <v>811</v>
      </c>
      <c r="F377" s="178" t="s">
        <v>812</v>
      </c>
      <c r="G377" s="179" t="s">
        <v>182</v>
      </c>
      <c r="H377" s="180">
        <v>5.2</v>
      </c>
      <c r="I377" s="181"/>
      <c r="J377" s="182">
        <f>ROUND(I377*H377,2)</f>
        <v>0</v>
      </c>
      <c r="K377" s="183"/>
      <c r="L377" s="34"/>
      <c r="M377" s="184" t="s">
        <v>1</v>
      </c>
      <c r="N377" s="185" t="s">
        <v>44</v>
      </c>
      <c r="O377" s="59"/>
      <c r="P377" s="186">
        <f>O377*H377</f>
        <v>0</v>
      </c>
      <c r="Q377" s="186">
        <v>1.3999999999999999E-4</v>
      </c>
      <c r="R377" s="186">
        <f>Q377*H377</f>
        <v>7.2799999999999991E-4</v>
      </c>
      <c r="S377" s="186">
        <v>0</v>
      </c>
      <c r="T377" s="187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88" t="s">
        <v>297</v>
      </c>
      <c r="AT377" s="188" t="s">
        <v>179</v>
      </c>
      <c r="AU377" s="188" t="s">
        <v>89</v>
      </c>
      <c r="AY377" s="18" t="s">
        <v>177</v>
      </c>
      <c r="BE377" s="189">
        <f>IF(N377="základní",J377,0)</f>
        <v>0</v>
      </c>
      <c r="BF377" s="189">
        <f>IF(N377="snížená",J377,0)</f>
        <v>0</v>
      </c>
      <c r="BG377" s="189">
        <f>IF(N377="zákl. přenesená",J377,0)</f>
        <v>0</v>
      </c>
      <c r="BH377" s="189">
        <f>IF(N377="sníž. přenesená",J377,0)</f>
        <v>0</v>
      </c>
      <c r="BI377" s="189">
        <f>IF(N377="nulová",J377,0)</f>
        <v>0</v>
      </c>
      <c r="BJ377" s="18" t="s">
        <v>87</v>
      </c>
      <c r="BK377" s="189">
        <f>ROUND(I377*H377,2)</f>
        <v>0</v>
      </c>
      <c r="BL377" s="18" t="s">
        <v>297</v>
      </c>
      <c r="BM377" s="188" t="s">
        <v>813</v>
      </c>
    </row>
    <row r="378" spans="1:65" s="15" customFormat="1">
      <c r="B378" s="207"/>
      <c r="D378" s="191" t="s">
        <v>184</v>
      </c>
      <c r="E378" s="208" t="s">
        <v>1</v>
      </c>
      <c r="F378" s="209" t="s">
        <v>814</v>
      </c>
      <c r="H378" s="208" t="s">
        <v>1</v>
      </c>
      <c r="I378" s="210"/>
      <c r="L378" s="207"/>
      <c r="M378" s="211"/>
      <c r="N378" s="212"/>
      <c r="O378" s="212"/>
      <c r="P378" s="212"/>
      <c r="Q378" s="212"/>
      <c r="R378" s="212"/>
      <c r="S378" s="212"/>
      <c r="T378" s="213"/>
      <c r="AT378" s="208" t="s">
        <v>184</v>
      </c>
      <c r="AU378" s="208" t="s">
        <v>89</v>
      </c>
      <c r="AV378" s="15" t="s">
        <v>87</v>
      </c>
      <c r="AW378" s="15" t="s">
        <v>35</v>
      </c>
      <c r="AX378" s="15" t="s">
        <v>79</v>
      </c>
      <c r="AY378" s="208" t="s">
        <v>177</v>
      </c>
    </row>
    <row r="379" spans="1:65" s="13" customFormat="1">
      <c r="B379" s="190"/>
      <c r="D379" s="191" t="s">
        <v>184</v>
      </c>
      <c r="E379" s="192" t="s">
        <v>1</v>
      </c>
      <c r="F379" s="193" t="s">
        <v>1809</v>
      </c>
      <c r="H379" s="194">
        <v>5.2</v>
      </c>
      <c r="I379" s="195"/>
      <c r="L379" s="190"/>
      <c r="M379" s="196"/>
      <c r="N379" s="197"/>
      <c r="O379" s="197"/>
      <c r="P379" s="197"/>
      <c r="Q379" s="197"/>
      <c r="R379" s="197"/>
      <c r="S379" s="197"/>
      <c r="T379" s="198"/>
      <c r="AT379" s="192" t="s">
        <v>184</v>
      </c>
      <c r="AU379" s="192" t="s">
        <v>89</v>
      </c>
      <c r="AV379" s="13" t="s">
        <v>89</v>
      </c>
      <c r="AW379" s="13" t="s">
        <v>35</v>
      </c>
      <c r="AX379" s="13" t="s">
        <v>79</v>
      </c>
      <c r="AY379" s="192" t="s">
        <v>177</v>
      </c>
    </row>
    <row r="380" spans="1:65" s="14" customFormat="1">
      <c r="B380" s="199"/>
      <c r="D380" s="191" t="s">
        <v>184</v>
      </c>
      <c r="E380" s="200" t="s">
        <v>1</v>
      </c>
      <c r="F380" s="201" t="s">
        <v>186</v>
      </c>
      <c r="H380" s="202">
        <v>5.2</v>
      </c>
      <c r="I380" s="203"/>
      <c r="L380" s="199"/>
      <c r="M380" s="204"/>
      <c r="N380" s="205"/>
      <c r="O380" s="205"/>
      <c r="P380" s="205"/>
      <c r="Q380" s="205"/>
      <c r="R380" s="205"/>
      <c r="S380" s="205"/>
      <c r="T380" s="206"/>
      <c r="AT380" s="200" t="s">
        <v>184</v>
      </c>
      <c r="AU380" s="200" t="s">
        <v>89</v>
      </c>
      <c r="AV380" s="14" t="s">
        <v>183</v>
      </c>
      <c r="AW380" s="14" t="s">
        <v>35</v>
      </c>
      <c r="AX380" s="14" t="s">
        <v>87</v>
      </c>
      <c r="AY380" s="200" t="s">
        <v>177</v>
      </c>
    </row>
    <row r="381" spans="1:65" s="2" customFormat="1" ht="16.5" customHeight="1">
      <c r="A381" s="33"/>
      <c r="B381" s="141"/>
      <c r="C381" s="176" t="s">
        <v>822</v>
      </c>
      <c r="D381" s="176" t="s">
        <v>179</v>
      </c>
      <c r="E381" s="177" t="s">
        <v>823</v>
      </c>
      <c r="F381" s="178" t="s">
        <v>824</v>
      </c>
      <c r="G381" s="179" t="s">
        <v>282</v>
      </c>
      <c r="H381" s="180">
        <v>6.77</v>
      </c>
      <c r="I381" s="181"/>
      <c r="J381" s="182">
        <f>ROUND(I381*H381,2)</f>
        <v>0</v>
      </c>
      <c r="K381" s="183"/>
      <c r="L381" s="34"/>
      <c r="M381" s="184" t="s">
        <v>1</v>
      </c>
      <c r="N381" s="185" t="s">
        <v>44</v>
      </c>
      <c r="O381" s="59"/>
      <c r="P381" s="186">
        <f>O381*H381</f>
        <v>0</v>
      </c>
      <c r="Q381" s="186">
        <v>1.5E-3</v>
      </c>
      <c r="R381" s="186">
        <f>Q381*H381</f>
        <v>1.0154999999999999E-2</v>
      </c>
      <c r="S381" s="186">
        <v>0</v>
      </c>
      <c r="T381" s="187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88" t="s">
        <v>297</v>
      </c>
      <c r="AT381" s="188" t="s">
        <v>179</v>
      </c>
      <c r="AU381" s="188" t="s">
        <v>89</v>
      </c>
      <c r="AY381" s="18" t="s">
        <v>177</v>
      </c>
      <c r="BE381" s="189">
        <f>IF(N381="základní",J381,0)</f>
        <v>0</v>
      </c>
      <c r="BF381" s="189">
        <f>IF(N381="snížená",J381,0)</f>
        <v>0</v>
      </c>
      <c r="BG381" s="189">
        <f>IF(N381="zákl. přenesená",J381,0)</f>
        <v>0</v>
      </c>
      <c r="BH381" s="189">
        <f>IF(N381="sníž. přenesená",J381,0)</f>
        <v>0</v>
      </c>
      <c r="BI381" s="189">
        <f>IF(N381="nulová",J381,0)</f>
        <v>0</v>
      </c>
      <c r="BJ381" s="18" t="s">
        <v>87</v>
      </c>
      <c r="BK381" s="189">
        <f>ROUND(I381*H381,2)</f>
        <v>0</v>
      </c>
      <c r="BL381" s="18" t="s">
        <v>297</v>
      </c>
      <c r="BM381" s="188" t="s">
        <v>825</v>
      </c>
    </row>
    <row r="382" spans="1:65" s="15" customFormat="1">
      <c r="B382" s="207"/>
      <c r="D382" s="191" t="s">
        <v>184</v>
      </c>
      <c r="E382" s="208" t="s">
        <v>1</v>
      </c>
      <c r="F382" s="209" t="s">
        <v>826</v>
      </c>
      <c r="H382" s="208" t="s">
        <v>1</v>
      </c>
      <c r="I382" s="210"/>
      <c r="L382" s="207"/>
      <c r="M382" s="211"/>
      <c r="N382" s="212"/>
      <c r="O382" s="212"/>
      <c r="P382" s="212"/>
      <c r="Q382" s="212"/>
      <c r="R382" s="212"/>
      <c r="S382" s="212"/>
      <c r="T382" s="213"/>
      <c r="AT382" s="208" t="s">
        <v>184</v>
      </c>
      <c r="AU382" s="208" t="s">
        <v>89</v>
      </c>
      <c r="AV382" s="15" t="s">
        <v>87</v>
      </c>
      <c r="AW382" s="15" t="s">
        <v>35</v>
      </c>
      <c r="AX382" s="15" t="s">
        <v>79</v>
      </c>
      <c r="AY382" s="208" t="s">
        <v>177</v>
      </c>
    </row>
    <row r="383" spans="1:65" s="13" customFormat="1">
      <c r="B383" s="190"/>
      <c r="D383" s="191" t="s">
        <v>184</v>
      </c>
      <c r="E383" s="192" t="s">
        <v>1</v>
      </c>
      <c r="F383" s="193" t="s">
        <v>1810</v>
      </c>
      <c r="H383" s="194">
        <v>6.77</v>
      </c>
      <c r="I383" s="195"/>
      <c r="L383" s="190"/>
      <c r="M383" s="196"/>
      <c r="N383" s="197"/>
      <c r="O383" s="197"/>
      <c r="P383" s="197"/>
      <c r="Q383" s="197"/>
      <c r="R383" s="197"/>
      <c r="S383" s="197"/>
      <c r="T383" s="198"/>
      <c r="AT383" s="192" t="s">
        <v>184</v>
      </c>
      <c r="AU383" s="192" t="s">
        <v>89</v>
      </c>
      <c r="AV383" s="13" t="s">
        <v>89</v>
      </c>
      <c r="AW383" s="13" t="s">
        <v>35</v>
      </c>
      <c r="AX383" s="13" t="s">
        <v>79</v>
      </c>
      <c r="AY383" s="192" t="s">
        <v>177</v>
      </c>
    </row>
    <row r="384" spans="1:65" s="14" customFormat="1">
      <c r="B384" s="199"/>
      <c r="D384" s="191" t="s">
        <v>184</v>
      </c>
      <c r="E384" s="200" t="s">
        <v>1</v>
      </c>
      <c r="F384" s="201" t="s">
        <v>186</v>
      </c>
      <c r="H384" s="202">
        <v>6.77</v>
      </c>
      <c r="I384" s="203"/>
      <c r="L384" s="199"/>
      <c r="M384" s="204"/>
      <c r="N384" s="205"/>
      <c r="O384" s="205"/>
      <c r="P384" s="205"/>
      <c r="Q384" s="205"/>
      <c r="R384" s="205"/>
      <c r="S384" s="205"/>
      <c r="T384" s="206"/>
      <c r="AT384" s="200" t="s">
        <v>184</v>
      </c>
      <c r="AU384" s="200" t="s">
        <v>89</v>
      </c>
      <c r="AV384" s="14" t="s">
        <v>183</v>
      </c>
      <c r="AW384" s="14" t="s">
        <v>35</v>
      </c>
      <c r="AX384" s="14" t="s">
        <v>87</v>
      </c>
      <c r="AY384" s="200" t="s">
        <v>177</v>
      </c>
    </row>
    <row r="385" spans="1:65" s="2" customFormat="1" ht="16.5" customHeight="1">
      <c r="A385" s="33"/>
      <c r="B385" s="141"/>
      <c r="C385" s="176" t="s">
        <v>566</v>
      </c>
      <c r="D385" s="176" t="s">
        <v>179</v>
      </c>
      <c r="E385" s="177" t="s">
        <v>829</v>
      </c>
      <c r="F385" s="178" t="s">
        <v>830</v>
      </c>
      <c r="G385" s="179" t="s">
        <v>282</v>
      </c>
      <c r="H385" s="180">
        <v>2.8</v>
      </c>
      <c r="I385" s="181"/>
      <c r="J385" s="182">
        <f>ROUND(I385*H385,2)</f>
        <v>0</v>
      </c>
      <c r="K385" s="183"/>
      <c r="L385" s="34"/>
      <c r="M385" s="184" t="s">
        <v>1</v>
      </c>
      <c r="N385" s="185" t="s">
        <v>44</v>
      </c>
      <c r="O385" s="59"/>
      <c r="P385" s="186">
        <f>O385*H385</f>
        <v>0</v>
      </c>
      <c r="Q385" s="186">
        <v>4.2999999999999999E-4</v>
      </c>
      <c r="R385" s="186">
        <f>Q385*H385</f>
        <v>1.204E-3</v>
      </c>
      <c r="S385" s="186">
        <v>0</v>
      </c>
      <c r="T385" s="187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88" t="s">
        <v>297</v>
      </c>
      <c r="AT385" s="188" t="s">
        <v>179</v>
      </c>
      <c r="AU385" s="188" t="s">
        <v>89</v>
      </c>
      <c r="AY385" s="18" t="s">
        <v>177</v>
      </c>
      <c r="BE385" s="189">
        <f>IF(N385="základní",J385,0)</f>
        <v>0</v>
      </c>
      <c r="BF385" s="189">
        <f>IF(N385="snížená",J385,0)</f>
        <v>0</v>
      </c>
      <c r="BG385" s="189">
        <f>IF(N385="zákl. přenesená",J385,0)</f>
        <v>0</v>
      </c>
      <c r="BH385" s="189">
        <f>IF(N385="sníž. přenesená",J385,0)</f>
        <v>0</v>
      </c>
      <c r="BI385" s="189">
        <f>IF(N385="nulová",J385,0)</f>
        <v>0</v>
      </c>
      <c r="BJ385" s="18" t="s">
        <v>87</v>
      </c>
      <c r="BK385" s="189">
        <f>ROUND(I385*H385,2)</f>
        <v>0</v>
      </c>
      <c r="BL385" s="18" t="s">
        <v>297</v>
      </c>
      <c r="BM385" s="188" t="s">
        <v>831</v>
      </c>
    </row>
    <row r="386" spans="1:65" s="15" customFormat="1">
      <c r="B386" s="207"/>
      <c r="D386" s="191" t="s">
        <v>184</v>
      </c>
      <c r="E386" s="208" t="s">
        <v>1</v>
      </c>
      <c r="F386" s="209" t="s">
        <v>832</v>
      </c>
      <c r="H386" s="208" t="s">
        <v>1</v>
      </c>
      <c r="I386" s="210"/>
      <c r="L386" s="207"/>
      <c r="M386" s="211"/>
      <c r="N386" s="212"/>
      <c r="O386" s="212"/>
      <c r="P386" s="212"/>
      <c r="Q386" s="212"/>
      <c r="R386" s="212"/>
      <c r="S386" s="212"/>
      <c r="T386" s="213"/>
      <c r="AT386" s="208" t="s">
        <v>184</v>
      </c>
      <c r="AU386" s="208" t="s">
        <v>89</v>
      </c>
      <c r="AV386" s="15" t="s">
        <v>87</v>
      </c>
      <c r="AW386" s="15" t="s">
        <v>35</v>
      </c>
      <c r="AX386" s="15" t="s">
        <v>79</v>
      </c>
      <c r="AY386" s="208" t="s">
        <v>177</v>
      </c>
    </row>
    <row r="387" spans="1:65" s="13" customFormat="1">
      <c r="B387" s="190"/>
      <c r="D387" s="191" t="s">
        <v>184</v>
      </c>
      <c r="E387" s="192" t="s">
        <v>1</v>
      </c>
      <c r="F387" s="193" t="s">
        <v>1811</v>
      </c>
      <c r="H387" s="194">
        <v>2.8</v>
      </c>
      <c r="I387" s="195"/>
      <c r="L387" s="190"/>
      <c r="M387" s="196"/>
      <c r="N387" s="197"/>
      <c r="O387" s="197"/>
      <c r="P387" s="197"/>
      <c r="Q387" s="197"/>
      <c r="R387" s="197"/>
      <c r="S387" s="197"/>
      <c r="T387" s="198"/>
      <c r="AT387" s="192" t="s">
        <v>184</v>
      </c>
      <c r="AU387" s="192" t="s">
        <v>89</v>
      </c>
      <c r="AV387" s="13" t="s">
        <v>89</v>
      </c>
      <c r="AW387" s="13" t="s">
        <v>35</v>
      </c>
      <c r="AX387" s="13" t="s">
        <v>79</v>
      </c>
      <c r="AY387" s="192" t="s">
        <v>177</v>
      </c>
    </row>
    <row r="388" spans="1:65" s="14" customFormat="1">
      <c r="B388" s="199"/>
      <c r="D388" s="191" t="s">
        <v>184</v>
      </c>
      <c r="E388" s="200" t="s">
        <v>1</v>
      </c>
      <c r="F388" s="201" t="s">
        <v>186</v>
      </c>
      <c r="H388" s="202">
        <v>2.8</v>
      </c>
      <c r="I388" s="203"/>
      <c r="L388" s="199"/>
      <c r="M388" s="204"/>
      <c r="N388" s="205"/>
      <c r="O388" s="205"/>
      <c r="P388" s="205"/>
      <c r="Q388" s="205"/>
      <c r="R388" s="205"/>
      <c r="S388" s="205"/>
      <c r="T388" s="206"/>
      <c r="AT388" s="200" t="s">
        <v>184</v>
      </c>
      <c r="AU388" s="200" t="s">
        <v>89</v>
      </c>
      <c r="AV388" s="14" t="s">
        <v>183</v>
      </c>
      <c r="AW388" s="14" t="s">
        <v>35</v>
      </c>
      <c r="AX388" s="14" t="s">
        <v>87</v>
      </c>
      <c r="AY388" s="200" t="s">
        <v>177</v>
      </c>
    </row>
    <row r="389" spans="1:65" s="2" customFormat="1" ht="16.5" customHeight="1">
      <c r="A389" s="33"/>
      <c r="B389" s="141"/>
      <c r="C389" s="176" t="s">
        <v>754</v>
      </c>
      <c r="D389" s="176" t="s">
        <v>179</v>
      </c>
      <c r="E389" s="177" t="s">
        <v>836</v>
      </c>
      <c r="F389" s="178" t="s">
        <v>837</v>
      </c>
      <c r="G389" s="179" t="s">
        <v>282</v>
      </c>
      <c r="H389" s="180">
        <v>2.8</v>
      </c>
      <c r="I389" s="181"/>
      <c r="J389" s="182">
        <f>ROUND(I389*H389,2)</f>
        <v>0</v>
      </c>
      <c r="K389" s="183"/>
      <c r="L389" s="34"/>
      <c r="M389" s="184" t="s">
        <v>1</v>
      </c>
      <c r="N389" s="185" t="s">
        <v>44</v>
      </c>
      <c r="O389" s="59"/>
      <c r="P389" s="186">
        <f>O389*H389</f>
        <v>0</v>
      </c>
      <c r="Q389" s="186">
        <v>5.9999999999999995E-4</v>
      </c>
      <c r="R389" s="186">
        <f>Q389*H389</f>
        <v>1.6799999999999999E-3</v>
      </c>
      <c r="S389" s="186">
        <v>0</v>
      </c>
      <c r="T389" s="187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88" t="s">
        <v>297</v>
      </c>
      <c r="AT389" s="188" t="s">
        <v>179</v>
      </c>
      <c r="AU389" s="188" t="s">
        <v>89</v>
      </c>
      <c r="AY389" s="18" t="s">
        <v>177</v>
      </c>
      <c r="BE389" s="189">
        <f>IF(N389="základní",J389,0)</f>
        <v>0</v>
      </c>
      <c r="BF389" s="189">
        <f>IF(N389="snížená",J389,0)</f>
        <v>0</v>
      </c>
      <c r="BG389" s="189">
        <f>IF(N389="zákl. přenesená",J389,0)</f>
        <v>0</v>
      </c>
      <c r="BH389" s="189">
        <f>IF(N389="sníž. přenesená",J389,0)</f>
        <v>0</v>
      </c>
      <c r="BI389" s="189">
        <f>IF(N389="nulová",J389,0)</f>
        <v>0</v>
      </c>
      <c r="BJ389" s="18" t="s">
        <v>87</v>
      </c>
      <c r="BK389" s="189">
        <f>ROUND(I389*H389,2)</f>
        <v>0</v>
      </c>
      <c r="BL389" s="18" t="s">
        <v>297</v>
      </c>
      <c r="BM389" s="188" t="s">
        <v>838</v>
      </c>
    </row>
    <row r="390" spans="1:65" s="15" customFormat="1">
      <c r="B390" s="207"/>
      <c r="D390" s="191" t="s">
        <v>184</v>
      </c>
      <c r="E390" s="208" t="s">
        <v>1</v>
      </c>
      <c r="F390" s="209" t="s">
        <v>1812</v>
      </c>
      <c r="H390" s="208" t="s">
        <v>1</v>
      </c>
      <c r="I390" s="210"/>
      <c r="L390" s="207"/>
      <c r="M390" s="211"/>
      <c r="N390" s="212"/>
      <c r="O390" s="212"/>
      <c r="P390" s="212"/>
      <c r="Q390" s="212"/>
      <c r="R390" s="212"/>
      <c r="S390" s="212"/>
      <c r="T390" s="213"/>
      <c r="AT390" s="208" t="s">
        <v>184</v>
      </c>
      <c r="AU390" s="208" t="s">
        <v>89</v>
      </c>
      <c r="AV390" s="15" t="s">
        <v>87</v>
      </c>
      <c r="AW390" s="15" t="s">
        <v>35</v>
      </c>
      <c r="AX390" s="15" t="s">
        <v>79</v>
      </c>
      <c r="AY390" s="208" t="s">
        <v>177</v>
      </c>
    </row>
    <row r="391" spans="1:65" s="13" customFormat="1">
      <c r="B391" s="190"/>
      <c r="D391" s="191" t="s">
        <v>184</v>
      </c>
      <c r="E391" s="192" t="s">
        <v>1</v>
      </c>
      <c r="F391" s="193" t="s">
        <v>1811</v>
      </c>
      <c r="H391" s="194">
        <v>2.8</v>
      </c>
      <c r="I391" s="195"/>
      <c r="L391" s="190"/>
      <c r="M391" s="196"/>
      <c r="N391" s="197"/>
      <c r="O391" s="197"/>
      <c r="P391" s="197"/>
      <c r="Q391" s="197"/>
      <c r="R391" s="197"/>
      <c r="S391" s="197"/>
      <c r="T391" s="198"/>
      <c r="AT391" s="192" t="s">
        <v>184</v>
      </c>
      <c r="AU391" s="192" t="s">
        <v>89</v>
      </c>
      <c r="AV391" s="13" t="s">
        <v>89</v>
      </c>
      <c r="AW391" s="13" t="s">
        <v>35</v>
      </c>
      <c r="AX391" s="13" t="s">
        <v>79</v>
      </c>
      <c r="AY391" s="192" t="s">
        <v>177</v>
      </c>
    </row>
    <row r="392" spans="1:65" s="14" customFormat="1">
      <c r="B392" s="199"/>
      <c r="D392" s="191" t="s">
        <v>184</v>
      </c>
      <c r="E392" s="200" t="s">
        <v>1</v>
      </c>
      <c r="F392" s="201" t="s">
        <v>186</v>
      </c>
      <c r="H392" s="202">
        <v>2.8</v>
      </c>
      <c r="I392" s="203"/>
      <c r="L392" s="199"/>
      <c r="M392" s="204"/>
      <c r="N392" s="205"/>
      <c r="O392" s="205"/>
      <c r="P392" s="205"/>
      <c r="Q392" s="205"/>
      <c r="R392" s="205"/>
      <c r="S392" s="205"/>
      <c r="T392" s="206"/>
      <c r="AT392" s="200" t="s">
        <v>184</v>
      </c>
      <c r="AU392" s="200" t="s">
        <v>89</v>
      </c>
      <c r="AV392" s="14" t="s">
        <v>183</v>
      </c>
      <c r="AW392" s="14" t="s">
        <v>35</v>
      </c>
      <c r="AX392" s="14" t="s">
        <v>87</v>
      </c>
      <c r="AY392" s="200" t="s">
        <v>177</v>
      </c>
    </row>
    <row r="393" spans="1:65" s="2" customFormat="1" ht="16.5" customHeight="1">
      <c r="A393" s="33"/>
      <c r="B393" s="141"/>
      <c r="C393" s="176" t="s">
        <v>585</v>
      </c>
      <c r="D393" s="176" t="s">
        <v>179</v>
      </c>
      <c r="E393" s="177" t="s">
        <v>841</v>
      </c>
      <c r="F393" s="178" t="s">
        <v>842</v>
      </c>
      <c r="G393" s="179" t="s">
        <v>182</v>
      </c>
      <c r="H393" s="180">
        <v>5.2</v>
      </c>
      <c r="I393" s="181"/>
      <c r="J393" s="182">
        <f>ROUND(I393*H393,2)</f>
        <v>0</v>
      </c>
      <c r="K393" s="183"/>
      <c r="L393" s="34"/>
      <c r="M393" s="184" t="s">
        <v>1</v>
      </c>
      <c r="N393" s="185" t="s">
        <v>44</v>
      </c>
      <c r="O393" s="59"/>
      <c r="P393" s="186">
        <f>O393*H393</f>
        <v>0</v>
      </c>
      <c r="Q393" s="186">
        <v>0</v>
      </c>
      <c r="R393" s="186">
        <f>Q393*H393</f>
        <v>0</v>
      </c>
      <c r="S393" s="186">
        <v>0</v>
      </c>
      <c r="T393" s="187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88" t="s">
        <v>297</v>
      </c>
      <c r="AT393" s="188" t="s">
        <v>179</v>
      </c>
      <c r="AU393" s="188" t="s">
        <v>89</v>
      </c>
      <c r="AY393" s="18" t="s">
        <v>177</v>
      </c>
      <c r="BE393" s="189">
        <f>IF(N393="základní",J393,0)</f>
        <v>0</v>
      </c>
      <c r="BF393" s="189">
        <f>IF(N393="snížená",J393,0)</f>
        <v>0</v>
      </c>
      <c r="BG393" s="189">
        <f>IF(N393="zákl. přenesená",J393,0)</f>
        <v>0</v>
      </c>
      <c r="BH393" s="189">
        <f>IF(N393="sníž. přenesená",J393,0)</f>
        <v>0</v>
      </c>
      <c r="BI393" s="189">
        <f>IF(N393="nulová",J393,0)</f>
        <v>0</v>
      </c>
      <c r="BJ393" s="18" t="s">
        <v>87</v>
      </c>
      <c r="BK393" s="189">
        <f>ROUND(I393*H393,2)</f>
        <v>0</v>
      </c>
      <c r="BL393" s="18" t="s">
        <v>297</v>
      </c>
      <c r="BM393" s="188" t="s">
        <v>843</v>
      </c>
    </row>
    <row r="394" spans="1:65" s="2" customFormat="1" ht="16.5" customHeight="1">
      <c r="A394" s="33"/>
      <c r="B394" s="141"/>
      <c r="C394" s="214" t="s">
        <v>590</v>
      </c>
      <c r="D394" s="214" t="s">
        <v>303</v>
      </c>
      <c r="E394" s="215" t="s">
        <v>848</v>
      </c>
      <c r="F394" s="216" t="s">
        <v>849</v>
      </c>
      <c r="G394" s="217" t="s">
        <v>182</v>
      </c>
      <c r="H394" s="218">
        <v>5.72</v>
      </c>
      <c r="I394" s="219"/>
      <c r="J394" s="220">
        <f>ROUND(I394*H394,2)</f>
        <v>0</v>
      </c>
      <c r="K394" s="221"/>
      <c r="L394" s="222"/>
      <c r="M394" s="223" t="s">
        <v>1</v>
      </c>
      <c r="N394" s="224" t="s">
        <v>44</v>
      </c>
      <c r="O394" s="59"/>
      <c r="P394" s="186">
        <f>O394*H394</f>
        <v>0</v>
      </c>
      <c r="Q394" s="186">
        <v>1.9E-3</v>
      </c>
      <c r="R394" s="186">
        <f>Q394*H394</f>
        <v>1.0867999999999999E-2</v>
      </c>
      <c r="S394" s="186">
        <v>0</v>
      </c>
      <c r="T394" s="187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88" t="s">
        <v>340</v>
      </c>
      <c r="AT394" s="188" t="s">
        <v>303</v>
      </c>
      <c r="AU394" s="188" t="s">
        <v>89</v>
      </c>
      <c r="AY394" s="18" t="s">
        <v>177</v>
      </c>
      <c r="BE394" s="189">
        <f>IF(N394="základní",J394,0)</f>
        <v>0</v>
      </c>
      <c r="BF394" s="189">
        <f>IF(N394="snížená",J394,0)</f>
        <v>0</v>
      </c>
      <c r="BG394" s="189">
        <f>IF(N394="zákl. přenesená",J394,0)</f>
        <v>0</v>
      </c>
      <c r="BH394" s="189">
        <f>IF(N394="sníž. přenesená",J394,0)</f>
        <v>0</v>
      </c>
      <c r="BI394" s="189">
        <f>IF(N394="nulová",J394,0)</f>
        <v>0</v>
      </c>
      <c r="BJ394" s="18" t="s">
        <v>87</v>
      </c>
      <c r="BK394" s="189">
        <f>ROUND(I394*H394,2)</f>
        <v>0</v>
      </c>
      <c r="BL394" s="18" t="s">
        <v>297</v>
      </c>
      <c r="BM394" s="188" t="s">
        <v>850</v>
      </c>
    </row>
    <row r="395" spans="1:65" s="13" customFormat="1">
      <c r="B395" s="190"/>
      <c r="D395" s="191" t="s">
        <v>184</v>
      </c>
      <c r="E395" s="192" t="s">
        <v>1</v>
      </c>
      <c r="F395" s="193" t="s">
        <v>1813</v>
      </c>
      <c r="H395" s="194">
        <v>5.72</v>
      </c>
      <c r="I395" s="195"/>
      <c r="L395" s="190"/>
      <c r="M395" s="196"/>
      <c r="N395" s="197"/>
      <c r="O395" s="197"/>
      <c r="P395" s="197"/>
      <c r="Q395" s="197"/>
      <c r="R395" s="197"/>
      <c r="S395" s="197"/>
      <c r="T395" s="198"/>
      <c r="AT395" s="192" t="s">
        <v>184</v>
      </c>
      <c r="AU395" s="192" t="s">
        <v>89</v>
      </c>
      <c r="AV395" s="13" t="s">
        <v>89</v>
      </c>
      <c r="AW395" s="13" t="s">
        <v>35</v>
      </c>
      <c r="AX395" s="13" t="s">
        <v>79</v>
      </c>
      <c r="AY395" s="192" t="s">
        <v>177</v>
      </c>
    </row>
    <row r="396" spans="1:65" s="14" customFormat="1">
      <c r="B396" s="199"/>
      <c r="D396" s="191" t="s">
        <v>184</v>
      </c>
      <c r="E396" s="200" t="s">
        <v>1</v>
      </c>
      <c r="F396" s="201" t="s">
        <v>186</v>
      </c>
      <c r="H396" s="202">
        <v>5.72</v>
      </c>
      <c r="I396" s="203"/>
      <c r="L396" s="199"/>
      <c r="M396" s="204"/>
      <c r="N396" s="205"/>
      <c r="O396" s="205"/>
      <c r="P396" s="205"/>
      <c r="Q396" s="205"/>
      <c r="R396" s="205"/>
      <c r="S396" s="205"/>
      <c r="T396" s="206"/>
      <c r="AT396" s="200" t="s">
        <v>184</v>
      </c>
      <c r="AU396" s="200" t="s">
        <v>89</v>
      </c>
      <c r="AV396" s="14" t="s">
        <v>183</v>
      </c>
      <c r="AW396" s="14" t="s">
        <v>35</v>
      </c>
      <c r="AX396" s="14" t="s">
        <v>87</v>
      </c>
      <c r="AY396" s="200" t="s">
        <v>177</v>
      </c>
    </row>
    <row r="397" spans="1:65" s="2" customFormat="1" ht="16.5" customHeight="1">
      <c r="A397" s="33"/>
      <c r="B397" s="141"/>
      <c r="C397" s="214" t="s">
        <v>856</v>
      </c>
      <c r="D397" s="214" t="s">
        <v>303</v>
      </c>
      <c r="E397" s="215" t="s">
        <v>857</v>
      </c>
      <c r="F397" s="216" t="s">
        <v>858</v>
      </c>
      <c r="G397" s="217" t="s">
        <v>182</v>
      </c>
      <c r="H397" s="218">
        <v>5.98</v>
      </c>
      <c r="I397" s="219"/>
      <c r="J397" s="220">
        <f>ROUND(I397*H397,2)</f>
        <v>0</v>
      </c>
      <c r="K397" s="221"/>
      <c r="L397" s="222"/>
      <c r="M397" s="223" t="s">
        <v>1</v>
      </c>
      <c r="N397" s="224" t="s">
        <v>44</v>
      </c>
      <c r="O397" s="59"/>
      <c r="P397" s="186">
        <f>O397*H397</f>
        <v>0</v>
      </c>
      <c r="Q397" s="186">
        <v>3.1E-4</v>
      </c>
      <c r="R397" s="186">
        <f>Q397*H397</f>
        <v>1.8538000000000001E-3</v>
      </c>
      <c r="S397" s="186">
        <v>0</v>
      </c>
      <c r="T397" s="187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88" t="s">
        <v>340</v>
      </c>
      <c r="AT397" s="188" t="s">
        <v>303</v>
      </c>
      <c r="AU397" s="188" t="s">
        <v>89</v>
      </c>
      <c r="AY397" s="18" t="s">
        <v>177</v>
      </c>
      <c r="BE397" s="189">
        <f>IF(N397="základní",J397,0)</f>
        <v>0</v>
      </c>
      <c r="BF397" s="189">
        <f>IF(N397="snížená",J397,0)</f>
        <v>0</v>
      </c>
      <c r="BG397" s="189">
        <f>IF(N397="zákl. přenesená",J397,0)</f>
        <v>0</v>
      </c>
      <c r="BH397" s="189">
        <f>IF(N397="sníž. přenesená",J397,0)</f>
        <v>0</v>
      </c>
      <c r="BI397" s="189">
        <f>IF(N397="nulová",J397,0)</f>
        <v>0</v>
      </c>
      <c r="BJ397" s="18" t="s">
        <v>87</v>
      </c>
      <c r="BK397" s="189">
        <f>ROUND(I397*H397,2)</f>
        <v>0</v>
      </c>
      <c r="BL397" s="18" t="s">
        <v>297</v>
      </c>
      <c r="BM397" s="188" t="s">
        <v>859</v>
      </c>
    </row>
    <row r="398" spans="1:65" s="13" customFormat="1">
      <c r="B398" s="190"/>
      <c r="D398" s="191" t="s">
        <v>184</v>
      </c>
      <c r="E398" s="192" t="s">
        <v>1</v>
      </c>
      <c r="F398" s="193" t="s">
        <v>1814</v>
      </c>
      <c r="H398" s="194">
        <v>5.98</v>
      </c>
      <c r="I398" s="195"/>
      <c r="L398" s="190"/>
      <c r="M398" s="196"/>
      <c r="N398" s="197"/>
      <c r="O398" s="197"/>
      <c r="P398" s="197"/>
      <c r="Q398" s="197"/>
      <c r="R398" s="197"/>
      <c r="S398" s="197"/>
      <c r="T398" s="198"/>
      <c r="AT398" s="192" t="s">
        <v>184</v>
      </c>
      <c r="AU398" s="192" t="s">
        <v>89</v>
      </c>
      <c r="AV398" s="13" t="s">
        <v>89</v>
      </c>
      <c r="AW398" s="13" t="s">
        <v>35</v>
      </c>
      <c r="AX398" s="13" t="s">
        <v>79</v>
      </c>
      <c r="AY398" s="192" t="s">
        <v>177</v>
      </c>
    </row>
    <row r="399" spans="1:65" s="14" customFormat="1">
      <c r="B399" s="199"/>
      <c r="D399" s="191" t="s">
        <v>184</v>
      </c>
      <c r="E399" s="200" t="s">
        <v>1</v>
      </c>
      <c r="F399" s="201" t="s">
        <v>186</v>
      </c>
      <c r="H399" s="202">
        <v>5.98</v>
      </c>
      <c r="I399" s="203"/>
      <c r="L399" s="199"/>
      <c r="M399" s="204"/>
      <c r="N399" s="205"/>
      <c r="O399" s="205"/>
      <c r="P399" s="205"/>
      <c r="Q399" s="205"/>
      <c r="R399" s="205"/>
      <c r="S399" s="205"/>
      <c r="T399" s="206"/>
      <c r="AT399" s="200" t="s">
        <v>184</v>
      </c>
      <c r="AU399" s="200" t="s">
        <v>89</v>
      </c>
      <c r="AV399" s="14" t="s">
        <v>183</v>
      </c>
      <c r="AW399" s="14" t="s">
        <v>35</v>
      </c>
      <c r="AX399" s="14" t="s">
        <v>87</v>
      </c>
      <c r="AY399" s="200" t="s">
        <v>177</v>
      </c>
    </row>
    <row r="400" spans="1:65" s="2" customFormat="1" ht="16.5" customHeight="1">
      <c r="A400" s="33"/>
      <c r="B400" s="141"/>
      <c r="C400" s="176" t="s">
        <v>861</v>
      </c>
      <c r="D400" s="176" t="s">
        <v>179</v>
      </c>
      <c r="E400" s="177" t="s">
        <v>862</v>
      </c>
      <c r="F400" s="178" t="s">
        <v>863</v>
      </c>
      <c r="G400" s="179" t="s">
        <v>798</v>
      </c>
      <c r="H400" s="233"/>
      <c r="I400" s="181"/>
      <c r="J400" s="182">
        <f>ROUND(I400*H400,2)</f>
        <v>0</v>
      </c>
      <c r="K400" s="183"/>
      <c r="L400" s="34"/>
      <c r="M400" s="184" t="s">
        <v>1</v>
      </c>
      <c r="N400" s="185" t="s">
        <v>44</v>
      </c>
      <c r="O400" s="59"/>
      <c r="P400" s="186">
        <f>O400*H400</f>
        <v>0</v>
      </c>
      <c r="Q400" s="186">
        <v>0</v>
      </c>
      <c r="R400" s="186">
        <f>Q400*H400</f>
        <v>0</v>
      </c>
      <c r="S400" s="186">
        <v>0</v>
      </c>
      <c r="T400" s="187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88" t="s">
        <v>297</v>
      </c>
      <c r="AT400" s="188" t="s">
        <v>179</v>
      </c>
      <c r="AU400" s="188" t="s">
        <v>89</v>
      </c>
      <c r="AY400" s="18" t="s">
        <v>177</v>
      </c>
      <c r="BE400" s="189">
        <f>IF(N400="základní",J400,0)</f>
        <v>0</v>
      </c>
      <c r="BF400" s="189">
        <f>IF(N400="snížená",J400,0)</f>
        <v>0</v>
      </c>
      <c r="BG400" s="189">
        <f>IF(N400="zákl. přenesená",J400,0)</f>
        <v>0</v>
      </c>
      <c r="BH400" s="189">
        <f>IF(N400="sníž. přenesená",J400,0)</f>
        <v>0</v>
      </c>
      <c r="BI400" s="189">
        <f>IF(N400="nulová",J400,0)</f>
        <v>0</v>
      </c>
      <c r="BJ400" s="18" t="s">
        <v>87</v>
      </c>
      <c r="BK400" s="189">
        <f>ROUND(I400*H400,2)</f>
        <v>0</v>
      </c>
      <c r="BL400" s="18" t="s">
        <v>297</v>
      </c>
      <c r="BM400" s="188" t="s">
        <v>864</v>
      </c>
    </row>
    <row r="401" spans="1:65" s="12" customFormat="1" ht="22.95" customHeight="1">
      <c r="B401" s="163"/>
      <c r="D401" s="164" t="s">
        <v>78</v>
      </c>
      <c r="E401" s="174" t="s">
        <v>865</v>
      </c>
      <c r="F401" s="174" t="s">
        <v>866</v>
      </c>
      <c r="I401" s="166"/>
      <c r="J401" s="175">
        <f>BK401</f>
        <v>0</v>
      </c>
      <c r="L401" s="163"/>
      <c r="M401" s="168"/>
      <c r="N401" s="169"/>
      <c r="O401" s="169"/>
      <c r="P401" s="170">
        <f>SUM(P402:P423)</f>
        <v>0</v>
      </c>
      <c r="Q401" s="169"/>
      <c r="R401" s="170">
        <f>SUM(R402:R423)</f>
        <v>0.11640919999999998</v>
      </c>
      <c r="S401" s="169"/>
      <c r="T401" s="171">
        <f>SUM(T402:T423)</f>
        <v>0</v>
      </c>
      <c r="AR401" s="164" t="s">
        <v>89</v>
      </c>
      <c r="AT401" s="172" t="s">
        <v>78</v>
      </c>
      <c r="AU401" s="172" t="s">
        <v>87</v>
      </c>
      <c r="AY401" s="164" t="s">
        <v>177</v>
      </c>
      <c r="BK401" s="173">
        <f>SUM(BK402:BK423)</f>
        <v>0</v>
      </c>
    </row>
    <row r="402" spans="1:65" s="2" customFormat="1" ht="24" customHeight="1">
      <c r="A402" s="33"/>
      <c r="B402" s="141"/>
      <c r="C402" s="176" t="s">
        <v>874</v>
      </c>
      <c r="D402" s="176" t="s">
        <v>179</v>
      </c>
      <c r="E402" s="177" t="s">
        <v>875</v>
      </c>
      <c r="F402" s="178" t="s">
        <v>876</v>
      </c>
      <c r="G402" s="179" t="s">
        <v>182</v>
      </c>
      <c r="H402" s="180">
        <v>5.58</v>
      </c>
      <c r="I402" s="181"/>
      <c r="J402" s="182">
        <f>ROUND(I402*H402,2)</f>
        <v>0</v>
      </c>
      <c r="K402" s="183"/>
      <c r="L402" s="34"/>
      <c r="M402" s="184" t="s">
        <v>1</v>
      </c>
      <c r="N402" s="185" t="s">
        <v>44</v>
      </c>
      <c r="O402" s="59"/>
      <c r="P402" s="186">
        <f>O402*H402</f>
        <v>0</v>
      </c>
      <c r="Q402" s="186">
        <v>6.0600000000000003E-3</v>
      </c>
      <c r="R402" s="186">
        <f>Q402*H402</f>
        <v>3.3814799999999999E-2</v>
      </c>
      <c r="S402" s="186">
        <v>0</v>
      </c>
      <c r="T402" s="187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88" t="s">
        <v>297</v>
      </c>
      <c r="AT402" s="188" t="s">
        <v>179</v>
      </c>
      <c r="AU402" s="188" t="s">
        <v>89</v>
      </c>
      <c r="AY402" s="18" t="s">
        <v>177</v>
      </c>
      <c r="BE402" s="189">
        <f>IF(N402="základní",J402,0)</f>
        <v>0</v>
      </c>
      <c r="BF402" s="189">
        <f>IF(N402="snížená",J402,0)</f>
        <v>0</v>
      </c>
      <c r="BG402" s="189">
        <f>IF(N402="zákl. přenesená",J402,0)</f>
        <v>0</v>
      </c>
      <c r="BH402" s="189">
        <f>IF(N402="sníž. přenesená",J402,0)</f>
        <v>0</v>
      </c>
      <c r="BI402" s="189">
        <f>IF(N402="nulová",J402,0)</f>
        <v>0</v>
      </c>
      <c r="BJ402" s="18" t="s">
        <v>87</v>
      </c>
      <c r="BK402" s="189">
        <f>ROUND(I402*H402,2)</f>
        <v>0</v>
      </c>
      <c r="BL402" s="18" t="s">
        <v>297</v>
      </c>
      <c r="BM402" s="188" t="s">
        <v>877</v>
      </c>
    </row>
    <row r="403" spans="1:65" s="15" customFormat="1">
      <c r="B403" s="207"/>
      <c r="D403" s="191" t="s">
        <v>184</v>
      </c>
      <c r="E403" s="208" t="s">
        <v>1</v>
      </c>
      <c r="F403" s="209" t="s">
        <v>192</v>
      </c>
      <c r="H403" s="208" t="s">
        <v>1</v>
      </c>
      <c r="I403" s="210"/>
      <c r="L403" s="207"/>
      <c r="M403" s="211"/>
      <c r="N403" s="212"/>
      <c r="O403" s="212"/>
      <c r="P403" s="212"/>
      <c r="Q403" s="212"/>
      <c r="R403" s="212"/>
      <c r="S403" s="212"/>
      <c r="T403" s="213"/>
      <c r="AT403" s="208" t="s">
        <v>184</v>
      </c>
      <c r="AU403" s="208" t="s">
        <v>89</v>
      </c>
      <c r="AV403" s="15" t="s">
        <v>87</v>
      </c>
      <c r="AW403" s="15" t="s">
        <v>35</v>
      </c>
      <c r="AX403" s="15" t="s">
        <v>79</v>
      </c>
      <c r="AY403" s="208" t="s">
        <v>177</v>
      </c>
    </row>
    <row r="404" spans="1:65" s="13" customFormat="1">
      <c r="B404" s="190"/>
      <c r="D404" s="191" t="s">
        <v>184</v>
      </c>
      <c r="E404" s="192" t="s">
        <v>1</v>
      </c>
      <c r="F404" s="193" t="s">
        <v>1779</v>
      </c>
      <c r="H404" s="194">
        <v>5.58</v>
      </c>
      <c r="I404" s="195"/>
      <c r="L404" s="190"/>
      <c r="M404" s="196"/>
      <c r="N404" s="197"/>
      <c r="O404" s="197"/>
      <c r="P404" s="197"/>
      <c r="Q404" s="197"/>
      <c r="R404" s="197"/>
      <c r="S404" s="197"/>
      <c r="T404" s="198"/>
      <c r="AT404" s="192" t="s">
        <v>184</v>
      </c>
      <c r="AU404" s="192" t="s">
        <v>89</v>
      </c>
      <c r="AV404" s="13" t="s">
        <v>89</v>
      </c>
      <c r="AW404" s="13" t="s">
        <v>35</v>
      </c>
      <c r="AX404" s="13" t="s">
        <v>79</v>
      </c>
      <c r="AY404" s="192" t="s">
        <v>177</v>
      </c>
    </row>
    <row r="405" spans="1:65" s="14" customFormat="1">
      <c r="B405" s="199"/>
      <c r="D405" s="191" t="s">
        <v>184</v>
      </c>
      <c r="E405" s="200" t="s">
        <v>1</v>
      </c>
      <c r="F405" s="201" t="s">
        <v>186</v>
      </c>
      <c r="H405" s="202">
        <v>5.58</v>
      </c>
      <c r="I405" s="203"/>
      <c r="L405" s="199"/>
      <c r="M405" s="204"/>
      <c r="N405" s="205"/>
      <c r="O405" s="205"/>
      <c r="P405" s="205"/>
      <c r="Q405" s="205"/>
      <c r="R405" s="205"/>
      <c r="S405" s="205"/>
      <c r="T405" s="206"/>
      <c r="AT405" s="200" t="s">
        <v>184</v>
      </c>
      <c r="AU405" s="200" t="s">
        <v>89</v>
      </c>
      <c r="AV405" s="14" t="s">
        <v>183</v>
      </c>
      <c r="AW405" s="14" t="s">
        <v>35</v>
      </c>
      <c r="AX405" s="14" t="s">
        <v>87</v>
      </c>
      <c r="AY405" s="200" t="s">
        <v>177</v>
      </c>
    </row>
    <row r="406" spans="1:65" s="2" customFormat="1" ht="16.5" customHeight="1">
      <c r="A406" s="33"/>
      <c r="B406" s="141"/>
      <c r="C406" s="214" t="s">
        <v>879</v>
      </c>
      <c r="D406" s="214" t="s">
        <v>303</v>
      </c>
      <c r="E406" s="215" t="s">
        <v>880</v>
      </c>
      <c r="F406" s="216" t="s">
        <v>881</v>
      </c>
      <c r="G406" s="217" t="s">
        <v>182</v>
      </c>
      <c r="H406" s="218">
        <v>5.859</v>
      </c>
      <c r="I406" s="219"/>
      <c r="J406" s="220">
        <f>ROUND(I406*H406,2)</f>
        <v>0</v>
      </c>
      <c r="K406" s="221"/>
      <c r="L406" s="222"/>
      <c r="M406" s="223" t="s">
        <v>1</v>
      </c>
      <c r="N406" s="224" t="s">
        <v>44</v>
      </c>
      <c r="O406" s="59"/>
      <c r="P406" s="186">
        <f>O406*H406</f>
        <v>0</v>
      </c>
      <c r="Q406" s="186">
        <v>4.7999999999999996E-3</v>
      </c>
      <c r="R406" s="186">
        <f>Q406*H406</f>
        <v>2.8123199999999998E-2</v>
      </c>
      <c r="S406" s="186">
        <v>0</v>
      </c>
      <c r="T406" s="187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88" t="s">
        <v>340</v>
      </c>
      <c r="AT406" s="188" t="s">
        <v>303</v>
      </c>
      <c r="AU406" s="188" t="s">
        <v>89</v>
      </c>
      <c r="AY406" s="18" t="s">
        <v>177</v>
      </c>
      <c r="BE406" s="189">
        <f>IF(N406="základní",J406,0)</f>
        <v>0</v>
      </c>
      <c r="BF406" s="189">
        <f>IF(N406="snížená",J406,0)</f>
        <v>0</v>
      </c>
      <c r="BG406" s="189">
        <f>IF(N406="zákl. přenesená",J406,0)</f>
        <v>0</v>
      </c>
      <c r="BH406" s="189">
        <f>IF(N406="sníž. přenesená",J406,0)</f>
        <v>0</v>
      </c>
      <c r="BI406" s="189">
        <f>IF(N406="nulová",J406,0)</f>
        <v>0</v>
      </c>
      <c r="BJ406" s="18" t="s">
        <v>87</v>
      </c>
      <c r="BK406" s="189">
        <f>ROUND(I406*H406,2)</f>
        <v>0</v>
      </c>
      <c r="BL406" s="18" t="s">
        <v>297</v>
      </c>
      <c r="BM406" s="188" t="s">
        <v>882</v>
      </c>
    </row>
    <row r="407" spans="1:65" s="13" customFormat="1">
      <c r="B407" s="190"/>
      <c r="D407" s="191" t="s">
        <v>184</v>
      </c>
      <c r="F407" s="193" t="s">
        <v>1815</v>
      </c>
      <c r="H407" s="194">
        <v>5.859</v>
      </c>
      <c r="I407" s="195"/>
      <c r="L407" s="190"/>
      <c r="M407" s="196"/>
      <c r="N407" s="197"/>
      <c r="O407" s="197"/>
      <c r="P407" s="197"/>
      <c r="Q407" s="197"/>
      <c r="R407" s="197"/>
      <c r="S407" s="197"/>
      <c r="T407" s="198"/>
      <c r="AT407" s="192" t="s">
        <v>184</v>
      </c>
      <c r="AU407" s="192" t="s">
        <v>89</v>
      </c>
      <c r="AV407" s="13" t="s">
        <v>89</v>
      </c>
      <c r="AW407" s="13" t="s">
        <v>3</v>
      </c>
      <c r="AX407" s="13" t="s">
        <v>87</v>
      </c>
      <c r="AY407" s="192" t="s">
        <v>177</v>
      </c>
    </row>
    <row r="408" spans="1:65" s="2" customFormat="1" ht="16.5" customHeight="1">
      <c r="A408" s="33"/>
      <c r="B408" s="141"/>
      <c r="C408" s="176" t="s">
        <v>1816</v>
      </c>
      <c r="D408" s="176" t="s">
        <v>179</v>
      </c>
      <c r="E408" s="177" t="s">
        <v>1817</v>
      </c>
      <c r="F408" s="178" t="s">
        <v>1818</v>
      </c>
      <c r="G408" s="179" t="s">
        <v>182</v>
      </c>
      <c r="H408" s="180">
        <v>4.5259999999999998</v>
      </c>
      <c r="I408" s="181"/>
      <c r="J408" s="182">
        <f>ROUND(I408*H408,2)</f>
        <v>0</v>
      </c>
      <c r="K408" s="183"/>
      <c r="L408" s="34"/>
      <c r="M408" s="184" t="s">
        <v>1</v>
      </c>
      <c r="N408" s="185" t="s">
        <v>44</v>
      </c>
      <c r="O408" s="59"/>
      <c r="P408" s="186">
        <f>O408*H408</f>
        <v>0</v>
      </c>
      <c r="Q408" s="186">
        <v>0</v>
      </c>
      <c r="R408" s="186">
        <f>Q408*H408</f>
        <v>0</v>
      </c>
      <c r="S408" s="186">
        <v>0</v>
      </c>
      <c r="T408" s="187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88" t="s">
        <v>297</v>
      </c>
      <c r="AT408" s="188" t="s">
        <v>179</v>
      </c>
      <c r="AU408" s="188" t="s">
        <v>89</v>
      </c>
      <c r="AY408" s="18" t="s">
        <v>177</v>
      </c>
      <c r="BE408" s="189">
        <f>IF(N408="základní",J408,0)</f>
        <v>0</v>
      </c>
      <c r="BF408" s="189">
        <f>IF(N408="snížená",J408,0)</f>
        <v>0</v>
      </c>
      <c r="BG408" s="189">
        <f>IF(N408="zákl. přenesená",J408,0)</f>
        <v>0</v>
      </c>
      <c r="BH408" s="189">
        <f>IF(N408="sníž. přenesená",J408,0)</f>
        <v>0</v>
      </c>
      <c r="BI408" s="189">
        <f>IF(N408="nulová",J408,0)</f>
        <v>0</v>
      </c>
      <c r="BJ408" s="18" t="s">
        <v>87</v>
      </c>
      <c r="BK408" s="189">
        <f>ROUND(I408*H408,2)</f>
        <v>0</v>
      </c>
      <c r="BL408" s="18" t="s">
        <v>297</v>
      </c>
      <c r="BM408" s="188" t="s">
        <v>1401</v>
      </c>
    </row>
    <row r="409" spans="1:65" s="13" customFormat="1">
      <c r="B409" s="190"/>
      <c r="D409" s="191" t="s">
        <v>184</v>
      </c>
      <c r="E409" s="192" t="s">
        <v>1</v>
      </c>
      <c r="F409" s="193" t="s">
        <v>1819</v>
      </c>
      <c r="H409" s="194">
        <v>4.5259999999999998</v>
      </c>
      <c r="I409" s="195"/>
      <c r="L409" s="190"/>
      <c r="M409" s="196"/>
      <c r="N409" s="197"/>
      <c r="O409" s="197"/>
      <c r="P409" s="197"/>
      <c r="Q409" s="197"/>
      <c r="R409" s="197"/>
      <c r="S409" s="197"/>
      <c r="T409" s="198"/>
      <c r="AT409" s="192" t="s">
        <v>184</v>
      </c>
      <c r="AU409" s="192" t="s">
        <v>89</v>
      </c>
      <c r="AV409" s="13" t="s">
        <v>89</v>
      </c>
      <c r="AW409" s="13" t="s">
        <v>35</v>
      </c>
      <c r="AX409" s="13" t="s">
        <v>79</v>
      </c>
      <c r="AY409" s="192" t="s">
        <v>177</v>
      </c>
    </row>
    <row r="410" spans="1:65" s="14" customFormat="1">
      <c r="B410" s="199"/>
      <c r="D410" s="191" t="s">
        <v>184</v>
      </c>
      <c r="E410" s="200" t="s">
        <v>1</v>
      </c>
      <c r="F410" s="201" t="s">
        <v>186</v>
      </c>
      <c r="H410" s="202">
        <v>4.5259999999999998</v>
      </c>
      <c r="I410" s="203"/>
      <c r="L410" s="199"/>
      <c r="M410" s="204"/>
      <c r="N410" s="205"/>
      <c r="O410" s="205"/>
      <c r="P410" s="205"/>
      <c r="Q410" s="205"/>
      <c r="R410" s="205"/>
      <c r="S410" s="205"/>
      <c r="T410" s="206"/>
      <c r="AT410" s="200" t="s">
        <v>184</v>
      </c>
      <c r="AU410" s="200" t="s">
        <v>89</v>
      </c>
      <c r="AV410" s="14" t="s">
        <v>183</v>
      </c>
      <c r="AW410" s="14" t="s">
        <v>35</v>
      </c>
      <c r="AX410" s="14" t="s">
        <v>87</v>
      </c>
      <c r="AY410" s="200" t="s">
        <v>177</v>
      </c>
    </row>
    <row r="411" spans="1:65" s="2" customFormat="1" ht="16.5" customHeight="1">
      <c r="A411" s="33"/>
      <c r="B411" s="141"/>
      <c r="C411" s="176" t="s">
        <v>917</v>
      </c>
      <c r="D411" s="176" t="s">
        <v>179</v>
      </c>
      <c r="E411" s="177" t="s">
        <v>918</v>
      </c>
      <c r="F411" s="178" t="s">
        <v>919</v>
      </c>
      <c r="G411" s="179" t="s">
        <v>182</v>
      </c>
      <c r="H411" s="180">
        <v>4.5259999999999998</v>
      </c>
      <c r="I411" s="181"/>
      <c r="J411" s="182">
        <f>ROUND(I411*H411,2)</f>
        <v>0</v>
      </c>
      <c r="K411" s="183"/>
      <c r="L411" s="34"/>
      <c r="M411" s="184" t="s">
        <v>1</v>
      </c>
      <c r="N411" s="185" t="s">
        <v>44</v>
      </c>
      <c r="O411" s="59"/>
      <c r="P411" s="186">
        <f>O411*H411</f>
        <v>0</v>
      </c>
      <c r="Q411" s="186">
        <v>1E-4</v>
      </c>
      <c r="R411" s="186">
        <f>Q411*H411</f>
        <v>4.526E-4</v>
      </c>
      <c r="S411" s="186">
        <v>0</v>
      </c>
      <c r="T411" s="187">
        <f>S411*H411</f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88" t="s">
        <v>297</v>
      </c>
      <c r="AT411" s="188" t="s">
        <v>179</v>
      </c>
      <c r="AU411" s="188" t="s">
        <v>89</v>
      </c>
      <c r="AY411" s="18" t="s">
        <v>177</v>
      </c>
      <c r="BE411" s="189">
        <f>IF(N411="základní",J411,0)</f>
        <v>0</v>
      </c>
      <c r="BF411" s="189">
        <f>IF(N411="snížená",J411,0)</f>
        <v>0</v>
      </c>
      <c r="BG411" s="189">
        <f>IF(N411="zákl. přenesená",J411,0)</f>
        <v>0</v>
      </c>
      <c r="BH411" s="189">
        <f>IF(N411="sníž. přenesená",J411,0)</f>
        <v>0</v>
      </c>
      <c r="BI411" s="189">
        <f>IF(N411="nulová",J411,0)</f>
        <v>0</v>
      </c>
      <c r="BJ411" s="18" t="s">
        <v>87</v>
      </c>
      <c r="BK411" s="189">
        <f>ROUND(I411*H411,2)</f>
        <v>0</v>
      </c>
      <c r="BL411" s="18" t="s">
        <v>297</v>
      </c>
      <c r="BM411" s="188" t="s">
        <v>920</v>
      </c>
    </row>
    <row r="412" spans="1:65" s="13" customFormat="1">
      <c r="B412" s="190"/>
      <c r="D412" s="191" t="s">
        <v>184</v>
      </c>
      <c r="E412" s="192" t="s">
        <v>1</v>
      </c>
      <c r="F412" s="193" t="s">
        <v>1820</v>
      </c>
      <c r="H412" s="194">
        <v>4.5259999999999998</v>
      </c>
      <c r="I412" s="195"/>
      <c r="L412" s="190"/>
      <c r="M412" s="196"/>
      <c r="N412" s="197"/>
      <c r="O412" s="197"/>
      <c r="P412" s="197"/>
      <c r="Q412" s="197"/>
      <c r="R412" s="197"/>
      <c r="S412" s="197"/>
      <c r="T412" s="198"/>
      <c r="AT412" s="192" t="s">
        <v>184</v>
      </c>
      <c r="AU412" s="192" t="s">
        <v>89</v>
      </c>
      <c r="AV412" s="13" t="s">
        <v>89</v>
      </c>
      <c r="AW412" s="13" t="s">
        <v>35</v>
      </c>
      <c r="AX412" s="13" t="s">
        <v>79</v>
      </c>
      <c r="AY412" s="192" t="s">
        <v>177</v>
      </c>
    </row>
    <row r="413" spans="1:65" s="14" customFormat="1">
      <c r="B413" s="199"/>
      <c r="D413" s="191" t="s">
        <v>184</v>
      </c>
      <c r="E413" s="200" t="s">
        <v>1</v>
      </c>
      <c r="F413" s="201" t="s">
        <v>186</v>
      </c>
      <c r="H413" s="202">
        <v>4.5259999999999998</v>
      </c>
      <c r="I413" s="203"/>
      <c r="L413" s="199"/>
      <c r="M413" s="204"/>
      <c r="N413" s="205"/>
      <c r="O413" s="205"/>
      <c r="P413" s="205"/>
      <c r="Q413" s="205"/>
      <c r="R413" s="205"/>
      <c r="S413" s="205"/>
      <c r="T413" s="206"/>
      <c r="AT413" s="200" t="s">
        <v>184</v>
      </c>
      <c r="AU413" s="200" t="s">
        <v>89</v>
      </c>
      <c r="AV413" s="14" t="s">
        <v>183</v>
      </c>
      <c r="AW413" s="14" t="s">
        <v>35</v>
      </c>
      <c r="AX413" s="14" t="s">
        <v>87</v>
      </c>
      <c r="AY413" s="200" t="s">
        <v>177</v>
      </c>
    </row>
    <row r="414" spans="1:65" s="2" customFormat="1" ht="16.5" customHeight="1">
      <c r="A414" s="33"/>
      <c r="B414" s="141"/>
      <c r="C414" s="214" t="s">
        <v>939</v>
      </c>
      <c r="D414" s="214" t="s">
        <v>303</v>
      </c>
      <c r="E414" s="215" t="s">
        <v>940</v>
      </c>
      <c r="F414" s="216" t="s">
        <v>941</v>
      </c>
      <c r="G414" s="217" t="s">
        <v>182</v>
      </c>
      <c r="H414" s="218">
        <v>9.9570000000000007</v>
      </c>
      <c r="I414" s="219"/>
      <c r="J414" s="220">
        <f>ROUND(I414*H414,2)</f>
        <v>0</v>
      </c>
      <c r="K414" s="221"/>
      <c r="L414" s="222"/>
      <c r="M414" s="223" t="s">
        <v>1</v>
      </c>
      <c r="N414" s="224" t="s">
        <v>44</v>
      </c>
      <c r="O414" s="59"/>
      <c r="P414" s="186">
        <f>O414*H414</f>
        <v>0</v>
      </c>
      <c r="Q414" s="186">
        <v>4.7999999999999996E-3</v>
      </c>
      <c r="R414" s="186">
        <f>Q414*H414</f>
        <v>4.7793599999999999E-2</v>
      </c>
      <c r="S414" s="186">
        <v>0</v>
      </c>
      <c r="T414" s="187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88" t="s">
        <v>340</v>
      </c>
      <c r="AT414" s="188" t="s">
        <v>303</v>
      </c>
      <c r="AU414" s="188" t="s">
        <v>89</v>
      </c>
      <c r="AY414" s="18" t="s">
        <v>177</v>
      </c>
      <c r="BE414" s="189">
        <f>IF(N414="základní",J414,0)</f>
        <v>0</v>
      </c>
      <c r="BF414" s="189">
        <f>IF(N414="snížená",J414,0)</f>
        <v>0</v>
      </c>
      <c r="BG414" s="189">
        <f>IF(N414="zákl. přenesená",J414,0)</f>
        <v>0</v>
      </c>
      <c r="BH414" s="189">
        <f>IF(N414="sníž. přenesená",J414,0)</f>
        <v>0</v>
      </c>
      <c r="BI414" s="189">
        <f>IF(N414="nulová",J414,0)</f>
        <v>0</v>
      </c>
      <c r="BJ414" s="18" t="s">
        <v>87</v>
      </c>
      <c r="BK414" s="189">
        <f>ROUND(I414*H414,2)</f>
        <v>0</v>
      </c>
      <c r="BL414" s="18" t="s">
        <v>297</v>
      </c>
      <c r="BM414" s="188" t="s">
        <v>942</v>
      </c>
    </row>
    <row r="415" spans="1:65" s="13" customFormat="1">
      <c r="B415" s="190"/>
      <c r="D415" s="191" t="s">
        <v>184</v>
      </c>
      <c r="E415" s="192" t="s">
        <v>1</v>
      </c>
      <c r="F415" s="193" t="s">
        <v>1820</v>
      </c>
      <c r="H415" s="194">
        <v>4.5259999999999998</v>
      </c>
      <c r="I415" s="195"/>
      <c r="L415" s="190"/>
      <c r="M415" s="196"/>
      <c r="N415" s="197"/>
      <c r="O415" s="197"/>
      <c r="P415" s="197"/>
      <c r="Q415" s="197"/>
      <c r="R415" s="197"/>
      <c r="S415" s="197"/>
      <c r="T415" s="198"/>
      <c r="AT415" s="192" t="s">
        <v>184</v>
      </c>
      <c r="AU415" s="192" t="s">
        <v>89</v>
      </c>
      <c r="AV415" s="13" t="s">
        <v>89</v>
      </c>
      <c r="AW415" s="13" t="s">
        <v>35</v>
      </c>
      <c r="AX415" s="13" t="s">
        <v>79</v>
      </c>
      <c r="AY415" s="192" t="s">
        <v>177</v>
      </c>
    </row>
    <row r="416" spans="1:65" s="13" customFormat="1">
      <c r="B416" s="190"/>
      <c r="D416" s="191" t="s">
        <v>184</v>
      </c>
      <c r="E416" s="192" t="s">
        <v>1</v>
      </c>
      <c r="F416" s="193" t="s">
        <v>1821</v>
      </c>
      <c r="H416" s="194">
        <v>4.5259999999999998</v>
      </c>
      <c r="I416" s="195"/>
      <c r="L416" s="190"/>
      <c r="M416" s="196"/>
      <c r="N416" s="197"/>
      <c r="O416" s="197"/>
      <c r="P416" s="197"/>
      <c r="Q416" s="197"/>
      <c r="R416" s="197"/>
      <c r="S416" s="197"/>
      <c r="T416" s="198"/>
      <c r="AT416" s="192" t="s">
        <v>184</v>
      </c>
      <c r="AU416" s="192" t="s">
        <v>89</v>
      </c>
      <c r="AV416" s="13" t="s">
        <v>89</v>
      </c>
      <c r="AW416" s="13" t="s">
        <v>35</v>
      </c>
      <c r="AX416" s="13" t="s">
        <v>79</v>
      </c>
      <c r="AY416" s="192" t="s">
        <v>177</v>
      </c>
    </row>
    <row r="417" spans="1:65" s="16" customFormat="1">
      <c r="B417" s="225"/>
      <c r="D417" s="191" t="s">
        <v>184</v>
      </c>
      <c r="E417" s="226" t="s">
        <v>1</v>
      </c>
      <c r="F417" s="227" t="s">
        <v>479</v>
      </c>
      <c r="H417" s="228">
        <v>9.0519999999999996</v>
      </c>
      <c r="I417" s="229"/>
      <c r="L417" s="225"/>
      <c r="M417" s="230"/>
      <c r="N417" s="231"/>
      <c r="O417" s="231"/>
      <c r="P417" s="231"/>
      <c r="Q417" s="231"/>
      <c r="R417" s="231"/>
      <c r="S417" s="231"/>
      <c r="T417" s="232"/>
      <c r="AT417" s="226" t="s">
        <v>184</v>
      </c>
      <c r="AU417" s="226" t="s">
        <v>89</v>
      </c>
      <c r="AV417" s="16" t="s">
        <v>194</v>
      </c>
      <c r="AW417" s="16" t="s">
        <v>35</v>
      </c>
      <c r="AX417" s="16" t="s">
        <v>79</v>
      </c>
      <c r="AY417" s="226" t="s">
        <v>177</v>
      </c>
    </row>
    <row r="418" spans="1:65" s="13" customFormat="1">
      <c r="B418" s="190"/>
      <c r="D418" s="191" t="s">
        <v>184</v>
      </c>
      <c r="E418" s="192" t="s">
        <v>1</v>
      </c>
      <c r="F418" s="193" t="s">
        <v>1822</v>
      </c>
      <c r="H418" s="194">
        <v>0.90500000000000003</v>
      </c>
      <c r="I418" s="195"/>
      <c r="L418" s="190"/>
      <c r="M418" s="196"/>
      <c r="N418" s="197"/>
      <c r="O418" s="197"/>
      <c r="P418" s="197"/>
      <c r="Q418" s="197"/>
      <c r="R418" s="197"/>
      <c r="S418" s="197"/>
      <c r="T418" s="198"/>
      <c r="AT418" s="192" t="s">
        <v>184</v>
      </c>
      <c r="AU418" s="192" t="s">
        <v>89</v>
      </c>
      <c r="AV418" s="13" t="s">
        <v>89</v>
      </c>
      <c r="AW418" s="13" t="s">
        <v>35</v>
      </c>
      <c r="AX418" s="13" t="s">
        <v>79</v>
      </c>
      <c r="AY418" s="192" t="s">
        <v>177</v>
      </c>
    </row>
    <row r="419" spans="1:65" s="14" customFormat="1">
      <c r="B419" s="199"/>
      <c r="D419" s="191" t="s">
        <v>184</v>
      </c>
      <c r="E419" s="200" t="s">
        <v>1</v>
      </c>
      <c r="F419" s="201" t="s">
        <v>186</v>
      </c>
      <c r="H419" s="202">
        <v>9.9570000000000007</v>
      </c>
      <c r="I419" s="203"/>
      <c r="L419" s="199"/>
      <c r="M419" s="204"/>
      <c r="N419" s="205"/>
      <c r="O419" s="205"/>
      <c r="P419" s="205"/>
      <c r="Q419" s="205"/>
      <c r="R419" s="205"/>
      <c r="S419" s="205"/>
      <c r="T419" s="206"/>
      <c r="AT419" s="200" t="s">
        <v>184</v>
      </c>
      <c r="AU419" s="200" t="s">
        <v>89</v>
      </c>
      <c r="AV419" s="14" t="s">
        <v>183</v>
      </c>
      <c r="AW419" s="14" t="s">
        <v>35</v>
      </c>
      <c r="AX419" s="14" t="s">
        <v>87</v>
      </c>
      <c r="AY419" s="200" t="s">
        <v>177</v>
      </c>
    </row>
    <row r="420" spans="1:65" s="2" customFormat="1" ht="16.5" customHeight="1">
      <c r="A420" s="33"/>
      <c r="B420" s="141"/>
      <c r="C420" s="214" t="s">
        <v>1823</v>
      </c>
      <c r="D420" s="214" t="s">
        <v>303</v>
      </c>
      <c r="E420" s="215" t="s">
        <v>1824</v>
      </c>
      <c r="F420" s="216" t="s">
        <v>1825</v>
      </c>
      <c r="G420" s="217" t="s">
        <v>197</v>
      </c>
      <c r="H420" s="218">
        <v>0.249</v>
      </c>
      <c r="I420" s="219"/>
      <c r="J420" s="220">
        <f>ROUND(I420*H420,2)</f>
        <v>0</v>
      </c>
      <c r="K420" s="221"/>
      <c r="L420" s="222"/>
      <c r="M420" s="223" t="s">
        <v>1</v>
      </c>
      <c r="N420" s="224" t="s">
        <v>44</v>
      </c>
      <c r="O420" s="59"/>
      <c r="P420" s="186">
        <f>O420*H420</f>
        <v>0</v>
      </c>
      <c r="Q420" s="186">
        <v>2.5000000000000001E-2</v>
      </c>
      <c r="R420" s="186">
        <f>Q420*H420</f>
        <v>6.2250000000000005E-3</v>
      </c>
      <c r="S420" s="186">
        <v>0</v>
      </c>
      <c r="T420" s="187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88" t="s">
        <v>340</v>
      </c>
      <c r="AT420" s="188" t="s">
        <v>303</v>
      </c>
      <c r="AU420" s="188" t="s">
        <v>89</v>
      </c>
      <c r="AY420" s="18" t="s">
        <v>177</v>
      </c>
      <c r="BE420" s="189">
        <f>IF(N420="základní",J420,0)</f>
        <v>0</v>
      </c>
      <c r="BF420" s="189">
        <f>IF(N420="snížená",J420,0)</f>
        <v>0</v>
      </c>
      <c r="BG420" s="189">
        <f>IF(N420="zákl. přenesená",J420,0)</f>
        <v>0</v>
      </c>
      <c r="BH420" s="189">
        <f>IF(N420="sníž. přenesená",J420,0)</f>
        <v>0</v>
      </c>
      <c r="BI420" s="189">
        <f>IF(N420="nulová",J420,0)</f>
        <v>0</v>
      </c>
      <c r="BJ420" s="18" t="s">
        <v>87</v>
      </c>
      <c r="BK420" s="189">
        <f>ROUND(I420*H420,2)</f>
        <v>0</v>
      </c>
      <c r="BL420" s="18" t="s">
        <v>297</v>
      </c>
      <c r="BM420" s="188" t="s">
        <v>1497</v>
      </c>
    </row>
    <row r="421" spans="1:65" s="13" customFormat="1">
      <c r="B421" s="190"/>
      <c r="D421" s="191" t="s">
        <v>184</v>
      </c>
      <c r="E421" s="192" t="s">
        <v>1</v>
      </c>
      <c r="F421" s="193" t="s">
        <v>1826</v>
      </c>
      <c r="H421" s="194">
        <v>0.249</v>
      </c>
      <c r="I421" s="195"/>
      <c r="L421" s="190"/>
      <c r="M421" s="196"/>
      <c r="N421" s="197"/>
      <c r="O421" s="197"/>
      <c r="P421" s="197"/>
      <c r="Q421" s="197"/>
      <c r="R421" s="197"/>
      <c r="S421" s="197"/>
      <c r="T421" s="198"/>
      <c r="AT421" s="192" t="s">
        <v>184</v>
      </c>
      <c r="AU421" s="192" t="s">
        <v>89</v>
      </c>
      <c r="AV421" s="13" t="s">
        <v>89</v>
      </c>
      <c r="AW421" s="13" t="s">
        <v>35</v>
      </c>
      <c r="AX421" s="13" t="s">
        <v>79</v>
      </c>
      <c r="AY421" s="192" t="s">
        <v>177</v>
      </c>
    </row>
    <row r="422" spans="1:65" s="14" customFormat="1">
      <c r="B422" s="199"/>
      <c r="D422" s="191" t="s">
        <v>184</v>
      </c>
      <c r="E422" s="200" t="s">
        <v>1</v>
      </c>
      <c r="F422" s="201" t="s">
        <v>186</v>
      </c>
      <c r="H422" s="202">
        <v>0.249</v>
      </c>
      <c r="I422" s="203"/>
      <c r="L422" s="199"/>
      <c r="M422" s="204"/>
      <c r="N422" s="205"/>
      <c r="O422" s="205"/>
      <c r="P422" s="205"/>
      <c r="Q422" s="205"/>
      <c r="R422" s="205"/>
      <c r="S422" s="205"/>
      <c r="T422" s="206"/>
      <c r="AT422" s="200" t="s">
        <v>184</v>
      </c>
      <c r="AU422" s="200" t="s">
        <v>89</v>
      </c>
      <c r="AV422" s="14" t="s">
        <v>183</v>
      </c>
      <c r="AW422" s="14" t="s">
        <v>35</v>
      </c>
      <c r="AX422" s="14" t="s">
        <v>87</v>
      </c>
      <c r="AY422" s="200" t="s">
        <v>177</v>
      </c>
    </row>
    <row r="423" spans="1:65" s="2" customFormat="1" ht="16.5" customHeight="1">
      <c r="A423" s="33"/>
      <c r="B423" s="141"/>
      <c r="C423" s="176" t="s">
        <v>968</v>
      </c>
      <c r="D423" s="176" t="s">
        <v>179</v>
      </c>
      <c r="E423" s="177" t="s">
        <v>969</v>
      </c>
      <c r="F423" s="178" t="s">
        <v>970</v>
      </c>
      <c r="G423" s="179" t="s">
        <v>798</v>
      </c>
      <c r="H423" s="233"/>
      <c r="I423" s="181"/>
      <c r="J423" s="182">
        <f>ROUND(I423*H423,2)</f>
        <v>0</v>
      </c>
      <c r="K423" s="183"/>
      <c r="L423" s="34"/>
      <c r="M423" s="184" t="s">
        <v>1</v>
      </c>
      <c r="N423" s="185" t="s">
        <v>44</v>
      </c>
      <c r="O423" s="59"/>
      <c r="P423" s="186">
        <f>O423*H423</f>
        <v>0</v>
      </c>
      <c r="Q423" s="186">
        <v>0</v>
      </c>
      <c r="R423" s="186">
        <f>Q423*H423</f>
        <v>0</v>
      </c>
      <c r="S423" s="186">
        <v>0</v>
      </c>
      <c r="T423" s="187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88" t="s">
        <v>297</v>
      </c>
      <c r="AT423" s="188" t="s">
        <v>179</v>
      </c>
      <c r="AU423" s="188" t="s">
        <v>89</v>
      </c>
      <c r="AY423" s="18" t="s">
        <v>177</v>
      </c>
      <c r="BE423" s="189">
        <f>IF(N423="základní",J423,0)</f>
        <v>0</v>
      </c>
      <c r="BF423" s="189">
        <f>IF(N423="snížená",J423,0)</f>
        <v>0</v>
      </c>
      <c r="BG423" s="189">
        <f>IF(N423="zákl. přenesená",J423,0)</f>
        <v>0</v>
      </c>
      <c r="BH423" s="189">
        <f>IF(N423="sníž. přenesená",J423,0)</f>
        <v>0</v>
      </c>
      <c r="BI423" s="189">
        <f>IF(N423="nulová",J423,0)</f>
        <v>0</v>
      </c>
      <c r="BJ423" s="18" t="s">
        <v>87</v>
      </c>
      <c r="BK423" s="189">
        <f>ROUND(I423*H423,2)</f>
        <v>0</v>
      </c>
      <c r="BL423" s="18" t="s">
        <v>297</v>
      </c>
      <c r="BM423" s="188" t="s">
        <v>971</v>
      </c>
    </row>
    <row r="424" spans="1:65" s="12" customFormat="1" ht="22.95" customHeight="1">
      <c r="B424" s="163"/>
      <c r="D424" s="164" t="s">
        <v>78</v>
      </c>
      <c r="E424" s="174" t="s">
        <v>1164</v>
      </c>
      <c r="F424" s="174" t="s">
        <v>1165</v>
      </c>
      <c r="I424" s="166"/>
      <c r="J424" s="175">
        <f>BK424</f>
        <v>0</v>
      </c>
      <c r="L424" s="163"/>
      <c r="M424" s="168"/>
      <c r="N424" s="169"/>
      <c r="O424" s="169"/>
      <c r="P424" s="170">
        <f>SUM(P425:P444)</f>
        <v>0</v>
      </c>
      <c r="Q424" s="169"/>
      <c r="R424" s="170">
        <f>SUM(R425:R444)</f>
        <v>0.27677130000000005</v>
      </c>
      <c r="S424" s="169"/>
      <c r="T424" s="171">
        <f>SUM(T425:T444)</f>
        <v>0</v>
      </c>
      <c r="AR424" s="164" t="s">
        <v>89</v>
      </c>
      <c r="AT424" s="172" t="s">
        <v>78</v>
      </c>
      <c r="AU424" s="172" t="s">
        <v>87</v>
      </c>
      <c r="AY424" s="164" t="s">
        <v>177</v>
      </c>
      <c r="BK424" s="173">
        <f>SUM(BK425:BK444)</f>
        <v>0</v>
      </c>
    </row>
    <row r="425" spans="1:65" s="2" customFormat="1" ht="16.5" customHeight="1">
      <c r="A425" s="33"/>
      <c r="B425" s="141"/>
      <c r="C425" s="176" t="s">
        <v>1169</v>
      </c>
      <c r="D425" s="176" t="s">
        <v>179</v>
      </c>
      <c r="E425" s="177" t="s">
        <v>1170</v>
      </c>
      <c r="F425" s="178" t="s">
        <v>1171</v>
      </c>
      <c r="G425" s="179" t="s">
        <v>282</v>
      </c>
      <c r="H425" s="180">
        <v>18.39</v>
      </c>
      <c r="I425" s="181"/>
      <c r="J425" s="182">
        <f>ROUND(I425*H425,2)</f>
        <v>0</v>
      </c>
      <c r="K425" s="183"/>
      <c r="L425" s="34"/>
      <c r="M425" s="184" t="s">
        <v>1</v>
      </c>
      <c r="N425" s="185" t="s">
        <v>44</v>
      </c>
      <c r="O425" s="59"/>
      <c r="P425" s="186">
        <f>O425*H425</f>
        <v>0</v>
      </c>
      <c r="Q425" s="186">
        <v>0</v>
      </c>
      <c r="R425" s="186">
        <f>Q425*H425</f>
        <v>0</v>
      </c>
      <c r="S425" s="186">
        <v>0</v>
      </c>
      <c r="T425" s="187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88" t="s">
        <v>297</v>
      </c>
      <c r="AT425" s="188" t="s">
        <v>179</v>
      </c>
      <c r="AU425" s="188" t="s">
        <v>89</v>
      </c>
      <c r="AY425" s="18" t="s">
        <v>177</v>
      </c>
      <c r="BE425" s="189">
        <f>IF(N425="základní",J425,0)</f>
        <v>0</v>
      </c>
      <c r="BF425" s="189">
        <f>IF(N425="snížená",J425,0)</f>
        <v>0</v>
      </c>
      <c r="BG425" s="189">
        <f>IF(N425="zákl. přenesená",J425,0)</f>
        <v>0</v>
      </c>
      <c r="BH425" s="189">
        <f>IF(N425="sníž. přenesená",J425,0)</f>
        <v>0</v>
      </c>
      <c r="BI425" s="189">
        <f>IF(N425="nulová",J425,0)</f>
        <v>0</v>
      </c>
      <c r="BJ425" s="18" t="s">
        <v>87</v>
      </c>
      <c r="BK425" s="189">
        <f>ROUND(I425*H425,2)</f>
        <v>0</v>
      </c>
      <c r="BL425" s="18" t="s">
        <v>297</v>
      </c>
      <c r="BM425" s="188" t="s">
        <v>1068</v>
      </c>
    </row>
    <row r="426" spans="1:65" s="15" customFormat="1">
      <c r="B426" s="207"/>
      <c r="D426" s="191" t="s">
        <v>184</v>
      </c>
      <c r="E426" s="208" t="s">
        <v>1</v>
      </c>
      <c r="F426" s="209" t="s">
        <v>1172</v>
      </c>
      <c r="H426" s="208" t="s">
        <v>1</v>
      </c>
      <c r="I426" s="210"/>
      <c r="L426" s="207"/>
      <c r="M426" s="211"/>
      <c r="N426" s="212"/>
      <c r="O426" s="212"/>
      <c r="P426" s="212"/>
      <c r="Q426" s="212"/>
      <c r="R426" s="212"/>
      <c r="S426" s="212"/>
      <c r="T426" s="213"/>
      <c r="AT426" s="208" t="s">
        <v>184</v>
      </c>
      <c r="AU426" s="208" t="s">
        <v>89</v>
      </c>
      <c r="AV426" s="15" t="s">
        <v>87</v>
      </c>
      <c r="AW426" s="15" t="s">
        <v>35</v>
      </c>
      <c r="AX426" s="15" t="s">
        <v>79</v>
      </c>
      <c r="AY426" s="208" t="s">
        <v>177</v>
      </c>
    </row>
    <row r="427" spans="1:65" s="13" customFormat="1">
      <c r="B427" s="190"/>
      <c r="D427" s="191" t="s">
        <v>184</v>
      </c>
      <c r="E427" s="192" t="s">
        <v>1</v>
      </c>
      <c r="F427" s="193" t="s">
        <v>1827</v>
      </c>
      <c r="H427" s="194">
        <v>18.39</v>
      </c>
      <c r="I427" s="195"/>
      <c r="L427" s="190"/>
      <c r="M427" s="196"/>
      <c r="N427" s="197"/>
      <c r="O427" s="197"/>
      <c r="P427" s="197"/>
      <c r="Q427" s="197"/>
      <c r="R427" s="197"/>
      <c r="S427" s="197"/>
      <c r="T427" s="198"/>
      <c r="AT427" s="192" t="s">
        <v>184</v>
      </c>
      <c r="AU427" s="192" t="s">
        <v>89</v>
      </c>
      <c r="AV427" s="13" t="s">
        <v>89</v>
      </c>
      <c r="AW427" s="13" t="s">
        <v>35</v>
      </c>
      <c r="AX427" s="13" t="s">
        <v>79</v>
      </c>
      <c r="AY427" s="192" t="s">
        <v>177</v>
      </c>
    </row>
    <row r="428" spans="1:65" s="14" customFormat="1">
      <c r="B428" s="199"/>
      <c r="D428" s="191" t="s">
        <v>184</v>
      </c>
      <c r="E428" s="200" t="s">
        <v>1</v>
      </c>
      <c r="F428" s="201" t="s">
        <v>186</v>
      </c>
      <c r="H428" s="202">
        <v>18.39</v>
      </c>
      <c r="I428" s="203"/>
      <c r="L428" s="199"/>
      <c r="M428" s="204"/>
      <c r="N428" s="205"/>
      <c r="O428" s="205"/>
      <c r="P428" s="205"/>
      <c r="Q428" s="205"/>
      <c r="R428" s="205"/>
      <c r="S428" s="205"/>
      <c r="T428" s="206"/>
      <c r="AT428" s="200" t="s">
        <v>184</v>
      </c>
      <c r="AU428" s="200" t="s">
        <v>89</v>
      </c>
      <c r="AV428" s="14" t="s">
        <v>183</v>
      </c>
      <c r="AW428" s="14" t="s">
        <v>35</v>
      </c>
      <c r="AX428" s="14" t="s">
        <v>87</v>
      </c>
      <c r="AY428" s="200" t="s">
        <v>177</v>
      </c>
    </row>
    <row r="429" spans="1:65" s="2" customFormat="1" ht="16.5" customHeight="1">
      <c r="A429" s="33"/>
      <c r="B429" s="141"/>
      <c r="C429" s="176" t="s">
        <v>701</v>
      </c>
      <c r="D429" s="176" t="s">
        <v>179</v>
      </c>
      <c r="E429" s="177" t="s">
        <v>1175</v>
      </c>
      <c r="F429" s="178" t="s">
        <v>1176</v>
      </c>
      <c r="G429" s="179" t="s">
        <v>197</v>
      </c>
      <c r="H429" s="180">
        <v>0.40500000000000003</v>
      </c>
      <c r="I429" s="181"/>
      <c r="J429" s="182">
        <f>ROUND(I429*H429,2)</f>
        <v>0</v>
      </c>
      <c r="K429" s="183"/>
      <c r="L429" s="34"/>
      <c r="M429" s="184" t="s">
        <v>1</v>
      </c>
      <c r="N429" s="185" t="s">
        <v>44</v>
      </c>
      <c r="O429" s="59"/>
      <c r="P429" s="186">
        <f>O429*H429</f>
        <v>0</v>
      </c>
      <c r="Q429" s="186">
        <v>1.2659999999999999E-2</v>
      </c>
      <c r="R429" s="186">
        <f>Q429*H429</f>
        <v>5.1273000000000004E-3</v>
      </c>
      <c r="S429" s="186">
        <v>0</v>
      </c>
      <c r="T429" s="187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88" t="s">
        <v>297</v>
      </c>
      <c r="AT429" s="188" t="s">
        <v>179</v>
      </c>
      <c r="AU429" s="188" t="s">
        <v>89</v>
      </c>
      <c r="AY429" s="18" t="s">
        <v>177</v>
      </c>
      <c r="BE429" s="189">
        <f>IF(N429="základní",J429,0)</f>
        <v>0</v>
      </c>
      <c r="BF429" s="189">
        <f>IF(N429="snížená",J429,0)</f>
        <v>0</v>
      </c>
      <c r="BG429" s="189">
        <f>IF(N429="zákl. přenesená",J429,0)</f>
        <v>0</v>
      </c>
      <c r="BH429" s="189">
        <f>IF(N429="sníž. přenesená",J429,0)</f>
        <v>0</v>
      </c>
      <c r="BI429" s="189">
        <f>IF(N429="nulová",J429,0)</f>
        <v>0</v>
      </c>
      <c r="BJ429" s="18" t="s">
        <v>87</v>
      </c>
      <c r="BK429" s="189">
        <f>ROUND(I429*H429,2)</f>
        <v>0</v>
      </c>
      <c r="BL429" s="18" t="s">
        <v>297</v>
      </c>
      <c r="BM429" s="188" t="s">
        <v>1086</v>
      </c>
    </row>
    <row r="430" spans="1:65" s="2" customFormat="1" ht="16.5" customHeight="1">
      <c r="A430" s="33"/>
      <c r="B430" s="141"/>
      <c r="C430" s="176" t="s">
        <v>728</v>
      </c>
      <c r="D430" s="176" t="s">
        <v>179</v>
      </c>
      <c r="E430" s="177" t="s">
        <v>1187</v>
      </c>
      <c r="F430" s="178" t="s">
        <v>1188</v>
      </c>
      <c r="G430" s="179" t="s">
        <v>182</v>
      </c>
      <c r="H430" s="180">
        <v>3.0649999999999999</v>
      </c>
      <c r="I430" s="181"/>
      <c r="J430" s="182">
        <f>ROUND(I430*H430,2)</f>
        <v>0</v>
      </c>
      <c r="K430" s="183"/>
      <c r="L430" s="34"/>
      <c r="M430" s="184" t="s">
        <v>1</v>
      </c>
      <c r="N430" s="185" t="s">
        <v>44</v>
      </c>
      <c r="O430" s="59"/>
      <c r="P430" s="186">
        <f>O430*H430</f>
        <v>0</v>
      </c>
      <c r="Q430" s="186">
        <v>0</v>
      </c>
      <c r="R430" s="186">
        <f>Q430*H430</f>
        <v>0</v>
      </c>
      <c r="S430" s="186">
        <v>0</v>
      </c>
      <c r="T430" s="187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88" t="s">
        <v>297</v>
      </c>
      <c r="AT430" s="188" t="s">
        <v>179</v>
      </c>
      <c r="AU430" s="188" t="s">
        <v>89</v>
      </c>
      <c r="AY430" s="18" t="s">
        <v>177</v>
      </c>
      <c r="BE430" s="189">
        <f>IF(N430="základní",J430,0)</f>
        <v>0</v>
      </c>
      <c r="BF430" s="189">
        <f>IF(N430="snížená",J430,0)</f>
        <v>0</v>
      </c>
      <c r="BG430" s="189">
        <f>IF(N430="zákl. přenesená",J430,0)</f>
        <v>0</v>
      </c>
      <c r="BH430" s="189">
        <f>IF(N430="sníž. přenesená",J430,0)</f>
        <v>0</v>
      </c>
      <c r="BI430" s="189">
        <f>IF(N430="nulová",J430,0)</f>
        <v>0</v>
      </c>
      <c r="BJ430" s="18" t="s">
        <v>87</v>
      </c>
      <c r="BK430" s="189">
        <f>ROUND(I430*H430,2)</f>
        <v>0</v>
      </c>
      <c r="BL430" s="18" t="s">
        <v>297</v>
      </c>
      <c r="BM430" s="188" t="s">
        <v>1034</v>
      </c>
    </row>
    <row r="431" spans="1:65" s="13" customFormat="1">
      <c r="B431" s="190"/>
      <c r="D431" s="191" t="s">
        <v>184</v>
      </c>
      <c r="E431" s="192" t="s">
        <v>1</v>
      </c>
      <c r="F431" s="193" t="s">
        <v>1828</v>
      </c>
      <c r="H431" s="194">
        <v>3.0649999999999999</v>
      </c>
      <c r="I431" s="195"/>
      <c r="L431" s="190"/>
      <c r="M431" s="196"/>
      <c r="N431" s="197"/>
      <c r="O431" s="197"/>
      <c r="P431" s="197"/>
      <c r="Q431" s="197"/>
      <c r="R431" s="197"/>
      <c r="S431" s="197"/>
      <c r="T431" s="198"/>
      <c r="AT431" s="192" t="s">
        <v>184</v>
      </c>
      <c r="AU431" s="192" t="s">
        <v>89</v>
      </c>
      <c r="AV431" s="13" t="s">
        <v>89</v>
      </c>
      <c r="AW431" s="13" t="s">
        <v>35</v>
      </c>
      <c r="AX431" s="13" t="s">
        <v>79</v>
      </c>
      <c r="AY431" s="192" t="s">
        <v>177</v>
      </c>
    </row>
    <row r="432" spans="1:65" s="14" customFormat="1">
      <c r="B432" s="199"/>
      <c r="D432" s="191" t="s">
        <v>184</v>
      </c>
      <c r="E432" s="200" t="s">
        <v>1</v>
      </c>
      <c r="F432" s="201" t="s">
        <v>186</v>
      </c>
      <c r="H432" s="202">
        <v>3.0649999999999999</v>
      </c>
      <c r="I432" s="203"/>
      <c r="L432" s="199"/>
      <c r="M432" s="204"/>
      <c r="N432" s="205"/>
      <c r="O432" s="205"/>
      <c r="P432" s="205"/>
      <c r="Q432" s="205"/>
      <c r="R432" s="205"/>
      <c r="S432" s="205"/>
      <c r="T432" s="206"/>
      <c r="AT432" s="200" t="s">
        <v>184</v>
      </c>
      <c r="AU432" s="200" t="s">
        <v>89</v>
      </c>
      <c r="AV432" s="14" t="s">
        <v>183</v>
      </c>
      <c r="AW432" s="14" t="s">
        <v>35</v>
      </c>
      <c r="AX432" s="14" t="s">
        <v>87</v>
      </c>
      <c r="AY432" s="200" t="s">
        <v>177</v>
      </c>
    </row>
    <row r="433" spans="1:65" s="2" customFormat="1" ht="16.5" customHeight="1">
      <c r="A433" s="33"/>
      <c r="B433" s="141"/>
      <c r="C433" s="214" t="s">
        <v>1191</v>
      </c>
      <c r="D433" s="214" t="s">
        <v>303</v>
      </c>
      <c r="E433" s="215" t="s">
        <v>1192</v>
      </c>
      <c r="F433" s="216" t="s">
        <v>1193</v>
      </c>
      <c r="G433" s="217" t="s">
        <v>197</v>
      </c>
      <c r="H433" s="218">
        <v>0.40500000000000003</v>
      </c>
      <c r="I433" s="219"/>
      <c r="J433" s="220">
        <f>ROUND(I433*H433,2)</f>
        <v>0</v>
      </c>
      <c r="K433" s="221"/>
      <c r="L433" s="222"/>
      <c r="M433" s="223" t="s">
        <v>1</v>
      </c>
      <c r="N433" s="224" t="s">
        <v>44</v>
      </c>
      <c r="O433" s="59"/>
      <c r="P433" s="186">
        <f>O433*H433</f>
        <v>0</v>
      </c>
      <c r="Q433" s="186">
        <v>0.55000000000000004</v>
      </c>
      <c r="R433" s="186">
        <f>Q433*H433</f>
        <v>0.22275000000000003</v>
      </c>
      <c r="S433" s="186">
        <v>0</v>
      </c>
      <c r="T433" s="187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88" t="s">
        <v>340</v>
      </c>
      <c r="AT433" s="188" t="s">
        <v>303</v>
      </c>
      <c r="AU433" s="188" t="s">
        <v>89</v>
      </c>
      <c r="AY433" s="18" t="s">
        <v>177</v>
      </c>
      <c r="BE433" s="189">
        <f>IF(N433="základní",J433,0)</f>
        <v>0</v>
      </c>
      <c r="BF433" s="189">
        <f>IF(N433="snížená",J433,0)</f>
        <v>0</v>
      </c>
      <c r="BG433" s="189">
        <f>IF(N433="zákl. přenesená",J433,0)</f>
        <v>0</v>
      </c>
      <c r="BH433" s="189">
        <f>IF(N433="sníž. přenesená",J433,0)</f>
        <v>0</v>
      </c>
      <c r="BI433" s="189">
        <f>IF(N433="nulová",J433,0)</f>
        <v>0</v>
      </c>
      <c r="BJ433" s="18" t="s">
        <v>87</v>
      </c>
      <c r="BK433" s="189">
        <f>ROUND(I433*H433,2)</f>
        <v>0</v>
      </c>
      <c r="BL433" s="18" t="s">
        <v>297</v>
      </c>
      <c r="BM433" s="188" t="s">
        <v>1043</v>
      </c>
    </row>
    <row r="434" spans="1:65" s="15" customFormat="1">
      <c r="B434" s="207"/>
      <c r="D434" s="191" t="s">
        <v>184</v>
      </c>
      <c r="E434" s="208" t="s">
        <v>1</v>
      </c>
      <c r="F434" s="209" t="s">
        <v>1194</v>
      </c>
      <c r="H434" s="208" t="s">
        <v>1</v>
      </c>
      <c r="I434" s="210"/>
      <c r="L434" s="207"/>
      <c r="M434" s="211"/>
      <c r="N434" s="212"/>
      <c r="O434" s="212"/>
      <c r="P434" s="212"/>
      <c r="Q434" s="212"/>
      <c r="R434" s="212"/>
      <c r="S434" s="212"/>
      <c r="T434" s="213"/>
      <c r="AT434" s="208" t="s">
        <v>184</v>
      </c>
      <c r="AU434" s="208" t="s">
        <v>89</v>
      </c>
      <c r="AV434" s="15" t="s">
        <v>87</v>
      </c>
      <c r="AW434" s="15" t="s">
        <v>35</v>
      </c>
      <c r="AX434" s="15" t="s">
        <v>79</v>
      </c>
      <c r="AY434" s="208" t="s">
        <v>177</v>
      </c>
    </row>
    <row r="435" spans="1:65" s="13" customFormat="1">
      <c r="B435" s="190"/>
      <c r="D435" s="191" t="s">
        <v>184</v>
      </c>
      <c r="E435" s="192" t="s">
        <v>1</v>
      </c>
      <c r="F435" s="193" t="s">
        <v>1829</v>
      </c>
      <c r="H435" s="194">
        <v>0.36799999999999999</v>
      </c>
      <c r="I435" s="195"/>
      <c r="L435" s="190"/>
      <c r="M435" s="196"/>
      <c r="N435" s="197"/>
      <c r="O435" s="197"/>
      <c r="P435" s="197"/>
      <c r="Q435" s="197"/>
      <c r="R435" s="197"/>
      <c r="S435" s="197"/>
      <c r="T435" s="198"/>
      <c r="AT435" s="192" t="s">
        <v>184</v>
      </c>
      <c r="AU435" s="192" t="s">
        <v>89</v>
      </c>
      <c r="AV435" s="13" t="s">
        <v>89</v>
      </c>
      <c r="AW435" s="13" t="s">
        <v>35</v>
      </c>
      <c r="AX435" s="13" t="s">
        <v>79</v>
      </c>
      <c r="AY435" s="192" t="s">
        <v>177</v>
      </c>
    </row>
    <row r="436" spans="1:65" s="16" customFormat="1">
      <c r="B436" s="225"/>
      <c r="D436" s="191" t="s">
        <v>184</v>
      </c>
      <c r="E436" s="226" t="s">
        <v>1</v>
      </c>
      <c r="F436" s="227" t="s">
        <v>479</v>
      </c>
      <c r="H436" s="228">
        <v>0.36799999999999999</v>
      </c>
      <c r="I436" s="229"/>
      <c r="L436" s="225"/>
      <c r="M436" s="230"/>
      <c r="N436" s="231"/>
      <c r="O436" s="231"/>
      <c r="P436" s="231"/>
      <c r="Q436" s="231"/>
      <c r="R436" s="231"/>
      <c r="S436" s="231"/>
      <c r="T436" s="232"/>
      <c r="AT436" s="226" t="s">
        <v>184</v>
      </c>
      <c r="AU436" s="226" t="s">
        <v>89</v>
      </c>
      <c r="AV436" s="16" t="s">
        <v>194</v>
      </c>
      <c r="AW436" s="16" t="s">
        <v>35</v>
      </c>
      <c r="AX436" s="16" t="s">
        <v>79</v>
      </c>
      <c r="AY436" s="226" t="s">
        <v>177</v>
      </c>
    </row>
    <row r="437" spans="1:65" s="13" customFormat="1">
      <c r="B437" s="190"/>
      <c r="D437" s="191" t="s">
        <v>184</v>
      </c>
      <c r="E437" s="192" t="s">
        <v>1</v>
      </c>
      <c r="F437" s="193" t="s">
        <v>1830</v>
      </c>
      <c r="H437" s="194">
        <v>3.6999999999999998E-2</v>
      </c>
      <c r="I437" s="195"/>
      <c r="L437" s="190"/>
      <c r="M437" s="196"/>
      <c r="N437" s="197"/>
      <c r="O437" s="197"/>
      <c r="P437" s="197"/>
      <c r="Q437" s="197"/>
      <c r="R437" s="197"/>
      <c r="S437" s="197"/>
      <c r="T437" s="198"/>
      <c r="AT437" s="192" t="s">
        <v>184</v>
      </c>
      <c r="AU437" s="192" t="s">
        <v>89</v>
      </c>
      <c r="AV437" s="13" t="s">
        <v>89</v>
      </c>
      <c r="AW437" s="13" t="s">
        <v>35</v>
      </c>
      <c r="AX437" s="13" t="s">
        <v>79</v>
      </c>
      <c r="AY437" s="192" t="s">
        <v>177</v>
      </c>
    </row>
    <row r="438" spans="1:65" s="14" customFormat="1">
      <c r="B438" s="199"/>
      <c r="D438" s="191" t="s">
        <v>184</v>
      </c>
      <c r="E438" s="200" t="s">
        <v>1</v>
      </c>
      <c r="F438" s="201" t="s">
        <v>186</v>
      </c>
      <c r="H438" s="202">
        <v>0.40500000000000003</v>
      </c>
      <c r="I438" s="203"/>
      <c r="L438" s="199"/>
      <c r="M438" s="204"/>
      <c r="N438" s="205"/>
      <c r="O438" s="205"/>
      <c r="P438" s="205"/>
      <c r="Q438" s="205"/>
      <c r="R438" s="205"/>
      <c r="S438" s="205"/>
      <c r="T438" s="206"/>
      <c r="AT438" s="200" t="s">
        <v>184</v>
      </c>
      <c r="AU438" s="200" t="s">
        <v>89</v>
      </c>
      <c r="AV438" s="14" t="s">
        <v>183</v>
      </c>
      <c r="AW438" s="14" t="s">
        <v>35</v>
      </c>
      <c r="AX438" s="14" t="s">
        <v>87</v>
      </c>
      <c r="AY438" s="200" t="s">
        <v>177</v>
      </c>
    </row>
    <row r="439" spans="1:65" s="2" customFormat="1" ht="16.5" customHeight="1">
      <c r="A439" s="33"/>
      <c r="B439" s="141"/>
      <c r="C439" s="214" t="s">
        <v>732</v>
      </c>
      <c r="D439" s="214" t="s">
        <v>303</v>
      </c>
      <c r="E439" s="215" t="s">
        <v>1198</v>
      </c>
      <c r="F439" s="216" t="s">
        <v>1199</v>
      </c>
      <c r="G439" s="217" t="s">
        <v>182</v>
      </c>
      <c r="H439" s="218">
        <v>3.3719999999999999</v>
      </c>
      <c r="I439" s="219"/>
      <c r="J439" s="220">
        <f>ROUND(I439*H439,2)</f>
        <v>0</v>
      </c>
      <c r="K439" s="221"/>
      <c r="L439" s="222"/>
      <c r="M439" s="223" t="s">
        <v>1</v>
      </c>
      <c r="N439" s="224" t="s">
        <v>44</v>
      </c>
      <c r="O439" s="59"/>
      <c r="P439" s="186">
        <f>O439*H439</f>
        <v>0</v>
      </c>
      <c r="Q439" s="186">
        <v>1.4500000000000001E-2</v>
      </c>
      <c r="R439" s="186">
        <f>Q439*H439</f>
        <v>4.8894E-2</v>
      </c>
      <c r="S439" s="186">
        <v>0</v>
      </c>
      <c r="T439" s="187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88" t="s">
        <v>340</v>
      </c>
      <c r="AT439" s="188" t="s">
        <v>303</v>
      </c>
      <c r="AU439" s="188" t="s">
        <v>89</v>
      </c>
      <c r="AY439" s="18" t="s">
        <v>177</v>
      </c>
      <c r="BE439" s="189">
        <f>IF(N439="základní",J439,0)</f>
        <v>0</v>
      </c>
      <c r="BF439" s="189">
        <f>IF(N439="snížená",J439,0)</f>
        <v>0</v>
      </c>
      <c r="BG439" s="189">
        <f>IF(N439="zákl. přenesená",J439,0)</f>
        <v>0</v>
      </c>
      <c r="BH439" s="189">
        <f>IF(N439="sníž. přenesená",J439,0)</f>
        <v>0</v>
      </c>
      <c r="BI439" s="189">
        <f>IF(N439="nulová",J439,0)</f>
        <v>0</v>
      </c>
      <c r="BJ439" s="18" t="s">
        <v>87</v>
      </c>
      <c r="BK439" s="189">
        <f>ROUND(I439*H439,2)</f>
        <v>0</v>
      </c>
      <c r="BL439" s="18" t="s">
        <v>297</v>
      </c>
      <c r="BM439" s="188" t="s">
        <v>1152</v>
      </c>
    </row>
    <row r="440" spans="1:65" s="13" customFormat="1">
      <c r="B440" s="190"/>
      <c r="D440" s="191" t="s">
        <v>184</v>
      </c>
      <c r="E440" s="192" t="s">
        <v>1</v>
      </c>
      <c r="F440" s="193" t="s">
        <v>1828</v>
      </c>
      <c r="H440" s="194">
        <v>3.0649999999999999</v>
      </c>
      <c r="I440" s="195"/>
      <c r="L440" s="190"/>
      <c r="M440" s="196"/>
      <c r="N440" s="197"/>
      <c r="O440" s="197"/>
      <c r="P440" s="197"/>
      <c r="Q440" s="197"/>
      <c r="R440" s="197"/>
      <c r="S440" s="197"/>
      <c r="T440" s="198"/>
      <c r="AT440" s="192" t="s">
        <v>184</v>
      </c>
      <c r="AU440" s="192" t="s">
        <v>89</v>
      </c>
      <c r="AV440" s="13" t="s">
        <v>89</v>
      </c>
      <c r="AW440" s="13" t="s">
        <v>35</v>
      </c>
      <c r="AX440" s="13" t="s">
        <v>79</v>
      </c>
      <c r="AY440" s="192" t="s">
        <v>177</v>
      </c>
    </row>
    <row r="441" spans="1:65" s="16" customFormat="1">
      <c r="B441" s="225"/>
      <c r="D441" s="191" t="s">
        <v>184</v>
      </c>
      <c r="E441" s="226" t="s">
        <v>1</v>
      </c>
      <c r="F441" s="227" t="s">
        <v>479</v>
      </c>
      <c r="H441" s="228">
        <v>3.0649999999999999</v>
      </c>
      <c r="I441" s="229"/>
      <c r="L441" s="225"/>
      <c r="M441" s="230"/>
      <c r="N441" s="231"/>
      <c r="O441" s="231"/>
      <c r="P441" s="231"/>
      <c r="Q441" s="231"/>
      <c r="R441" s="231"/>
      <c r="S441" s="231"/>
      <c r="T441" s="232"/>
      <c r="AT441" s="226" t="s">
        <v>184</v>
      </c>
      <c r="AU441" s="226" t="s">
        <v>89</v>
      </c>
      <c r="AV441" s="16" t="s">
        <v>194</v>
      </c>
      <c r="AW441" s="16" t="s">
        <v>35</v>
      </c>
      <c r="AX441" s="16" t="s">
        <v>79</v>
      </c>
      <c r="AY441" s="226" t="s">
        <v>177</v>
      </c>
    </row>
    <row r="442" spans="1:65" s="13" customFormat="1">
      <c r="B442" s="190"/>
      <c r="D442" s="191" t="s">
        <v>184</v>
      </c>
      <c r="E442" s="192" t="s">
        <v>1</v>
      </c>
      <c r="F442" s="193" t="s">
        <v>1831</v>
      </c>
      <c r="H442" s="194">
        <v>0.307</v>
      </c>
      <c r="I442" s="195"/>
      <c r="L442" s="190"/>
      <c r="M442" s="196"/>
      <c r="N442" s="197"/>
      <c r="O442" s="197"/>
      <c r="P442" s="197"/>
      <c r="Q442" s="197"/>
      <c r="R442" s="197"/>
      <c r="S442" s="197"/>
      <c r="T442" s="198"/>
      <c r="AT442" s="192" t="s">
        <v>184</v>
      </c>
      <c r="AU442" s="192" t="s">
        <v>89</v>
      </c>
      <c r="AV442" s="13" t="s">
        <v>89</v>
      </c>
      <c r="AW442" s="13" t="s">
        <v>35</v>
      </c>
      <c r="AX442" s="13" t="s">
        <v>79</v>
      </c>
      <c r="AY442" s="192" t="s">
        <v>177</v>
      </c>
    </row>
    <row r="443" spans="1:65" s="14" customFormat="1">
      <c r="B443" s="199"/>
      <c r="D443" s="191" t="s">
        <v>184</v>
      </c>
      <c r="E443" s="200" t="s">
        <v>1</v>
      </c>
      <c r="F443" s="201" t="s">
        <v>186</v>
      </c>
      <c r="H443" s="202">
        <v>3.3719999999999999</v>
      </c>
      <c r="I443" s="203"/>
      <c r="L443" s="199"/>
      <c r="M443" s="204"/>
      <c r="N443" s="205"/>
      <c r="O443" s="205"/>
      <c r="P443" s="205"/>
      <c r="Q443" s="205"/>
      <c r="R443" s="205"/>
      <c r="S443" s="205"/>
      <c r="T443" s="206"/>
      <c r="AT443" s="200" t="s">
        <v>184</v>
      </c>
      <c r="AU443" s="200" t="s">
        <v>89</v>
      </c>
      <c r="AV443" s="14" t="s">
        <v>183</v>
      </c>
      <c r="AW443" s="14" t="s">
        <v>35</v>
      </c>
      <c r="AX443" s="14" t="s">
        <v>87</v>
      </c>
      <c r="AY443" s="200" t="s">
        <v>177</v>
      </c>
    </row>
    <row r="444" spans="1:65" s="2" customFormat="1" ht="16.5" customHeight="1">
      <c r="A444" s="33"/>
      <c r="B444" s="141"/>
      <c r="C444" s="176" t="s">
        <v>1201</v>
      </c>
      <c r="D444" s="176" t="s">
        <v>179</v>
      </c>
      <c r="E444" s="177" t="s">
        <v>1202</v>
      </c>
      <c r="F444" s="178" t="s">
        <v>1203</v>
      </c>
      <c r="G444" s="179" t="s">
        <v>798</v>
      </c>
      <c r="H444" s="233"/>
      <c r="I444" s="181"/>
      <c r="J444" s="182">
        <f>ROUND(I444*H444,2)</f>
        <v>0</v>
      </c>
      <c r="K444" s="183"/>
      <c r="L444" s="34"/>
      <c r="M444" s="184" t="s">
        <v>1</v>
      </c>
      <c r="N444" s="185" t="s">
        <v>44</v>
      </c>
      <c r="O444" s="59"/>
      <c r="P444" s="186">
        <f>O444*H444</f>
        <v>0</v>
      </c>
      <c r="Q444" s="186">
        <v>0</v>
      </c>
      <c r="R444" s="186">
        <f>Q444*H444</f>
        <v>0</v>
      </c>
      <c r="S444" s="186">
        <v>0</v>
      </c>
      <c r="T444" s="187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88" t="s">
        <v>297</v>
      </c>
      <c r="AT444" s="188" t="s">
        <v>179</v>
      </c>
      <c r="AU444" s="188" t="s">
        <v>89</v>
      </c>
      <c r="AY444" s="18" t="s">
        <v>177</v>
      </c>
      <c r="BE444" s="189">
        <f>IF(N444="základní",J444,0)</f>
        <v>0</v>
      </c>
      <c r="BF444" s="189">
        <f>IF(N444="snížená",J444,0)</f>
        <v>0</v>
      </c>
      <c r="BG444" s="189">
        <f>IF(N444="zákl. přenesená",J444,0)</f>
        <v>0</v>
      </c>
      <c r="BH444" s="189">
        <f>IF(N444="sníž. přenesená",J444,0)</f>
        <v>0</v>
      </c>
      <c r="BI444" s="189">
        <f>IF(N444="nulová",J444,0)</f>
        <v>0</v>
      </c>
      <c r="BJ444" s="18" t="s">
        <v>87</v>
      </c>
      <c r="BK444" s="189">
        <f>ROUND(I444*H444,2)</f>
        <v>0</v>
      </c>
      <c r="BL444" s="18" t="s">
        <v>297</v>
      </c>
      <c r="BM444" s="188" t="s">
        <v>1156</v>
      </c>
    </row>
    <row r="445" spans="1:65" s="12" customFormat="1" ht="22.95" customHeight="1">
      <c r="B445" s="163"/>
      <c r="D445" s="164" t="s">
        <v>78</v>
      </c>
      <c r="E445" s="174" t="s">
        <v>1227</v>
      </c>
      <c r="F445" s="174" t="s">
        <v>1228</v>
      </c>
      <c r="I445" s="166"/>
      <c r="J445" s="175">
        <f>BK445</f>
        <v>0</v>
      </c>
      <c r="L445" s="163"/>
      <c r="M445" s="168"/>
      <c r="N445" s="169"/>
      <c r="O445" s="169"/>
      <c r="P445" s="170">
        <f>SUM(P446:P469)</f>
        <v>0</v>
      </c>
      <c r="Q445" s="169"/>
      <c r="R445" s="170">
        <f>SUM(R446:R469)</f>
        <v>2.98058E-2</v>
      </c>
      <c r="S445" s="169"/>
      <c r="T445" s="171">
        <f>SUM(T446:T469)</f>
        <v>2.7578999999999999E-2</v>
      </c>
      <c r="AR445" s="164" t="s">
        <v>89</v>
      </c>
      <c r="AT445" s="172" t="s">
        <v>78</v>
      </c>
      <c r="AU445" s="172" t="s">
        <v>87</v>
      </c>
      <c r="AY445" s="164" t="s">
        <v>177</v>
      </c>
      <c r="BK445" s="173">
        <f>SUM(BK446:BK469)</f>
        <v>0</v>
      </c>
    </row>
    <row r="446" spans="1:65" s="2" customFormat="1" ht="16.5" customHeight="1">
      <c r="A446" s="33"/>
      <c r="B446" s="141"/>
      <c r="C446" s="176" t="s">
        <v>1233</v>
      </c>
      <c r="D446" s="176" t="s">
        <v>179</v>
      </c>
      <c r="E446" s="177" t="s">
        <v>1234</v>
      </c>
      <c r="F446" s="178" t="s">
        <v>1235</v>
      </c>
      <c r="G446" s="179" t="s">
        <v>282</v>
      </c>
      <c r="H446" s="180">
        <v>3.9</v>
      </c>
      <c r="I446" s="181"/>
      <c r="J446" s="182">
        <f>ROUND(I446*H446,2)</f>
        <v>0</v>
      </c>
      <c r="K446" s="183"/>
      <c r="L446" s="34"/>
      <c r="M446" s="184" t="s">
        <v>1</v>
      </c>
      <c r="N446" s="185" t="s">
        <v>44</v>
      </c>
      <c r="O446" s="59"/>
      <c r="P446" s="186">
        <f>O446*H446</f>
        <v>0</v>
      </c>
      <c r="Q446" s="186">
        <v>3.15E-3</v>
      </c>
      <c r="R446" s="186">
        <f>Q446*H446</f>
        <v>1.2284999999999999E-2</v>
      </c>
      <c r="S446" s="186">
        <v>0</v>
      </c>
      <c r="T446" s="187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88" t="s">
        <v>297</v>
      </c>
      <c r="AT446" s="188" t="s">
        <v>179</v>
      </c>
      <c r="AU446" s="188" t="s">
        <v>89</v>
      </c>
      <c r="AY446" s="18" t="s">
        <v>177</v>
      </c>
      <c r="BE446" s="189">
        <f>IF(N446="základní",J446,0)</f>
        <v>0</v>
      </c>
      <c r="BF446" s="189">
        <f>IF(N446="snížená",J446,0)</f>
        <v>0</v>
      </c>
      <c r="BG446" s="189">
        <f>IF(N446="zákl. přenesená",J446,0)</f>
        <v>0</v>
      </c>
      <c r="BH446" s="189">
        <f>IF(N446="sníž. přenesená",J446,0)</f>
        <v>0</v>
      </c>
      <c r="BI446" s="189">
        <f>IF(N446="nulová",J446,0)</f>
        <v>0</v>
      </c>
      <c r="BJ446" s="18" t="s">
        <v>87</v>
      </c>
      <c r="BK446" s="189">
        <f>ROUND(I446*H446,2)</f>
        <v>0</v>
      </c>
      <c r="BL446" s="18" t="s">
        <v>297</v>
      </c>
      <c r="BM446" s="188" t="s">
        <v>240</v>
      </c>
    </row>
    <row r="447" spans="1:65" s="13" customFormat="1">
      <c r="B447" s="190"/>
      <c r="D447" s="191" t="s">
        <v>184</v>
      </c>
      <c r="E447" s="192" t="s">
        <v>1</v>
      </c>
      <c r="F447" s="193" t="s">
        <v>1774</v>
      </c>
      <c r="H447" s="194">
        <v>3</v>
      </c>
      <c r="I447" s="195"/>
      <c r="L447" s="190"/>
      <c r="M447" s="196"/>
      <c r="N447" s="197"/>
      <c r="O447" s="197"/>
      <c r="P447" s="197"/>
      <c r="Q447" s="197"/>
      <c r="R447" s="197"/>
      <c r="S447" s="197"/>
      <c r="T447" s="198"/>
      <c r="AT447" s="192" t="s">
        <v>184</v>
      </c>
      <c r="AU447" s="192" t="s">
        <v>89</v>
      </c>
      <c r="AV447" s="13" t="s">
        <v>89</v>
      </c>
      <c r="AW447" s="13" t="s">
        <v>35</v>
      </c>
      <c r="AX447" s="13" t="s">
        <v>79</v>
      </c>
      <c r="AY447" s="192" t="s">
        <v>177</v>
      </c>
    </row>
    <row r="448" spans="1:65" s="13" customFormat="1">
      <c r="B448" s="190"/>
      <c r="D448" s="191" t="s">
        <v>184</v>
      </c>
      <c r="E448" s="192" t="s">
        <v>1</v>
      </c>
      <c r="F448" s="193" t="s">
        <v>1775</v>
      </c>
      <c r="H448" s="194">
        <v>0.9</v>
      </c>
      <c r="I448" s="195"/>
      <c r="L448" s="190"/>
      <c r="M448" s="196"/>
      <c r="N448" s="197"/>
      <c r="O448" s="197"/>
      <c r="P448" s="197"/>
      <c r="Q448" s="197"/>
      <c r="R448" s="197"/>
      <c r="S448" s="197"/>
      <c r="T448" s="198"/>
      <c r="AT448" s="192" t="s">
        <v>184</v>
      </c>
      <c r="AU448" s="192" t="s">
        <v>89</v>
      </c>
      <c r="AV448" s="13" t="s">
        <v>89</v>
      </c>
      <c r="AW448" s="13" t="s">
        <v>35</v>
      </c>
      <c r="AX448" s="13" t="s">
        <v>79</v>
      </c>
      <c r="AY448" s="192" t="s">
        <v>177</v>
      </c>
    </row>
    <row r="449" spans="1:65" s="14" customFormat="1">
      <c r="B449" s="199"/>
      <c r="D449" s="191" t="s">
        <v>184</v>
      </c>
      <c r="E449" s="200" t="s">
        <v>1</v>
      </c>
      <c r="F449" s="201" t="s">
        <v>186</v>
      </c>
      <c r="H449" s="202">
        <v>3.9</v>
      </c>
      <c r="I449" s="203"/>
      <c r="L449" s="199"/>
      <c r="M449" s="204"/>
      <c r="N449" s="205"/>
      <c r="O449" s="205"/>
      <c r="P449" s="205"/>
      <c r="Q449" s="205"/>
      <c r="R449" s="205"/>
      <c r="S449" s="205"/>
      <c r="T449" s="206"/>
      <c r="AT449" s="200" t="s">
        <v>184</v>
      </c>
      <c r="AU449" s="200" t="s">
        <v>89</v>
      </c>
      <c r="AV449" s="14" t="s">
        <v>183</v>
      </c>
      <c r="AW449" s="14" t="s">
        <v>35</v>
      </c>
      <c r="AX449" s="14" t="s">
        <v>87</v>
      </c>
      <c r="AY449" s="200" t="s">
        <v>177</v>
      </c>
    </row>
    <row r="450" spans="1:65" s="2" customFormat="1" ht="16.5" customHeight="1">
      <c r="A450" s="33"/>
      <c r="B450" s="141"/>
      <c r="C450" s="176" t="s">
        <v>1246</v>
      </c>
      <c r="D450" s="176" t="s">
        <v>179</v>
      </c>
      <c r="E450" s="177" t="s">
        <v>1247</v>
      </c>
      <c r="F450" s="178" t="s">
        <v>1248</v>
      </c>
      <c r="G450" s="179" t="s">
        <v>282</v>
      </c>
      <c r="H450" s="180">
        <v>4.28</v>
      </c>
      <c r="I450" s="181"/>
      <c r="J450" s="182">
        <f>ROUND(I450*H450,2)</f>
        <v>0</v>
      </c>
      <c r="K450" s="183"/>
      <c r="L450" s="34"/>
      <c r="M450" s="184" t="s">
        <v>1</v>
      </c>
      <c r="N450" s="185" t="s">
        <v>44</v>
      </c>
      <c r="O450" s="59"/>
      <c r="P450" s="186">
        <f>O450*H450</f>
        <v>0</v>
      </c>
      <c r="Q450" s="186">
        <v>0</v>
      </c>
      <c r="R450" s="186">
        <f>Q450*H450</f>
        <v>0</v>
      </c>
      <c r="S450" s="186">
        <v>1.6999999999999999E-3</v>
      </c>
      <c r="T450" s="187">
        <f>S450*H450</f>
        <v>7.2760000000000003E-3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88" t="s">
        <v>297</v>
      </c>
      <c r="AT450" s="188" t="s">
        <v>179</v>
      </c>
      <c r="AU450" s="188" t="s">
        <v>89</v>
      </c>
      <c r="AY450" s="18" t="s">
        <v>177</v>
      </c>
      <c r="BE450" s="189">
        <f>IF(N450="základní",J450,0)</f>
        <v>0</v>
      </c>
      <c r="BF450" s="189">
        <f>IF(N450="snížená",J450,0)</f>
        <v>0</v>
      </c>
      <c r="BG450" s="189">
        <f>IF(N450="zákl. přenesená",J450,0)</f>
        <v>0</v>
      </c>
      <c r="BH450" s="189">
        <f>IF(N450="sníž. přenesená",J450,0)</f>
        <v>0</v>
      </c>
      <c r="BI450" s="189">
        <f>IF(N450="nulová",J450,0)</f>
        <v>0</v>
      </c>
      <c r="BJ450" s="18" t="s">
        <v>87</v>
      </c>
      <c r="BK450" s="189">
        <f>ROUND(I450*H450,2)</f>
        <v>0</v>
      </c>
      <c r="BL450" s="18" t="s">
        <v>297</v>
      </c>
      <c r="BM450" s="188" t="s">
        <v>246</v>
      </c>
    </row>
    <row r="451" spans="1:65" s="13" customFormat="1">
      <c r="B451" s="190"/>
      <c r="D451" s="191" t="s">
        <v>184</v>
      </c>
      <c r="E451" s="192" t="s">
        <v>1</v>
      </c>
      <c r="F451" s="193" t="s">
        <v>1832</v>
      </c>
      <c r="H451" s="194">
        <v>4.28</v>
      </c>
      <c r="I451" s="195"/>
      <c r="L451" s="190"/>
      <c r="M451" s="196"/>
      <c r="N451" s="197"/>
      <c r="O451" s="197"/>
      <c r="P451" s="197"/>
      <c r="Q451" s="197"/>
      <c r="R451" s="197"/>
      <c r="S451" s="197"/>
      <c r="T451" s="198"/>
      <c r="AT451" s="192" t="s">
        <v>184</v>
      </c>
      <c r="AU451" s="192" t="s">
        <v>89</v>
      </c>
      <c r="AV451" s="13" t="s">
        <v>89</v>
      </c>
      <c r="AW451" s="13" t="s">
        <v>35</v>
      </c>
      <c r="AX451" s="13" t="s">
        <v>79</v>
      </c>
      <c r="AY451" s="192" t="s">
        <v>177</v>
      </c>
    </row>
    <row r="452" spans="1:65" s="14" customFormat="1">
      <c r="B452" s="199"/>
      <c r="D452" s="191" t="s">
        <v>184</v>
      </c>
      <c r="E452" s="200" t="s">
        <v>1</v>
      </c>
      <c r="F452" s="201" t="s">
        <v>186</v>
      </c>
      <c r="H452" s="202">
        <v>4.28</v>
      </c>
      <c r="I452" s="203"/>
      <c r="L452" s="199"/>
      <c r="M452" s="204"/>
      <c r="N452" s="205"/>
      <c r="O452" s="205"/>
      <c r="P452" s="205"/>
      <c r="Q452" s="205"/>
      <c r="R452" s="205"/>
      <c r="S452" s="205"/>
      <c r="T452" s="206"/>
      <c r="AT452" s="200" t="s">
        <v>184</v>
      </c>
      <c r="AU452" s="200" t="s">
        <v>89</v>
      </c>
      <c r="AV452" s="14" t="s">
        <v>183</v>
      </c>
      <c r="AW452" s="14" t="s">
        <v>35</v>
      </c>
      <c r="AX452" s="14" t="s">
        <v>87</v>
      </c>
      <c r="AY452" s="200" t="s">
        <v>177</v>
      </c>
    </row>
    <row r="453" spans="1:65" s="2" customFormat="1" ht="16.5" customHeight="1">
      <c r="A453" s="33"/>
      <c r="B453" s="141"/>
      <c r="C453" s="176" t="s">
        <v>804</v>
      </c>
      <c r="D453" s="176" t="s">
        <v>179</v>
      </c>
      <c r="E453" s="177" t="s">
        <v>1251</v>
      </c>
      <c r="F453" s="178" t="s">
        <v>1252</v>
      </c>
      <c r="G453" s="179" t="s">
        <v>282</v>
      </c>
      <c r="H453" s="180">
        <v>3.9</v>
      </c>
      <c r="I453" s="181"/>
      <c r="J453" s="182">
        <f>ROUND(I453*H453,2)</f>
        <v>0</v>
      </c>
      <c r="K453" s="183"/>
      <c r="L453" s="34"/>
      <c r="M453" s="184" t="s">
        <v>1</v>
      </c>
      <c r="N453" s="185" t="s">
        <v>44</v>
      </c>
      <c r="O453" s="59"/>
      <c r="P453" s="186">
        <f>O453*H453</f>
        <v>0</v>
      </c>
      <c r="Q453" s="186">
        <v>0</v>
      </c>
      <c r="R453" s="186">
        <f>Q453*H453</f>
        <v>0</v>
      </c>
      <c r="S453" s="186">
        <v>1.67E-3</v>
      </c>
      <c r="T453" s="187">
        <f>S453*H453</f>
        <v>6.5129999999999997E-3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88" t="s">
        <v>297</v>
      </c>
      <c r="AT453" s="188" t="s">
        <v>179</v>
      </c>
      <c r="AU453" s="188" t="s">
        <v>89</v>
      </c>
      <c r="AY453" s="18" t="s">
        <v>177</v>
      </c>
      <c r="BE453" s="189">
        <f>IF(N453="základní",J453,0)</f>
        <v>0</v>
      </c>
      <c r="BF453" s="189">
        <f>IF(N453="snížená",J453,0)</f>
        <v>0</v>
      </c>
      <c r="BG453" s="189">
        <f>IF(N453="zákl. přenesená",J453,0)</f>
        <v>0</v>
      </c>
      <c r="BH453" s="189">
        <f>IF(N453="sníž. přenesená",J453,0)</f>
        <v>0</v>
      </c>
      <c r="BI453" s="189">
        <f>IF(N453="nulová",J453,0)</f>
        <v>0</v>
      </c>
      <c r="BJ453" s="18" t="s">
        <v>87</v>
      </c>
      <c r="BK453" s="189">
        <f>ROUND(I453*H453,2)</f>
        <v>0</v>
      </c>
      <c r="BL453" s="18" t="s">
        <v>297</v>
      </c>
      <c r="BM453" s="188" t="s">
        <v>1253</v>
      </c>
    </row>
    <row r="454" spans="1:65" s="13" customFormat="1">
      <c r="B454" s="190"/>
      <c r="D454" s="191" t="s">
        <v>184</v>
      </c>
      <c r="E454" s="192" t="s">
        <v>1</v>
      </c>
      <c r="F454" s="193" t="s">
        <v>1804</v>
      </c>
      <c r="H454" s="194">
        <v>1.5</v>
      </c>
      <c r="I454" s="195"/>
      <c r="L454" s="190"/>
      <c r="M454" s="196"/>
      <c r="N454" s="197"/>
      <c r="O454" s="197"/>
      <c r="P454" s="197"/>
      <c r="Q454" s="197"/>
      <c r="R454" s="197"/>
      <c r="S454" s="197"/>
      <c r="T454" s="198"/>
      <c r="AT454" s="192" t="s">
        <v>184</v>
      </c>
      <c r="AU454" s="192" t="s">
        <v>89</v>
      </c>
      <c r="AV454" s="13" t="s">
        <v>89</v>
      </c>
      <c r="AW454" s="13" t="s">
        <v>35</v>
      </c>
      <c r="AX454" s="13" t="s">
        <v>79</v>
      </c>
      <c r="AY454" s="192" t="s">
        <v>177</v>
      </c>
    </row>
    <row r="455" spans="1:65" s="13" customFormat="1">
      <c r="B455" s="190"/>
      <c r="D455" s="191" t="s">
        <v>184</v>
      </c>
      <c r="E455" s="192" t="s">
        <v>1</v>
      </c>
      <c r="F455" s="193" t="s">
        <v>1833</v>
      </c>
      <c r="H455" s="194">
        <v>0.9</v>
      </c>
      <c r="I455" s="195"/>
      <c r="L455" s="190"/>
      <c r="M455" s="196"/>
      <c r="N455" s="197"/>
      <c r="O455" s="197"/>
      <c r="P455" s="197"/>
      <c r="Q455" s="197"/>
      <c r="R455" s="197"/>
      <c r="S455" s="197"/>
      <c r="T455" s="198"/>
      <c r="AT455" s="192" t="s">
        <v>184</v>
      </c>
      <c r="AU455" s="192" t="s">
        <v>89</v>
      </c>
      <c r="AV455" s="13" t="s">
        <v>89</v>
      </c>
      <c r="AW455" s="13" t="s">
        <v>35</v>
      </c>
      <c r="AX455" s="13" t="s">
        <v>79</v>
      </c>
      <c r="AY455" s="192" t="s">
        <v>177</v>
      </c>
    </row>
    <row r="456" spans="1:65" s="13" customFormat="1">
      <c r="B456" s="190"/>
      <c r="D456" s="191" t="s">
        <v>184</v>
      </c>
      <c r="E456" s="192" t="s">
        <v>1</v>
      </c>
      <c r="F456" s="193" t="s">
        <v>1805</v>
      </c>
      <c r="H456" s="194">
        <v>1.5</v>
      </c>
      <c r="I456" s="195"/>
      <c r="L456" s="190"/>
      <c r="M456" s="196"/>
      <c r="N456" s="197"/>
      <c r="O456" s="197"/>
      <c r="P456" s="197"/>
      <c r="Q456" s="197"/>
      <c r="R456" s="197"/>
      <c r="S456" s="197"/>
      <c r="T456" s="198"/>
      <c r="AT456" s="192" t="s">
        <v>184</v>
      </c>
      <c r="AU456" s="192" t="s">
        <v>89</v>
      </c>
      <c r="AV456" s="13" t="s">
        <v>89</v>
      </c>
      <c r="AW456" s="13" t="s">
        <v>35</v>
      </c>
      <c r="AX456" s="13" t="s">
        <v>79</v>
      </c>
      <c r="AY456" s="192" t="s">
        <v>177</v>
      </c>
    </row>
    <row r="457" spans="1:65" s="14" customFormat="1">
      <c r="B457" s="199"/>
      <c r="D457" s="191" t="s">
        <v>184</v>
      </c>
      <c r="E457" s="200" t="s">
        <v>1</v>
      </c>
      <c r="F457" s="201" t="s">
        <v>186</v>
      </c>
      <c r="H457" s="202">
        <v>3.9</v>
      </c>
      <c r="I457" s="203"/>
      <c r="L457" s="199"/>
      <c r="M457" s="204"/>
      <c r="N457" s="205"/>
      <c r="O457" s="205"/>
      <c r="P457" s="205"/>
      <c r="Q457" s="205"/>
      <c r="R457" s="205"/>
      <c r="S457" s="205"/>
      <c r="T457" s="206"/>
      <c r="AT457" s="200" t="s">
        <v>184</v>
      </c>
      <c r="AU457" s="200" t="s">
        <v>89</v>
      </c>
      <c r="AV457" s="14" t="s">
        <v>183</v>
      </c>
      <c r="AW457" s="14" t="s">
        <v>35</v>
      </c>
      <c r="AX457" s="14" t="s">
        <v>87</v>
      </c>
      <c r="AY457" s="200" t="s">
        <v>177</v>
      </c>
    </row>
    <row r="458" spans="1:65" s="2" customFormat="1" ht="16.5" customHeight="1">
      <c r="A458" s="33"/>
      <c r="B458" s="141"/>
      <c r="C458" s="176" t="s">
        <v>1834</v>
      </c>
      <c r="D458" s="176" t="s">
        <v>179</v>
      </c>
      <c r="E458" s="177" t="s">
        <v>1835</v>
      </c>
      <c r="F458" s="178" t="s">
        <v>1836</v>
      </c>
      <c r="G458" s="179" t="s">
        <v>282</v>
      </c>
      <c r="H458" s="180">
        <v>3.5</v>
      </c>
      <c r="I458" s="181"/>
      <c r="J458" s="182">
        <f>ROUND(I458*H458,2)</f>
        <v>0</v>
      </c>
      <c r="K458" s="183"/>
      <c r="L458" s="34"/>
      <c r="M458" s="184" t="s">
        <v>1</v>
      </c>
      <c r="N458" s="185" t="s">
        <v>44</v>
      </c>
      <c r="O458" s="59"/>
      <c r="P458" s="186">
        <f>O458*H458</f>
        <v>0</v>
      </c>
      <c r="Q458" s="186">
        <v>0</v>
      </c>
      <c r="R458" s="186">
        <f>Q458*H458</f>
        <v>0</v>
      </c>
      <c r="S458" s="186">
        <v>3.9399999999999999E-3</v>
      </c>
      <c r="T458" s="187">
        <f>S458*H458</f>
        <v>1.379E-2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88" t="s">
        <v>297</v>
      </c>
      <c r="AT458" s="188" t="s">
        <v>179</v>
      </c>
      <c r="AU458" s="188" t="s">
        <v>89</v>
      </c>
      <c r="AY458" s="18" t="s">
        <v>177</v>
      </c>
      <c r="BE458" s="189">
        <f>IF(N458="základní",J458,0)</f>
        <v>0</v>
      </c>
      <c r="BF458" s="189">
        <f>IF(N458="snížená",J458,0)</f>
        <v>0</v>
      </c>
      <c r="BG458" s="189">
        <f>IF(N458="zákl. přenesená",J458,0)</f>
        <v>0</v>
      </c>
      <c r="BH458" s="189">
        <f>IF(N458="sníž. přenesená",J458,0)</f>
        <v>0</v>
      </c>
      <c r="BI458" s="189">
        <f>IF(N458="nulová",J458,0)</f>
        <v>0</v>
      </c>
      <c r="BJ458" s="18" t="s">
        <v>87</v>
      </c>
      <c r="BK458" s="189">
        <f>ROUND(I458*H458,2)</f>
        <v>0</v>
      </c>
      <c r="BL458" s="18" t="s">
        <v>297</v>
      </c>
      <c r="BM458" s="188" t="s">
        <v>1219</v>
      </c>
    </row>
    <row r="459" spans="1:65" s="13" customFormat="1">
      <c r="B459" s="190"/>
      <c r="D459" s="191" t="s">
        <v>184</v>
      </c>
      <c r="E459" s="192" t="s">
        <v>1</v>
      </c>
      <c r="F459" s="193" t="s">
        <v>1837</v>
      </c>
      <c r="H459" s="194">
        <v>3.5</v>
      </c>
      <c r="I459" s="195"/>
      <c r="L459" s="190"/>
      <c r="M459" s="196"/>
      <c r="N459" s="197"/>
      <c r="O459" s="197"/>
      <c r="P459" s="197"/>
      <c r="Q459" s="197"/>
      <c r="R459" s="197"/>
      <c r="S459" s="197"/>
      <c r="T459" s="198"/>
      <c r="AT459" s="192" t="s">
        <v>184</v>
      </c>
      <c r="AU459" s="192" t="s">
        <v>89</v>
      </c>
      <c r="AV459" s="13" t="s">
        <v>89</v>
      </c>
      <c r="AW459" s="13" t="s">
        <v>35</v>
      </c>
      <c r="AX459" s="13" t="s">
        <v>79</v>
      </c>
      <c r="AY459" s="192" t="s">
        <v>177</v>
      </c>
    </row>
    <row r="460" spans="1:65" s="14" customFormat="1">
      <c r="B460" s="199"/>
      <c r="D460" s="191" t="s">
        <v>184</v>
      </c>
      <c r="E460" s="200" t="s">
        <v>1</v>
      </c>
      <c r="F460" s="201" t="s">
        <v>186</v>
      </c>
      <c r="H460" s="202">
        <v>3.5</v>
      </c>
      <c r="I460" s="203"/>
      <c r="L460" s="199"/>
      <c r="M460" s="204"/>
      <c r="N460" s="205"/>
      <c r="O460" s="205"/>
      <c r="P460" s="205"/>
      <c r="Q460" s="205"/>
      <c r="R460" s="205"/>
      <c r="S460" s="205"/>
      <c r="T460" s="206"/>
      <c r="AT460" s="200" t="s">
        <v>184</v>
      </c>
      <c r="AU460" s="200" t="s">
        <v>89</v>
      </c>
      <c r="AV460" s="14" t="s">
        <v>183</v>
      </c>
      <c r="AW460" s="14" t="s">
        <v>35</v>
      </c>
      <c r="AX460" s="14" t="s">
        <v>87</v>
      </c>
      <c r="AY460" s="200" t="s">
        <v>177</v>
      </c>
    </row>
    <row r="461" spans="1:65" s="2" customFormat="1" ht="16.5" customHeight="1">
      <c r="A461" s="33"/>
      <c r="B461" s="141"/>
      <c r="C461" s="176" t="s">
        <v>246</v>
      </c>
      <c r="D461" s="176" t="s">
        <v>179</v>
      </c>
      <c r="E461" s="177" t="s">
        <v>1838</v>
      </c>
      <c r="F461" s="178" t="s">
        <v>1839</v>
      </c>
      <c r="G461" s="179" t="s">
        <v>282</v>
      </c>
      <c r="H461" s="180">
        <v>4.28</v>
      </c>
      <c r="I461" s="181"/>
      <c r="J461" s="182">
        <f>ROUND(I461*H461,2)</f>
        <v>0</v>
      </c>
      <c r="K461" s="183"/>
      <c r="L461" s="34"/>
      <c r="M461" s="184" t="s">
        <v>1</v>
      </c>
      <c r="N461" s="185" t="s">
        <v>44</v>
      </c>
      <c r="O461" s="59"/>
      <c r="P461" s="186">
        <f>O461*H461</f>
        <v>0</v>
      </c>
      <c r="Q461" s="186">
        <v>2.3600000000000001E-3</v>
      </c>
      <c r="R461" s="186">
        <f>Q461*H461</f>
        <v>1.0100800000000002E-2</v>
      </c>
      <c r="S461" s="186">
        <v>0</v>
      </c>
      <c r="T461" s="187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88" t="s">
        <v>297</v>
      </c>
      <c r="AT461" s="188" t="s">
        <v>179</v>
      </c>
      <c r="AU461" s="188" t="s">
        <v>89</v>
      </c>
      <c r="AY461" s="18" t="s">
        <v>177</v>
      </c>
      <c r="BE461" s="189">
        <f>IF(N461="základní",J461,0)</f>
        <v>0</v>
      </c>
      <c r="BF461" s="189">
        <f>IF(N461="snížená",J461,0)</f>
        <v>0</v>
      </c>
      <c r="BG461" s="189">
        <f>IF(N461="zákl. přenesená",J461,0)</f>
        <v>0</v>
      </c>
      <c r="BH461" s="189">
        <f>IF(N461="sníž. přenesená",J461,0)</f>
        <v>0</v>
      </c>
      <c r="BI461" s="189">
        <f>IF(N461="nulová",J461,0)</f>
        <v>0</v>
      </c>
      <c r="BJ461" s="18" t="s">
        <v>87</v>
      </c>
      <c r="BK461" s="189">
        <f>ROUND(I461*H461,2)</f>
        <v>0</v>
      </c>
      <c r="BL461" s="18" t="s">
        <v>297</v>
      </c>
      <c r="BM461" s="188" t="s">
        <v>1840</v>
      </c>
    </row>
    <row r="462" spans="1:65" s="13" customFormat="1">
      <c r="B462" s="190"/>
      <c r="D462" s="191" t="s">
        <v>184</v>
      </c>
      <c r="E462" s="192" t="s">
        <v>1</v>
      </c>
      <c r="F462" s="193" t="s">
        <v>1832</v>
      </c>
      <c r="H462" s="194">
        <v>4.28</v>
      </c>
      <c r="I462" s="195"/>
      <c r="L462" s="190"/>
      <c r="M462" s="196"/>
      <c r="N462" s="197"/>
      <c r="O462" s="197"/>
      <c r="P462" s="197"/>
      <c r="Q462" s="197"/>
      <c r="R462" s="197"/>
      <c r="S462" s="197"/>
      <c r="T462" s="198"/>
      <c r="AT462" s="192" t="s">
        <v>184</v>
      </c>
      <c r="AU462" s="192" t="s">
        <v>89</v>
      </c>
      <c r="AV462" s="13" t="s">
        <v>89</v>
      </c>
      <c r="AW462" s="13" t="s">
        <v>35</v>
      </c>
      <c r="AX462" s="13" t="s">
        <v>79</v>
      </c>
      <c r="AY462" s="192" t="s">
        <v>177</v>
      </c>
    </row>
    <row r="463" spans="1:65" s="14" customFormat="1">
      <c r="B463" s="199"/>
      <c r="D463" s="191" t="s">
        <v>184</v>
      </c>
      <c r="E463" s="200" t="s">
        <v>1</v>
      </c>
      <c r="F463" s="201" t="s">
        <v>186</v>
      </c>
      <c r="H463" s="202">
        <v>4.28</v>
      </c>
      <c r="I463" s="203"/>
      <c r="L463" s="199"/>
      <c r="M463" s="204"/>
      <c r="N463" s="205"/>
      <c r="O463" s="205"/>
      <c r="P463" s="205"/>
      <c r="Q463" s="205"/>
      <c r="R463" s="205"/>
      <c r="S463" s="205"/>
      <c r="T463" s="206"/>
      <c r="AT463" s="200" t="s">
        <v>184</v>
      </c>
      <c r="AU463" s="200" t="s">
        <v>89</v>
      </c>
      <c r="AV463" s="14" t="s">
        <v>183</v>
      </c>
      <c r="AW463" s="14" t="s">
        <v>35</v>
      </c>
      <c r="AX463" s="14" t="s">
        <v>87</v>
      </c>
      <c r="AY463" s="200" t="s">
        <v>177</v>
      </c>
    </row>
    <row r="464" spans="1:65" s="2" customFormat="1" ht="16.5" customHeight="1">
      <c r="A464" s="33"/>
      <c r="B464" s="141"/>
      <c r="C464" s="176" t="s">
        <v>809</v>
      </c>
      <c r="D464" s="176" t="s">
        <v>179</v>
      </c>
      <c r="E464" s="177" t="s">
        <v>1841</v>
      </c>
      <c r="F464" s="178" t="s">
        <v>1842</v>
      </c>
      <c r="G464" s="179" t="s">
        <v>282</v>
      </c>
      <c r="H464" s="180">
        <v>3.5</v>
      </c>
      <c r="I464" s="181"/>
      <c r="J464" s="182">
        <f>ROUND(I464*H464,2)</f>
        <v>0</v>
      </c>
      <c r="K464" s="183"/>
      <c r="L464" s="34"/>
      <c r="M464" s="184" t="s">
        <v>1</v>
      </c>
      <c r="N464" s="185" t="s">
        <v>44</v>
      </c>
      <c r="O464" s="59"/>
      <c r="P464" s="186">
        <f>O464*H464</f>
        <v>0</v>
      </c>
      <c r="Q464" s="186">
        <v>2.1199999999999999E-3</v>
      </c>
      <c r="R464" s="186">
        <f>Q464*H464</f>
        <v>7.4199999999999995E-3</v>
      </c>
      <c r="S464" s="186">
        <v>0</v>
      </c>
      <c r="T464" s="187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88" t="s">
        <v>297</v>
      </c>
      <c r="AT464" s="188" t="s">
        <v>179</v>
      </c>
      <c r="AU464" s="188" t="s">
        <v>89</v>
      </c>
      <c r="AY464" s="18" t="s">
        <v>177</v>
      </c>
      <c r="BE464" s="189">
        <f>IF(N464="základní",J464,0)</f>
        <v>0</v>
      </c>
      <c r="BF464" s="189">
        <f>IF(N464="snížená",J464,0)</f>
        <v>0</v>
      </c>
      <c r="BG464" s="189">
        <f>IF(N464="zákl. přenesená",J464,0)</f>
        <v>0</v>
      </c>
      <c r="BH464" s="189">
        <f>IF(N464="sníž. přenesená",J464,0)</f>
        <v>0</v>
      </c>
      <c r="BI464" s="189">
        <f>IF(N464="nulová",J464,0)</f>
        <v>0</v>
      </c>
      <c r="BJ464" s="18" t="s">
        <v>87</v>
      </c>
      <c r="BK464" s="189">
        <f>ROUND(I464*H464,2)</f>
        <v>0</v>
      </c>
      <c r="BL464" s="18" t="s">
        <v>297</v>
      </c>
      <c r="BM464" s="188" t="s">
        <v>252</v>
      </c>
    </row>
    <row r="465" spans="1:65" s="15" customFormat="1">
      <c r="B465" s="207"/>
      <c r="D465" s="191" t="s">
        <v>184</v>
      </c>
      <c r="E465" s="208" t="s">
        <v>1</v>
      </c>
      <c r="F465" s="209" t="s">
        <v>1843</v>
      </c>
      <c r="H465" s="208" t="s">
        <v>1</v>
      </c>
      <c r="I465" s="210"/>
      <c r="L465" s="207"/>
      <c r="M465" s="211"/>
      <c r="N465" s="212"/>
      <c r="O465" s="212"/>
      <c r="P465" s="212"/>
      <c r="Q465" s="212"/>
      <c r="R465" s="212"/>
      <c r="S465" s="212"/>
      <c r="T465" s="213"/>
      <c r="AT465" s="208" t="s">
        <v>184</v>
      </c>
      <c r="AU465" s="208" t="s">
        <v>89</v>
      </c>
      <c r="AV465" s="15" t="s">
        <v>87</v>
      </c>
      <c r="AW465" s="15" t="s">
        <v>35</v>
      </c>
      <c r="AX465" s="15" t="s">
        <v>79</v>
      </c>
      <c r="AY465" s="208" t="s">
        <v>177</v>
      </c>
    </row>
    <row r="466" spans="1:65" s="13" customFormat="1">
      <c r="B466" s="190"/>
      <c r="D466" s="191" t="s">
        <v>184</v>
      </c>
      <c r="E466" s="192" t="s">
        <v>1</v>
      </c>
      <c r="F466" s="193" t="s">
        <v>1844</v>
      </c>
      <c r="H466" s="194">
        <v>3.5</v>
      </c>
      <c r="I466" s="195"/>
      <c r="L466" s="190"/>
      <c r="M466" s="196"/>
      <c r="N466" s="197"/>
      <c r="O466" s="197"/>
      <c r="P466" s="197"/>
      <c r="Q466" s="197"/>
      <c r="R466" s="197"/>
      <c r="S466" s="197"/>
      <c r="T466" s="198"/>
      <c r="AT466" s="192" t="s">
        <v>184</v>
      </c>
      <c r="AU466" s="192" t="s">
        <v>89</v>
      </c>
      <c r="AV466" s="13" t="s">
        <v>89</v>
      </c>
      <c r="AW466" s="13" t="s">
        <v>35</v>
      </c>
      <c r="AX466" s="13" t="s">
        <v>79</v>
      </c>
      <c r="AY466" s="192" t="s">
        <v>177</v>
      </c>
    </row>
    <row r="467" spans="1:65" s="14" customFormat="1">
      <c r="B467" s="199"/>
      <c r="D467" s="191" t="s">
        <v>184</v>
      </c>
      <c r="E467" s="200" t="s">
        <v>1</v>
      </c>
      <c r="F467" s="201" t="s">
        <v>186</v>
      </c>
      <c r="H467" s="202">
        <v>3.5</v>
      </c>
      <c r="I467" s="203"/>
      <c r="L467" s="199"/>
      <c r="M467" s="204"/>
      <c r="N467" s="205"/>
      <c r="O467" s="205"/>
      <c r="P467" s="205"/>
      <c r="Q467" s="205"/>
      <c r="R467" s="205"/>
      <c r="S467" s="205"/>
      <c r="T467" s="206"/>
      <c r="AT467" s="200" t="s">
        <v>184</v>
      </c>
      <c r="AU467" s="200" t="s">
        <v>89</v>
      </c>
      <c r="AV467" s="14" t="s">
        <v>183</v>
      </c>
      <c r="AW467" s="14" t="s">
        <v>35</v>
      </c>
      <c r="AX467" s="14" t="s">
        <v>87</v>
      </c>
      <c r="AY467" s="200" t="s">
        <v>177</v>
      </c>
    </row>
    <row r="468" spans="1:65" s="2" customFormat="1" ht="16.5" customHeight="1">
      <c r="A468" s="33"/>
      <c r="B468" s="141"/>
      <c r="C468" s="176" t="s">
        <v>1255</v>
      </c>
      <c r="D468" s="176" t="s">
        <v>179</v>
      </c>
      <c r="E468" s="177" t="s">
        <v>1256</v>
      </c>
      <c r="F468" s="178" t="s">
        <v>1257</v>
      </c>
      <c r="G468" s="179" t="s">
        <v>519</v>
      </c>
      <c r="H468" s="180">
        <v>1</v>
      </c>
      <c r="I468" s="181"/>
      <c r="J468" s="182">
        <f>ROUND(I468*H468,2)</f>
        <v>0</v>
      </c>
      <c r="K468" s="183"/>
      <c r="L468" s="34"/>
      <c r="M468" s="184" t="s">
        <v>1</v>
      </c>
      <c r="N468" s="185" t="s">
        <v>44</v>
      </c>
      <c r="O468" s="59"/>
      <c r="P468" s="186">
        <f>O468*H468</f>
        <v>0</v>
      </c>
      <c r="Q468" s="186">
        <v>0</v>
      </c>
      <c r="R468" s="186">
        <f>Q468*H468</f>
        <v>0</v>
      </c>
      <c r="S468" s="186">
        <v>0</v>
      </c>
      <c r="T468" s="187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88" t="s">
        <v>297</v>
      </c>
      <c r="AT468" s="188" t="s">
        <v>179</v>
      </c>
      <c r="AU468" s="188" t="s">
        <v>89</v>
      </c>
      <c r="AY468" s="18" t="s">
        <v>177</v>
      </c>
      <c r="BE468" s="189">
        <f>IF(N468="základní",J468,0)</f>
        <v>0</v>
      </c>
      <c r="BF468" s="189">
        <f>IF(N468="snížená",J468,0)</f>
        <v>0</v>
      </c>
      <c r="BG468" s="189">
        <f>IF(N468="zákl. přenesená",J468,0)</f>
        <v>0</v>
      </c>
      <c r="BH468" s="189">
        <f>IF(N468="sníž. přenesená",J468,0)</f>
        <v>0</v>
      </c>
      <c r="BI468" s="189">
        <f>IF(N468="nulová",J468,0)</f>
        <v>0</v>
      </c>
      <c r="BJ468" s="18" t="s">
        <v>87</v>
      </c>
      <c r="BK468" s="189">
        <f>ROUND(I468*H468,2)</f>
        <v>0</v>
      </c>
      <c r="BL468" s="18" t="s">
        <v>297</v>
      </c>
      <c r="BM468" s="188" t="s">
        <v>981</v>
      </c>
    </row>
    <row r="469" spans="1:65" s="2" customFormat="1" ht="16.5" customHeight="1">
      <c r="A469" s="33"/>
      <c r="B469" s="141"/>
      <c r="C469" s="176" t="s">
        <v>825</v>
      </c>
      <c r="D469" s="176" t="s">
        <v>179</v>
      </c>
      <c r="E469" s="177" t="s">
        <v>1265</v>
      </c>
      <c r="F469" s="178" t="s">
        <v>1266</v>
      </c>
      <c r="G469" s="179" t="s">
        <v>798</v>
      </c>
      <c r="H469" s="233"/>
      <c r="I469" s="181"/>
      <c r="J469" s="182">
        <f>ROUND(I469*H469,2)</f>
        <v>0</v>
      </c>
      <c r="K469" s="183"/>
      <c r="L469" s="34"/>
      <c r="M469" s="184" t="s">
        <v>1</v>
      </c>
      <c r="N469" s="185" t="s">
        <v>44</v>
      </c>
      <c r="O469" s="59"/>
      <c r="P469" s="186">
        <f>O469*H469</f>
        <v>0</v>
      </c>
      <c r="Q469" s="186">
        <v>0</v>
      </c>
      <c r="R469" s="186">
        <f>Q469*H469</f>
        <v>0</v>
      </c>
      <c r="S469" s="186">
        <v>0</v>
      </c>
      <c r="T469" s="187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88" t="s">
        <v>297</v>
      </c>
      <c r="AT469" s="188" t="s">
        <v>179</v>
      </c>
      <c r="AU469" s="188" t="s">
        <v>89</v>
      </c>
      <c r="AY469" s="18" t="s">
        <v>177</v>
      </c>
      <c r="BE469" s="189">
        <f>IF(N469="základní",J469,0)</f>
        <v>0</v>
      </c>
      <c r="BF469" s="189">
        <f>IF(N469="snížená",J469,0)</f>
        <v>0</v>
      </c>
      <c r="BG469" s="189">
        <f>IF(N469="zákl. přenesená",J469,0)</f>
        <v>0</v>
      </c>
      <c r="BH469" s="189">
        <f>IF(N469="sníž. přenesená",J469,0)</f>
        <v>0</v>
      </c>
      <c r="BI469" s="189">
        <f>IF(N469="nulová",J469,0)</f>
        <v>0</v>
      </c>
      <c r="BJ469" s="18" t="s">
        <v>87</v>
      </c>
      <c r="BK469" s="189">
        <f>ROUND(I469*H469,2)</f>
        <v>0</v>
      </c>
      <c r="BL469" s="18" t="s">
        <v>297</v>
      </c>
      <c r="BM469" s="188" t="s">
        <v>988</v>
      </c>
    </row>
    <row r="470" spans="1:65" s="12" customFormat="1" ht="22.95" customHeight="1">
      <c r="B470" s="163"/>
      <c r="D470" s="164" t="s">
        <v>78</v>
      </c>
      <c r="E470" s="174" t="s">
        <v>1267</v>
      </c>
      <c r="F470" s="174" t="s">
        <v>1268</v>
      </c>
      <c r="I470" s="166"/>
      <c r="J470" s="175">
        <f>BK470</f>
        <v>0</v>
      </c>
      <c r="L470" s="163"/>
      <c r="M470" s="168"/>
      <c r="N470" s="169"/>
      <c r="O470" s="169"/>
      <c r="P470" s="170">
        <f>SUM(P471:P481)</f>
        <v>0</v>
      </c>
      <c r="Q470" s="169"/>
      <c r="R470" s="170">
        <f>SUM(R471:R481)</f>
        <v>0.21372479999999999</v>
      </c>
      <c r="S470" s="169"/>
      <c r="T470" s="171">
        <f>SUM(T471:T481)</f>
        <v>0</v>
      </c>
      <c r="AR470" s="164" t="s">
        <v>89</v>
      </c>
      <c r="AT470" s="172" t="s">
        <v>78</v>
      </c>
      <c r="AU470" s="172" t="s">
        <v>87</v>
      </c>
      <c r="AY470" s="164" t="s">
        <v>177</v>
      </c>
      <c r="BK470" s="173">
        <f>SUM(BK471:BK481)</f>
        <v>0</v>
      </c>
    </row>
    <row r="471" spans="1:65" s="2" customFormat="1" ht="24" customHeight="1">
      <c r="A471" s="33"/>
      <c r="B471" s="141"/>
      <c r="C471" s="176" t="s">
        <v>1269</v>
      </c>
      <c r="D471" s="176" t="s">
        <v>179</v>
      </c>
      <c r="E471" s="177" t="s">
        <v>1270</v>
      </c>
      <c r="F471" s="178" t="s">
        <v>1271</v>
      </c>
      <c r="G471" s="179" t="s">
        <v>282</v>
      </c>
      <c r="H471" s="180">
        <v>47.4</v>
      </c>
      <c r="I471" s="181"/>
      <c r="J471" s="182">
        <f>ROUND(I471*H471,2)</f>
        <v>0</v>
      </c>
      <c r="K471" s="183"/>
      <c r="L471" s="34"/>
      <c r="M471" s="184" t="s">
        <v>1</v>
      </c>
      <c r="N471" s="185" t="s">
        <v>44</v>
      </c>
      <c r="O471" s="59"/>
      <c r="P471" s="186">
        <f>O471*H471</f>
        <v>0</v>
      </c>
      <c r="Q471" s="186">
        <v>0</v>
      </c>
      <c r="R471" s="186">
        <f>Q471*H471</f>
        <v>0</v>
      </c>
      <c r="S471" s="186">
        <v>0</v>
      </c>
      <c r="T471" s="187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88" t="s">
        <v>297</v>
      </c>
      <c r="AT471" s="188" t="s">
        <v>179</v>
      </c>
      <c r="AU471" s="188" t="s">
        <v>89</v>
      </c>
      <c r="AY471" s="18" t="s">
        <v>177</v>
      </c>
      <c r="BE471" s="189">
        <f>IF(N471="základní",J471,0)</f>
        <v>0</v>
      </c>
      <c r="BF471" s="189">
        <f>IF(N471="snížená",J471,0)</f>
        <v>0</v>
      </c>
      <c r="BG471" s="189">
        <f>IF(N471="zákl. přenesená",J471,0)</f>
        <v>0</v>
      </c>
      <c r="BH471" s="189">
        <f>IF(N471="sníž. přenesená",J471,0)</f>
        <v>0</v>
      </c>
      <c r="BI471" s="189">
        <f>IF(N471="nulová",J471,0)</f>
        <v>0</v>
      </c>
      <c r="BJ471" s="18" t="s">
        <v>87</v>
      </c>
      <c r="BK471" s="189">
        <f>ROUND(I471*H471,2)</f>
        <v>0</v>
      </c>
      <c r="BL471" s="18" t="s">
        <v>297</v>
      </c>
      <c r="BM471" s="188" t="s">
        <v>1272</v>
      </c>
    </row>
    <row r="472" spans="1:65" s="15" customFormat="1">
      <c r="B472" s="207"/>
      <c r="D472" s="191" t="s">
        <v>184</v>
      </c>
      <c r="E472" s="208" t="s">
        <v>1</v>
      </c>
      <c r="F472" s="209" t="s">
        <v>1273</v>
      </c>
      <c r="H472" s="208" t="s">
        <v>1</v>
      </c>
      <c r="I472" s="210"/>
      <c r="L472" s="207"/>
      <c r="M472" s="211"/>
      <c r="N472" s="212"/>
      <c r="O472" s="212"/>
      <c r="P472" s="212"/>
      <c r="Q472" s="212"/>
      <c r="R472" s="212"/>
      <c r="S472" s="212"/>
      <c r="T472" s="213"/>
      <c r="AT472" s="208" t="s">
        <v>184</v>
      </c>
      <c r="AU472" s="208" t="s">
        <v>89</v>
      </c>
      <c r="AV472" s="15" t="s">
        <v>87</v>
      </c>
      <c r="AW472" s="15" t="s">
        <v>35</v>
      </c>
      <c r="AX472" s="15" t="s">
        <v>79</v>
      </c>
      <c r="AY472" s="208" t="s">
        <v>177</v>
      </c>
    </row>
    <row r="473" spans="1:65" s="13" customFormat="1">
      <c r="B473" s="190"/>
      <c r="D473" s="191" t="s">
        <v>184</v>
      </c>
      <c r="E473" s="192" t="s">
        <v>1</v>
      </c>
      <c r="F473" s="193" t="s">
        <v>1845</v>
      </c>
      <c r="H473" s="194">
        <v>43.2</v>
      </c>
      <c r="I473" s="195"/>
      <c r="L473" s="190"/>
      <c r="M473" s="196"/>
      <c r="N473" s="197"/>
      <c r="O473" s="197"/>
      <c r="P473" s="197"/>
      <c r="Q473" s="197"/>
      <c r="R473" s="197"/>
      <c r="S473" s="197"/>
      <c r="T473" s="198"/>
      <c r="AT473" s="192" t="s">
        <v>184</v>
      </c>
      <c r="AU473" s="192" t="s">
        <v>89</v>
      </c>
      <c r="AV473" s="13" t="s">
        <v>89</v>
      </c>
      <c r="AW473" s="13" t="s">
        <v>35</v>
      </c>
      <c r="AX473" s="13" t="s">
        <v>79</v>
      </c>
      <c r="AY473" s="192" t="s">
        <v>177</v>
      </c>
    </row>
    <row r="474" spans="1:65" s="13" customFormat="1">
      <c r="B474" s="190"/>
      <c r="D474" s="191" t="s">
        <v>184</v>
      </c>
      <c r="E474" s="192" t="s">
        <v>1</v>
      </c>
      <c r="F474" s="193" t="s">
        <v>1754</v>
      </c>
      <c r="H474" s="194">
        <v>4.2</v>
      </c>
      <c r="I474" s="195"/>
      <c r="L474" s="190"/>
      <c r="M474" s="196"/>
      <c r="N474" s="197"/>
      <c r="O474" s="197"/>
      <c r="P474" s="197"/>
      <c r="Q474" s="197"/>
      <c r="R474" s="197"/>
      <c r="S474" s="197"/>
      <c r="T474" s="198"/>
      <c r="AT474" s="192" t="s">
        <v>184</v>
      </c>
      <c r="AU474" s="192" t="s">
        <v>89</v>
      </c>
      <c r="AV474" s="13" t="s">
        <v>89</v>
      </c>
      <c r="AW474" s="13" t="s">
        <v>35</v>
      </c>
      <c r="AX474" s="13" t="s">
        <v>79</v>
      </c>
      <c r="AY474" s="192" t="s">
        <v>177</v>
      </c>
    </row>
    <row r="475" spans="1:65" s="14" customFormat="1">
      <c r="B475" s="199"/>
      <c r="D475" s="191" t="s">
        <v>184</v>
      </c>
      <c r="E475" s="200" t="s">
        <v>1</v>
      </c>
      <c r="F475" s="201" t="s">
        <v>186</v>
      </c>
      <c r="H475" s="202">
        <v>47.4</v>
      </c>
      <c r="I475" s="203"/>
      <c r="L475" s="199"/>
      <c r="M475" s="204"/>
      <c r="N475" s="205"/>
      <c r="O475" s="205"/>
      <c r="P475" s="205"/>
      <c r="Q475" s="205"/>
      <c r="R475" s="205"/>
      <c r="S475" s="205"/>
      <c r="T475" s="206"/>
      <c r="AT475" s="200" t="s">
        <v>184</v>
      </c>
      <c r="AU475" s="200" t="s">
        <v>89</v>
      </c>
      <c r="AV475" s="14" t="s">
        <v>183</v>
      </c>
      <c r="AW475" s="14" t="s">
        <v>35</v>
      </c>
      <c r="AX475" s="14" t="s">
        <v>87</v>
      </c>
      <c r="AY475" s="200" t="s">
        <v>177</v>
      </c>
    </row>
    <row r="476" spans="1:65" s="2" customFormat="1" ht="16.5" customHeight="1">
      <c r="A476" s="33"/>
      <c r="B476" s="141"/>
      <c r="C476" s="176" t="s">
        <v>838</v>
      </c>
      <c r="D476" s="176" t="s">
        <v>179</v>
      </c>
      <c r="E476" s="177" t="s">
        <v>1287</v>
      </c>
      <c r="F476" s="178" t="s">
        <v>1288</v>
      </c>
      <c r="G476" s="179" t="s">
        <v>182</v>
      </c>
      <c r="H476" s="180">
        <v>7.38</v>
      </c>
      <c r="I476" s="181"/>
      <c r="J476" s="182">
        <f>ROUND(I476*H476,2)</f>
        <v>0</v>
      </c>
      <c r="K476" s="183"/>
      <c r="L476" s="34"/>
      <c r="M476" s="184" t="s">
        <v>1</v>
      </c>
      <c r="N476" s="185" t="s">
        <v>44</v>
      </c>
      <c r="O476" s="59"/>
      <c r="P476" s="186">
        <f>O476*H476</f>
        <v>0</v>
      </c>
      <c r="Q476" s="186">
        <v>2.5999999999999998E-4</v>
      </c>
      <c r="R476" s="186">
        <f>Q476*H476</f>
        <v>1.9187999999999998E-3</v>
      </c>
      <c r="S476" s="186">
        <v>0</v>
      </c>
      <c r="T476" s="187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88" t="s">
        <v>297</v>
      </c>
      <c r="AT476" s="188" t="s">
        <v>179</v>
      </c>
      <c r="AU476" s="188" t="s">
        <v>89</v>
      </c>
      <c r="AY476" s="18" t="s">
        <v>177</v>
      </c>
      <c r="BE476" s="189">
        <f>IF(N476="základní",J476,0)</f>
        <v>0</v>
      </c>
      <c r="BF476" s="189">
        <f>IF(N476="snížená",J476,0)</f>
        <v>0</v>
      </c>
      <c r="BG476" s="189">
        <f>IF(N476="zákl. přenesená",J476,0)</f>
        <v>0</v>
      </c>
      <c r="BH476" s="189">
        <f>IF(N476="sníž. přenesená",J476,0)</f>
        <v>0</v>
      </c>
      <c r="BI476" s="189">
        <f>IF(N476="nulová",J476,0)</f>
        <v>0</v>
      </c>
      <c r="BJ476" s="18" t="s">
        <v>87</v>
      </c>
      <c r="BK476" s="189">
        <f>ROUND(I476*H476,2)</f>
        <v>0</v>
      </c>
      <c r="BL476" s="18" t="s">
        <v>297</v>
      </c>
      <c r="BM476" s="188" t="s">
        <v>1289</v>
      </c>
    </row>
    <row r="477" spans="1:65" s="13" customFormat="1">
      <c r="B477" s="190"/>
      <c r="D477" s="191" t="s">
        <v>184</v>
      </c>
      <c r="E477" s="192" t="s">
        <v>1</v>
      </c>
      <c r="F477" s="193" t="s">
        <v>1846</v>
      </c>
      <c r="H477" s="194">
        <v>6.3</v>
      </c>
      <c r="I477" s="195"/>
      <c r="L477" s="190"/>
      <c r="M477" s="196"/>
      <c r="N477" s="197"/>
      <c r="O477" s="197"/>
      <c r="P477" s="197"/>
      <c r="Q477" s="197"/>
      <c r="R477" s="197"/>
      <c r="S477" s="197"/>
      <c r="T477" s="198"/>
      <c r="AT477" s="192" t="s">
        <v>184</v>
      </c>
      <c r="AU477" s="192" t="s">
        <v>89</v>
      </c>
      <c r="AV477" s="13" t="s">
        <v>89</v>
      </c>
      <c r="AW477" s="13" t="s">
        <v>35</v>
      </c>
      <c r="AX477" s="13" t="s">
        <v>79</v>
      </c>
      <c r="AY477" s="192" t="s">
        <v>177</v>
      </c>
    </row>
    <row r="478" spans="1:65" s="13" customFormat="1">
      <c r="B478" s="190"/>
      <c r="D478" s="191" t="s">
        <v>184</v>
      </c>
      <c r="E478" s="192" t="s">
        <v>1</v>
      </c>
      <c r="F478" s="193" t="s">
        <v>1847</v>
      </c>
      <c r="H478" s="194">
        <v>1.08</v>
      </c>
      <c r="I478" s="195"/>
      <c r="L478" s="190"/>
      <c r="M478" s="196"/>
      <c r="N478" s="197"/>
      <c r="O478" s="197"/>
      <c r="P478" s="197"/>
      <c r="Q478" s="197"/>
      <c r="R478" s="197"/>
      <c r="S478" s="197"/>
      <c r="T478" s="198"/>
      <c r="AT478" s="192" t="s">
        <v>184</v>
      </c>
      <c r="AU478" s="192" t="s">
        <v>89</v>
      </c>
      <c r="AV478" s="13" t="s">
        <v>89</v>
      </c>
      <c r="AW478" s="13" t="s">
        <v>35</v>
      </c>
      <c r="AX478" s="13" t="s">
        <v>79</v>
      </c>
      <c r="AY478" s="192" t="s">
        <v>177</v>
      </c>
    </row>
    <row r="479" spans="1:65" s="14" customFormat="1">
      <c r="B479" s="199"/>
      <c r="D479" s="191" t="s">
        <v>184</v>
      </c>
      <c r="E479" s="200" t="s">
        <v>1</v>
      </c>
      <c r="F479" s="201" t="s">
        <v>186</v>
      </c>
      <c r="H479" s="202">
        <v>7.38</v>
      </c>
      <c r="I479" s="203"/>
      <c r="L479" s="199"/>
      <c r="M479" s="204"/>
      <c r="N479" s="205"/>
      <c r="O479" s="205"/>
      <c r="P479" s="205"/>
      <c r="Q479" s="205"/>
      <c r="R479" s="205"/>
      <c r="S479" s="205"/>
      <c r="T479" s="206"/>
      <c r="AT479" s="200" t="s">
        <v>184</v>
      </c>
      <c r="AU479" s="200" t="s">
        <v>89</v>
      </c>
      <c r="AV479" s="14" t="s">
        <v>183</v>
      </c>
      <c r="AW479" s="14" t="s">
        <v>35</v>
      </c>
      <c r="AX479" s="14" t="s">
        <v>87</v>
      </c>
      <c r="AY479" s="200" t="s">
        <v>177</v>
      </c>
    </row>
    <row r="480" spans="1:65" s="2" customFormat="1" ht="16.5" customHeight="1">
      <c r="A480" s="33"/>
      <c r="B480" s="141"/>
      <c r="C480" s="214" t="s">
        <v>1298</v>
      </c>
      <c r="D480" s="214" t="s">
        <v>303</v>
      </c>
      <c r="E480" s="215" t="s">
        <v>1299</v>
      </c>
      <c r="F480" s="216" t="s">
        <v>1300</v>
      </c>
      <c r="G480" s="217" t="s">
        <v>182</v>
      </c>
      <c r="H480" s="218">
        <v>7.38</v>
      </c>
      <c r="I480" s="219"/>
      <c r="J480" s="220">
        <f>ROUND(I480*H480,2)</f>
        <v>0</v>
      </c>
      <c r="K480" s="221"/>
      <c r="L480" s="222"/>
      <c r="M480" s="223" t="s">
        <v>1</v>
      </c>
      <c r="N480" s="224" t="s">
        <v>44</v>
      </c>
      <c r="O480" s="59"/>
      <c r="P480" s="186">
        <f>O480*H480</f>
        <v>0</v>
      </c>
      <c r="Q480" s="186">
        <v>2.87E-2</v>
      </c>
      <c r="R480" s="186">
        <f>Q480*H480</f>
        <v>0.21180599999999999</v>
      </c>
      <c r="S480" s="186">
        <v>0</v>
      </c>
      <c r="T480" s="187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88" t="s">
        <v>340</v>
      </c>
      <c r="AT480" s="188" t="s">
        <v>303</v>
      </c>
      <c r="AU480" s="188" t="s">
        <v>89</v>
      </c>
      <c r="AY480" s="18" t="s">
        <v>177</v>
      </c>
      <c r="BE480" s="189">
        <f>IF(N480="základní",J480,0)</f>
        <v>0</v>
      </c>
      <c r="BF480" s="189">
        <f>IF(N480="snížená",J480,0)</f>
        <v>0</v>
      </c>
      <c r="BG480" s="189">
        <f>IF(N480="zákl. přenesená",J480,0)</f>
        <v>0</v>
      </c>
      <c r="BH480" s="189">
        <f>IF(N480="sníž. přenesená",J480,0)</f>
        <v>0</v>
      </c>
      <c r="BI480" s="189">
        <f>IF(N480="nulová",J480,0)</f>
        <v>0</v>
      </c>
      <c r="BJ480" s="18" t="s">
        <v>87</v>
      </c>
      <c r="BK480" s="189">
        <f>ROUND(I480*H480,2)</f>
        <v>0</v>
      </c>
      <c r="BL480" s="18" t="s">
        <v>297</v>
      </c>
      <c r="BM480" s="188" t="s">
        <v>1301</v>
      </c>
    </row>
    <row r="481" spans="1:65" s="2" customFormat="1" ht="16.5" customHeight="1">
      <c r="A481" s="33"/>
      <c r="B481" s="141"/>
      <c r="C481" s="176" t="s">
        <v>843</v>
      </c>
      <c r="D481" s="176" t="s">
        <v>179</v>
      </c>
      <c r="E481" s="177" t="s">
        <v>1302</v>
      </c>
      <c r="F481" s="178" t="s">
        <v>1303</v>
      </c>
      <c r="G481" s="179" t="s">
        <v>798</v>
      </c>
      <c r="H481" s="233"/>
      <c r="I481" s="181"/>
      <c r="J481" s="182">
        <f>ROUND(I481*H481,2)</f>
        <v>0</v>
      </c>
      <c r="K481" s="183"/>
      <c r="L481" s="34"/>
      <c r="M481" s="184" t="s">
        <v>1</v>
      </c>
      <c r="N481" s="185" t="s">
        <v>44</v>
      </c>
      <c r="O481" s="59"/>
      <c r="P481" s="186">
        <f>O481*H481</f>
        <v>0</v>
      </c>
      <c r="Q481" s="186">
        <v>0</v>
      </c>
      <c r="R481" s="186">
        <f>Q481*H481</f>
        <v>0</v>
      </c>
      <c r="S481" s="186">
        <v>0</v>
      </c>
      <c r="T481" s="187">
        <f>S481*H481</f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88" t="s">
        <v>297</v>
      </c>
      <c r="AT481" s="188" t="s">
        <v>179</v>
      </c>
      <c r="AU481" s="188" t="s">
        <v>89</v>
      </c>
      <c r="AY481" s="18" t="s">
        <v>177</v>
      </c>
      <c r="BE481" s="189">
        <f>IF(N481="základní",J481,0)</f>
        <v>0</v>
      </c>
      <c r="BF481" s="189">
        <f>IF(N481="snížená",J481,0)</f>
        <v>0</v>
      </c>
      <c r="BG481" s="189">
        <f>IF(N481="zákl. přenesená",J481,0)</f>
        <v>0</v>
      </c>
      <c r="BH481" s="189">
        <f>IF(N481="sníž. přenesená",J481,0)</f>
        <v>0</v>
      </c>
      <c r="BI481" s="189">
        <f>IF(N481="nulová",J481,0)</f>
        <v>0</v>
      </c>
      <c r="BJ481" s="18" t="s">
        <v>87</v>
      </c>
      <c r="BK481" s="189">
        <f>ROUND(I481*H481,2)</f>
        <v>0</v>
      </c>
      <c r="BL481" s="18" t="s">
        <v>297</v>
      </c>
      <c r="BM481" s="188" t="s">
        <v>1304</v>
      </c>
    </row>
    <row r="482" spans="1:65" s="12" customFormat="1" ht="22.95" customHeight="1">
      <c r="B482" s="163"/>
      <c r="D482" s="164" t="s">
        <v>78</v>
      </c>
      <c r="E482" s="174" t="s">
        <v>1305</v>
      </c>
      <c r="F482" s="174" t="s">
        <v>1306</v>
      </c>
      <c r="I482" s="166"/>
      <c r="J482" s="175">
        <f>BK482</f>
        <v>0</v>
      </c>
      <c r="L482" s="163"/>
      <c r="M482" s="168"/>
      <c r="N482" s="169"/>
      <c r="O482" s="169"/>
      <c r="P482" s="170">
        <f>SUM(P483:P491)</f>
        <v>0</v>
      </c>
      <c r="Q482" s="169"/>
      <c r="R482" s="170">
        <f>SUM(R483:R491)</f>
        <v>3.3E-4</v>
      </c>
      <c r="S482" s="169"/>
      <c r="T482" s="171">
        <f>SUM(T483:T491)</f>
        <v>0</v>
      </c>
      <c r="AR482" s="164" t="s">
        <v>89</v>
      </c>
      <c r="AT482" s="172" t="s">
        <v>78</v>
      </c>
      <c r="AU482" s="172" t="s">
        <v>87</v>
      </c>
      <c r="AY482" s="164" t="s">
        <v>177</v>
      </c>
      <c r="BK482" s="173">
        <f>SUM(BK483:BK491)</f>
        <v>0</v>
      </c>
    </row>
    <row r="483" spans="1:65" s="2" customFormat="1" ht="16.5" customHeight="1">
      <c r="A483" s="33"/>
      <c r="B483" s="141"/>
      <c r="C483" s="176" t="s">
        <v>1314</v>
      </c>
      <c r="D483" s="176" t="s">
        <v>179</v>
      </c>
      <c r="E483" s="177" t="s">
        <v>1315</v>
      </c>
      <c r="F483" s="178" t="s">
        <v>1316</v>
      </c>
      <c r="G483" s="179" t="s">
        <v>273</v>
      </c>
      <c r="H483" s="180">
        <v>1</v>
      </c>
      <c r="I483" s="181"/>
      <c r="J483" s="182">
        <f>ROUND(I483*H483,2)</f>
        <v>0</v>
      </c>
      <c r="K483" s="183"/>
      <c r="L483" s="34"/>
      <c r="M483" s="184" t="s">
        <v>1</v>
      </c>
      <c r="N483" s="185" t="s">
        <v>44</v>
      </c>
      <c r="O483" s="59"/>
      <c r="P483" s="186">
        <f>O483*H483</f>
        <v>0</v>
      </c>
      <c r="Q483" s="186">
        <v>3.3E-4</v>
      </c>
      <c r="R483" s="186">
        <f>Q483*H483</f>
        <v>3.3E-4</v>
      </c>
      <c r="S483" s="186">
        <v>0</v>
      </c>
      <c r="T483" s="187">
        <f>S483*H483</f>
        <v>0</v>
      </c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R483" s="188" t="s">
        <v>297</v>
      </c>
      <c r="AT483" s="188" t="s">
        <v>179</v>
      </c>
      <c r="AU483" s="188" t="s">
        <v>89</v>
      </c>
      <c r="AY483" s="18" t="s">
        <v>177</v>
      </c>
      <c r="BE483" s="189">
        <f>IF(N483="základní",J483,0)</f>
        <v>0</v>
      </c>
      <c r="BF483" s="189">
        <f>IF(N483="snížená",J483,0)</f>
        <v>0</v>
      </c>
      <c r="BG483" s="189">
        <f>IF(N483="zákl. přenesená",J483,0)</f>
        <v>0</v>
      </c>
      <c r="BH483" s="189">
        <f>IF(N483="sníž. přenesená",J483,0)</f>
        <v>0</v>
      </c>
      <c r="BI483" s="189">
        <f>IF(N483="nulová",J483,0)</f>
        <v>0</v>
      </c>
      <c r="BJ483" s="18" t="s">
        <v>87</v>
      </c>
      <c r="BK483" s="189">
        <f>ROUND(I483*H483,2)</f>
        <v>0</v>
      </c>
      <c r="BL483" s="18" t="s">
        <v>297</v>
      </c>
      <c r="BM483" s="188" t="s">
        <v>1317</v>
      </c>
    </row>
    <row r="484" spans="1:65" s="13" customFormat="1">
      <c r="B484" s="190"/>
      <c r="D484" s="191" t="s">
        <v>184</v>
      </c>
      <c r="E484" s="192" t="s">
        <v>1</v>
      </c>
      <c r="F484" s="193" t="s">
        <v>1848</v>
      </c>
      <c r="H484" s="194">
        <v>1</v>
      </c>
      <c r="I484" s="195"/>
      <c r="L484" s="190"/>
      <c r="M484" s="196"/>
      <c r="N484" s="197"/>
      <c r="O484" s="197"/>
      <c r="P484" s="197"/>
      <c r="Q484" s="197"/>
      <c r="R484" s="197"/>
      <c r="S484" s="197"/>
      <c r="T484" s="198"/>
      <c r="AT484" s="192" t="s">
        <v>184</v>
      </c>
      <c r="AU484" s="192" t="s">
        <v>89</v>
      </c>
      <c r="AV484" s="13" t="s">
        <v>89</v>
      </c>
      <c r="AW484" s="13" t="s">
        <v>35</v>
      </c>
      <c r="AX484" s="13" t="s">
        <v>79</v>
      </c>
      <c r="AY484" s="192" t="s">
        <v>177</v>
      </c>
    </row>
    <row r="485" spans="1:65" s="14" customFormat="1">
      <c r="B485" s="199"/>
      <c r="D485" s="191" t="s">
        <v>184</v>
      </c>
      <c r="E485" s="200" t="s">
        <v>1</v>
      </c>
      <c r="F485" s="201" t="s">
        <v>186</v>
      </c>
      <c r="H485" s="202">
        <v>1</v>
      </c>
      <c r="I485" s="203"/>
      <c r="L485" s="199"/>
      <c r="M485" s="204"/>
      <c r="N485" s="205"/>
      <c r="O485" s="205"/>
      <c r="P485" s="205"/>
      <c r="Q485" s="205"/>
      <c r="R485" s="205"/>
      <c r="S485" s="205"/>
      <c r="T485" s="206"/>
      <c r="AT485" s="200" t="s">
        <v>184</v>
      </c>
      <c r="AU485" s="200" t="s">
        <v>89</v>
      </c>
      <c r="AV485" s="14" t="s">
        <v>183</v>
      </c>
      <c r="AW485" s="14" t="s">
        <v>35</v>
      </c>
      <c r="AX485" s="14" t="s">
        <v>87</v>
      </c>
      <c r="AY485" s="200" t="s">
        <v>177</v>
      </c>
    </row>
    <row r="486" spans="1:65" s="2" customFormat="1" ht="16.5" customHeight="1">
      <c r="A486" s="33"/>
      <c r="B486" s="141"/>
      <c r="C486" s="214" t="s">
        <v>855</v>
      </c>
      <c r="D486" s="214" t="s">
        <v>303</v>
      </c>
      <c r="E486" s="215" t="s">
        <v>1849</v>
      </c>
      <c r="F486" s="216" t="s">
        <v>1850</v>
      </c>
      <c r="G486" s="217" t="s">
        <v>519</v>
      </c>
      <c r="H486" s="218">
        <v>1</v>
      </c>
      <c r="I486" s="219"/>
      <c r="J486" s="220">
        <f>ROUND(I486*H486,2)</f>
        <v>0</v>
      </c>
      <c r="K486" s="221"/>
      <c r="L486" s="222"/>
      <c r="M486" s="223" t="s">
        <v>1</v>
      </c>
      <c r="N486" s="224" t="s">
        <v>44</v>
      </c>
      <c r="O486" s="59"/>
      <c r="P486" s="186">
        <f>O486*H486</f>
        <v>0</v>
      </c>
      <c r="Q486" s="186">
        <v>0</v>
      </c>
      <c r="R486" s="186">
        <f>Q486*H486</f>
        <v>0</v>
      </c>
      <c r="S486" s="186">
        <v>0</v>
      </c>
      <c r="T486" s="187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88" t="s">
        <v>340</v>
      </c>
      <c r="AT486" s="188" t="s">
        <v>303</v>
      </c>
      <c r="AU486" s="188" t="s">
        <v>89</v>
      </c>
      <c r="AY486" s="18" t="s">
        <v>177</v>
      </c>
      <c r="BE486" s="189">
        <f>IF(N486="základní",J486,0)</f>
        <v>0</v>
      </c>
      <c r="BF486" s="189">
        <f>IF(N486="snížená",J486,0)</f>
        <v>0</v>
      </c>
      <c r="BG486" s="189">
        <f>IF(N486="zákl. přenesená",J486,0)</f>
        <v>0</v>
      </c>
      <c r="BH486" s="189">
        <f>IF(N486="sníž. přenesená",J486,0)</f>
        <v>0</v>
      </c>
      <c r="BI486" s="189">
        <f>IF(N486="nulová",J486,0)</f>
        <v>0</v>
      </c>
      <c r="BJ486" s="18" t="s">
        <v>87</v>
      </c>
      <c r="BK486" s="189">
        <f>ROUND(I486*H486,2)</f>
        <v>0</v>
      </c>
      <c r="BL486" s="18" t="s">
        <v>297</v>
      </c>
      <c r="BM486" s="188" t="s">
        <v>1851</v>
      </c>
    </row>
    <row r="487" spans="1:65" s="2" customFormat="1" ht="16.5" customHeight="1">
      <c r="A487" s="33"/>
      <c r="B487" s="141"/>
      <c r="C487" s="176" t="s">
        <v>850</v>
      </c>
      <c r="D487" s="176" t="s">
        <v>179</v>
      </c>
      <c r="E487" s="177" t="s">
        <v>1323</v>
      </c>
      <c r="F487" s="178" t="s">
        <v>1324</v>
      </c>
      <c r="G487" s="179" t="s">
        <v>282</v>
      </c>
      <c r="H487" s="180">
        <v>7.7</v>
      </c>
      <c r="I487" s="181"/>
      <c r="J487" s="182">
        <f>ROUND(I487*H487,2)</f>
        <v>0</v>
      </c>
      <c r="K487" s="183"/>
      <c r="L487" s="34"/>
      <c r="M487" s="184" t="s">
        <v>1</v>
      </c>
      <c r="N487" s="185" t="s">
        <v>44</v>
      </c>
      <c r="O487" s="59"/>
      <c r="P487" s="186">
        <f>O487*H487</f>
        <v>0</v>
      </c>
      <c r="Q487" s="186">
        <v>0</v>
      </c>
      <c r="R487" s="186">
        <f>Q487*H487</f>
        <v>0</v>
      </c>
      <c r="S487" s="186">
        <v>0</v>
      </c>
      <c r="T487" s="187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88" t="s">
        <v>297</v>
      </c>
      <c r="AT487" s="188" t="s">
        <v>179</v>
      </c>
      <c r="AU487" s="188" t="s">
        <v>89</v>
      </c>
      <c r="AY487" s="18" t="s">
        <v>177</v>
      </c>
      <c r="BE487" s="189">
        <f>IF(N487="základní",J487,0)</f>
        <v>0</v>
      </c>
      <c r="BF487" s="189">
        <f>IF(N487="snížená",J487,0)</f>
        <v>0</v>
      </c>
      <c r="BG487" s="189">
        <f>IF(N487="zákl. přenesená",J487,0)</f>
        <v>0</v>
      </c>
      <c r="BH487" s="189">
        <f>IF(N487="sníž. přenesená",J487,0)</f>
        <v>0</v>
      </c>
      <c r="BI487" s="189">
        <f>IF(N487="nulová",J487,0)</f>
        <v>0</v>
      </c>
      <c r="BJ487" s="18" t="s">
        <v>87</v>
      </c>
      <c r="BK487" s="189">
        <f>ROUND(I487*H487,2)</f>
        <v>0</v>
      </c>
      <c r="BL487" s="18" t="s">
        <v>297</v>
      </c>
      <c r="BM487" s="188" t="s">
        <v>1325</v>
      </c>
    </row>
    <row r="488" spans="1:65" s="13" customFormat="1">
      <c r="B488" s="190"/>
      <c r="D488" s="191" t="s">
        <v>184</v>
      </c>
      <c r="E488" s="192" t="s">
        <v>1</v>
      </c>
      <c r="F488" s="193" t="s">
        <v>1852</v>
      </c>
      <c r="H488" s="194">
        <v>7.7</v>
      </c>
      <c r="I488" s="195"/>
      <c r="L488" s="190"/>
      <c r="M488" s="196"/>
      <c r="N488" s="197"/>
      <c r="O488" s="197"/>
      <c r="P488" s="197"/>
      <c r="Q488" s="197"/>
      <c r="R488" s="197"/>
      <c r="S488" s="197"/>
      <c r="T488" s="198"/>
      <c r="AT488" s="192" t="s">
        <v>184</v>
      </c>
      <c r="AU488" s="192" t="s">
        <v>89</v>
      </c>
      <c r="AV488" s="13" t="s">
        <v>89</v>
      </c>
      <c r="AW488" s="13" t="s">
        <v>35</v>
      </c>
      <c r="AX488" s="13" t="s">
        <v>79</v>
      </c>
      <c r="AY488" s="192" t="s">
        <v>177</v>
      </c>
    </row>
    <row r="489" spans="1:65" s="14" customFormat="1">
      <c r="B489" s="199"/>
      <c r="D489" s="191" t="s">
        <v>184</v>
      </c>
      <c r="E489" s="200" t="s">
        <v>1</v>
      </c>
      <c r="F489" s="201" t="s">
        <v>186</v>
      </c>
      <c r="H489" s="202">
        <v>7.7</v>
      </c>
      <c r="I489" s="203"/>
      <c r="L489" s="199"/>
      <c r="M489" s="204"/>
      <c r="N489" s="205"/>
      <c r="O489" s="205"/>
      <c r="P489" s="205"/>
      <c r="Q489" s="205"/>
      <c r="R489" s="205"/>
      <c r="S489" s="205"/>
      <c r="T489" s="206"/>
      <c r="AT489" s="200" t="s">
        <v>184</v>
      </c>
      <c r="AU489" s="200" t="s">
        <v>89</v>
      </c>
      <c r="AV489" s="14" t="s">
        <v>183</v>
      </c>
      <c r="AW489" s="14" t="s">
        <v>35</v>
      </c>
      <c r="AX489" s="14" t="s">
        <v>87</v>
      </c>
      <c r="AY489" s="200" t="s">
        <v>177</v>
      </c>
    </row>
    <row r="490" spans="1:65" s="2" customFormat="1" ht="16.5" customHeight="1">
      <c r="A490" s="33"/>
      <c r="B490" s="141"/>
      <c r="C490" s="176" t="s">
        <v>1853</v>
      </c>
      <c r="D490" s="176" t="s">
        <v>179</v>
      </c>
      <c r="E490" s="177" t="s">
        <v>1854</v>
      </c>
      <c r="F490" s="178" t="s">
        <v>1855</v>
      </c>
      <c r="G490" s="179" t="s">
        <v>273</v>
      </c>
      <c r="H490" s="180">
        <v>1</v>
      </c>
      <c r="I490" s="181"/>
      <c r="J490" s="182">
        <f>ROUND(I490*H490,2)</f>
        <v>0</v>
      </c>
      <c r="K490" s="183"/>
      <c r="L490" s="34"/>
      <c r="M490" s="184" t="s">
        <v>1</v>
      </c>
      <c r="N490" s="185" t="s">
        <v>44</v>
      </c>
      <c r="O490" s="59"/>
      <c r="P490" s="186">
        <f>O490*H490</f>
        <v>0</v>
      </c>
      <c r="Q490" s="186">
        <v>0</v>
      </c>
      <c r="R490" s="186">
        <f>Q490*H490</f>
        <v>0</v>
      </c>
      <c r="S490" s="186">
        <v>0</v>
      </c>
      <c r="T490" s="187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88" t="s">
        <v>297</v>
      </c>
      <c r="AT490" s="188" t="s">
        <v>179</v>
      </c>
      <c r="AU490" s="188" t="s">
        <v>89</v>
      </c>
      <c r="AY490" s="18" t="s">
        <v>177</v>
      </c>
      <c r="BE490" s="189">
        <f>IF(N490="základní",J490,0)</f>
        <v>0</v>
      </c>
      <c r="BF490" s="189">
        <f>IF(N490="snížená",J490,0)</f>
        <v>0</v>
      </c>
      <c r="BG490" s="189">
        <f>IF(N490="zákl. přenesená",J490,0)</f>
        <v>0</v>
      </c>
      <c r="BH490" s="189">
        <f>IF(N490="sníž. přenesená",J490,0)</f>
        <v>0</v>
      </c>
      <c r="BI490" s="189">
        <f>IF(N490="nulová",J490,0)</f>
        <v>0</v>
      </c>
      <c r="BJ490" s="18" t="s">
        <v>87</v>
      </c>
      <c r="BK490" s="189">
        <f>ROUND(I490*H490,2)</f>
        <v>0</v>
      </c>
      <c r="BL490" s="18" t="s">
        <v>297</v>
      </c>
      <c r="BM490" s="188" t="s">
        <v>1856</v>
      </c>
    </row>
    <row r="491" spans="1:65" s="2" customFormat="1" ht="16.5" customHeight="1">
      <c r="A491" s="33"/>
      <c r="B491" s="141"/>
      <c r="C491" s="176" t="s">
        <v>864</v>
      </c>
      <c r="D491" s="176" t="s">
        <v>179</v>
      </c>
      <c r="E491" s="177" t="s">
        <v>1331</v>
      </c>
      <c r="F491" s="178" t="s">
        <v>1332</v>
      </c>
      <c r="G491" s="179" t="s">
        <v>798</v>
      </c>
      <c r="H491" s="233"/>
      <c r="I491" s="181"/>
      <c r="J491" s="182">
        <f>ROUND(I491*H491,2)</f>
        <v>0</v>
      </c>
      <c r="K491" s="183"/>
      <c r="L491" s="34"/>
      <c r="M491" s="184" t="s">
        <v>1</v>
      </c>
      <c r="N491" s="185" t="s">
        <v>44</v>
      </c>
      <c r="O491" s="59"/>
      <c r="P491" s="186">
        <f>O491*H491</f>
        <v>0</v>
      </c>
      <c r="Q491" s="186">
        <v>0</v>
      </c>
      <c r="R491" s="186">
        <f>Q491*H491</f>
        <v>0</v>
      </c>
      <c r="S491" s="186">
        <v>0</v>
      </c>
      <c r="T491" s="187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88" t="s">
        <v>297</v>
      </c>
      <c r="AT491" s="188" t="s">
        <v>179</v>
      </c>
      <c r="AU491" s="188" t="s">
        <v>89</v>
      </c>
      <c r="AY491" s="18" t="s">
        <v>177</v>
      </c>
      <c r="BE491" s="189">
        <f>IF(N491="základní",J491,0)</f>
        <v>0</v>
      </c>
      <c r="BF491" s="189">
        <f>IF(N491="snížená",J491,0)</f>
        <v>0</v>
      </c>
      <c r="BG491" s="189">
        <f>IF(N491="zákl. přenesená",J491,0)</f>
        <v>0</v>
      </c>
      <c r="BH491" s="189">
        <f>IF(N491="sníž. přenesená",J491,0)</f>
        <v>0</v>
      </c>
      <c r="BI491" s="189">
        <f>IF(N491="nulová",J491,0)</f>
        <v>0</v>
      </c>
      <c r="BJ491" s="18" t="s">
        <v>87</v>
      </c>
      <c r="BK491" s="189">
        <f>ROUND(I491*H491,2)</f>
        <v>0</v>
      </c>
      <c r="BL491" s="18" t="s">
        <v>297</v>
      </c>
      <c r="BM491" s="188" t="s">
        <v>1333</v>
      </c>
    </row>
    <row r="492" spans="1:65" s="12" customFormat="1" ht="22.95" customHeight="1">
      <c r="B492" s="163"/>
      <c r="D492" s="164" t="s">
        <v>78</v>
      </c>
      <c r="E492" s="174" t="s">
        <v>1334</v>
      </c>
      <c r="F492" s="174" t="s">
        <v>1335</v>
      </c>
      <c r="I492" s="166"/>
      <c r="J492" s="175">
        <f>BK492</f>
        <v>0</v>
      </c>
      <c r="L492" s="163"/>
      <c r="M492" s="168"/>
      <c r="N492" s="169"/>
      <c r="O492" s="169"/>
      <c r="P492" s="170">
        <f>SUM(P493:P499)</f>
        <v>0</v>
      </c>
      <c r="Q492" s="169"/>
      <c r="R492" s="170">
        <f>SUM(R493:R499)</f>
        <v>1.1051999999999999E-2</v>
      </c>
      <c r="S492" s="169"/>
      <c r="T492" s="171">
        <f>SUM(T493:T499)</f>
        <v>0</v>
      </c>
      <c r="AR492" s="164" t="s">
        <v>89</v>
      </c>
      <c r="AT492" s="172" t="s">
        <v>78</v>
      </c>
      <c r="AU492" s="172" t="s">
        <v>87</v>
      </c>
      <c r="AY492" s="164" t="s">
        <v>177</v>
      </c>
      <c r="BK492" s="173">
        <f>SUM(BK493:BK499)</f>
        <v>0</v>
      </c>
    </row>
    <row r="493" spans="1:65" s="2" customFormat="1" ht="16.5" customHeight="1">
      <c r="A493" s="33"/>
      <c r="B493" s="141"/>
      <c r="C493" s="176" t="s">
        <v>1857</v>
      </c>
      <c r="D493" s="176" t="s">
        <v>179</v>
      </c>
      <c r="E493" s="177" t="s">
        <v>1858</v>
      </c>
      <c r="F493" s="178" t="s">
        <v>1859</v>
      </c>
      <c r="G493" s="179" t="s">
        <v>182</v>
      </c>
      <c r="H493" s="180">
        <v>0.36</v>
      </c>
      <c r="I493" s="181"/>
      <c r="J493" s="182">
        <f>ROUND(I493*H493,2)</f>
        <v>0</v>
      </c>
      <c r="K493" s="183"/>
      <c r="L493" s="34"/>
      <c r="M493" s="184" t="s">
        <v>1</v>
      </c>
      <c r="N493" s="185" t="s">
        <v>44</v>
      </c>
      <c r="O493" s="59"/>
      <c r="P493" s="186">
        <f>O493*H493</f>
        <v>0</v>
      </c>
      <c r="Q493" s="186">
        <v>5.4000000000000003E-3</v>
      </c>
      <c r="R493" s="186">
        <f>Q493*H493</f>
        <v>1.944E-3</v>
      </c>
      <c r="S493" s="186">
        <v>0</v>
      </c>
      <c r="T493" s="187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88" t="s">
        <v>297</v>
      </c>
      <c r="AT493" s="188" t="s">
        <v>179</v>
      </c>
      <c r="AU493" s="188" t="s">
        <v>89</v>
      </c>
      <c r="AY493" s="18" t="s">
        <v>177</v>
      </c>
      <c r="BE493" s="189">
        <f>IF(N493="základní",J493,0)</f>
        <v>0</v>
      </c>
      <c r="BF493" s="189">
        <f>IF(N493="snížená",J493,0)</f>
        <v>0</v>
      </c>
      <c r="BG493" s="189">
        <f>IF(N493="zákl. přenesená",J493,0)</f>
        <v>0</v>
      </c>
      <c r="BH493" s="189">
        <f>IF(N493="sníž. přenesená",J493,0)</f>
        <v>0</v>
      </c>
      <c r="BI493" s="189">
        <f>IF(N493="nulová",J493,0)</f>
        <v>0</v>
      </c>
      <c r="BJ493" s="18" t="s">
        <v>87</v>
      </c>
      <c r="BK493" s="189">
        <f>ROUND(I493*H493,2)</f>
        <v>0</v>
      </c>
      <c r="BL493" s="18" t="s">
        <v>297</v>
      </c>
      <c r="BM493" s="188" t="s">
        <v>1860</v>
      </c>
    </row>
    <row r="494" spans="1:65" s="13" customFormat="1">
      <c r="B494" s="190"/>
      <c r="D494" s="191" t="s">
        <v>184</v>
      </c>
      <c r="E494" s="192" t="s">
        <v>1</v>
      </c>
      <c r="F494" s="193" t="s">
        <v>1861</v>
      </c>
      <c r="H494" s="194">
        <v>0.36</v>
      </c>
      <c r="I494" s="195"/>
      <c r="L494" s="190"/>
      <c r="M494" s="196"/>
      <c r="N494" s="197"/>
      <c r="O494" s="197"/>
      <c r="P494" s="197"/>
      <c r="Q494" s="197"/>
      <c r="R494" s="197"/>
      <c r="S494" s="197"/>
      <c r="T494" s="198"/>
      <c r="AT494" s="192" t="s">
        <v>184</v>
      </c>
      <c r="AU494" s="192" t="s">
        <v>89</v>
      </c>
      <c r="AV494" s="13" t="s">
        <v>89</v>
      </c>
      <c r="AW494" s="13" t="s">
        <v>35</v>
      </c>
      <c r="AX494" s="13" t="s">
        <v>79</v>
      </c>
      <c r="AY494" s="192" t="s">
        <v>177</v>
      </c>
    </row>
    <row r="495" spans="1:65" s="14" customFormat="1">
      <c r="B495" s="199"/>
      <c r="D495" s="191" t="s">
        <v>184</v>
      </c>
      <c r="E495" s="200" t="s">
        <v>1</v>
      </c>
      <c r="F495" s="201" t="s">
        <v>186</v>
      </c>
      <c r="H495" s="202">
        <v>0.36</v>
      </c>
      <c r="I495" s="203"/>
      <c r="L495" s="199"/>
      <c r="M495" s="204"/>
      <c r="N495" s="205"/>
      <c r="O495" s="205"/>
      <c r="P495" s="205"/>
      <c r="Q495" s="205"/>
      <c r="R495" s="205"/>
      <c r="S495" s="205"/>
      <c r="T495" s="206"/>
      <c r="AT495" s="200" t="s">
        <v>184</v>
      </c>
      <c r="AU495" s="200" t="s">
        <v>89</v>
      </c>
      <c r="AV495" s="14" t="s">
        <v>183</v>
      </c>
      <c r="AW495" s="14" t="s">
        <v>35</v>
      </c>
      <c r="AX495" s="14" t="s">
        <v>87</v>
      </c>
      <c r="AY495" s="200" t="s">
        <v>177</v>
      </c>
    </row>
    <row r="496" spans="1:65" s="2" customFormat="1" ht="16.5" customHeight="1">
      <c r="A496" s="33"/>
      <c r="B496" s="141"/>
      <c r="C496" s="214" t="s">
        <v>887</v>
      </c>
      <c r="D496" s="214" t="s">
        <v>303</v>
      </c>
      <c r="E496" s="215" t="s">
        <v>1349</v>
      </c>
      <c r="F496" s="216" t="s">
        <v>1350</v>
      </c>
      <c r="G496" s="217" t="s">
        <v>182</v>
      </c>
      <c r="H496" s="218">
        <v>0.39600000000000002</v>
      </c>
      <c r="I496" s="219"/>
      <c r="J496" s="220">
        <f>ROUND(I496*H496,2)</f>
        <v>0</v>
      </c>
      <c r="K496" s="221"/>
      <c r="L496" s="222"/>
      <c r="M496" s="223" t="s">
        <v>1</v>
      </c>
      <c r="N496" s="224" t="s">
        <v>44</v>
      </c>
      <c r="O496" s="59"/>
      <c r="P496" s="186">
        <f>O496*H496</f>
        <v>0</v>
      </c>
      <c r="Q496" s="186">
        <v>2.3E-2</v>
      </c>
      <c r="R496" s="186">
        <f>Q496*H496</f>
        <v>9.1079999999999998E-3</v>
      </c>
      <c r="S496" s="186">
        <v>0</v>
      </c>
      <c r="T496" s="187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88" t="s">
        <v>340</v>
      </c>
      <c r="AT496" s="188" t="s">
        <v>303</v>
      </c>
      <c r="AU496" s="188" t="s">
        <v>89</v>
      </c>
      <c r="AY496" s="18" t="s">
        <v>177</v>
      </c>
      <c r="BE496" s="189">
        <f>IF(N496="základní",J496,0)</f>
        <v>0</v>
      </c>
      <c r="BF496" s="189">
        <f>IF(N496="snížená",J496,0)</f>
        <v>0</v>
      </c>
      <c r="BG496" s="189">
        <f>IF(N496="zákl. přenesená",J496,0)</f>
        <v>0</v>
      </c>
      <c r="BH496" s="189">
        <f>IF(N496="sníž. přenesená",J496,0)</f>
        <v>0</v>
      </c>
      <c r="BI496" s="189">
        <f>IF(N496="nulová",J496,0)</f>
        <v>0</v>
      </c>
      <c r="BJ496" s="18" t="s">
        <v>87</v>
      </c>
      <c r="BK496" s="189">
        <f>ROUND(I496*H496,2)</f>
        <v>0</v>
      </c>
      <c r="BL496" s="18" t="s">
        <v>297</v>
      </c>
      <c r="BM496" s="188" t="s">
        <v>1351</v>
      </c>
    </row>
    <row r="497" spans="1:65" s="13" customFormat="1">
      <c r="B497" s="190"/>
      <c r="D497" s="191" t="s">
        <v>184</v>
      </c>
      <c r="E497" s="192" t="s">
        <v>1</v>
      </c>
      <c r="F497" s="193" t="s">
        <v>1862</v>
      </c>
      <c r="H497" s="194">
        <v>0.39600000000000002</v>
      </c>
      <c r="I497" s="195"/>
      <c r="L497" s="190"/>
      <c r="M497" s="196"/>
      <c r="N497" s="197"/>
      <c r="O497" s="197"/>
      <c r="P497" s="197"/>
      <c r="Q497" s="197"/>
      <c r="R497" s="197"/>
      <c r="S497" s="197"/>
      <c r="T497" s="198"/>
      <c r="AT497" s="192" t="s">
        <v>184</v>
      </c>
      <c r="AU497" s="192" t="s">
        <v>89</v>
      </c>
      <c r="AV497" s="13" t="s">
        <v>89</v>
      </c>
      <c r="AW497" s="13" t="s">
        <v>35</v>
      </c>
      <c r="AX497" s="13" t="s">
        <v>79</v>
      </c>
      <c r="AY497" s="192" t="s">
        <v>177</v>
      </c>
    </row>
    <row r="498" spans="1:65" s="14" customFormat="1">
      <c r="B498" s="199"/>
      <c r="D498" s="191" t="s">
        <v>184</v>
      </c>
      <c r="E498" s="200" t="s">
        <v>1</v>
      </c>
      <c r="F498" s="201" t="s">
        <v>186</v>
      </c>
      <c r="H498" s="202">
        <v>0.39600000000000002</v>
      </c>
      <c r="I498" s="203"/>
      <c r="L498" s="199"/>
      <c r="M498" s="204"/>
      <c r="N498" s="205"/>
      <c r="O498" s="205"/>
      <c r="P498" s="205"/>
      <c r="Q498" s="205"/>
      <c r="R498" s="205"/>
      <c r="S498" s="205"/>
      <c r="T498" s="206"/>
      <c r="AT498" s="200" t="s">
        <v>184</v>
      </c>
      <c r="AU498" s="200" t="s">
        <v>89</v>
      </c>
      <c r="AV498" s="14" t="s">
        <v>183</v>
      </c>
      <c r="AW498" s="14" t="s">
        <v>35</v>
      </c>
      <c r="AX498" s="14" t="s">
        <v>87</v>
      </c>
      <c r="AY498" s="200" t="s">
        <v>177</v>
      </c>
    </row>
    <row r="499" spans="1:65" s="2" customFormat="1" ht="16.5" customHeight="1">
      <c r="A499" s="33"/>
      <c r="B499" s="141"/>
      <c r="C499" s="176" t="s">
        <v>1354</v>
      </c>
      <c r="D499" s="176" t="s">
        <v>179</v>
      </c>
      <c r="E499" s="177" t="s">
        <v>1355</v>
      </c>
      <c r="F499" s="178" t="s">
        <v>1356</v>
      </c>
      <c r="G499" s="179" t="s">
        <v>798</v>
      </c>
      <c r="H499" s="233"/>
      <c r="I499" s="181"/>
      <c r="J499" s="182">
        <f>ROUND(I499*H499,2)</f>
        <v>0</v>
      </c>
      <c r="K499" s="183"/>
      <c r="L499" s="34"/>
      <c r="M499" s="184" t="s">
        <v>1</v>
      </c>
      <c r="N499" s="185" t="s">
        <v>44</v>
      </c>
      <c r="O499" s="59"/>
      <c r="P499" s="186">
        <f>O499*H499</f>
        <v>0</v>
      </c>
      <c r="Q499" s="186">
        <v>0</v>
      </c>
      <c r="R499" s="186">
        <f>Q499*H499</f>
        <v>0</v>
      </c>
      <c r="S499" s="186">
        <v>0</v>
      </c>
      <c r="T499" s="187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88" t="s">
        <v>297</v>
      </c>
      <c r="AT499" s="188" t="s">
        <v>179</v>
      </c>
      <c r="AU499" s="188" t="s">
        <v>89</v>
      </c>
      <c r="AY499" s="18" t="s">
        <v>177</v>
      </c>
      <c r="BE499" s="189">
        <f>IF(N499="základní",J499,0)</f>
        <v>0</v>
      </c>
      <c r="BF499" s="189">
        <f>IF(N499="snížená",J499,0)</f>
        <v>0</v>
      </c>
      <c r="BG499" s="189">
        <f>IF(N499="zákl. přenesená",J499,0)</f>
        <v>0</v>
      </c>
      <c r="BH499" s="189">
        <f>IF(N499="sníž. přenesená",J499,0)</f>
        <v>0</v>
      </c>
      <c r="BI499" s="189">
        <f>IF(N499="nulová",J499,0)</f>
        <v>0</v>
      </c>
      <c r="BJ499" s="18" t="s">
        <v>87</v>
      </c>
      <c r="BK499" s="189">
        <f>ROUND(I499*H499,2)</f>
        <v>0</v>
      </c>
      <c r="BL499" s="18" t="s">
        <v>297</v>
      </c>
      <c r="BM499" s="188" t="s">
        <v>1357</v>
      </c>
    </row>
    <row r="500" spans="1:65" s="12" customFormat="1" ht="22.95" customHeight="1">
      <c r="B500" s="163"/>
      <c r="D500" s="164" t="s">
        <v>78</v>
      </c>
      <c r="E500" s="174" t="s">
        <v>1387</v>
      </c>
      <c r="F500" s="174" t="s">
        <v>1388</v>
      </c>
      <c r="I500" s="166"/>
      <c r="J500" s="175">
        <f>BK500</f>
        <v>0</v>
      </c>
      <c r="L500" s="163"/>
      <c r="M500" s="168"/>
      <c r="N500" s="169"/>
      <c r="O500" s="169"/>
      <c r="P500" s="170">
        <f>SUM(P501:P506)</f>
        <v>0</v>
      </c>
      <c r="Q500" s="169"/>
      <c r="R500" s="170">
        <f>SUM(R501:R506)</f>
        <v>2.4000000000000002E-3</v>
      </c>
      <c r="S500" s="169"/>
      <c r="T500" s="171">
        <f>SUM(T501:T506)</f>
        <v>0</v>
      </c>
      <c r="AR500" s="164" t="s">
        <v>89</v>
      </c>
      <c r="AT500" s="172" t="s">
        <v>78</v>
      </c>
      <c r="AU500" s="172" t="s">
        <v>87</v>
      </c>
      <c r="AY500" s="164" t="s">
        <v>177</v>
      </c>
      <c r="BK500" s="173">
        <f>SUM(BK501:BK506)</f>
        <v>0</v>
      </c>
    </row>
    <row r="501" spans="1:65" s="2" customFormat="1" ht="16.5" customHeight="1">
      <c r="A501" s="33"/>
      <c r="B501" s="141"/>
      <c r="C501" s="176" t="s">
        <v>903</v>
      </c>
      <c r="D501" s="176" t="s">
        <v>179</v>
      </c>
      <c r="E501" s="177" t="s">
        <v>1389</v>
      </c>
      <c r="F501" s="178" t="s">
        <v>1390</v>
      </c>
      <c r="G501" s="179" t="s">
        <v>182</v>
      </c>
      <c r="H501" s="180">
        <v>10</v>
      </c>
      <c r="I501" s="181"/>
      <c r="J501" s="182">
        <f>ROUND(I501*H501,2)</f>
        <v>0</v>
      </c>
      <c r="K501" s="183"/>
      <c r="L501" s="34"/>
      <c r="M501" s="184" t="s">
        <v>1</v>
      </c>
      <c r="N501" s="185" t="s">
        <v>44</v>
      </c>
      <c r="O501" s="59"/>
      <c r="P501" s="186">
        <f>O501*H501</f>
        <v>0</v>
      </c>
      <c r="Q501" s="186">
        <v>0</v>
      </c>
      <c r="R501" s="186">
        <f>Q501*H501</f>
        <v>0</v>
      </c>
      <c r="S501" s="186">
        <v>0</v>
      </c>
      <c r="T501" s="187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88" t="s">
        <v>297</v>
      </c>
      <c r="AT501" s="188" t="s">
        <v>179</v>
      </c>
      <c r="AU501" s="188" t="s">
        <v>89</v>
      </c>
      <c r="AY501" s="18" t="s">
        <v>177</v>
      </c>
      <c r="BE501" s="189">
        <f>IF(N501="základní",J501,0)</f>
        <v>0</v>
      </c>
      <c r="BF501" s="189">
        <f>IF(N501="snížená",J501,0)</f>
        <v>0</v>
      </c>
      <c r="BG501" s="189">
        <f>IF(N501="zákl. přenesená",J501,0)</f>
        <v>0</v>
      </c>
      <c r="BH501" s="189">
        <f>IF(N501="sníž. přenesená",J501,0)</f>
        <v>0</v>
      </c>
      <c r="BI501" s="189">
        <f>IF(N501="nulová",J501,0)</f>
        <v>0</v>
      </c>
      <c r="BJ501" s="18" t="s">
        <v>87</v>
      </c>
      <c r="BK501" s="189">
        <f>ROUND(I501*H501,2)</f>
        <v>0</v>
      </c>
      <c r="BL501" s="18" t="s">
        <v>297</v>
      </c>
      <c r="BM501" s="188" t="s">
        <v>1391</v>
      </c>
    </row>
    <row r="502" spans="1:65" s="13" customFormat="1">
      <c r="B502" s="190"/>
      <c r="D502" s="191" t="s">
        <v>184</v>
      </c>
      <c r="E502" s="192" t="s">
        <v>1</v>
      </c>
      <c r="F502" s="193" t="s">
        <v>1863</v>
      </c>
      <c r="H502" s="194">
        <v>10</v>
      </c>
      <c r="I502" s="195"/>
      <c r="L502" s="190"/>
      <c r="M502" s="196"/>
      <c r="N502" s="197"/>
      <c r="O502" s="197"/>
      <c r="P502" s="197"/>
      <c r="Q502" s="197"/>
      <c r="R502" s="197"/>
      <c r="S502" s="197"/>
      <c r="T502" s="198"/>
      <c r="AT502" s="192" t="s">
        <v>184</v>
      </c>
      <c r="AU502" s="192" t="s">
        <v>89</v>
      </c>
      <c r="AV502" s="13" t="s">
        <v>89</v>
      </c>
      <c r="AW502" s="13" t="s">
        <v>35</v>
      </c>
      <c r="AX502" s="13" t="s">
        <v>79</v>
      </c>
      <c r="AY502" s="192" t="s">
        <v>177</v>
      </c>
    </row>
    <row r="503" spans="1:65" s="14" customFormat="1">
      <c r="B503" s="199"/>
      <c r="D503" s="191" t="s">
        <v>184</v>
      </c>
      <c r="E503" s="200" t="s">
        <v>1</v>
      </c>
      <c r="F503" s="201" t="s">
        <v>186</v>
      </c>
      <c r="H503" s="202">
        <v>10</v>
      </c>
      <c r="I503" s="203"/>
      <c r="L503" s="199"/>
      <c r="M503" s="204"/>
      <c r="N503" s="205"/>
      <c r="O503" s="205"/>
      <c r="P503" s="205"/>
      <c r="Q503" s="205"/>
      <c r="R503" s="205"/>
      <c r="S503" s="205"/>
      <c r="T503" s="206"/>
      <c r="AT503" s="200" t="s">
        <v>184</v>
      </c>
      <c r="AU503" s="200" t="s">
        <v>89</v>
      </c>
      <c r="AV503" s="14" t="s">
        <v>183</v>
      </c>
      <c r="AW503" s="14" t="s">
        <v>35</v>
      </c>
      <c r="AX503" s="14" t="s">
        <v>87</v>
      </c>
      <c r="AY503" s="200" t="s">
        <v>177</v>
      </c>
    </row>
    <row r="504" spans="1:65" s="2" customFormat="1" ht="16.5" customHeight="1">
      <c r="A504" s="33"/>
      <c r="B504" s="141"/>
      <c r="C504" s="176" t="s">
        <v>1394</v>
      </c>
      <c r="D504" s="176" t="s">
        <v>179</v>
      </c>
      <c r="E504" s="177" t="s">
        <v>1395</v>
      </c>
      <c r="F504" s="178" t="s">
        <v>1396</v>
      </c>
      <c r="G504" s="179" t="s">
        <v>182</v>
      </c>
      <c r="H504" s="180">
        <v>20</v>
      </c>
      <c r="I504" s="181"/>
      <c r="J504" s="182">
        <f>ROUND(I504*H504,2)</f>
        <v>0</v>
      </c>
      <c r="K504" s="183"/>
      <c r="L504" s="34"/>
      <c r="M504" s="184" t="s">
        <v>1</v>
      </c>
      <c r="N504" s="185" t="s">
        <v>44</v>
      </c>
      <c r="O504" s="59"/>
      <c r="P504" s="186">
        <f>O504*H504</f>
        <v>0</v>
      </c>
      <c r="Q504" s="186">
        <v>1.2E-4</v>
      </c>
      <c r="R504" s="186">
        <f>Q504*H504</f>
        <v>2.4000000000000002E-3</v>
      </c>
      <c r="S504" s="186">
        <v>0</v>
      </c>
      <c r="T504" s="187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88" t="s">
        <v>297</v>
      </c>
      <c r="AT504" s="188" t="s">
        <v>179</v>
      </c>
      <c r="AU504" s="188" t="s">
        <v>89</v>
      </c>
      <c r="AY504" s="18" t="s">
        <v>177</v>
      </c>
      <c r="BE504" s="189">
        <f>IF(N504="základní",J504,0)</f>
        <v>0</v>
      </c>
      <c r="BF504" s="189">
        <f>IF(N504="snížená",J504,0)</f>
        <v>0</v>
      </c>
      <c r="BG504" s="189">
        <f>IF(N504="zákl. přenesená",J504,0)</f>
        <v>0</v>
      </c>
      <c r="BH504" s="189">
        <f>IF(N504="sníž. přenesená",J504,0)</f>
        <v>0</v>
      </c>
      <c r="BI504" s="189">
        <f>IF(N504="nulová",J504,0)</f>
        <v>0</v>
      </c>
      <c r="BJ504" s="18" t="s">
        <v>87</v>
      </c>
      <c r="BK504" s="189">
        <f>ROUND(I504*H504,2)</f>
        <v>0</v>
      </c>
      <c r="BL504" s="18" t="s">
        <v>297</v>
      </c>
      <c r="BM504" s="188" t="s">
        <v>1397</v>
      </c>
    </row>
    <row r="505" spans="1:65" s="13" customFormat="1">
      <c r="B505" s="190"/>
      <c r="D505" s="191" t="s">
        <v>184</v>
      </c>
      <c r="E505" s="192" t="s">
        <v>1</v>
      </c>
      <c r="F505" s="193" t="s">
        <v>1864</v>
      </c>
      <c r="H505" s="194">
        <v>20</v>
      </c>
      <c r="I505" s="195"/>
      <c r="L505" s="190"/>
      <c r="M505" s="196"/>
      <c r="N505" s="197"/>
      <c r="O505" s="197"/>
      <c r="P505" s="197"/>
      <c r="Q505" s="197"/>
      <c r="R505" s="197"/>
      <c r="S505" s="197"/>
      <c r="T505" s="198"/>
      <c r="AT505" s="192" t="s">
        <v>184</v>
      </c>
      <c r="AU505" s="192" t="s">
        <v>89</v>
      </c>
      <c r="AV505" s="13" t="s">
        <v>89</v>
      </c>
      <c r="AW505" s="13" t="s">
        <v>35</v>
      </c>
      <c r="AX505" s="13" t="s">
        <v>79</v>
      </c>
      <c r="AY505" s="192" t="s">
        <v>177</v>
      </c>
    </row>
    <row r="506" spans="1:65" s="14" customFormat="1">
      <c r="B506" s="199"/>
      <c r="D506" s="191" t="s">
        <v>184</v>
      </c>
      <c r="E506" s="200" t="s">
        <v>1</v>
      </c>
      <c r="F506" s="201" t="s">
        <v>186</v>
      </c>
      <c r="H506" s="202">
        <v>20</v>
      </c>
      <c r="I506" s="203"/>
      <c r="L506" s="199"/>
      <c r="M506" s="204"/>
      <c r="N506" s="205"/>
      <c r="O506" s="205"/>
      <c r="P506" s="205"/>
      <c r="Q506" s="205"/>
      <c r="R506" s="205"/>
      <c r="S506" s="205"/>
      <c r="T506" s="206"/>
      <c r="AT506" s="200" t="s">
        <v>184</v>
      </c>
      <c r="AU506" s="200" t="s">
        <v>89</v>
      </c>
      <c r="AV506" s="14" t="s">
        <v>183</v>
      </c>
      <c r="AW506" s="14" t="s">
        <v>35</v>
      </c>
      <c r="AX506" s="14" t="s">
        <v>87</v>
      </c>
      <c r="AY506" s="200" t="s">
        <v>177</v>
      </c>
    </row>
    <row r="507" spans="1:65" s="12" customFormat="1" ht="22.95" customHeight="1">
      <c r="B507" s="163"/>
      <c r="D507" s="164" t="s">
        <v>78</v>
      </c>
      <c r="E507" s="174" t="s">
        <v>1399</v>
      </c>
      <c r="F507" s="174" t="s">
        <v>1400</v>
      </c>
      <c r="I507" s="166"/>
      <c r="J507" s="175">
        <f>BK507</f>
        <v>0</v>
      </c>
      <c r="L507" s="163"/>
      <c r="M507" s="168"/>
      <c r="N507" s="169"/>
      <c r="O507" s="169"/>
      <c r="P507" s="170">
        <f>SUM(P508:P511)</f>
        <v>0</v>
      </c>
      <c r="Q507" s="169"/>
      <c r="R507" s="170">
        <f>SUM(R508:R511)</f>
        <v>2.1609000000000003E-3</v>
      </c>
      <c r="S507" s="169"/>
      <c r="T507" s="171">
        <f>SUM(T508:T511)</f>
        <v>0</v>
      </c>
      <c r="AR507" s="164" t="s">
        <v>89</v>
      </c>
      <c r="AT507" s="172" t="s">
        <v>78</v>
      </c>
      <c r="AU507" s="172" t="s">
        <v>87</v>
      </c>
      <c r="AY507" s="164" t="s">
        <v>177</v>
      </c>
      <c r="BK507" s="173">
        <f>SUM(BK508:BK511)</f>
        <v>0</v>
      </c>
    </row>
    <row r="508" spans="1:65" s="2" customFormat="1" ht="16.5" customHeight="1">
      <c r="A508" s="33"/>
      <c r="B508" s="141"/>
      <c r="C508" s="176" t="s">
        <v>1401</v>
      </c>
      <c r="D508" s="176" t="s">
        <v>179</v>
      </c>
      <c r="E508" s="177" t="s">
        <v>1402</v>
      </c>
      <c r="F508" s="178" t="s">
        <v>1403</v>
      </c>
      <c r="G508" s="179" t="s">
        <v>182</v>
      </c>
      <c r="H508" s="180">
        <v>4.41</v>
      </c>
      <c r="I508" s="181"/>
      <c r="J508" s="182">
        <f>ROUND(I508*H508,2)</f>
        <v>0</v>
      </c>
      <c r="K508" s="183"/>
      <c r="L508" s="34"/>
      <c r="M508" s="184" t="s">
        <v>1</v>
      </c>
      <c r="N508" s="185" t="s">
        <v>44</v>
      </c>
      <c r="O508" s="59"/>
      <c r="P508" s="186">
        <f>O508*H508</f>
        <v>0</v>
      </c>
      <c r="Q508" s="186">
        <v>2.0000000000000001E-4</v>
      </c>
      <c r="R508" s="186">
        <f>Q508*H508</f>
        <v>8.8200000000000008E-4</v>
      </c>
      <c r="S508" s="186">
        <v>0</v>
      </c>
      <c r="T508" s="187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88" t="s">
        <v>297</v>
      </c>
      <c r="AT508" s="188" t="s">
        <v>179</v>
      </c>
      <c r="AU508" s="188" t="s">
        <v>89</v>
      </c>
      <c r="AY508" s="18" t="s">
        <v>177</v>
      </c>
      <c r="BE508" s="189">
        <f>IF(N508="základní",J508,0)</f>
        <v>0</v>
      </c>
      <c r="BF508" s="189">
        <f>IF(N508="snížená",J508,0)</f>
        <v>0</v>
      </c>
      <c r="BG508" s="189">
        <f>IF(N508="zákl. přenesená",J508,0)</f>
        <v>0</v>
      </c>
      <c r="BH508" s="189">
        <f>IF(N508="sníž. přenesená",J508,0)</f>
        <v>0</v>
      </c>
      <c r="BI508" s="189">
        <f>IF(N508="nulová",J508,0)</f>
        <v>0</v>
      </c>
      <c r="BJ508" s="18" t="s">
        <v>87</v>
      </c>
      <c r="BK508" s="189">
        <f>ROUND(I508*H508,2)</f>
        <v>0</v>
      </c>
      <c r="BL508" s="18" t="s">
        <v>297</v>
      </c>
      <c r="BM508" s="188" t="s">
        <v>1404</v>
      </c>
    </row>
    <row r="509" spans="1:65" s="13" customFormat="1">
      <c r="B509" s="190"/>
      <c r="D509" s="191" t="s">
        <v>184</v>
      </c>
      <c r="E509" s="192" t="s">
        <v>1</v>
      </c>
      <c r="F509" s="193" t="s">
        <v>1865</v>
      </c>
      <c r="H509" s="194">
        <v>4.41</v>
      </c>
      <c r="I509" s="195"/>
      <c r="L509" s="190"/>
      <c r="M509" s="196"/>
      <c r="N509" s="197"/>
      <c r="O509" s="197"/>
      <c r="P509" s="197"/>
      <c r="Q509" s="197"/>
      <c r="R509" s="197"/>
      <c r="S509" s="197"/>
      <c r="T509" s="198"/>
      <c r="AT509" s="192" t="s">
        <v>184</v>
      </c>
      <c r="AU509" s="192" t="s">
        <v>89</v>
      </c>
      <c r="AV509" s="13" t="s">
        <v>89</v>
      </c>
      <c r="AW509" s="13" t="s">
        <v>35</v>
      </c>
      <c r="AX509" s="13" t="s">
        <v>79</v>
      </c>
      <c r="AY509" s="192" t="s">
        <v>177</v>
      </c>
    </row>
    <row r="510" spans="1:65" s="14" customFormat="1">
      <c r="B510" s="199"/>
      <c r="D510" s="191" t="s">
        <v>184</v>
      </c>
      <c r="E510" s="200" t="s">
        <v>1</v>
      </c>
      <c r="F510" s="201" t="s">
        <v>186</v>
      </c>
      <c r="H510" s="202">
        <v>4.41</v>
      </c>
      <c r="I510" s="203"/>
      <c r="L510" s="199"/>
      <c r="M510" s="204"/>
      <c r="N510" s="205"/>
      <c r="O510" s="205"/>
      <c r="P510" s="205"/>
      <c r="Q510" s="205"/>
      <c r="R510" s="205"/>
      <c r="S510" s="205"/>
      <c r="T510" s="206"/>
      <c r="AT510" s="200" t="s">
        <v>184</v>
      </c>
      <c r="AU510" s="200" t="s">
        <v>89</v>
      </c>
      <c r="AV510" s="14" t="s">
        <v>183</v>
      </c>
      <c r="AW510" s="14" t="s">
        <v>35</v>
      </c>
      <c r="AX510" s="14" t="s">
        <v>87</v>
      </c>
      <c r="AY510" s="200" t="s">
        <v>177</v>
      </c>
    </row>
    <row r="511" spans="1:65" s="2" customFormat="1" ht="16.5" customHeight="1">
      <c r="A511" s="33"/>
      <c r="B511" s="141"/>
      <c r="C511" s="176" t="s">
        <v>1408</v>
      </c>
      <c r="D511" s="176" t="s">
        <v>179</v>
      </c>
      <c r="E511" s="177" t="s">
        <v>1409</v>
      </c>
      <c r="F511" s="178" t="s">
        <v>1410</v>
      </c>
      <c r="G511" s="179" t="s">
        <v>182</v>
      </c>
      <c r="H511" s="180">
        <v>4.41</v>
      </c>
      <c r="I511" s="181"/>
      <c r="J511" s="182">
        <f>ROUND(I511*H511,2)</f>
        <v>0</v>
      </c>
      <c r="K511" s="183"/>
      <c r="L511" s="34"/>
      <c r="M511" s="184" t="s">
        <v>1</v>
      </c>
      <c r="N511" s="185" t="s">
        <v>44</v>
      </c>
      <c r="O511" s="59"/>
      <c r="P511" s="186">
        <f>O511*H511</f>
        <v>0</v>
      </c>
      <c r="Q511" s="186">
        <v>2.9E-4</v>
      </c>
      <c r="R511" s="186">
        <f>Q511*H511</f>
        <v>1.2789000000000001E-3</v>
      </c>
      <c r="S511" s="186">
        <v>0</v>
      </c>
      <c r="T511" s="187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88" t="s">
        <v>297</v>
      </c>
      <c r="AT511" s="188" t="s">
        <v>179</v>
      </c>
      <c r="AU511" s="188" t="s">
        <v>89</v>
      </c>
      <c r="AY511" s="18" t="s">
        <v>177</v>
      </c>
      <c r="BE511" s="189">
        <f>IF(N511="základní",J511,0)</f>
        <v>0</v>
      </c>
      <c r="BF511" s="189">
        <f>IF(N511="snížená",J511,0)</f>
        <v>0</v>
      </c>
      <c r="BG511" s="189">
        <f>IF(N511="zákl. přenesená",J511,0)</f>
        <v>0</v>
      </c>
      <c r="BH511" s="189">
        <f>IF(N511="sníž. přenesená",J511,0)</f>
        <v>0</v>
      </c>
      <c r="BI511" s="189">
        <f>IF(N511="nulová",J511,0)</f>
        <v>0</v>
      </c>
      <c r="BJ511" s="18" t="s">
        <v>87</v>
      </c>
      <c r="BK511" s="189">
        <f>ROUND(I511*H511,2)</f>
        <v>0</v>
      </c>
      <c r="BL511" s="18" t="s">
        <v>297</v>
      </c>
      <c r="BM511" s="188" t="s">
        <v>1411</v>
      </c>
    </row>
    <row r="512" spans="1:65" s="12" customFormat="1" ht="25.95" customHeight="1">
      <c r="B512" s="163"/>
      <c r="D512" s="164" t="s">
        <v>78</v>
      </c>
      <c r="E512" s="165" t="s">
        <v>154</v>
      </c>
      <c r="F512" s="165" t="s">
        <v>1546</v>
      </c>
      <c r="I512" s="166"/>
      <c r="J512" s="167">
        <f>BK512</f>
        <v>0</v>
      </c>
      <c r="L512" s="163"/>
      <c r="M512" s="168"/>
      <c r="N512" s="169"/>
      <c r="O512" s="169"/>
      <c r="P512" s="170">
        <f>P513+P515</f>
        <v>0</v>
      </c>
      <c r="Q512" s="169"/>
      <c r="R512" s="170">
        <f>R513+R515</f>
        <v>0</v>
      </c>
      <c r="S512" s="169"/>
      <c r="T512" s="171">
        <f>T513+T515</f>
        <v>0</v>
      </c>
      <c r="AR512" s="164" t="s">
        <v>275</v>
      </c>
      <c r="AT512" s="172" t="s">
        <v>78</v>
      </c>
      <c r="AU512" s="172" t="s">
        <v>79</v>
      </c>
      <c r="AY512" s="164" t="s">
        <v>177</v>
      </c>
      <c r="BK512" s="173">
        <f>BK513+BK515</f>
        <v>0</v>
      </c>
    </row>
    <row r="513" spans="1:65" s="12" customFormat="1" ht="22.95" customHeight="1">
      <c r="B513" s="163"/>
      <c r="D513" s="164" t="s">
        <v>78</v>
      </c>
      <c r="E513" s="174" t="s">
        <v>1554</v>
      </c>
      <c r="F513" s="174" t="s">
        <v>153</v>
      </c>
      <c r="I513" s="166"/>
      <c r="J513" s="175">
        <f>BK513</f>
        <v>0</v>
      </c>
      <c r="L513" s="163"/>
      <c r="M513" s="168"/>
      <c r="N513" s="169"/>
      <c r="O513" s="169"/>
      <c r="P513" s="170">
        <f>P514</f>
        <v>0</v>
      </c>
      <c r="Q513" s="169"/>
      <c r="R513" s="170">
        <f>R514</f>
        <v>0</v>
      </c>
      <c r="S513" s="169"/>
      <c r="T513" s="171">
        <f>T514</f>
        <v>0</v>
      </c>
      <c r="AR513" s="164" t="s">
        <v>275</v>
      </c>
      <c r="AT513" s="172" t="s">
        <v>78</v>
      </c>
      <c r="AU513" s="172" t="s">
        <v>87</v>
      </c>
      <c r="AY513" s="164" t="s">
        <v>177</v>
      </c>
      <c r="BK513" s="173">
        <f>BK514</f>
        <v>0</v>
      </c>
    </row>
    <row r="514" spans="1:65" s="2" customFormat="1" ht="16.5" customHeight="1">
      <c r="A514" s="33"/>
      <c r="B514" s="141"/>
      <c r="C514" s="176" t="s">
        <v>998</v>
      </c>
      <c r="D514" s="176" t="s">
        <v>179</v>
      </c>
      <c r="E514" s="177" t="s">
        <v>1555</v>
      </c>
      <c r="F514" s="178" t="s">
        <v>153</v>
      </c>
      <c r="G514" s="179" t="s">
        <v>798</v>
      </c>
      <c r="H514" s="233"/>
      <c r="I514" s="181"/>
      <c r="J514" s="182">
        <f>ROUND(I514*H514,2)</f>
        <v>0</v>
      </c>
      <c r="K514" s="183"/>
      <c r="L514" s="34"/>
      <c r="M514" s="184" t="s">
        <v>1</v>
      </c>
      <c r="N514" s="185" t="s">
        <v>44</v>
      </c>
      <c r="O514" s="59"/>
      <c r="P514" s="186">
        <f>O514*H514</f>
        <v>0</v>
      </c>
      <c r="Q514" s="186">
        <v>0</v>
      </c>
      <c r="R514" s="186">
        <f>Q514*H514</f>
        <v>0</v>
      </c>
      <c r="S514" s="186">
        <v>0</v>
      </c>
      <c r="T514" s="187">
        <f>S514*H514</f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88" t="s">
        <v>1552</v>
      </c>
      <c r="AT514" s="188" t="s">
        <v>179</v>
      </c>
      <c r="AU514" s="188" t="s">
        <v>89</v>
      </c>
      <c r="AY514" s="18" t="s">
        <v>177</v>
      </c>
      <c r="BE514" s="189">
        <f>IF(N514="základní",J514,0)</f>
        <v>0</v>
      </c>
      <c r="BF514" s="189">
        <f>IF(N514="snížená",J514,0)</f>
        <v>0</v>
      </c>
      <c r="BG514" s="189">
        <f>IF(N514="zákl. přenesená",J514,0)</f>
        <v>0</v>
      </c>
      <c r="BH514" s="189">
        <f>IF(N514="sníž. přenesená",J514,0)</f>
        <v>0</v>
      </c>
      <c r="BI514" s="189">
        <f>IF(N514="nulová",J514,0)</f>
        <v>0</v>
      </c>
      <c r="BJ514" s="18" t="s">
        <v>87</v>
      </c>
      <c r="BK514" s="189">
        <f>ROUND(I514*H514,2)</f>
        <v>0</v>
      </c>
      <c r="BL514" s="18" t="s">
        <v>1552</v>
      </c>
      <c r="BM514" s="188" t="s">
        <v>1556</v>
      </c>
    </row>
    <row r="515" spans="1:65" s="12" customFormat="1" ht="22.95" customHeight="1">
      <c r="B515" s="163"/>
      <c r="D515" s="164" t="s">
        <v>78</v>
      </c>
      <c r="E515" s="174" t="s">
        <v>1563</v>
      </c>
      <c r="F515" s="174" t="s">
        <v>157</v>
      </c>
      <c r="I515" s="166"/>
      <c r="J515" s="175">
        <f>BK515</f>
        <v>0</v>
      </c>
      <c r="L515" s="163"/>
      <c r="M515" s="168"/>
      <c r="N515" s="169"/>
      <c r="O515" s="169"/>
      <c r="P515" s="170">
        <f>P516</f>
        <v>0</v>
      </c>
      <c r="Q515" s="169"/>
      <c r="R515" s="170">
        <f>R516</f>
        <v>0</v>
      </c>
      <c r="S515" s="169"/>
      <c r="T515" s="171">
        <f>T516</f>
        <v>0</v>
      </c>
      <c r="AR515" s="164" t="s">
        <v>275</v>
      </c>
      <c r="AT515" s="172" t="s">
        <v>78</v>
      </c>
      <c r="AU515" s="172" t="s">
        <v>87</v>
      </c>
      <c r="AY515" s="164" t="s">
        <v>177</v>
      </c>
      <c r="BK515" s="173">
        <f>BK516</f>
        <v>0</v>
      </c>
    </row>
    <row r="516" spans="1:65" s="2" customFormat="1" ht="16.5" customHeight="1">
      <c r="A516" s="33"/>
      <c r="B516" s="141"/>
      <c r="C516" s="176" t="s">
        <v>1564</v>
      </c>
      <c r="D516" s="176" t="s">
        <v>179</v>
      </c>
      <c r="E516" s="177" t="s">
        <v>1565</v>
      </c>
      <c r="F516" s="178" t="s">
        <v>157</v>
      </c>
      <c r="G516" s="179" t="s">
        <v>798</v>
      </c>
      <c r="H516" s="233"/>
      <c r="I516" s="181"/>
      <c r="J516" s="182">
        <f>ROUND(I516*H516,2)</f>
        <v>0</v>
      </c>
      <c r="K516" s="183"/>
      <c r="L516" s="34"/>
      <c r="M516" s="234" t="s">
        <v>1</v>
      </c>
      <c r="N516" s="235" t="s">
        <v>44</v>
      </c>
      <c r="O516" s="236"/>
      <c r="P516" s="237">
        <f>O516*H516</f>
        <v>0</v>
      </c>
      <c r="Q516" s="237">
        <v>0</v>
      </c>
      <c r="R516" s="237">
        <f>Q516*H516</f>
        <v>0</v>
      </c>
      <c r="S516" s="237">
        <v>0</v>
      </c>
      <c r="T516" s="238">
        <f>S516*H516</f>
        <v>0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88" t="s">
        <v>1552</v>
      </c>
      <c r="AT516" s="188" t="s">
        <v>179</v>
      </c>
      <c r="AU516" s="188" t="s">
        <v>89</v>
      </c>
      <c r="AY516" s="18" t="s">
        <v>177</v>
      </c>
      <c r="BE516" s="189">
        <f>IF(N516="základní",J516,0)</f>
        <v>0</v>
      </c>
      <c r="BF516" s="189">
        <f>IF(N516="snížená",J516,0)</f>
        <v>0</v>
      </c>
      <c r="BG516" s="189">
        <f>IF(N516="zákl. přenesená",J516,0)</f>
        <v>0</v>
      </c>
      <c r="BH516" s="189">
        <f>IF(N516="sníž. přenesená",J516,0)</f>
        <v>0</v>
      </c>
      <c r="BI516" s="189">
        <f>IF(N516="nulová",J516,0)</f>
        <v>0</v>
      </c>
      <c r="BJ516" s="18" t="s">
        <v>87</v>
      </c>
      <c r="BK516" s="189">
        <f>ROUND(I516*H516,2)</f>
        <v>0</v>
      </c>
      <c r="BL516" s="18" t="s">
        <v>1552</v>
      </c>
      <c r="BM516" s="188" t="s">
        <v>1566</v>
      </c>
    </row>
    <row r="517" spans="1:65" s="2" customFormat="1" ht="6.9" customHeight="1">
      <c r="A517" s="33"/>
      <c r="B517" s="48"/>
      <c r="C517" s="49"/>
      <c r="D517" s="49"/>
      <c r="E517" s="49"/>
      <c r="F517" s="49"/>
      <c r="G517" s="49"/>
      <c r="H517" s="49"/>
      <c r="I517" s="123"/>
      <c r="J517" s="49"/>
      <c r="K517" s="49"/>
      <c r="L517" s="34"/>
      <c r="M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</row>
  </sheetData>
  <autoFilter ref="C154:K516"/>
  <mergeCells count="14">
    <mergeCell ref="D133:F133"/>
    <mergeCell ref="E145:H145"/>
    <mergeCell ref="E147:H147"/>
    <mergeCell ref="L2:V2"/>
    <mergeCell ref="E87:H87"/>
    <mergeCell ref="D129:F129"/>
    <mergeCell ref="D130:F130"/>
    <mergeCell ref="D131:F131"/>
    <mergeCell ref="D132:F13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1119-01 - SO 01 Stavební ...</vt:lpstr>
      <vt:lpstr>1119-02 - Vzduchotechnika</vt:lpstr>
      <vt:lpstr>1119-03 - SO 01 - zazdění...</vt:lpstr>
      <vt:lpstr>1119-04 - SO 02 - zádveří...</vt:lpstr>
      <vt:lpstr>'1119-01 - SO 01 Stavební ...'!Názvy_tisku</vt:lpstr>
      <vt:lpstr>'1119-02 - Vzduchotechnika'!Názvy_tisku</vt:lpstr>
      <vt:lpstr>'1119-03 - SO 01 - zazdění...'!Názvy_tisku</vt:lpstr>
      <vt:lpstr>'1119-04 - SO 02 - zádveří...'!Názvy_tisku</vt:lpstr>
      <vt:lpstr>'Rekapitulace stavby'!Názvy_tisku</vt:lpstr>
      <vt:lpstr>'1119-01 - SO 01 Stavební ...'!Oblast_tisku</vt:lpstr>
      <vt:lpstr>'1119-02 - Vzduchotechnika'!Oblast_tisku</vt:lpstr>
      <vt:lpstr>'1119-03 - SO 01 - zazdění...'!Oblast_tisku</vt:lpstr>
      <vt:lpstr>'1119-04 - SO 02 - zádveří...'!Oblast_tisku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Jukl</dc:creator>
  <cp:lastModifiedBy>VANIŠ LUBOŠ</cp:lastModifiedBy>
  <dcterms:created xsi:type="dcterms:W3CDTF">2019-11-25T14:02:05Z</dcterms:created>
  <dcterms:modified xsi:type="dcterms:W3CDTF">2019-11-27T10:44:35Z</dcterms:modified>
</cp:coreProperties>
</file>