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05" yWindow="-105" windowWidth="23250" windowHeight="12450" activeTab="1"/>
  </bookViews>
  <sheets>
    <sheet name="Pokyny pro vyplnění" sheetId="11" r:id="rId1"/>
    <sheet name="Stavba" sheetId="1" r:id="rId2"/>
    <sheet name="VzorPolozky" sheetId="10" state="hidden" r:id="rId3"/>
    <sheet name="01 01 Pol" sheetId="12" r:id="rId4"/>
    <sheet name="01 02 Pol" sheetId="13" r:id="rId5"/>
    <sheet name="01 03 Pol" sheetId="14" r:id="rId6"/>
    <sheet name="01 04 Pol" sheetId="15" r:id="rId7"/>
    <sheet name="01 05 Pol" sheetId="16" r:id="rId8"/>
    <sheet name="01 06 Pol" sheetId="17" r:id="rId9"/>
    <sheet name="01 07 Pol" sheetId="18" r:id="rId10"/>
    <sheet name="01 08 Pol" sheetId="19" r:id="rId11"/>
    <sheet name="01 09 Pol" sheetId="20" r:id="rId12"/>
    <sheet name="02 10 Pol" sheetId="21" r:id="rId13"/>
    <sheet name="03 11 Pol" sheetId="22" r:id="rId14"/>
  </sheets>
  <externalReferences>
    <externalReference r:id="rId15"/>
  </externalReferences>
  <definedNames>
    <definedName name="CelkemDPHVypocet" localSheetId="1">Stavba!$H$55</definedName>
    <definedName name="CenaCelkem">Stavba!$G$29</definedName>
    <definedName name="CenaCelkemBezDPH">Stavba!$G$28</definedName>
    <definedName name="CenaCelkemVypocet" localSheetId="1">Stavba!$I$55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 Pol'!$1:$7</definedName>
    <definedName name="_xlnm.Print_Titles" localSheetId="4">'01 02 Pol'!$1:$7</definedName>
    <definedName name="_xlnm.Print_Titles" localSheetId="5">'01 03 Pol'!$1:$7</definedName>
    <definedName name="_xlnm.Print_Titles" localSheetId="6">'01 04 Pol'!$1:$7</definedName>
    <definedName name="_xlnm.Print_Titles" localSheetId="7">'01 05 Pol'!$1:$7</definedName>
    <definedName name="_xlnm.Print_Titles" localSheetId="8">'01 06 Pol'!$1:$7</definedName>
    <definedName name="_xlnm.Print_Titles" localSheetId="9">'01 07 Pol'!$1:$7</definedName>
    <definedName name="_xlnm.Print_Titles" localSheetId="10">'01 08 Pol'!$1:$7</definedName>
    <definedName name="_xlnm.Print_Titles" localSheetId="11">'01 09 Pol'!$1:$7</definedName>
    <definedName name="_xlnm.Print_Titles" localSheetId="12">'02 10 Pol'!$1:$7</definedName>
    <definedName name="_xlnm.Print_Titles" localSheetId="13">'03 11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 Pol'!$A$1:$Y$402</definedName>
    <definedName name="_xlnm.Print_Area" localSheetId="4">'01 02 Pol'!$A$1:$Y$85</definedName>
    <definedName name="_xlnm.Print_Area" localSheetId="5">'01 03 Pol'!$A$1:$Y$31</definedName>
    <definedName name="_xlnm.Print_Area" localSheetId="6">'01 04 Pol'!$A$1:$Y$71</definedName>
    <definedName name="_xlnm.Print_Area" localSheetId="7">'01 05 Pol'!$A$1:$Y$133</definedName>
    <definedName name="_xlnm.Print_Area" localSheetId="8">'01 06 Pol'!$A$1:$Y$77</definedName>
    <definedName name="_xlnm.Print_Area" localSheetId="9">'01 07 Pol'!$A$1:$Y$51</definedName>
    <definedName name="_xlnm.Print_Area" localSheetId="10">'01 08 Pol'!$A$1:$Y$44</definedName>
    <definedName name="_xlnm.Print_Area" localSheetId="11">'01 09 Pol'!$A$1:$Y$22</definedName>
    <definedName name="_xlnm.Print_Area" localSheetId="12">'02 10 Pol'!$A$1:$Y$14</definedName>
    <definedName name="_xlnm.Print_Area" localSheetId="13">'03 11 Pol'!$A$1:$Y$14</definedName>
    <definedName name="_xlnm.Print_Area" localSheetId="1">Stavba!$A$1:$J$127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Stavba!$F$55</definedName>
    <definedName name="ZakladDPHZakl">Stavba!$G$25</definedName>
    <definedName name="ZakladDPHZaklVypocet" localSheetId="1">Stavba!$G$55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1" i="1" l="1"/>
  <c r="F54" i="1"/>
  <c r="F53" i="1"/>
  <c r="F50" i="1"/>
  <c r="F48" i="1"/>
  <c r="F47" i="1"/>
  <c r="F44" i="1"/>
  <c r="F42" i="1"/>
  <c r="F41" i="1"/>
  <c r="G9" i="22"/>
  <c r="I9" i="22"/>
  <c r="I8" i="22" s="1"/>
  <c r="K9" i="22"/>
  <c r="M9" i="22"/>
  <c r="O9" i="22"/>
  <c r="Q9" i="22"/>
  <c r="V9" i="22"/>
  <c r="G10" i="22"/>
  <c r="G8" i="22" s="1"/>
  <c r="G13" i="22" s="1"/>
  <c r="I10" i="22"/>
  <c r="K10" i="22"/>
  <c r="O10" i="22"/>
  <c r="O8" i="22" s="1"/>
  <c r="Q10" i="22"/>
  <c r="V10" i="22"/>
  <c r="G11" i="22"/>
  <c r="M11" i="22" s="1"/>
  <c r="I11" i="22"/>
  <c r="K11" i="22"/>
  <c r="O11" i="22"/>
  <c r="Q11" i="22"/>
  <c r="V11" i="22"/>
  <c r="AE13" i="22"/>
  <c r="G9" i="21"/>
  <c r="I9" i="21"/>
  <c r="I8" i="21" s="1"/>
  <c r="K9" i="21"/>
  <c r="K8" i="21" s="1"/>
  <c r="M9" i="21"/>
  <c r="O9" i="21"/>
  <c r="Q9" i="21"/>
  <c r="V9" i="21"/>
  <c r="V8" i="21" s="1"/>
  <c r="G10" i="21"/>
  <c r="G8" i="21" s="1"/>
  <c r="I125" i="1" s="1"/>
  <c r="I18" i="1" s="1"/>
  <c r="I10" i="21"/>
  <c r="K10" i="21"/>
  <c r="O10" i="21"/>
  <c r="Q10" i="21"/>
  <c r="V10" i="21"/>
  <c r="G11" i="21"/>
  <c r="M11" i="21" s="1"/>
  <c r="I11" i="21"/>
  <c r="K11" i="21"/>
  <c r="O11" i="21"/>
  <c r="Q11" i="21"/>
  <c r="V11" i="21"/>
  <c r="AE13" i="21"/>
  <c r="F52" i="1" s="1"/>
  <c r="G9" i="20"/>
  <c r="I9" i="20"/>
  <c r="K9" i="20"/>
  <c r="M9" i="20"/>
  <c r="O9" i="20"/>
  <c r="Q9" i="20"/>
  <c r="V9" i="20"/>
  <c r="G10" i="20"/>
  <c r="M10" i="20" s="1"/>
  <c r="I10" i="20"/>
  <c r="K10" i="20"/>
  <c r="O10" i="20"/>
  <c r="Q10" i="20"/>
  <c r="V10" i="20"/>
  <c r="G11" i="20"/>
  <c r="M11" i="20" s="1"/>
  <c r="I11" i="20"/>
  <c r="K11" i="20"/>
  <c r="O11" i="20"/>
  <c r="Q11" i="20"/>
  <c r="V11" i="20"/>
  <c r="G12" i="20"/>
  <c r="I12" i="20"/>
  <c r="K12" i="20"/>
  <c r="O12" i="20"/>
  <c r="Q12" i="20"/>
  <c r="V12" i="20"/>
  <c r="G13" i="20"/>
  <c r="I13" i="20"/>
  <c r="K13" i="20"/>
  <c r="M13" i="20"/>
  <c r="O13" i="20"/>
  <c r="Q13" i="20"/>
  <c r="V13" i="20"/>
  <c r="G14" i="20"/>
  <c r="M14" i="20" s="1"/>
  <c r="I14" i="20"/>
  <c r="K14" i="20"/>
  <c r="O14" i="20"/>
  <c r="Q14" i="20"/>
  <c r="V14" i="20"/>
  <c r="G15" i="20"/>
  <c r="I15" i="20"/>
  <c r="K15" i="20"/>
  <c r="M15" i="20"/>
  <c r="O15" i="20"/>
  <c r="Q15" i="20"/>
  <c r="V15" i="20"/>
  <c r="G16" i="20"/>
  <c r="M16" i="20" s="1"/>
  <c r="I16" i="20"/>
  <c r="K16" i="20"/>
  <c r="O16" i="20"/>
  <c r="Q16" i="20"/>
  <c r="V16" i="20"/>
  <c r="G17" i="20"/>
  <c r="M17" i="20" s="1"/>
  <c r="I17" i="20"/>
  <c r="K17" i="20"/>
  <c r="O17" i="20"/>
  <c r="Q17" i="20"/>
  <c r="V17" i="20"/>
  <c r="G18" i="20"/>
  <c r="I18" i="20"/>
  <c r="K18" i="20"/>
  <c r="M18" i="20"/>
  <c r="O18" i="20"/>
  <c r="Q18" i="20"/>
  <c r="V18" i="20"/>
  <c r="G19" i="20"/>
  <c r="M19" i="20" s="1"/>
  <c r="I19" i="20"/>
  <c r="K19" i="20"/>
  <c r="O19" i="20"/>
  <c r="Q19" i="20"/>
  <c r="V19" i="20"/>
  <c r="AE21" i="20"/>
  <c r="G9" i="19"/>
  <c r="I9" i="19"/>
  <c r="K9" i="19"/>
  <c r="M9" i="19"/>
  <c r="O9" i="19"/>
  <c r="Q9" i="19"/>
  <c r="V9" i="19"/>
  <c r="G10" i="19"/>
  <c r="I10" i="19"/>
  <c r="K10" i="19"/>
  <c r="O10" i="19"/>
  <c r="Q10" i="19"/>
  <c r="V10" i="19"/>
  <c r="G11" i="19"/>
  <c r="M11" i="19" s="1"/>
  <c r="I11" i="19"/>
  <c r="K11" i="19"/>
  <c r="O11" i="19"/>
  <c r="Q11" i="19"/>
  <c r="V11" i="19"/>
  <c r="G12" i="19"/>
  <c r="M12" i="19" s="1"/>
  <c r="I12" i="19"/>
  <c r="K12" i="19"/>
  <c r="O12" i="19"/>
  <c r="Q12" i="19"/>
  <c r="V12" i="19"/>
  <c r="G13" i="19"/>
  <c r="M13" i="19" s="1"/>
  <c r="I13" i="19"/>
  <c r="K13" i="19"/>
  <c r="O13" i="19"/>
  <c r="Q13" i="19"/>
  <c r="V13" i="19"/>
  <c r="G14" i="19"/>
  <c r="M14" i="19" s="1"/>
  <c r="I14" i="19"/>
  <c r="K14" i="19"/>
  <c r="O14" i="19"/>
  <c r="Q14" i="19"/>
  <c r="V14" i="19"/>
  <c r="G15" i="19"/>
  <c r="M15" i="19" s="1"/>
  <c r="I15" i="19"/>
  <c r="K15" i="19"/>
  <c r="O15" i="19"/>
  <c r="Q15" i="19"/>
  <c r="V15" i="19"/>
  <c r="G16" i="19"/>
  <c r="M16" i="19" s="1"/>
  <c r="I16" i="19"/>
  <c r="K16" i="19"/>
  <c r="O16" i="19"/>
  <c r="Q16" i="19"/>
  <c r="V16" i="19"/>
  <c r="G17" i="19"/>
  <c r="M17" i="19" s="1"/>
  <c r="I17" i="19"/>
  <c r="K17" i="19"/>
  <c r="O17" i="19"/>
  <c r="Q17" i="19"/>
  <c r="V17" i="19"/>
  <c r="G18" i="19"/>
  <c r="M18" i="19" s="1"/>
  <c r="I18" i="19"/>
  <c r="K18" i="19"/>
  <c r="O18" i="19"/>
  <c r="Q18" i="19"/>
  <c r="V18" i="19"/>
  <c r="G19" i="19"/>
  <c r="M19" i="19" s="1"/>
  <c r="I19" i="19"/>
  <c r="K19" i="19"/>
  <c r="O19" i="19"/>
  <c r="Q19" i="19"/>
  <c r="V19" i="19"/>
  <c r="G20" i="19"/>
  <c r="M20" i="19" s="1"/>
  <c r="I20" i="19"/>
  <c r="K20" i="19"/>
  <c r="O20" i="19"/>
  <c r="Q20" i="19"/>
  <c r="V20" i="19"/>
  <c r="G21" i="19"/>
  <c r="I21" i="19"/>
  <c r="K21" i="19"/>
  <c r="M21" i="19"/>
  <c r="O21" i="19"/>
  <c r="Q21" i="19"/>
  <c r="V21" i="19"/>
  <c r="G22" i="19"/>
  <c r="M22" i="19" s="1"/>
  <c r="I22" i="19"/>
  <c r="K22" i="19"/>
  <c r="O22" i="19"/>
  <c r="Q22" i="19"/>
  <c r="V22" i="19"/>
  <c r="G23" i="19"/>
  <c r="I23" i="19"/>
  <c r="K23" i="19"/>
  <c r="M23" i="19"/>
  <c r="O23" i="19"/>
  <c r="Q23" i="19"/>
  <c r="V23" i="19"/>
  <c r="G24" i="19"/>
  <c r="M24" i="19" s="1"/>
  <c r="I24" i="19"/>
  <c r="K24" i="19"/>
  <c r="O24" i="19"/>
  <c r="Q24" i="19"/>
  <c r="V24" i="19"/>
  <c r="G25" i="19"/>
  <c r="I25" i="19"/>
  <c r="K25" i="19"/>
  <c r="M25" i="19"/>
  <c r="O25" i="19"/>
  <c r="Q25" i="19"/>
  <c r="V25" i="19"/>
  <c r="G26" i="19"/>
  <c r="M26" i="19" s="1"/>
  <c r="I26" i="19"/>
  <c r="K26" i="19"/>
  <c r="O26" i="19"/>
  <c r="Q26" i="19"/>
  <c r="V26" i="19"/>
  <c r="G27" i="19"/>
  <c r="M27" i="19" s="1"/>
  <c r="I27" i="19"/>
  <c r="K27" i="19"/>
  <c r="O27" i="19"/>
  <c r="Q27" i="19"/>
  <c r="V27" i="19"/>
  <c r="G28" i="19"/>
  <c r="M28" i="19" s="1"/>
  <c r="I28" i="19"/>
  <c r="K28" i="19"/>
  <c r="O28" i="19"/>
  <c r="Q28" i="19"/>
  <c r="V28" i="19"/>
  <c r="G30" i="19"/>
  <c r="M30" i="19" s="1"/>
  <c r="I30" i="19"/>
  <c r="K30" i="19"/>
  <c r="O30" i="19"/>
  <c r="Q30" i="19"/>
  <c r="Q29" i="19" s="1"/>
  <c r="V30" i="19"/>
  <c r="V29" i="19" s="1"/>
  <c r="G31" i="19"/>
  <c r="M31" i="19" s="1"/>
  <c r="I31" i="19"/>
  <c r="K31" i="19"/>
  <c r="O31" i="19"/>
  <c r="Q31" i="19"/>
  <c r="V31" i="19"/>
  <c r="G32" i="19"/>
  <c r="I32" i="19"/>
  <c r="K32" i="19"/>
  <c r="M32" i="19"/>
  <c r="O32" i="19"/>
  <c r="Q32" i="19"/>
  <c r="V32" i="19"/>
  <c r="G33" i="19"/>
  <c r="I33" i="19"/>
  <c r="K33" i="19"/>
  <c r="M33" i="19"/>
  <c r="O33" i="19"/>
  <c r="Q33" i="19"/>
  <c r="V33" i="19"/>
  <c r="G34" i="19"/>
  <c r="M34" i="19" s="1"/>
  <c r="I34" i="19"/>
  <c r="K34" i="19"/>
  <c r="O34" i="19"/>
  <c r="Q34" i="19"/>
  <c r="V34" i="19"/>
  <c r="G36" i="19"/>
  <c r="I36" i="19"/>
  <c r="K36" i="19"/>
  <c r="K35" i="19" s="1"/>
  <c r="M36" i="19"/>
  <c r="O36" i="19"/>
  <c r="Q36" i="19"/>
  <c r="V36" i="19"/>
  <c r="G37" i="19"/>
  <c r="M37" i="19" s="1"/>
  <c r="I37" i="19"/>
  <c r="K37" i="19"/>
  <c r="O37" i="19"/>
  <c r="Q37" i="19"/>
  <c r="V37" i="19"/>
  <c r="G38" i="19"/>
  <c r="I38" i="19"/>
  <c r="K38" i="19"/>
  <c r="O38" i="19"/>
  <c r="Q38" i="19"/>
  <c r="V38" i="19"/>
  <c r="G39" i="19"/>
  <c r="M39" i="19" s="1"/>
  <c r="I39" i="19"/>
  <c r="K39" i="19"/>
  <c r="O39" i="19"/>
  <c r="Q39" i="19"/>
  <c r="V39" i="19"/>
  <c r="G40" i="19"/>
  <c r="M40" i="19" s="1"/>
  <c r="I40" i="19"/>
  <c r="K40" i="19"/>
  <c r="O40" i="19"/>
  <c r="Q40" i="19"/>
  <c r="V40" i="19"/>
  <c r="G41" i="19"/>
  <c r="M41" i="19" s="1"/>
  <c r="I41" i="19"/>
  <c r="K41" i="19"/>
  <c r="O41" i="19"/>
  <c r="Q41" i="19"/>
  <c r="V41" i="19"/>
  <c r="AE43" i="19"/>
  <c r="F49" i="1" s="1"/>
  <c r="BA10" i="18"/>
  <c r="G9" i="18"/>
  <c r="M9" i="18" s="1"/>
  <c r="I9" i="18"/>
  <c r="K9" i="18"/>
  <c r="O9" i="18"/>
  <c r="Q9" i="18"/>
  <c r="V9" i="18"/>
  <c r="G11" i="18"/>
  <c r="I11" i="18"/>
  <c r="K11" i="18"/>
  <c r="M11" i="18"/>
  <c r="O11" i="18"/>
  <c r="Q11" i="18"/>
  <c r="V11" i="18"/>
  <c r="G12" i="18"/>
  <c r="G8" i="18" s="1"/>
  <c r="I102" i="1" s="1"/>
  <c r="I12" i="18"/>
  <c r="K12" i="18"/>
  <c r="O12" i="18"/>
  <c r="Q12" i="18"/>
  <c r="V12" i="18"/>
  <c r="G13" i="18"/>
  <c r="M13" i="18" s="1"/>
  <c r="I13" i="18"/>
  <c r="K13" i="18"/>
  <c r="O13" i="18"/>
  <c r="Q13" i="18"/>
  <c r="V13" i="18"/>
  <c r="G14" i="18"/>
  <c r="M14" i="18" s="1"/>
  <c r="I14" i="18"/>
  <c r="K14" i="18"/>
  <c r="O14" i="18"/>
  <c r="Q14" i="18"/>
  <c r="V14" i="18"/>
  <c r="G15" i="18"/>
  <c r="M15" i="18" s="1"/>
  <c r="I15" i="18"/>
  <c r="K15" i="18"/>
  <c r="O15" i="18"/>
  <c r="Q15" i="18"/>
  <c r="V15" i="18"/>
  <c r="G16" i="18"/>
  <c r="M16" i="18" s="1"/>
  <c r="I16" i="18"/>
  <c r="K16" i="18"/>
  <c r="O16" i="18"/>
  <c r="Q16" i="18"/>
  <c r="V16" i="18"/>
  <c r="G17" i="18"/>
  <c r="M17" i="18" s="1"/>
  <c r="I17" i="18"/>
  <c r="K17" i="18"/>
  <c r="O17" i="18"/>
  <c r="Q17" i="18"/>
  <c r="V17" i="18"/>
  <c r="G18" i="18"/>
  <c r="M18" i="18" s="1"/>
  <c r="I18" i="18"/>
  <c r="K18" i="18"/>
  <c r="O18" i="18"/>
  <c r="Q18" i="18"/>
  <c r="V18" i="18"/>
  <c r="G19" i="18"/>
  <c r="I19" i="18"/>
  <c r="K19" i="18"/>
  <c r="M19" i="18"/>
  <c r="O19" i="18"/>
  <c r="Q19" i="18"/>
  <c r="V19" i="18"/>
  <c r="G20" i="18"/>
  <c r="M20" i="18" s="1"/>
  <c r="I20" i="18"/>
  <c r="K20" i="18"/>
  <c r="O20" i="18"/>
  <c r="Q20" i="18"/>
  <c r="V20" i="18"/>
  <c r="G21" i="18"/>
  <c r="M21" i="18" s="1"/>
  <c r="I21" i="18"/>
  <c r="K21" i="18"/>
  <c r="O21" i="18"/>
  <c r="Q21" i="18"/>
  <c r="V21" i="18"/>
  <c r="G22" i="18"/>
  <c r="I22" i="18"/>
  <c r="K22" i="18"/>
  <c r="M22" i="18"/>
  <c r="O22" i="18"/>
  <c r="Q22" i="18"/>
  <c r="V22" i="18"/>
  <c r="G23" i="18"/>
  <c r="M23" i="18" s="1"/>
  <c r="I23" i="18"/>
  <c r="K23" i="18"/>
  <c r="O23" i="18"/>
  <c r="Q23" i="18"/>
  <c r="V23" i="18"/>
  <c r="G24" i="18"/>
  <c r="M24" i="18" s="1"/>
  <c r="I24" i="18"/>
  <c r="K24" i="18"/>
  <c r="O24" i="18"/>
  <c r="Q24" i="18"/>
  <c r="V24" i="18"/>
  <c r="G25" i="18"/>
  <c r="M25" i="18" s="1"/>
  <c r="I25" i="18"/>
  <c r="K25" i="18"/>
  <c r="O25" i="18"/>
  <c r="Q25" i="18"/>
  <c r="V25" i="18"/>
  <c r="G26" i="18"/>
  <c r="I26" i="18"/>
  <c r="K26" i="18"/>
  <c r="M26" i="18"/>
  <c r="O26" i="18"/>
  <c r="Q26" i="18"/>
  <c r="V26" i="18"/>
  <c r="G27" i="18"/>
  <c r="M27" i="18" s="1"/>
  <c r="I27" i="18"/>
  <c r="K27" i="18"/>
  <c r="O27" i="18"/>
  <c r="Q27" i="18"/>
  <c r="V27" i="18"/>
  <c r="G28" i="18"/>
  <c r="M28" i="18" s="1"/>
  <c r="I28" i="18"/>
  <c r="K28" i="18"/>
  <c r="O28" i="18"/>
  <c r="Q28" i="18"/>
  <c r="V28" i="18"/>
  <c r="G29" i="18"/>
  <c r="M29" i="18" s="1"/>
  <c r="I29" i="18"/>
  <c r="K29" i="18"/>
  <c r="O29" i="18"/>
  <c r="Q29" i="18"/>
  <c r="V29" i="18"/>
  <c r="G30" i="18"/>
  <c r="I30" i="18"/>
  <c r="K30" i="18"/>
  <c r="M30" i="18"/>
  <c r="O30" i="18"/>
  <c r="Q30" i="18"/>
  <c r="V30" i="18"/>
  <c r="G31" i="18"/>
  <c r="M31" i="18" s="1"/>
  <c r="I31" i="18"/>
  <c r="K31" i="18"/>
  <c r="O31" i="18"/>
  <c r="Q31" i="18"/>
  <c r="V31" i="18"/>
  <c r="G32" i="18"/>
  <c r="M32" i="18" s="1"/>
  <c r="I32" i="18"/>
  <c r="K32" i="18"/>
  <c r="O32" i="18"/>
  <c r="Q32" i="18"/>
  <c r="V32" i="18"/>
  <c r="G33" i="18"/>
  <c r="M33" i="18" s="1"/>
  <c r="I33" i="18"/>
  <c r="K33" i="18"/>
  <c r="O33" i="18"/>
  <c r="Q33" i="18"/>
  <c r="V33" i="18"/>
  <c r="G34" i="18"/>
  <c r="I34" i="18"/>
  <c r="K34" i="18"/>
  <c r="M34" i="18"/>
  <c r="O34" i="18"/>
  <c r="Q34" i="18"/>
  <c r="V34" i="18"/>
  <c r="G35" i="18"/>
  <c r="I35" i="18"/>
  <c r="K35" i="18"/>
  <c r="M35" i="18"/>
  <c r="O35" i="18"/>
  <c r="Q35" i="18"/>
  <c r="V35" i="18"/>
  <c r="G36" i="18"/>
  <c r="M36" i="18" s="1"/>
  <c r="I36" i="18"/>
  <c r="K36" i="18"/>
  <c r="O36" i="18"/>
  <c r="Q36" i="18"/>
  <c r="V36" i="18"/>
  <c r="G37" i="18"/>
  <c r="M37" i="18" s="1"/>
  <c r="I37" i="18"/>
  <c r="K37" i="18"/>
  <c r="O37" i="18"/>
  <c r="Q37" i="18"/>
  <c r="V37" i="18"/>
  <c r="G38" i="18"/>
  <c r="M38" i="18" s="1"/>
  <c r="I38" i="18"/>
  <c r="K38" i="18"/>
  <c r="O38" i="18"/>
  <c r="Q38" i="18"/>
  <c r="V38" i="18"/>
  <c r="G40" i="18"/>
  <c r="M40" i="18" s="1"/>
  <c r="I40" i="18"/>
  <c r="K40" i="18"/>
  <c r="O40" i="18"/>
  <c r="Q40" i="18"/>
  <c r="V40" i="18"/>
  <c r="G41" i="18"/>
  <c r="M41" i="18" s="1"/>
  <c r="I41" i="18"/>
  <c r="K41" i="18"/>
  <c r="O41" i="18"/>
  <c r="Q41" i="18"/>
  <c r="V41" i="18"/>
  <c r="G42" i="18"/>
  <c r="M42" i="18" s="1"/>
  <c r="I42" i="18"/>
  <c r="K42" i="18"/>
  <c r="O42" i="18"/>
  <c r="Q42" i="18"/>
  <c r="V42" i="18"/>
  <c r="V39" i="18" s="1"/>
  <c r="G43" i="18"/>
  <c r="M43" i="18" s="1"/>
  <c r="I43" i="18"/>
  <c r="K43" i="18"/>
  <c r="O43" i="18"/>
  <c r="Q43" i="18"/>
  <c r="V43" i="18"/>
  <c r="G44" i="18"/>
  <c r="M44" i="18" s="1"/>
  <c r="I44" i="18"/>
  <c r="K44" i="18"/>
  <c r="O44" i="18"/>
  <c r="Q44" i="18"/>
  <c r="V44" i="18"/>
  <c r="G45" i="18"/>
  <c r="M45" i="18" s="1"/>
  <c r="I45" i="18"/>
  <c r="K45" i="18"/>
  <c r="O45" i="18"/>
  <c r="Q45" i="18"/>
  <c r="V45" i="18"/>
  <c r="G46" i="18"/>
  <c r="I46" i="18"/>
  <c r="K46" i="18"/>
  <c r="M46" i="18"/>
  <c r="O46" i="18"/>
  <c r="Q46" i="18"/>
  <c r="V46" i="18"/>
  <c r="G47" i="18"/>
  <c r="I47" i="18"/>
  <c r="K47" i="18"/>
  <c r="M47" i="18"/>
  <c r="O47" i="18"/>
  <c r="Q47" i="18"/>
  <c r="V47" i="18"/>
  <c r="G48" i="18"/>
  <c r="M48" i="18" s="1"/>
  <c r="I48" i="18"/>
  <c r="K48" i="18"/>
  <c r="O48" i="18"/>
  <c r="Q48" i="18"/>
  <c r="V48" i="18"/>
  <c r="AE50" i="18"/>
  <c r="G9" i="17"/>
  <c r="G8" i="17" s="1"/>
  <c r="I95" i="1" s="1"/>
  <c r="I9" i="17"/>
  <c r="I8" i="17" s="1"/>
  <c r="K9" i="17"/>
  <c r="O9" i="17"/>
  <c r="O8" i="17" s="1"/>
  <c r="Q9" i="17"/>
  <c r="Q8" i="17" s="1"/>
  <c r="V9" i="17"/>
  <c r="V8" i="17" s="1"/>
  <c r="G10" i="17"/>
  <c r="M10" i="17" s="1"/>
  <c r="I10" i="17"/>
  <c r="K10" i="17"/>
  <c r="O10" i="17"/>
  <c r="Q10" i="17"/>
  <c r="V10" i="17"/>
  <c r="O11" i="17"/>
  <c r="V11" i="17"/>
  <c r="G12" i="17"/>
  <c r="M12" i="17" s="1"/>
  <c r="M11" i="17" s="1"/>
  <c r="I12" i="17"/>
  <c r="I11" i="17" s="1"/>
  <c r="K12" i="17"/>
  <c r="K11" i="17" s="1"/>
  <c r="O12" i="17"/>
  <c r="Q12" i="17"/>
  <c r="Q11" i="17" s="1"/>
  <c r="V12" i="17"/>
  <c r="K13" i="17"/>
  <c r="V13" i="17"/>
  <c r="G14" i="17"/>
  <c r="M14" i="17" s="1"/>
  <c r="M13" i="17" s="1"/>
  <c r="I14" i="17"/>
  <c r="I13" i="17" s="1"/>
  <c r="K14" i="17"/>
  <c r="O14" i="17"/>
  <c r="O13" i="17" s="1"/>
  <c r="Q14" i="17"/>
  <c r="Q13" i="17" s="1"/>
  <c r="V14" i="17"/>
  <c r="G16" i="17"/>
  <c r="M16" i="17" s="1"/>
  <c r="I16" i="17"/>
  <c r="K16" i="17"/>
  <c r="O16" i="17"/>
  <c r="Q16" i="17"/>
  <c r="V16" i="17"/>
  <c r="G17" i="17"/>
  <c r="I17" i="17"/>
  <c r="K17" i="17"/>
  <c r="O17" i="17"/>
  <c r="Q17" i="17"/>
  <c r="V17" i="17"/>
  <c r="G18" i="17"/>
  <c r="I18" i="17"/>
  <c r="K18" i="17"/>
  <c r="M18" i="17"/>
  <c r="O18" i="17"/>
  <c r="Q18" i="17"/>
  <c r="V18" i="17"/>
  <c r="G20" i="17"/>
  <c r="M20" i="17" s="1"/>
  <c r="I20" i="17"/>
  <c r="K20" i="17"/>
  <c r="O20" i="17"/>
  <c r="Q20" i="17"/>
  <c r="V20" i="17"/>
  <c r="G22" i="17"/>
  <c r="I22" i="17"/>
  <c r="K22" i="17"/>
  <c r="M22" i="17"/>
  <c r="O22" i="17"/>
  <c r="Q22" i="17"/>
  <c r="V22" i="17"/>
  <c r="G24" i="17"/>
  <c r="M24" i="17" s="1"/>
  <c r="I24" i="17"/>
  <c r="K24" i="17"/>
  <c r="O24" i="17"/>
  <c r="Q24" i="17"/>
  <c r="V24" i="17"/>
  <c r="G26" i="17"/>
  <c r="I26" i="17"/>
  <c r="K26" i="17"/>
  <c r="M26" i="17"/>
  <c r="O26" i="17"/>
  <c r="Q26" i="17"/>
  <c r="V26" i="17"/>
  <c r="G28" i="17"/>
  <c r="M28" i="17" s="1"/>
  <c r="I28" i="17"/>
  <c r="K28" i="17"/>
  <c r="O28" i="17"/>
  <c r="Q28" i="17"/>
  <c r="V28" i="17"/>
  <c r="G29" i="17"/>
  <c r="M29" i="17" s="1"/>
  <c r="I29" i="17"/>
  <c r="K29" i="17"/>
  <c r="O29" i="17"/>
  <c r="Q29" i="17"/>
  <c r="V29" i="17"/>
  <c r="G30" i="17"/>
  <c r="M30" i="17" s="1"/>
  <c r="I30" i="17"/>
  <c r="K30" i="17"/>
  <c r="O30" i="17"/>
  <c r="Q30" i="17"/>
  <c r="V30" i="17"/>
  <c r="G31" i="17"/>
  <c r="M31" i="17" s="1"/>
  <c r="I31" i="17"/>
  <c r="K31" i="17"/>
  <c r="O31" i="17"/>
  <c r="Q31" i="17"/>
  <c r="V31" i="17"/>
  <c r="G32" i="17"/>
  <c r="M32" i="17" s="1"/>
  <c r="I32" i="17"/>
  <c r="K32" i="17"/>
  <c r="O32" i="17"/>
  <c r="Q32" i="17"/>
  <c r="V32" i="17"/>
  <c r="G33" i="17"/>
  <c r="M33" i="17" s="1"/>
  <c r="I33" i="17"/>
  <c r="K33" i="17"/>
  <c r="O33" i="17"/>
  <c r="Q33" i="17"/>
  <c r="V33" i="17"/>
  <c r="G34" i="17"/>
  <c r="M34" i="17" s="1"/>
  <c r="I34" i="17"/>
  <c r="K34" i="17"/>
  <c r="O34" i="17"/>
  <c r="Q34" i="17"/>
  <c r="V34" i="17"/>
  <c r="G35" i="17"/>
  <c r="M35" i="17" s="1"/>
  <c r="I35" i="17"/>
  <c r="K35" i="17"/>
  <c r="O35" i="17"/>
  <c r="Q35" i="17"/>
  <c r="V35" i="17"/>
  <c r="G36" i="17"/>
  <c r="M36" i="17" s="1"/>
  <c r="I36" i="17"/>
  <c r="K36" i="17"/>
  <c r="O36" i="17"/>
  <c r="Q36" i="17"/>
  <c r="V36" i="17"/>
  <c r="G37" i="17"/>
  <c r="M37" i="17" s="1"/>
  <c r="I37" i="17"/>
  <c r="K37" i="17"/>
  <c r="O37" i="17"/>
  <c r="Q37" i="17"/>
  <c r="V37" i="17"/>
  <c r="G38" i="17"/>
  <c r="M38" i="17" s="1"/>
  <c r="I38" i="17"/>
  <c r="K38" i="17"/>
  <c r="O38" i="17"/>
  <c r="Q38" i="17"/>
  <c r="V38" i="17"/>
  <c r="G40" i="17"/>
  <c r="M40" i="17" s="1"/>
  <c r="I40" i="17"/>
  <c r="K40" i="17"/>
  <c r="O40" i="17"/>
  <c r="Q40" i="17"/>
  <c r="V40" i="17"/>
  <c r="G41" i="17"/>
  <c r="I41" i="17"/>
  <c r="K41" i="17"/>
  <c r="M41" i="17"/>
  <c r="O41" i="17"/>
  <c r="Q41" i="17"/>
  <c r="V41" i="17"/>
  <c r="G42" i="17"/>
  <c r="M42" i="17" s="1"/>
  <c r="I42" i="17"/>
  <c r="K42" i="17"/>
  <c r="O42" i="17"/>
  <c r="Q42" i="17"/>
  <c r="V42" i="17"/>
  <c r="G43" i="17"/>
  <c r="M43" i="17" s="1"/>
  <c r="I43" i="17"/>
  <c r="K43" i="17"/>
  <c r="O43" i="17"/>
  <c r="Q43" i="17"/>
  <c r="V43" i="17"/>
  <c r="G44" i="17"/>
  <c r="M44" i="17" s="1"/>
  <c r="I44" i="17"/>
  <c r="K44" i="17"/>
  <c r="O44" i="17"/>
  <c r="Q44" i="17"/>
  <c r="V44" i="17"/>
  <c r="G45" i="17"/>
  <c r="M45" i="17" s="1"/>
  <c r="I45" i="17"/>
  <c r="K45" i="17"/>
  <c r="O45" i="17"/>
  <c r="Q45" i="17"/>
  <c r="V45" i="17"/>
  <c r="G46" i="17"/>
  <c r="M46" i="17" s="1"/>
  <c r="I46" i="17"/>
  <c r="K46" i="17"/>
  <c r="O46" i="17"/>
  <c r="Q46" i="17"/>
  <c r="V46" i="17"/>
  <c r="G47" i="17"/>
  <c r="M47" i="17" s="1"/>
  <c r="I47" i="17"/>
  <c r="K47" i="17"/>
  <c r="O47" i="17"/>
  <c r="Q47" i="17"/>
  <c r="V47" i="17"/>
  <c r="G48" i="17"/>
  <c r="M48" i="17" s="1"/>
  <c r="I48" i="17"/>
  <c r="K48" i="17"/>
  <c r="O48" i="17"/>
  <c r="Q48" i="17"/>
  <c r="V48" i="17"/>
  <c r="G50" i="17"/>
  <c r="I50" i="17"/>
  <c r="K50" i="17"/>
  <c r="O50" i="17"/>
  <c r="Q50" i="17"/>
  <c r="V50" i="17"/>
  <c r="G51" i="17"/>
  <c r="I51" i="17"/>
  <c r="K51" i="17"/>
  <c r="M51" i="17"/>
  <c r="O51" i="17"/>
  <c r="Q51" i="17"/>
  <c r="V51" i="17"/>
  <c r="G52" i="17"/>
  <c r="M52" i="17" s="1"/>
  <c r="I52" i="17"/>
  <c r="K52" i="17"/>
  <c r="O52" i="17"/>
  <c r="Q52" i="17"/>
  <c r="V52" i="17"/>
  <c r="G53" i="17"/>
  <c r="I53" i="17"/>
  <c r="K53" i="17"/>
  <c r="M53" i="17"/>
  <c r="O53" i="17"/>
  <c r="Q53" i="17"/>
  <c r="V53" i="17"/>
  <c r="G54" i="17"/>
  <c r="M54" i="17" s="1"/>
  <c r="I54" i="17"/>
  <c r="K54" i="17"/>
  <c r="O54" i="17"/>
  <c r="Q54" i="17"/>
  <c r="V54" i="17"/>
  <c r="G55" i="17"/>
  <c r="M55" i="17" s="1"/>
  <c r="I55" i="17"/>
  <c r="K55" i="17"/>
  <c r="O55" i="17"/>
  <c r="Q55" i="17"/>
  <c r="V55" i="17"/>
  <c r="G56" i="17"/>
  <c r="I56" i="17"/>
  <c r="K56" i="17"/>
  <c r="M56" i="17"/>
  <c r="O56" i="17"/>
  <c r="Q56" i="17"/>
  <c r="V56" i="17"/>
  <c r="G57" i="17"/>
  <c r="M57" i="17" s="1"/>
  <c r="I57" i="17"/>
  <c r="K57" i="17"/>
  <c r="O57" i="17"/>
  <c r="Q57" i="17"/>
  <c r="V57" i="17"/>
  <c r="G58" i="17"/>
  <c r="M58" i="17" s="1"/>
  <c r="I58" i="17"/>
  <c r="K58" i="17"/>
  <c r="O58" i="17"/>
  <c r="Q58" i="17"/>
  <c r="V58" i="17"/>
  <c r="G59" i="17"/>
  <c r="M59" i="17" s="1"/>
  <c r="I59" i="17"/>
  <c r="K59" i="17"/>
  <c r="O59" i="17"/>
  <c r="Q59" i="17"/>
  <c r="V59" i="17"/>
  <c r="G60" i="17"/>
  <c r="I60" i="17"/>
  <c r="K60" i="17"/>
  <c r="M60" i="17"/>
  <c r="O60" i="17"/>
  <c r="Q60" i="17"/>
  <c r="V60" i="17"/>
  <c r="G61" i="17"/>
  <c r="I61" i="17"/>
  <c r="K61" i="17"/>
  <c r="M61" i="17"/>
  <c r="O61" i="17"/>
  <c r="Q61" i="17"/>
  <c r="V61" i="17"/>
  <c r="G62" i="17"/>
  <c r="M62" i="17" s="1"/>
  <c r="I62" i="17"/>
  <c r="K62" i="17"/>
  <c r="O62" i="17"/>
  <c r="Q62" i="17"/>
  <c r="V62" i="17"/>
  <c r="G63" i="17"/>
  <c r="I63" i="17"/>
  <c r="K63" i="17"/>
  <c r="M63" i="17"/>
  <c r="O63" i="17"/>
  <c r="Q63" i="17"/>
  <c r="V63" i="17"/>
  <c r="G64" i="17"/>
  <c r="M64" i="17" s="1"/>
  <c r="I64" i="17"/>
  <c r="K64" i="17"/>
  <c r="O64" i="17"/>
  <c r="Q64" i="17"/>
  <c r="V64" i="17"/>
  <c r="G65" i="17"/>
  <c r="M65" i="17" s="1"/>
  <c r="I65" i="17"/>
  <c r="K65" i="17"/>
  <c r="O65" i="17"/>
  <c r="Q65" i="17"/>
  <c r="V65" i="17"/>
  <c r="G66" i="17"/>
  <c r="M66" i="17" s="1"/>
  <c r="I66" i="17"/>
  <c r="K66" i="17"/>
  <c r="O66" i="17"/>
  <c r="Q66" i="17"/>
  <c r="V66" i="17"/>
  <c r="G67" i="17"/>
  <c r="I67" i="17"/>
  <c r="K67" i="17"/>
  <c r="M67" i="17"/>
  <c r="O67" i="17"/>
  <c r="Q67" i="17"/>
  <c r="V67" i="17"/>
  <c r="G68" i="17"/>
  <c r="M68" i="17" s="1"/>
  <c r="I68" i="17"/>
  <c r="K68" i="17"/>
  <c r="O68" i="17"/>
  <c r="Q68" i="17"/>
  <c r="V68" i="17"/>
  <c r="G69" i="17"/>
  <c r="I69" i="17"/>
  <c r="K69" i="17"/>
  <c r="M69" i="17"/>
  <c r="O69" i="17"/>
  <c r="Q69" i="17"/>
  <c r="V69" i="17"/>
  <c r="G70" i="17"/>
  <c r="M70" i="17" s="1"/>
  <c r="I70" i="17"/>
  <c r="K70" i="17"/>
  <c r="O70" i="17"/>
  <c r="Q70" i="17"/>
  <c r="V70" i="17"/>
  <c r="G71" i="17"/>
  <c r="M71" i="17" s="1"/>
  <c r="I71" i="17"/>
  <c r="K71" i="17"/>
  <c r="O71" i="17"/>
  <c r="Q71" i="17"/>
  <c r="V71" i="17"/>
  <c r="K72" i="17"/>
  <c r="V72" i="17"/>
  <c r="G73" i="17"/>
  <c r="G72" i="17" s="1"/>
  <c r="I73" i="17"/>
  <c r="I72" i="17" s="1"/>
  <c r="K73" i="17"/>
  <c r="M73" i="17"/>
  <c r="M72" i="17" s="1"/>
  <c r="O73" i="17"/>
  <c r="O72" i="17" s="1"/>
  <c r="Q73" i="17"/>
  <c r="Q72" i="17" s="1"/>
  <c r="V73" i="17"/>
  <c r="AE76" i="17"/>
  <c r="BA23" i="16"/>
  <c r="BA12" i="16"/>
  <c r="G9" i="16"/>
  <c r="M9" i="16" s="1"/>
  <c r="I9" i="16"/>
  <c r="K9" i="16"/>
  <c r="O9" i="16"/>
  <c r="Q9" i="16"/>
  <c r="V9" i="16"/>
  <c r="G11" i="16"/>
  <c r="M11" i="16" s="1"/>
  <c r="I11" i="16"/>
  <c r="K11" i="16"/>
  <c r="O11" i="16"/>
  <c r="Q11" i="16"/>
  <c r="V11" i="16"/>
  <c r="G13" i="16"/>
  <c r="M13" i="16" s="1"/>
  <c r="I13" i="16"/>
  <c r="K13" i="16"/>
  <c r="O13" i="16"/>
  <c r="Q13" i="16"/>
  <c r="V13" i="16"/>
  <c r="G15" i="16"/>
  <c r="M15" i="16" s="1"/>
  <c r="I15" i="16"/>
  <c r="K15" i="16"/>
  <c r="O15" i="16"/>
  <c r="Q15" i="16"/>
  <c r="V15" i="16"/>
  <c r="G17" i="16"/>
  <c r="M17" i="16" s="1"/>
  <c r="I17" i="16"/>
  <c r="K17" i="16"/>
  <c r="O17" i="16"/>
  <c r="Q17" i="16"/>
  <c r="V17" i="16"/>
  <c r="G18" i="16"/>
  <c r="M18" i="16" s="1"/>
  <c r="I18" i="16"/>
  <c r="K18" i="16"/>
  <c r="O18" i="16"/>
  <c r="Q18" i="16"/>
  <c r="V18" i="16"/>
  <c r="G20" i="16"/>
  <c r="M20" i="16" s="1"/>
  <c r="I20" i="16"/>
  <c r="K20" i="16"/>
  <c r="O20" i="16"/>
  <c r="Q20" i="16"/>
  <c r="V20" i="16"/>
  <c r="G22" i="16"/>
  <c r="I22" i="16"/>
  <c r="K22" i="16"/>
  <c r="M22" i="16"/>
  <c r="O22" i="16"/>
  <c r="Q22" i="16"/>
  <c r="V22" i="16"/>
  <c r="G24" i="16"/>
  <c r="M24" i="16" s="1"/>
  <c r="I24" i="16"/>
  <c r="K24" i="16"/>
  <c r="O24" i="16"/>
  <c r="Q24" i="16"/>
  <c r="V24" i="16"/>
  <c r="G26" i="16"/>
  <c r="G25" i="16" s="1"/>
  <c r="I26" i="16"/>
  <c r="I25" i="16" s="1"/>
  <c r="K26" i="16"/>
  <c r="K25" i="16" s="1"/>
  <c r="O26" i="16"/>
  <c r="O25" i="16" s="1"/>
  <c r="Q26" i="16"/>
  <c r="Q25" i="16" s="1"/>
  <c r="V26" i="16"/>
  <c r="V25" i="16" s="1"/>
  <c r="I28" i="16"/>
  <c r="G29" i="16"/>
  <c r="G28" i="16" s="1"/>
  <c r="I29" i="16"/>
  <c r="K29" i="16"/>
  <c r="K28" i="16" s="1"/>
  <c r="O29" i="16"/>
  <c r="Q29" i="16"/>
  <c r="V29" i="16"/>
  <c r="V28" i="16" s="1"/>
  <c r="G31" i="16"/>
  <c r="I31" i="16"/>
  <c r="K31" i="16"/>
  <c r="M31" i="16"/>
  <c r="O31" i="16"/>
  <c r="Q31" i="16"/>
  <c r="Q28" i="16" s="1"/>
  <c r="V31" i="16"/>
  <c r="G33" i="16"/>
  <c r="I94" i="1" s="1"/>
  <c r="G34" i="16"/>
  <c r="I34" i="16"/>
  <c r="I33" i="16" s="1"/>
  <c r="K34" i="16"/>
  <c r="K33" i="16" s="1"/>
  <c r="M34" i="16"/>
  <c r="M33" i="16" s="1"/>
  <c r="O34" i="16"/>
  <c r="O33" i="16" s="1"/>
  <c r="Q34" i="16"/>
  <c r="Q33" i="16" s="1"/>
  <c r="V34" i="16"/>
  <c r="V33" i="16" s="1"/>
  <c r="K35" i="16"/>
  <c r="V35" i="16"/>
  <c r="G36" i="16"/>
  <c r="M36" i="16" s="1"/>
  <c r="I36" i="16"/>
  <c r="I35" i="16" s="1"/>
  <c r="K36" i="16"/>
  <c r="O36" i="16"/>
  <c r="Q36" i="16"/>
  <c r="V36" i="16"/>
  <c r="G37" i="16"/>
  <c r="G35" i="16" s="1"/>
  <c r="I37" i="16"/>
  <c r="K37" i="16"/>
  <c r="O37" i="16"/>
  <c r="O35" i="16" s="1"/>
  <c r="Q37" i="16"/>
  <c r="V37" i="16"/>
  <c r="G39" i="16"/>
  <c r="M39" i="16" s="1"/>
  <c r="I39" i="16"/>
  <c r="K39" i="16"/>
  <c r="O39" i="16"/>
  <c r="Q39" i="16"/>
  <c r="V39" i="16"/>
  <c r="G40" i="16"/>
  <c r="I40" i="16"/>
  <c r="K40" i="16"/>
  <c r="M40" i="16"/>
  <c r="O40" i="16"/>
  <c r="Q40" i="16"/>
  <c r="V40" i="16"/>
  <c r="G41" i="16"/>
  <c r="M41" i="16" s="1"/>
  <c r="I41" i="16"/>
  <c r="K41" i="16"/>
  <c r="O41" i="16"/>
  <c r="Q41" i="16"/>
  <c r="V41" i="16"/>
  <c r="G43" i="16"/>
  <c r="I43" i="16"/>
  <c r="K43" i="16"/>
  <c r="M43" i="16"/>
  <c r="O43" i="16"/>
  <c r="Q43" i="16"/>
  <c r="V43" i="16"/>
  <c r="G45" i="16"/>
  <c r="M45" i="16" s="1"/>
  <c r="I45" i="16"/>
  <c r="K45" i="16"/>
  <c r="O45" i="16"/>
  <c r="Q45" i="16"/>
  <c r="V45" i="16"/>
  <c r="G47" i="16"/>
  <c r="M47" i="16" s="1"/>
  <c r="I47" i="16"/>
  <c r="K47" i="16"/>
  <c r="O47" i="16"/>
  <c r="Q47" i="16"/>
  <c r="V47" i="16"/>
  <c r="G48" i="16"/>
  <c r="M48" i="16" s="1"/>
  <c r="I48" i="16"/>
  <c r="K48" i="16"/>
  <c r="O48" i="16"/>
  <c r="Q48" i="16"/>
  <c r="V48" i="16"/>
  <c r="I49" i="16"/>
  <c r="Q49" i="16"/>
  <c r="G50" i="16"/>
  <c r="M50" i="16" s="1"/>
  <c r="M49" i="16" s="1"/>
  <c r="I50" i="16"/>
  <c r="K50" i="16"/>
  <c r="K49" i="16" s="1"/>
  <c r="O50" i="16"/>
  <c r="O49" i="16" s="1"/>
  <c r="Q50" i="16"/>
  <c r="V50" i="16"/>
  <c r="V49" i="16" s="1"/>
  <c r="G53" i="16"/>
  <c r="I53" i="16"/>
  <c r="K53" i="16"/>
  <c r="O53" i="16"/>
  <c r="Q53" i="16"/>
  <c r="V53" i="16"/>
  <c r="G54" i="16"/>
  <c r="M54" i="16" s="1"/>
  <c r="I54" i="16"/>
  <c r="K54" i="16"/>
  <c r="O54" i="16"/>
  <c r="Q54" i="16"/>
  <c r="V54" i="16"/>
  <c r="G55" i="16"/>
  <c r="M55" i="16" s="1"/>
  <c r="I55" i="16"/>
  <c r="K55" i="16"/>
  <c r="O55" i="16"/>
  <c r="Q55" i="16"/>
  <c r="V55" i="16"/>
  <c r="G57" i="16"/>
  <c r="M57" i="16" s="1"/>
  <c r="I57" i="16"/>
  <c r="K57" i="16"/>
  <c r="O57" i="16"/>
  <c r="Q57" i="16"/>
  <c r="V57" i="16"/>
  <c r="G59" i="16"/>
  <c r="M59" i="16" s="1"/>
  <c r="I59" i="16"/>
  <c r="K59" i="16"/>
  <c r="O59" i="16"/>
  <c r="Q59" i="16"/>
  <c r="V59" i="16"/>
  <c r="G61" i="16"/>
  <c r="I61" i="16"/>
  <c r="K61" i="16"/>
  <c r="M61" i="16"/>
  <c r="O61" i="16"/>
  <c r="Q61" i="16"/>
  <c r="V61" i="16"/>
  <c r="G63" i="16"/>
  <c r="M63" i="16" s="1"/>
  <c r="I63" i="16"/>
  <c r="K63" i="16"/>
  <c r="O63" i="16"/>
  <c r="Q63" i="16"/>
  <c r="V63" i="16"/>
  <c r="G65" i="16"/>
  <c r="I65" i="16"/>
  <c r="K65" i="16"/>
  <c r="M65" i="16"/>
  <c r="O65" i="16"/>
  <c r="Q65" i="16"/>
  <c r="V65" i="16"/>
  <c r="G67" i="16"/>
  <c r="M67" i="16" s="1"/>
  <c r="I67" i="16"/>
  <c r="K67" i="16"/>
  <c r="O67" i="16"/>
  <c r="Q67" i="16"/>
  <c r="V67" i="16"/>
  <c r="G69" i="16"/>
  <c r="I69" i="16"/>
  <c r="K69" i="16"/>
  <c r="M69" i="16"/>
  <c r="O69" i="16"/>
  <c r="Q69" i="16"/>
  <c r="V69" i="16"/>
  <c r="G71" i="16"/>
  <c r="M71" i="16" s="1"/>
  <c r="I71" i="16"/>
  <c r="K71" i="16"/>
  <c r="O71" i="16"/>
  <c r="Q71" i="16"/>
  <c r="V71" i="16"/>
  <c r="G73" i="16"/>
  <c r="M73" i="16" s="1"/>
  <c r="I73" i="16"/>
  <c r="K73" i="16"/>
  <c r="O73" i="16"/>
  <c r="Q73" i="16"/>
  <c r="V73" i="16"/>
  <c r="G74" i="16"/>
  <c r="M74" i="16" s="1"/>
  <c r="I74" i="16"/>
  <c r="K74" i="16"/>
  <c r="O74" i="16"/>
  <c r="Q74" i="16"/>
  <c r="V74" i="16"/>
  <c r="G75" i="16"/>
  <c r="I75" i="16"/>
  <c r="K75" i="16"/>
  <c r="M75" i="16"/>
  <c r="O75" i="16"/>
  <c r="Q75" i="16"/>
  <c r="V75" i="16"/>
  <c r="G76" i="16"/>
  <c r="M76" i="16" s="1"/>
  <c r="I76" i="16"/>
  <c r="K76" i="16"/>
  <c r="O76" i="16"/>
  <c r="Q76" i="16"/>
  <c r="V76" i="16"/>
  <c r="G77" i="16"/>
  <c r="I77" i="16"/>
  <c r="K77" i="16"/>
  <c r="M77" i="16"/>
  <c r="O77" i="16"/>
  <c r="Q77" i="16"/>
  <c r="V77" i="16"/>
  <c r="G78" i="16"/>
  <c r="M78" i="16" s="1"/>
  <c r="I78" i="16"/>
  <c r="K78" i="16"/>
  <c r="O78" i="16"/>
  <c r="Q78" i="16"/>
  <c r="V78" i="16"/>
  <c r="G79" i="16"/>
  <c r="I79" i="16"/>
  <c r="K79" i="16"/>
  <c r="M79" i="16"/>
  <c r="O79" i="16"/>
  <c r="Q79" i="16"/>
  <c r="V79" i="16"/>
  <c r="G80" i="16"/>
  <c r="M80" i="16" s="1"/>
  <c r="I80" i="16"/>
  <c r="K80" i="16"/>
  <c r="O80" i="16"/>
  <c r="Q80" i="16"/>
  <c r="V80" i="16"/>
  <c r="G81" i="16"/>
  <c r="M81" i="16" s="1"/>
  <c r="I81" i="16"/>
  <c r="K81" i="16"/>
  <c r="O81" i="16"/>
  <c r="Q81" i="16"/>
  <c r="V81" i="16"/>
  <c r="G82" i="16"/>
  <c r="M82" i="16" s="1"/>
  <c r="I82" i="16"/>
  <c r="K82" i="16"/>
  <c r="O82" i="16"/>
  <c r="Q82" i="16"/>
  <c r="V82" i="16"/>
  <c r="G83" i="16"/>
  <c r="M83" i="16" s="1"/>
  <c r="I83" i="16"/>
  <c r="K83" i="16"/>
  <c r="O83" i="16"/>
  <c r="Q83" i="16"/>
  <c r="V83" i="16"/>
  <c r="G84" i="16"/>
  <c r="M84" i="16" s="1"/>
  <c r="I84" i="16"/>
  <c r="K84" i="16"/>
  <c r="O84" i="16"/>
  <c r="Q84" i="16"/>
  <c r="V84" i="16"/>
  <c r="G85" i="16"/>
  <c r="M85" i="16" s="1"/>
  <c r="I85" i="16"/>
  <c r="K85" i="16"/>
  <c r="O85" i="16"/>
  <c r="Q85" i="16"/>
  <c r="V85" i="16"/>
  <c r="G86" i="16"/>
  <c r="M86" i="16" s="1"/>
  <c r="I86" i="16"/>
  <c r="K86" i="16"/>
  <c r="O86" i="16"/>
  <c r="Q86" i="16"/>
  <c r="V86" i="16"/>
  <c r="G87" i="16"/>
  <c r="M87" i="16" s="1"/>
  <c r="I87" i="16"/>
  <c r="K87" i="16"/>
  <c r="O87" i="16"/>
  <c r="Q87" i="16"/>
  <c r="V87" i="16"/>
  <c r="G90" i="16"/>
  <c r="I90" i="16"/>
  <c r="K90" i="16"/>
  <c r="M90" i="16"/>
  <c r="O90" i="16"/>
  <c r="Q90" i="16"/>
  <c r="V90" i="16"/>
  <c r="G92" i="16"/>
  <c r="I92" i="16"/>
  <c r="K92" i="16"/>
  <c r="O92" i="16"/>
  <c r="Q92" i="16"/>
  <c r="V92" i="16"/>
  <c r="G94" i="16"/>
  <c r="I94" i="16"/>
  <c r="K94" i="16"/>
  <c r="M94" i="16"/>
  <c r="O94" i="16"/>
  <c r="Q94" i="16"/>
  <c r="V94" i="16"/>
  <c r="G96" i="16"/>
  <c r="M96" i="16" s="1"/>
  <c r="I96" i="16"/>
  <c r="K96" i="16"/>
  <c r="O96" i="16"/>
  <c r="Q96" i="16"/>
  <c r="V96" i="16"/>
  <c r="G98" i="16"/>
  <c r="M98" i="16" s="1"/>
  <c r="I98" i="16"/>
  <c r="K98" i="16"/>
  <c r="O98" i="16"/>
  <c r="Q98" i="16"/>
  <c r="V98" i="16"/>
  <c r="G99" i="16"/>
  <c r="M99" i="16" s="1"/>
  <c r="I99" i="16"/>
  <c r="K99" i="16"/>
  <c r="O99" i="16"/>
  <c r="Q99" i="16"/>
  <c r="V99" i="16"/>
  <c r="G100" i="16"/>
  <c r="M100" i="16" s="1"/>
  <c r="I100" i="16"/>
  <c r="K100" i="16"/>
  <c r="O100" i="16"/>
  <c r="Q100" i="16"/>
  <c r="V100" i="16"/>
  <c r="G101" i="16"/>
  <c r="M101" i="16" s="1"/>
  <c r="I101" i="16"/>
  <c r="K101" i="16"/>
  <c r="O101" i="16"/>
  <c r="Q101" i="16"/>
  <c r="V101" i="16"/>
  <c r="G102" i="16"/>
  <c r="M102" i="16" s="1"/>
  <c r="I102" i="16"/>
  <c r="K102" i="16"/>
  <c r="O102" i="16"/>
  <c r="Q102" i="16"/>
  <c r="V102" i="16"/>
  <c r="G103" i="16"/>
  <c r="M103" i="16" s="1"/>
  <c r="I103" i="16"/>
  <c r="K103" i="16"/>
  <c r="O103" i="16"/>
  <c r="Q103" i="16"/>
  <c r="V103" i="16"/>
  <c r="G104" i="16"/>
  <c r="M104" i="16" s="1"/>
  <c r="I104" i="16"/>
  <c r="K104" i="16"/>
  <c r="O104" i="16"/>
  <c r="Q104" i="16"/>
  <c r="V104" i="16"/>
  <c r="G105" i="16"/>
  <c r="M105" i="16" s="1"/>
  <c r="I105" i="16"/>
  <c r="K105" i="16"/>
  <c r="O105" i="16"/>
  <c r="Q105" i="16"/>
  <c r="V105" i="16"/>
  <c r="G106" i="16"/>
  <c r="M106" i="16" s="1"/>
  <c r="I106" i="16"/>
  <c r="K106" i="16"/>
  <c r="O106" i="16"/>
  <c r="Q106" i="16"/>
  <c r="V106" i="16"/>
  <c r="G107" i="16"/>
  <c r="M107" i="16" s="1"/>
  <c r="I107" i="16"/>
  <c r="K107" i="16"/>
  <c r="O107" i="16"/>
  <c r="Q107" i="16"/>
  <c r="V107" i="16"/>
  <c r="G108" i="16"/>
  <c r="I108" i="16"/>
  <c r="K108" i="16"/>
  <c r="M108" i="16"/>
  <c r="O108" i="16"/>
  <c r="Q108" i="16"/>
  <c r="V108" i="16"/>
  <c r="G109" i="16"/>
  <c r="M109" i="16" s="1"/>
  <c r="I109" i="16"/>
  <c r="K109" i="16"/>
  <c r="O109" i="16"/>
  <c r="Q109" i="16"/>
  <c r="V109" i="16"/>
  <c r="G110" i="16"/>
  <c r="I110" i="16"/>
  <c r="K110" i="16"/>
  <c r="M110" i="16"/>
  <c r="O110" i="16"/>
  <c r="Q110" i="16"/>
  <c r="V110" i="16"/>
  <c r="G111" i="16"/>
  <c r="M111" i="16" s="1"/>
  <c r="I111" i="16"/>
  <c r="K111" i="16"/>
  <c r="O111" i="16"/>
  <c r="Q111" i="16"/>
  <c r="V111" i="16"/>
  <c r="G114" i="16"/>
  <c r="M114" i="16" s="1"/>
  <c r="I114" i="16"/>
  <c r="K114" i="16"/>
  <c r="O114" i="16"/>
  <c r="Q114" i="16"/>
  <c r="V114" i="16"/>
  <c r="G115" i="16"/>
  <c r="M115" i="16" s="1"/>
  <c r="I115" i="16"/>
  <c r="K115" i="16"/>
  <c r="O115" i="16"/>
  <c r="Q115" i="16"/>
  <c r="V115" i="16"/>
  <c r="G116" i="16"/>
  <c r="M116" i="16" s="1"/>
  <c r="I116" i="16"/>
  <c r="K116" i="16"/>
  <c r="O116" i="16"/>
  <c r="Q116" i="16"/>
  <c r="V116" i="16"/>
  <c r="G117" i="16"/>
  <c r="M117" i="16" s="1"/>
  <c r="I117" i="16"/>
  <c r="K117" i="16"/>
  <c r="O117" i="16"/>
  <c r="Q117" i="16"/>
  <c r="V117" i="16"/>
  <c r="G118" i="16"/>
  <c r="M118" i="16" s="1"/>
  <c r="I118" i="16"/>
  <c r="K118" i="16"/>
  <c r="O118" i="16"/>
  <c r="Q118" i="16"/>
  <c r="V118" i="16"/>
  <c r="G119" i="16"/>
  <c r="M119" i="16" s="1"/>
  <c r="I119" i="16"/>
  <c r="K119" i="16"/>
  <c r="O119" i="16"/>
  <c r="Q119" i="16"/>
  <c r="V119" i="16"/>
  <c r="G120" i="16"/>
  <c r="M120" i="16" s="1"/>
  <c r="I120" i="16"/>
  <c r="K120" i="16"/>
  <c r="O120" i="16"/>
  <c r="Q120" i="16"/>
  <c r="V120" i="16"/>
  <c r="G121" i="16"/>
  <c r="M121" i="16" s="1"/>
  <c r="I121" i="16"/>
  <c r="K121" i="16"/>
  <c r="O121" i="16"/>
  <c r="Q121" i="16"/>
  <c r="V121" i="16"/>
  <c r="G122" i="16"/>
  <c r="M122" i="16" s="1"/>
  <c r="I122" i="16"/>
  <c r="K122" i="16"/>
  <c r="O122" i="16"/>
  <c r="Q122" i="16"/>
  <c r="V122" i="16"/>
  <c r="G123" i="16"/>
  <c r="I123" i="16"/>
  <c r="K123" i="16"/>
  <c r="M123" i="16"/>
  <c r="O123" i="16"/>
  <c r="Q123" i="16"/>
  <c r="V123" i="16"/>
  <c r="G124" i="16"/>
  <c r="M124" i="16" s="1"/>
  <c r="I124" i="16"/>
  <c r="K124" i="16"/>
  <c r="O124" i="16"/>
  <c r="Q124" i="16"/>
  <c r="V124" i="16"/>
  <c r="G125" i="16"/>
  <c r="I125" i="16"/>
  <c r="K125" i="16"/>
  <c r="M125" i="16"/>
  <c r="O125" i="16"/>
  <c r="Q125" i="16"/>
  <c r="V125" i="16"/>
  <c r="G126" i="16"/>
  <c r="M126" i="16" s="1"/>
  <c r="I126" i="16"/>
  <c r="K126" i="16"/>
  <c r="O126" i="16"/>
  <c r="Q126" i="16"/>
  <c r="V126" i="16"/>
  <c r="G129" i="16"/>
  <c r="G128" i="16" s="1"/>
  <c r="I129" i="16"/>
  <c r="I128" i="16" s="1"/>
  <c r="K129" i="16"/>
  <c r="K128" i="16" s="1"/>
  <c r="O129" i="16"/>
  <c r="O128" i="16" s="1"/>
  <c r="Q129" i="16"/>
  <c r="Q128" i="16" s="1"/>
  <c r="V129" i="16"/>
  <c r="V128" i="16" s="1"/>
  <c r="AE132" i="16"/>
  <c r="F46" i="1" s="1"/>
  <c r="H46" i="1" s="1"/>
  <c r="I46" i="1" s="1"/>
  <c r="AF132" i="16"/>
  <c r="G46" i="1" s="1"/>
  <c r="G9" i="15"/>
  <c r="M9" i="15" s="1"/>
  <c r="I9" i="15"/>
  <c r="K9" i="15"/>
  <c r="O9" i="15"/>
  <c r="Q9" i="15"/>
  <c r="V9" i="15"/>
  <c r="G10" i="15"/>
  <c r="I10" i="15"/>
  <c r="K10" i="15"/>
  <c r="O10" i="15"/>
  <c r="Q10" i="15"/>
  <c r="V10" i="15"/>
  <c r="G11" i="15"/>
  <c r="M11" i="15" s="1"/>
  <c r="I11" i="15"/>
  <c r="K11" i="15"/>
  <c r="O11" i="15"/>
  <c r="Q11" i="15"/>
  <c r="V11" i="15"/>
  <c r="G12" i="15"/>
  <c r="M12" i="15" s="1"/>
  <c r="I12" i="15"/>
  <c r="K12" i="15"/>
  <c r="O12" i="15"/>
  <c r="Q12" i="15"/>
  <c r="V12" i="15"/>
  <c r="G13" i="15"/>
  <c r="I13" i="15"/>
  <c r="K13" i="15"/>
  <c r="M13" i="15"/>
  <c r="O13" i="15"/>
  <c r="Q13" i="15"/>
  <c r="V13" i="15"/>
  <c r="G14" i="15"/>
  <c r="M14" i="15" s="1"/>
  <c r="I14" i="15"/>
  <c r="K14" i="15"/>
  <c r="O14" i="15"/>
  <c r="Q14" i="15"/>
  <c r="V14" i="15"/>
  <c r="G15" i="15"/>
  <c r="M15" i="15" s="1"/>
  <c r="I15" i="15"/>
  <c r="K15" i="15"/>
  <c r="O15" i="15"/>
  <c r="Q15" i="15"/>
  <c r="V15" i="15"/>
  <c r="G16" i="15"/>
  <c r="M16" i="15" s="1"/>
  <c r="I16" i="15"/>
  <c r="K16" i="15"/>
  <c r="O16" i="15"/>
  <c r="Q16" i="15"/>
  <c r="V16" i="15"/>
  <c r="G17" i="15"/>
  <c r="I17" i="15"/>
  <c r="K17" i="15"/>
  <c r="M17" i="15"/>
  <c r="O17" i="15"/>
  <c r="Q17" i="15"/>
  <c r="V17" i="15"/>
  <c r="G18" i="15"/>
  <c r="M18" i="15" s="1"/>
  <c r="I18" i="15"/>
  <c r="K18" i="15"/>
  <c r="O18" i="15"/>
  <c r="Q18" i="15"/>
  <c r="V18" i="15"/>
  <c r="G19" i="15"/>
  <c r="M19" i="15" s="1"/>
  <c r="I19" i="15"/>
  <c r="K19" i="15"/>
  <c r="O19" i="15"/>
  <c r="Q19" i="15"/>
  <c r="V19" i="15"/>
  <c r="G20" i="15"/>
  <c r="M20" i="15" s="1"/>
  <c r="I20" i="15"/>
  <c r="K20" i="15"/>
  <c r="O20" i="15"/>
  <c r="Q20" i="15"/>
  <c r="V20" i="15"/>
  <c r="G21" i="15"/>
  <c r="I21" i="15"/>
  <c r="K21" i="15"/>
  <c r="M21" i="15"/>
  <c r="O21" i="15"/>
  <c r="Q21" i="15"/>
  <c r="V21" i="15"/>
  <c r="G22" i="15"/>
  <c r="M22" i="15" s="1"/>
  <c r="I22" i="15"/>
  <c r="K22" i="15"/>
  <c r="O22" i="15"/>
  <c r="Q22" i="15"/>
  <c r="V22" i="15"/>
  <c r="G23" i="15"/>
  <c r="M23" i="15" s="1"/>
  <c r="I23" i="15"/>
  <c r="K23" i="15"/>
  <c r="O23" i="15"/>
  <c r="Q23" i="15"/>
  <c r="V23" i="15"/>
  <c r="G24" i="15"/>
  <c r="M24" i="15" s="1"/>
  <c r="I24" i="15"/>
  <c r="K24" i="15"/>
  <c r="O24" i="15"/>
  <c r="Q24" i="15"/>
  <c r="V24" i="15"/>
  <c r="G25" i="15"/>
  <c r="M25" i="15" s="1"/>
  <c r="I25" i="15"/>
  <c r="K25" i="15"/>
  <c r="O25" i="15"/>
  <c r="Q25" i="15"/>
  <c r="V25" i="15"/>
  <c r="G26" i="15"/>
  <c r="M26" i="15" s="1"/>
  <c r="I26" i="15"/>
  <c r="K26" i="15"/>
  <c r="O26" i="15"/>
  <c r="Q26" i="15"/>
  <c r="V26" i="15"/>
  <c r="G27" i="15"/>
  <c r="M27" i="15" s="1"/>
  <c r="I27" i="15"/>
  <c r="K27" i="15"/>
  <c r="O27" i="15"/>
  <c r="Q27" i="15"/>
  <c r="V27" i="15"/>
  <c r="G28" i="15"/>
  <c r="M28" i="15" s="1"/>
  <c r="I28" i="15"/>
  <c r="K28" i="15"/>
  <c r="O28" i="15"/>
  <c r="Q28" i="15"/>
  <c r="V28" i="15"/>
  <c r="G29" i="15"/>
  <c r="I29" i="15"/>
  <c r="K29" i="15"/>
  <c r="M29" i="15"/>
  <c r="O29" i="15"/>
  <c r="Q29" i="15"/>
  <c r="V29" i="15"/>
  <c r="G30" i="15"/>
  <c r="M30" i="15" s="1"/>
  <c r="I30" i="15"/>
  <c r="K30" i="15"/>
  <c r="O30" i="15"/>
  <c r="Q30" i="15"/>
  <c r="V30" i="15"/>
  <c r="G31" i="15"/>
  <c r="M31" i="15" s="1"/>
  <c r="I31" i="15"/>
  <c r="K31" i="15"/>
  <c r="O31" i="15"/>
  <c r="Q31" i="15"/>
  <c r="V31" i="15"/>
  <c r="G32" i="15"/>
  <c r="M32" i="15" s="1"/>
  <c r="I32" i="15"/>
  <c r="K32" i="15"/>
  <c r="O32" i="15"/>
  <c r="Q32" i="15"/>
  <c r="V32" i="15"/>
  <c r="G33" i="15"/>
  <c r="I33" i="15"/>
  <c r="K33" i="15"/>
  <c r="M33" i="15"/>
  <c r="O33" i="15"/>
  <c r="Q33" i="15"/>
  <c r="V33" i="15"/>
  <c r="G34" i="15"/>
  <c r="M34" i="15" s="1"/>
  <c r="I34" i="15"/>
  <c r="K34" i="15"/>
  <c r="O34" i="15"/>
  <c r="Q34" i="15"/>
  <c r="V34" i="15"/>
  <c r="G35" i="15"/>
  <c r="M35" i="15" s="1"/>
  <c r="I35" i="15"/>
  <c r="K35" i="15"/>
  <c r="O35" i="15"/>
  <c r="Q35" i="15"/>
  <c r="V35" i="15"/>
  <c r="G36" i="15"/>
  <c r="M36" i="15" s="1"/>
  <c r="I36" i="15"/>
  <c r="K36" i="15"/>
  <c r="O36" i="15"/>
  <c r="Q36" i="15"/>
  <c r="V36" i="15"/>
  <c r="G38" i="15"/>
  <c r="M38" i="15" s="1"/>
  <c r="I38" i="15"/>
  <c r="K38" i="15"/>
  <c r="O38" i="15"/>
  <c r="Q38" i="15"/>
  <c r="V38" i="15"/>
  <c r="G39" i="15"/>
  <c r="M39" i="15" s="1"/>
  <c r="I39" i="15"/>
  <c r="K39" i="15"/>
  <c r="O39" i="15"/>
  <c r="Q39" i="15"/>
  <c r="V39" i="15"/>
  <c r="G40" i="15"/>
  <c r="M40" i="15" s="1"/>
  <c r="I40" i="15"/>
  <c r="K40" i="15"/>
  <c r="O40" i="15"/>
  <c r="Q40" i="15"/>
  <c r="V40" i="15"/>
  <c r="G41" i="15"/>
  <c r="I41" i="15"/>
  <c r="K41" i="15"/>
  <c r="M41" i="15"/>
  <c r="O41" i="15"/>
  <c r="Q41" i="15"/>
  <c r="V41" i="15"/>
  <c r="G42" i="15"/>
  <c r="M42" i="15" s="1"/>
  <c r="I42" i="15"/>
  <c r="K42" i="15"/>
  <c r="O42" i="15"/>
  <c r="Q42" i="15"/>
  <c r="V42" i="15"/>
  <c r="G43" i="15"/>
  <c r="M43" i="15" s="1"/>
  <c r="I43" i="15"/>
  <c r="K43" i="15"/>
  <c r="O43" i="15"/>
  <c r="Q43" i="15"/>
  <c r="V43" i="15"/>
  <c r="G44" i="15"/>
  <c r="M44" i="15" s="1"/>
  <c r="I44" i="15"/>
  <c r="K44" i="15"/>
  <c r="O44" i="15"/>
  <c r="Q44" i="15"/>
  <c r="V44" i="15"/>
  <c r="G45" i="15"/>
  <c r="I45" i="15"/>
  <c r="K45" i="15"/>
  <c r="M45" i="15"/>
  <c r="O45" i="15"/>
  <c r="Q45" i="15"/>
  <c r="V45" i="15"/>
  <c r="G46" i="15"/>
  <c r="I46" i="15"/>
  <c r="K46" i="15"/>
  <c r="O46" i="15"/>
  <c r="Q46" i="15"/>
  <c r="V46" i="15"/>
  <c r="G47" i="15"/>
  <c r="M47" i="15" s="1"/>
  <c r="I47" i="15"/>
  <c r="K47" i="15"/>
  <c r="O47" i="15"/>
  <c r="Q47" i="15"/>
  <c r="V47" i="15"/>
  <c r="G48" i="15"/>
  <c r="M48" i="15" s="1"/>
  <c r="I48" i="15"/>
  <c r="K48" i="15"/>
  <c r="O48" i="15"/>
  <c r="Q48" i="15"/>
  <c r="V48" i="15"/>
  <c r="G49" i="15"/>
  <c r="I49" i="15"/>
  <c r="K49" i="15"/>
  <c r="M49" i="15"/>
  <c r="O49" i="15"/>
  <c r="Q49" i="15"/>
  <c r="V49" i="15"/>
  <c r="G50" i="15"/>
  <c r="M50" i="15" s="1"/>
  <c r="I50" i="15"/>
  <c r="K50" i="15"/>
  <c r="O50" i="15"/>
  <c r="Q50" i="15"/>
  <c r="V50" i="15"/>
  <c r="G51" i="15"/>
  <c r="M51" i="15" s="1"/>
  <c r="I51" i="15"/>
  <c r="K51" i="15"/>
  <c r="O51" i="15"/>
  <c r="Q51" i="15"/>
  <c r="V51" i="15"/>
  <c r="G52" i="15"/>
  <c r="M52" i="15" s="1"/>
  <c r="I52" i="15"/>
  <c r="K52" i="15"/>
  <c r="O52" i="15"/>
  <c r="Q52" i="15"/>
  <c r="V52" i="15"/>
  <c r="G53" i="15"/>
  <c r="M53" i="15" s="1"/>
  <c r="I53" i="15"/>
  <c r="K53" i="15"/>
  <c r="O53" i="15"/>
  <c r="Q53" i="15"/>
  <c r="V53" i="15"/>
  <c r="G54" i="15"/>
  <c r="M54" i="15" s="1"/>
  <c r="I54" i="15"/>
  <c r="K54" i="15"/>
  <c r="O54" i="15"/>
  <c r="Q54" i="15"/>
  <c r="V54" i="15"/>
  <c r="G55" i="15"/>
  <c r="M55" i="15" s="1"/>
  <c r="I55" i="15"/>
  <c r="K55" i="15"/>
  <c r="O55" i="15"/>
  <c r="Q55" i="15"/>
  <c r="V55" i="15"/>
  <c r="G56" i="15"/>
  <c r="M56" i="15" s="1"/>
  <c r="I56" i="15"/>
  <c r="K56" i="15"/>
  <c r="O56" i="15"/>
  <c r="Q56" i="15"/>
  <c r="V56" i="15"/>
  <c r="G57" i="15"/>
  <c r="I57" i="15"/>
  <c r="K57" i="15"/>
  <c r="M57" i="15"/>
  <c r="O57" i="15"/>
  <c r="Q57" i="15"/>
  <c r="V57" i="15"/>
  <c r="G58" i="15"/>
  <c r="M58" i="15" s="1"/>
  <c r="I58" i="15"/>
  <c r="K58" i="15"/>
  <c r="O58" i="15"/>
  <c r="Q58" i="15"/>
  <c r="V58" i="15"/>
  <c r="G59" i="15"/>
  <c r="M59" i="15" s="1"/>
  <c r="I59" i="15"/>
  <c r="K59" i="15"/>
  <c r="O59" i="15"/>
  <c r="Q59" i="15"/>
  <c r="V59" i="15"/>
  <c r="G60" i="15"/>
  <c r="M60" i="15" s="1"/>
  <c r="I60" i="15"/>
  <c r="K60" i="15"/>
  <c r="O60" i="15"/>
  <c r="Q60" i="15"/>
  <c r="V60" i="15"/>
  <c r="G61" i="15"/>
  <c r="I61" i="15"/>
  <c r="K61" i="15"/>
  <c r="M61" i="15"/>
  <c r="O61" i="15"/>
  <c r="Q61" i="15"/>
  <c r="V61" i="15"/>
  <c r="G62" i="15"/>
  <c r="M62" i="15" s="1"/>
  <c r="I62" i="15"/>
  <c r="K62" i="15"/>
  <c r="O62" i="15"/>
  <c r="Q62" i="15"/>
  <c r="V62" i="15"/>
  <c r="G63" i="15"/>
  <c r="M63" i="15" s="1"/>
  <c r="I63" i="15"/>
  <c r="K63" i="15"/>
  <c r="O63" i="15"/>
  <c r="Q63" i="15"/>
  <c r="V63" i="15"/>
  <c r="G64" i="15"/>
  <c r="M64" i="15" s="1"/>
  <c r="I64" i="15"/>
  <c r="K64" i="15"/>
  <c r="O64" i="15"/>
  <c r="Q64" i="15"/>
  <c r="V64" i="15"/>
  <c r="G65" i="15"/>
  <c r="I65" i="15"/>
  <c r="K65" i="15"/>
  <c r="M65" i="15"/>
  <c r="O65" i="15"/>
  <c r="Q65" i="15"/>
  <c r="V65" i="15"/>
  <c r="G66" i="15"/>
  <c r="M66" i="15" s="1"/>
  <c r="I66" i="15"/>
  <c r="K66" i="15"/>
  <c r="O66" i="15"/>
  <c r="Q66" i="15"/>
  <c r="V66" i="15"/>
  <c r="O67" i="15"/>
  <c r="G68" i="15"/>
  <c r="M68" i="15" s="1"/>
  <c r="M67" i="15" s="1"/>
  <c r="I68" i="15"/>
  <c r="I67" i="15" s="1"/>
  <c r="K68" i="15"/>
  <c r="K67" i="15" s="1"/>
  <c r="O68" i="15"/>
  <c r="Q68" i="15"/>
  <c r="Q67" i="15" s="1"/>
  <c r="V68" i="15"/>
  <c r="V67" i="15" s="1"/>
  <c r="AE70" i="15"/>
  <c r="F45" i="1" s="1"/>
  <c r="G9" i="14"/>
  <c r="I9" i="14"/>
  <c r="K9" i="14"/>
  <c r="M9" i="14"/>
  <c r="O9" i="14"/>
  <c r="Q9" i="14"/>
  <c r="V9" i="14"/>
  <c r="G10" i="14"/>
  <c r="I10" i="14"/>
  <c r="K10" i="14"/>
  <c r="M10" i="14"/>
  <c r="O10" i="14"/>
  <c r="Q10" i="14"/>
  <c r="V10" i="14"/>
  <c r="G11" i="14"/>
  <c r="M11" i="14" s="1"/>
  <c r="I11" i="14"/>
  <c r="K11" i="14"/>
  <c r="O11" i="14"/>
  <c r="Q11" i="14"/>
  <c r="V11" i="14"/>
  <c r="G12" i="14"/>
  <c r="M12" i="14" s="1"/>
  <c r="I12" i="14"/>
  <c r="K12" i="14"/>
  <c r="O12" i="14"/>
  <c r="Q12" i="14"/>
  <c r="V12" i="14"/>
  <c r="G13" i="14"/>
  <c r="M13" i="14" s="1"/>
  <c r="I13" i="14"/>
  <c r="K13" i="14"/>
  <c r="O13" i="14"/>
  <c r="Q13" i="14"/>
  <c r="V13" i="14"/>
  <c r="G14" i="14"/>
  <c r="I14" i="14"/>
  <c r="K14" i="14"/>
  <c r="M14" i="14"/>
  <c r="O14" i="14"/>
  <c r="Q14" i="14"/>
  <c r="V14" i="14"/>
  <c r="G15" i="14"/>
  <c r="M15" i="14" s="1"/>
  <c r="I15" i="14"/>
  <c r="K15" i="14"/>
  <c r="O15" i="14"/>
  <c r="Q15" i="14"/>
  <c r="V15" i="14"/>
  <c r="G16" i="14"/>
  <c r="M16" i="14" s="1"/>
  <c r="I16" i="14"/>
  <c r="K16" i="14"/>
  <c r="O16" i="14"/>
  <c r="Q16" i="14"/>
  <c r="V16" i="14"/>
  <c r="G17" i="14"/>
  <c r="I17" i="14"/>
  <c r="K17" i="14"/>
  <c r="M17" i="14"/>
  <c r="O17" i="14"/>
  <c r="Q17" i="14"/>
  <c r="V17" i="14"/>
  <c r="G18" i="14"/>
  <c r="M18" i="14" s="1"/>
  <c r="I18" i="14"/>
  <c r="K18" i="14"/>
  <c r="O18" i="14"/>
  <c r="Q18" i="14"/>
  <c r="V18" i="14"/>
  <c r="G20" i="14"/>
  <c r="I20" i="14"/>
  <c r="K20" i="14"/>
  <c r="O20" i="14"/>
  <c r="Q20" i="14"/>
  <c r="V20" i="14"/>
  <c r="G21" i="14"/>
  <c r="M21" i="14" s="1"/>
  <c r="I21" i="14"/>
  <c r="K21" i="14"/>
  <c r="O21" i="14"/>
  <c r="Q21" i="14"/>
  <c r="V21" i="14"/>
  <c r="G22" i="14"/>
  <c r="M22" i="14" s="1"/>
  <c r="I22" i="14"/>
  <c r="K22" i="14"/>
  <c r="O22" i="14"/>
  <c r="Q22" i="14"/>
  <c r="V22" i="14"/>
  <c r="G23" i="14"/>
  <c r="M23" i="14" s="1"/>
  <c r="I23" i="14"/>
  <c r="K23" i="14"/>
  <c r="O23" i="14"/>
  <c r="Q23" i="14"/>
  <c r="V23" i="14"/>
  <c r="G24" i="14"/>
  <c r="M24" i="14" s="1"/>
  <c r="I24" i="14"/>
  <c r="K24" i="14"/>
  <c r="O24" i="14"/>
  <c r="Q24" i="14"/>
  <c r="V24" i="14"/>
  <c r="G25" i="14"/>
  <c r="M25" i="14" s="1"/>
  <c r="I25" i="14"/>
  <c r="K25" i="14"/>
  <c r="O25" i="14"/>
  <c r="Q25" i="14"/>
  <c r="V25" i="14"/>
  <c r="G26" i="14"/>
  <c r="I26" i="14"/>
  <c r="K26" i="14"/>
  <c r="M26" i="14"/>
  <c r="O26" i="14"/>
  <c r="Q26" i="14"/>
  <c r="V26" i="14"/>
  <c r="G27" i="14"/>
  <c r="I27" i="14"/>
  <c r="K27" i="14"/>
  <c r="M27" i="14"/>
  <c r="O27" i="14"/>
  <c r="Q27" i="14"/>
  <c r="V27" i="14"/>
  <c r="G28" i="14"/>
  <c r="M28" i="14" s="1"/>
  <c r="I28" i="14"/>
  <c r="K28" i="14"/>
  <c r="O28" i="14"/>
  <c r="Q28" i="14"/>
  <c r="V28" i="14"/>
  <c r="AE30" i="14"/>
  <c r="G9" i="13"/>
  <c r="I9" i="13"/>
  <c r="K9" i="13"/>
  <c r="M9" i="13"/>
  <c r="O9" i="13"/>
  <c r="Q9" i="13"/>
  <c r="V9" i="13"/>
  <c r="G10" i="13"/>
  <c r="M10" i="13" s="1"/>
  <c r="I10" i="13"/>
  <c r="K10" i="13"/>
  <c r="O10" i="13"/>
  <c r="Q10" i="13"/>
  <c r="V10" i="13"/>
  <c r="G11" i="13"/>
  <c r="I11" i="13"/>
  <c r="K11" i="13"/>
  <c r="M11" i="13"/>
  <c r="O11" i="13"/>
  <c r="Q11" i="13"/>
  <c r="V11" i="13"/>
  <c r="G12" i="13"/>
  <c r="I12" i="13"/>
  <c r="K12" i="13"/>
  <c r="O12" i="13"/>
  <c r="Q12" i="13"/>
  <c r="V12" i="13"/>
  <c r="G13" i="13"/>
  <c r="M13" i="13" s="1"/>
  <c r="I13" i="13"/>
  <c r="K13" i="13"/>
  <c r="O13" i="13"/>
  <c r="Q13" i="13"/>
  <c r="V13" i="13"/>
  <c r="G14" i="13"/>
  <c r="M14" i="13" s="1"/>
  <c r="I14" i="13"/>
  <c r="K14" i="13"/>
  <c r="O14" i="13"/>
  <c r="Q14" i="13"/>
  <c r="V14" i="13"/>
  <c r="G15" i="13"/>
  <c r="M15" i="13" s="1"/>
  <c r="I15" i="13"/>
  <c r="K15" i="13"/>
  <c r="O15" i="13"/>
  <c r="Q15" i="13"/>
  <c r="V15" i="13"/>
  <c r="G16" i="13"/>
  <c r="M16" i="13" s="1"/>
  <c r="I16" i="13"/>
  <c r="K16" i="13"/>
  <c r="O16" i="13"/>
  <c r="Q16" i="13"/>
  <c r="V16" i="13"/>
  <c r="G17" i="13"/>
  <c r="M17" i="13" s="1"/>
  <c r="I17" i="13"/>
  <c r="K17" i="13"/>
  <c r="O17" i="13"/>
  <c r="Q17" i="13"/>
  <c r="V17" i="13"/>
  <c r="G18" i="13"/>
  <c r="M18" i="13" s="1"/>
  <c r="I18" i="13"/>
  <c r="K18" i="13"/>
  <c r="O18" i="13"/>
  <c r="Q18" i="13"/>
  <c r="V18" i="13"/>
  <c r="G19" i="13"/>
  <c r="M19" i="13" s="1"/>
  <c r="I19" i="13"/>
  <c r="K19" i="13"/>
  <c r="O19" i="13"/>
  <c r="Q19" i="13"/>
  <c r="V19" i="13"/>
  <c r="G20" i="13"/>
  <c r="M20" i="13" s="1"/>
  <c r="I20" i="13"/>
  <c r="K20" i="13"/>
  <c r="O20" i="13"/>
  <c r="Q20" i="13"/>
  <c r="V20" i="13"/>
  <c r="G21" i="13"/>
  <c r="M21" i="13" s="1"/>
  <c r="I21" i="13"/>
  <c r="K21" i="13"/>
  <c r="O21" i="13"/>
  <c r="Q21" i="13"/>
  <c r="V21" i="13"/>
  <c r="G22" i="13"/>
  <c r="M22" i="13" s="1"/>
  <c r="I22" i="13"/>
  <c r="K22" i="13"/>
  <c r="O22" i="13"/>
  <c r="Q22" i="13"/>
  <c r="V22" i="13"/>
  <c r="G23" i="13"/>
  <c r="I23" i="13"/>
  <c r="K23" i="13"/>
  <c r="M23" i="13"/>
  <c r="O23" i="13"/>
  <c r="Q23" i="13"/>
  <c r="V23" i="13"/>
  <c r="G24" i="13"/>
  <c r="M24" i="13" s="1"/>
  <c r="I24" i="13"/>
  <c r="K24" i="13"/>
  <c r="O24" i="13"/>
  <c r="Q24" i="13"/>
  <c r="V24" i="13"/>
  <c r="G25" i="13"/>
  <c r="I25" i="13"/>
  <c r="K25" i="13"/>
  <c r="M25" i="13"/>
  <c r="O25" i="13"/>
  <c r="Q25" i="13"/>
  <c r="V25" i="13"/>
  <c r="G26" i="13"/>
  <c r="M26" i="13" s="1"/>
  <c r="I26" i="13"/>
  <c r="K26" i="13"/>
  <c r="O26" i="13"/>
  <c r="Q26" i="13"/>
  <c r="V26" i="13"/>
  <c r="G27" i="13"/>
  <c r="I27" i="13"/>
  <c r="K27" i="13"/>
  <c r="M27" i="13"/>
  <c r="O27" i="13"/>
  <c r="Q27" i="13"/>
  <c r="V27" i="13"/>
  <c r="G28" i="13"/>
  <c r="M28" i="13" s="1"/>
  <c r="I28" i="13"/>
  <c r="K28" i="13"/>
  <c r="O28" i="13"/>
  <c r="Q28" i="13"/>
  <c r="V28" i="13"/>
  <c r="G29" i="13"/>
  <c r="M29" i="13" s="1"/>
  <c r="I29" i="13"/>
  <c r="K29" i="13"/>
  <c r="O29" i="13"/>
  <c r="Q29" i="13"/>
  <c r="V29" i="13"/>
  <c r="G30" i="13"/>
  <c r="M30" i="13" s="1"/>
  <c r="I30" i="13"/>
  <c r="K30" i="13"/>
  <c r="O30" i="13"/>
  <c r="Q30" i="13"/>
  <c r="V30" i="13"/>
  <c r="G31" i="13"/>
  <c r="I31" i="13"/>
  <c r="K31" i="13"/>
  <c r="M31" i="13"/>
  <c r="O31" i="13"/>
  <c r="Q31" i="13"/>
  <c r="V31" i="13"/>
  <c r="G32" i="13"/>
  <c r="M32" i="13" s="1"/>
  <c r="I32" i="13"/>
  <c r="K32" i="13"/>
  <c r="O32" i="13"/>
  <c r="Q32" i="13"/>
  <c r="V32" i="13"/>
  <c r="G33" i="13"/>
  <c r="I33" i="13"/>
  <c r="K33" i="13"/>
  <c r="M33" i="13"/>
  <c r="O33" i="13"/>
  <c r="Q33" i="13"/>
  <c r="V33" i="13"/>
  <c r="G34" i="13"/>
  <c r="M34" i="13" s="1"/>
  <c r="I34" i="13"/>
  <c r="K34" i="13"/>
  <c r="O34" i="13"/>
  <c r="Q34" i="13"/>
  <c r="V34" i="13"/>
  <c r="G35" i="13"/>
  <c r="I35" i="13"/>
  <c r="K35" i="13"/>
  <c r="M35" i="13"/>
  <c r="O35" i="13"/>
  <c r="Q35" i="13"/>
  <c r="V35" i="13"/>
  <c r="G36" i="13"/>
  <c r="M36" i="13" s="1"/>
  <c r="I36" i="13"/>
  <c r="K36" i="13"/>
  <c r="O36" i="13"/>
  <c r="Q36" i="13"/>
  <c r="V36" i="13"/>
  <c r="G37" i="13"/>
  <c r="M37" i="13" s="1"/>
  <c r="I37" i="13"/>
  <c r="K37" i="13"/>
  <c r="O37" i="13"/>
  <c r="Q37" i="13"/>
  <c r="V37" i="13"/>
  <c r="G38" i="13"/>
  <c r="M38" i="13" s="1"/>
  <c r="I38" i="13"/>
  <c r="K38" i="13"/>
  <c r="O38" i="13"/>
  <c r="Q38" i="13"/>
  <c r="V38" i="13"/>
  <c r="G39" i="13"/>
  <c r="M39" i="13" s="1"/>
  <c r="I39" i="13"/>
  <c r="K39" i="13"/>
  <c r="O39" i="13"/>
  <c r="Q39" i="13"/>
  <c r="V39" i="13"/>
  <c r="G40" i="13"/>
  <c r="M40" i="13" s="1"/>
  <c r="I40" i="13"/>
  <c r="K40" i="13"/>
  <c r="O40" i="13"/>
  <c r="Q40" i="13"/>
  <c r="V40" i="13"/>
  <c r="G41" i="13"/>
  <c r="M41" i="13" s="1"/>
  <c r="I41" i="13"/>
  <c r="K41" i="13"/>
  <c r="O41" i="13"/>
  <c r="Q41" i="13"/>
  <c r="V41" i="13"/>
  <c r="G42" i="13"/>
  <c r="M42" i="13" s="1"/>
  <c r="I42" i="13"/>
  <c r="K42" i="13"/>
  <c r="O42" i="13"/>
  <c r="Q42" i="13"/>
  <c r="V42" i="13"/>
  <c r="G43" i="13"/>
  <c r="M43" i="13" s="1"/>
  <c r="I43" i="13"/>
  <c r="K43" i="13"/>
  <c r="O43" i="13"/>
  <c r="Q43" i="13"/>
  <c r="V43" i="13"/>
  <c r="G44" i="13"/>
  <c r="M44" i="13" s="1"/>
  <c r="I44" i="13"/>
  <c r="K44" i="13"/>
  <c r="O44" i="13"/>
  <c r="Q44" i="13"/>
  <c r="V44" i="13"/>
  <c r="G45" i="13"/>
  <c r="M45" i="13" s="1"/>
  <c r="I45" i="13"/>
  <c r="K45" i="13"/>
  <c r="O45" i="13"/>
  <c r="Q45" i="13"/>
  <c r="V45" i="13"/>
  <c r="G46" i="13"/>
  <c r="M46" i="13" s="1"/>
  <c r="I46" i="13"/>
  <c r="K46" i="13"/>
  <c r="O46" i="13"/>
  <c r="Q46" i="13"/>
  <c r="V46" i="13"/>
  <c r="G47" i="13"/>
  <c r="I47" i="13"/>
  <c r="K47" i="13"/>
  <c r="M47" i="13"/>
  <c r="O47" i="13"/>
  <c r="Q47" i="13"/>
  <c r="V47" i="13"/>
  <c r="G48" i="13"/>
  <c r="M48" i="13" s="1"/>
  <c r="I48" i="13"/>
  <c r="K48" i="13"/>
  <c r="O48" i="13"/>
  <c r="Q48" i="13"/>
  <c r="V48" i="13"/>
  <c r="G49" i="13"/>
  <c r="I49" i="13"/>
  <c r="K49" i="13"/>
  <c r="M49" i="13"/>
  <c r="O49" i="13"/>
  <c r="Q49" i="13"/>
  <c r="V49" i="13"/>
  <c r="G50" i="13"/>
  <c r="M50" i="13" s="1"/>
  <c r="I50" i="13"/>
  <c r="K50" i="13"/>
  <c r="O50" i="13"/>
  <c r="Q50" i="13"/>
  <c r="V50" i="13"/>
  <c r="G51" i="13"/>
  <c r="I51" i="13"/>
  <c r="K51" i="13"/>
  <c r="M51" i="13"/>
  <c r="O51" i="13"/>
  <c r="Q51" i="13"/>
  <c r="V51" i="13"/>
  <c r="G52" i="13"/>
  <c r="M52" i="13" s="1"/>
  <c r="I52" i="13"/>
  <c r="K52" i="13"/>
  <c r="O52" i="13"/>
  <c r="Q52" i="13"/>
  <c r="V52" i="13"/>
  <c r="G53" i="13"/>
  <c r="M53" i="13" s="1"/>
  <c r="I53" i="13"/>
  <c r="K53" i="13"/>
  <c r="O53" i="13"/>
  <c r="Q53" i="13"/>
  <c r="V53" i="13"/>
  <c r="G54" i="13"/>
  <c r="M54" i="13" s="1"/>
  <c r="I54" i="13"/>
  <c r="K54" i="13"/>
  <c r="O54" i="13"/>
  <c r="Q54" i="13"/>
  <c r="V54" i="13"/>
  <c r="G55" i="13"/>
  <c r="I55" i="13"/>
  <c r="K55" i="13"/>
  <c r="M55" i="13"/>
  <c r="O55" i="13"/>
  <c r="Q55" i="13"/>
  <c r="V55" i="13"/>
  <c r="G56" i="13"/>
  <c r="M56" i="13" s="1"/>
  <c r="I56" i="13"/>
  <c r="K56" i="13"/>
  <c r="O56" i="13"/>
  <c r="Q56" i="13"/>
  <c r="V56" i="13"/>
  <c r="G57" i="13"/>
  <c r="I57" i="13"/>
  <c r="K57" i="13"/>
  <c r="M57" i="13"/>
  <c r="O57" i="13"/>
  <c r="Q57" i="13"/>
  <c r="V57" i="13"/>
  <c r="G58" i="13"/>
  <c r="M58" i="13" s="1"/>
  <c r="I58" i="13"/>
  <c r="K58" i="13"/>
  <c r="O58" i="13"/>
  <c r="Q58" i="13"/>
  <c r="V58" i="13"/>
  <c r="G59" i="13"/>
  <c r="I59" i="13"/>
  <c r="K59" i="13"/>
  <c r="M59" i="13"/>
  <c r="O59" i="13"/>
  <c r="Q59" i="13"/>
  <c r="V59" i="13"/>
  <c r="G60" i="13"/>
  <c r="M60" i="13" s="1"/>
  <c r="I60" i="13"/>
  <c r="K60" i="13"/>
  <c r="O60" i="13"/>
  <c r="Q60" i="13"/>
  <c r="V60" i="13"/>
  <c r="G61" i="13"/>
  <c r="M61" i="13" s="1"/>
  <c r="I61" i="13"/>
  <c r="K61" i="13"/>
  <c r="O61" i="13"/>
  <c r="Q61" i="13"/>
  <c r="V61" i="13"/>
  <c r="G62" i="13"/>
  <c r="M62" i="13" s="1"/>
  <c r="I62" i="13"/>
  <c r="K62" i="13"/>
  <c r="O62" i="13"/>
  <c r="Q62" i="13"/>
  <c r="V62" i="13"/>
  <c r="G63" i="13"/>
  <c r="M63" i="13" s="1"/>
  <c r="I63" i="13"/>
  <c r="K63" i="13"/>
  <c r="O63" i="13"/>
  <c r="Q63" i="13"/>
  <c r="V63" i="13"/>
  <c r="G64" i="13"/>
  <c r="M64" i="13" s="1"/>
  <c r="I64" i="13"/>
  <c r="K64" i="13"/>
  <c r="O64" i="13"/>
  <c r="Q64" i="13"/>
  <c r="V64" i="13"/>
  <c r="G65" i="13"/>
  <c r="M65" i="13" s="1"/>
  <c r="I65" i="13"/>
  <c r="K65" i="13"/>
  <c r="O65" i="13"/>
  <c r="Q65" i="13"/>
  <c r="V65" i="13"/>
  <c r="G66" i="13"/>
  <c r="M66" i="13" s="1"/>
  <c r="I66" i="13"/>
  <c r="K66" i="13"/>
  <c r="O66" i="13"/>
  <c r="Q66" i="13"/>
  <c r="V66" i="13"/>
  <c r="G67" i="13"/>
  <c r="M67" i="13" s="1"/>
  <c r="I67" i="13"/>
  <c r="K67" i="13"/>
  <c r="O67" i="13"/>
  <c r="Q67" i="13"/>
  <c r="V67" i="13"/>
  <c r="G68" i="13"/>
  <c r="M68" i="13" s="1"/>
  <c r="I68" i="13"/>
  <c r="K68" i="13"/>
  <c r="O68" i="13"/>
  <c r="Q68" i="13"/>
  <c r="V68" i="13"/>
  <c r="G69" i="13"/>
  <c r="M69" i="13" s="1"/>
  <c r="I69" i="13"/>
  <c r="K69" i="13"/>
  <c r="O69" i="13"/>
  <c r="Q69" i="13"/>
  <c r="V69" i="13"/>
  <c r="G70" i="13"/>
  <c r="M70" i="13" s="1"/>
  <c r="I70" i="13"/>
  <c r="K70" i="13"/>
  <c r="O70" i="13"/>
  <c r="Q70" i="13"/>
  <c r="V70" i="13"/>
  <c r="G71" i="13"/>
  <c r="I71" i="13"/>
  <c r="K71" i="13"/>
  <c r="M71" i="13"/>
  <c r="O71" i="13"/>
  <c r="Q71" i="13"/>
  <c r="V71" i="13"/>
  <c r="G72" i="13"/>
  <c r="M72" i="13" s="1"/>
  <c r="I72" i="13"/>
  <c r="K72" i="13"/>
  <c r="O72" i="13"/>
  <c r="Q72" i="13"/>
  <c r="V72" i="13"/>
  <c r="G73" i="13"/>
  <c r="I73" i="13"/>
  <c r="K73" i="13"/>
  <c r="M73" i="13"/>
  <c r="O73" i="13"/>
  <c r="Q73" i="13"/>
  <c r="V73" i="13"/>
  <c r="G79" i="13"/>
  <c r="M79" i="13" s="1"/>
  <c r="I79" i="13"/>
  <c r="K79" i="13"/>
  <c r="O79" i="13"/>
  <c r="Q79" i="13"/>
  <c r="V79" i="13"/>
  <c r="G80" i="13"/>
  <c r="M80" i="13" s="1"/>
  <c r="I80" i="13"/>
  <c r="K80" i="13"/>
  <c r="O80" i="13"/>
  <c r="Q80" i="13"/>
  <c r="V80" i="13"/>
  <c r="G81" i="13"/>
  <c r="M81" i="13" s="1"/>
  <c r="I81" i="13"/>
  <c r="K81" i="13"/>
  <c r="O81" i="13"/>
  <c r="Q81" i="13"/>
  <c r="V81" i="13"/>
  <c r="G82" i="13"/>
  <c r="I82" i="13"/>
  <c r="K82" i="13"/>
  <c r="M82" i="13"/>
  <c r="O82" i="13"/>
  <c r="Q82" i="13"/>
  <c r="V82" i="13"/>
  <c r="AE84" i="13"/>
  <c r="F43" i="1" s="1"/>
  <c r="BA264" i="12"/>
  <c r="BA256" i="12"/>
  <c r="BA252" i="12"/>
  <c r="BA247" i="12"/>
  <c r="BA225" i="12"/>
  <c r="BA183" i="12"/>
  <c r="BA178" i="12"/>
  <c r="BA176" i="12"/>
  <c r="BA167" i="12"/>
  <c r="BA163" i="12"/>
  <c r="BA159" i="12"/>
  <c r="BA156" i="12"/>
  <c r="BA146" i="12"/>
  <c r="BA144" i="12"/>
  <c r="BA142" i="12"/>
  <c r="BA103" i="12"/>
  <c r="BA92" i="12"/>
  <c r="BA88" i="12"/>
  <c r="BA84" i="12"/>
  <c r="BA63" i="12"/>
  <c r="BA59" i="12"/>
  <c r="BA39" i="12"/>
  <c r="BA36" i="12"/>
  <c r="BA10" i="12"/>
  <c r="G9" i="12"/>
  <c r="I9" i="12"/>
  <c r="K9" i="12"/>
  <c r="O9" i="12"/>
  <c r="Q9" i="12"/>
  <c r="V9" i="12"/>
  <c r="G12" i="12"/>
  <c r="M12" i="12" s="1"/>
  <c r="I12" i="12"/>
  <c r="K12" i="12"/>
  <c r="O12" i="12"/>
  <c r="Q12" i="12"/>
  <c r="V12" i="12"/>
  <c r="G15" i="12"/>
  <c r="I15" i="12"/>
  <c r="K15" i="12"/>
  <c r="M15" i="12"/>
  <c r="O15" i="12"/>
  <c r="Q15" i="12"/>
  <c r="V15" i="12"/>
  <c r="G18" i="12"/>
  <c r="M18" i="12" s="1"/>
  <c r="I18" i="12"/>
  <c r="K18" i="12"/>
  <c r="O18" i="12"/>
  <c r="Q18" i="12"/>
  <c r="V18" i="12"/>
  <c r="G21" i="12"/>
  <c r="M21" i="12" s="1"/>
  <c r="I21" i="12"/>
  <c r="K21" i="12"/>
  <c r="O21" i="12"/>
  <c r="Q21" i="12"/>
  <c r="V21" i="12"/>
  <c r="G22" i="12"/>
  <c r="M22" i="12" s="1"/>
  <c r="I22" i="12"/>
  <c r="K22" i="12"/>
  <c r="O22" i="12"/>
  <c r="Q22" i="12"/>
  <c r="V22" i="12"/>
  <c r="G23" i="12"/>
  <c r="M23" i="12" s="1"/>
  <c r="I23" i="12"/>
  <c r="K23" i="12"/>
  <c r="O23" i="12"/>
  <c r="Q23" i="12"/>
  <c r="V23" i="12"/>
  <c r="G24" i="12"/>
  <c r="M24" i="12" s="1"/>
  <c r="I24" i="12"/>
  <c r="K24" i="12"/>
  <c r="O24" i="12"/>
  <c r="Q24" i="12"/>
  <c r="V24" i="12"/>
  <c r="G31" i="12"/>
  <c r="M31" i="12" s="1"/>
  <c r="I31" i="12"/>
  <c r="K31" i="12"/>
  <c r="O31" i="12"/>
  <c r="Q31" i="12"/>
  <c r="V31" i="12"/>
  <c r="G35" i="12"/>
  <c r="M35" i="12" s="1"/>
  <c r="I35" i="12"/>
  <c r="K35" i="12"/>
  <c r="O35" i="12"/>
  <c r="Q35" i="12"/>
  <c r="V35" i="12"/>
  <c r="G38" i="12"/>
  <c r="I38" i="12"/>
  <c r="K38" i="12"/>
  <c r="M38" i="12"/>
  <c r="O38" i="12"/>
  <c r="Q38" i="12"/>
  <c r="V38" i="12"/>
  <c r="G40" i="12"/>
  <c r="M40" i="12" s="1"/>
  <c r="I40" i="12"/>
  <c r="K40" i="12"/>
  <c r="O40" i="12"/>
  <c r="Q40" i="12"/>
  <c r="V40" i="12"/>
  <c r="G44" i="12"/>
  <c r="M44" i="12" s="1"/>
  <c r="I44" i="12"/>
  <c r="K44" i="12"/>
  <c r="O44" i="12"/>
  <c r="Q44" i="12"/>
  <c r="V44" i="12"/>
  <c r="G45" i="12"/>
  <c r="I45" i="12"/>
  <c r="K45" i="12"/>
  <c r="M45" i="12"/>
  <c r="O45" i="12"/>
  <c r="Q45" i="12"/>
  <c r="V45" i="12"/>
  <c r="G49" i="12"/>
  <c r="M49" i="12" s="1"/>
  <c r="I49" i="12"/>
  <c r="K49" i="12"/>
  <c r="O49" i="12"/>
  <c r="Q49" i="12"/>
  <c r="V49" i="12"/>
  <c r="G54" i="12"/>
  <c r="M54" i="12" s="1"/>
  <c r="I54" i="12"/>
  <c r="K54" i="12"/>
  <c r="O54" i="12"/>
  <c r="Q54" i="12"/>
  <c r="V54" i="12"/>
  <c r="G58" i="12"/>
  <c r="M58" i="12" s="1"/>
  <c r="I58" i="12"/>
  <c r="K58" i="12"/>
  <c r="O58" i="12"/>
  <c r="Q58" i="12"/>
  <c r="V58" i="12"/>
  <c r="G62" i="12"/>
  <c r="M62" i="12" s="1"/>
  <c r="I62" i="12"/>
  <c r="K62" i="12"/>
  <c r="O62" i="12"/>
  <c r="Q62" i="12"/>
  <c r="V62" i="12"/>
  <c r="G64" i="12"/>
  <c r="M64" i="12" s="1"/>
  <c r="I64" i="12"/>
  <c r="K64" i="12"/>
  <c r="O64" i="12"/>
  <c r="Q64" i="12"/>
  <c r="V64" i="12"/>
  <c r="G66" i="12"/>
  <c r="M66" i="12" s="1"/>
  <c r="I66" i="12"/>
  <c r="K66" i="12"/>
  <c r="O66" i="12"/>
  <c r="Q66" i="12"/>
  <c r="V66" i="12"/>
  <c r="G71" i="12"/>
  <c r="M71" i="12" s="1"/>
  <c r="I71" i="12"/>
  <c r="K71" i="12"/>
  <c r="O71" i="12"/>
  <c r="Q71" i="12"/>
  <c r="V71" i="12"/>
  <c r="G74" i="12"/>
  <c r="I74" i="12"/>
  <c r="K74" i="12"/>
  <c r="M74" i="12"/>
  <c r="O74" i="12"/>
  <c r="Q74" i="12"/>
  <c r="V74" i="12"/>
  <c r="G79" i="12"/>
  <c r="M79" i="12" s="1"/>
  <c r="I79" i="12"/>
  <c r="K79" i="12"/>
  <c r="O79" i="12"/>
  <c r="Q79" i="12"/>
  <c r="V79" i="12"/>
  <c r="G81" i="12"/>
  <c r="M81" i="12" s="1"/>
  <c r="I81" i="12"/>
  <c r="K81" i="12"/>
  <c r="O81" i="12"/>
  <c r="Q81" i="12"/>
  <c r="V81" i="12"/>
  <c r="G83" i="12"/>
  <c r="I83" i="12"/>
  <c r="K83" i="12"/>
  <c r="M83" i="12"/>
  <c r="O83" i="12"/>
  <c r="Q83" i="12"/>
  <c r="V83" i="12"/>
  <c r="G87" i="12"/>
  <c r="M87" i="12" s="1"/>
  <c r="I87" i="12"/>
  <c r="K87" i="12"/>
  <c r="O87" i="12"/>
  <c r="Q87" i="12"/>
  <c r="V87" i="12"/>
  <c r="G91" i="12"/>
  <c r="M91" i="12" s="1"/>
  <c r="I91" i="12"/>
  <c r="K91" i="12"/>
  <c r="O91" i="12"/>
  <c r="Q91" i="12"/>
  <c r="V91" i="12"/>
  <c r="G93" i="12"/>
  <c r="M93" i="12" s="1"/>
  <c r="I93" i="12"/>
  <c r="K93" i="12"/>
  <c r="O93" i="12"/>
  <c r="Q93" i="12"/>
  <c r="V93" i="12"/>
  <c r="G95" i="12"/>
  <c r="M95" i="12" s="1"/>
  <c r="I95" i="12"/>
  <c r="K95" i="12"/>
  <c r="O95" i="12"/>
  <c r="Q95" i="12"/>
  <c r="V95" i="12"/>
  <c r="G96" i="12"/>
  <c r="M96" i="12" s="1"/>
  <c r="I96" i="12"/>
  <c r="K96" i="12"/>
  <c r="O96" i="12"/>
  <c r="Q96" i="12"/>
  <c r="V96" i="12"/>
  <c r="G97" i="12"/>
  <c r="M97" i="12" s="1"/>
  <c r="I97" i="12"/>
  <c r="K97" i="12"/>
  <c r="O97" i="12"/>
  <c r="Q97" i="12"/>
  <c r="V97" i="12"/>
  <c r="G98" i="12"/>
  <c r="M98" i="12" s="1"/>
  <c r="I98" i="12"/>
  <c r="K98" i="12"/>
  <c r="O98" i="12"/>
  <c r="Q98" i="12"/>
  <c r="V98" i="12"/>
  <c r="G99" i="12"/>
  <c r="I99" i="12"/>
  <c r="K99" i="12"/>
  <c r="M99" i="12"/>
  <c r="O99" i="12"/>
  <c r="Q99" i="12"/>
  <c r="V99" i="12"/>
  <c r="G102" i="12"/>
  <c r="I102" i="12"/>
  <c r="K102" i="12"/>
  <c r="M102" i="12"/>
  <c r="O102" i="12"/>
  <c r="Q102" i="12"/>
  <c r="V102" i="12"/>
  <c r="G114" i="12"/>
  <c r="M114" i="12" s="1"/>
  <c r="I114" i="12"/>
  <c r="K114" i="12"/>
  <c r="O114" i="12"/>
  <c r="Q114" i="12"/>
  <c r="V114" i="12"/>
  <c r="G115" i="12"/>
  <c r="M115" i="12" s="1"/>
  <c r="I115" i="12"/>
  <c r="K115" i="12"/>
  <c r="O115" i="12"/>
  <c r="Q115" i="12"/>
  <c r="V115" i="12"/>
  <c r="G117" i="12"/>
  <c r="M117" i="12" s="1"/>
  <c r="I117" i="12"/>
  <c r="K117" i="12"/>
  <c r="O117" i="12"/>
  <c r="Q117" i="12"/>
  <c r="V117" i="12"/>
  <c r="G119" i="12"/>
  <c r="I119" i="12"/>
  <c r="K119" i="12"/>
  <c r="M119" i="12"/>
  <c r="O119" i="12"/>
  <c r="Q119" i="12"/>
  <c r="V119" i="12"/>
  <c r="G124" i="12"/>
  <c r="M124" i="12" s="1"/>
  <c r="I124" i="12"/>
  <c r="K124" i="12"/>
  <c r="O124" i="12"/>
  <c r="Q124" i="12"/>
  <c r="V124" i="12"/>
  <c r="G127" i="12"/>
  <c r="M127" i="12" s="1"/>
  <c r="I127" i="12"/>
  <c r="K127" i="12"/>
  <c r="O127" i="12"/>
  <c r="Q127" i="12"/>
  <c r="V127" i="12"/>
  <c r="G131" i="12"/>
  <c r="M131" i="12" s="1"/>
  <c r="I131" i="12"/>
  <c r="K131" i="12"/>
  <c r="O131" i="12"/>
  <c r="Q131" i="12"/>
  <c r="V131" i="12"/>
  <c r="G133" i="12"/>
  <c r="M133" i="12" s="1"/>
  <c r="I133" i="12"/>
  <c r="K133" i="12"/>
  <c r="O133" i="12"/>
  <c r="Q133" i="12"/>
  <c r="V133" i="12"/>
  <c r="G139" i="12"/>
  <c r="M139" i="12" s="1"/>
  <c r="I139" i="12"/>
  <c r="K139" i="12"/>
  <c r="O139" i="12"/>
  <c r="Q139" i="12"/>
  <c r="V139" i="12"/>
  <c r="G141" i="12"/>
  <c r="I141" i="12"/>
  <c r="K141" i="12"/>
  <c r="M141" i="12"/>
  <c r="O141" i="12"/>
  <c r="Q141" i="12"/>
  <c r="V141" i="12"/>
  <c r="G143" i="12"/>
  <c r="I143" i="12"/>
  <c r="K143" i="12"/>
  <c r="M143" i="12"/>
  <c r="O143" i="12"/>
  <c r="Q143" i="12"/>
  <c r="V143" i="12"/>
  <c r="G145" i="12"/>
  <c r="M145" i="12" s="1"/>
  <c r="I145" i="12"/>
  <c r="K145" i="12"/>
  <c r="O145" i="12"/>
  <c r="Q145" i="12"/>
  <c r="V145" i="12"/>
  <c r="G147" i="12"/>
  <c r="M147" i="12" s="1"/>
  <c r="I147" i="12"/>
  <c r="K147" i="12"/>
  <c r="O147" i="12"/>
  <c r="Q147" i="12"/>
  <c r="V147" i="12"/>
  <c r="G152" i="12"/>
  <c r="M152" i="12" s="1"/>
  <c r="I152" i="12"/>
  <c r="K152" i="12"/>
  <c r="O152" i="12"/>
  <c r="Q152" i="12"/>
  <c r="V152" i="12"/>
  <c r="G153" i="12"/>
  <c r="M153" i="12" s="1"/>
  <c r="I153" i="12"/>
  <c r="K153" i="12"/>
  <c r="O153" i="12"/>
  <c r="Q153" i="12"/>
  <c r="V153" i="12"/>
  <c r="G155" i="12"/>
  <c r="M155" i="12" s="1"/>
  <c r="I155" i="12"/>
  <c r="K155" i="12"/>
  <c r="O155" i="12"/>
  <c r="Q155" i="12"/>
  <c r="V155" i="12"/>
  <c r="G157" i="12"/>
  <c r="M157" i="12" s="1"/>
  <c r="I157" i="12"/>
  <c r="K157" i="12"/>
  <c r="O157" i="12"/>
  <c r="Q157" i="12"/>
  <c r="V157" i="12"/>
  <c r="V151" i="12" s="1"/>
  <c r="G158" i="12"/>
  <c r="M158" i="12" s="1"/>
  <c r="I158" i="12"/>
  <c r="K158" i="12"/>
  <c r="O158" i="12"/>
  <c r="Q158" i="12"/>
  <c r="V158" i="12"/>
  <c r="G160" i="12"/>
  <c r="M160" i="12" s="1"/>
  <c r="I160" i="12"/>
  <c r="K160" i="12"/>
  <c r="O160" i="12"/>
  <c r="Q160" i="12"/>
  <c r="V160" i="12"/>
  <c r="G161" i="12"/>
  <c r="M161" i="12" s="1"/>
  <c r="I161" i="12"/>
  <c r="K161" i="12"/>
  <c r="O161" i="12"/>
  <c r="Q161" i="12"/>
  <c r="V161" i="12"/>
  <c r="G162" i="12"/>
  <c r="I162" i="12"/>
  <c r="K162" i="12"/>
  <c r="K151" i="12" s="1"/>
  <c r="M162" i="12"/>
  <c r="O162" i="12"/>
  <c r="Q162" i="12"/>
  <c r="V162" i="12"/>
  <c r="G164" i="12"/>
  <c r="I164" i="12"/>
  <c r="K164" i="12"/>
  <c r="M164" i="12"/>
  <c r="O164" i="12"/>
  <c r="Q164" i="12"/>
  <c r="V164" i="12"/>
  <c r="G165" i="12"/>
  <c r="M165" i="12" s="1"/>
  <c r="I165" i="12"/>
  <c r="K165" i="12"/>
  <c r="O165" i="12"/>
  <c r="Q165" i="12"/>
  <c r="V165" i="12"/>
  <c r="G166" i="12"/>
  <c r="M166" i="12" s="1"/>
  <c r="I166" i="12"/>
  <c r="K166" i="12"/>
  <c r="O166" i="12"/>
  <c r="Q166" i="12"/>
  <c r="V166" i="12"/>
  <c r="G169" i="12"/>
  <c r="M169" i="12" s="1"/>
  <c r="I169" i="12"/>
  <c r="K169" i="12"/>
  <c r="O169" i="12"/>
  <c r="Q169" i="12"/>
  <c r="V169" i="12"/>
  <c r="G171" i="12"/>
  <c r="I171" i="12"/>
  <c r="K171" i="12"/>
  <c r="M171" i="12"/>
  <c r="O171" i="12"/>
  <c r="Q171" i="12"/>
  <c r="V171" i="12"/>
  <c r="G173" i="12"/>
  <c r="M173" i="12" s="1"/>
  <c r="I173" i="12"/>
  <c r="K173" i="12"/>
  <c r="O173" i="12"/>
  <c r="Q173" i="12"/>
  <c r="V173" i="12"/>
  <c r="G175" i="12"/>
  <c r="I175" i="12"/>
  <c r="K175" i="12"/>
  <c r="M175" i="12"/>
  <c r="O175" i="12"/>
  <c r="Q175" i="12"/>
  <c r="Q174" i="12" s="1"/>
  <c r="V175" i="12"/>
  <c r="G177" i="12"/>
  <c r="M177" i="12" s="1"/>
  <c r="I177" i="12"/>
  <c r="K177" i="12"/>
  <c r="O177" i="12"/>
  <c r="Q177" i="12"/>
  <c r="V177" i="12"/>
  <c r="G182" i="12"/>
  <c r="M182" i="12" s="1"/>
  <c r="I182" i="12"/>
  <c r="K182" i="12"/>
  <c r="O182" i="12"/>
  <c r="Q182" i="12"/>
  <c r="V182" i="12"/>
  <c r="G185" i="12"/>
  <c r="M185" i="12" s="1"/>
  <c r="I185" i="12"/>
  <c r="K185" i="12"/>
  <c r="O185" i="12"/>
  <c r="Q185" i="12"/>
  <c r="V185" i="12"/>
  <c r="G188" i="12"/>
  <c r="I188" i="12"/>
  <c r="K188" i="12"/>
  <c r="M188" i="12"/>
  <c r="O188" i="12"/>
  <c r="Q188" i="12"/>
  <c r="V188" i="12"/>
  <c r="G189" i="12"/>
  <c r="I189" i="12"/>
  <c r="K189" i="12"/>
  <c r="M189" i="12"/>
  <c r="O189" i="12"/>
  <c r="Q189" i="12"/>
  <c r="V189" i="12"/>
  <c r="G191" i="12"/>
  <c r="M191" i="12" s="1"/>
  <c r="I191" i="12"/>
  <c r="K191" i="12"/>
  <c r="O191" i="12"/>
  <c r="Q191" i="12"/>
  <c r="V191" i="12"/>
  <c r="G194" i="12"/>
  <c r="I194" i="12"/>
  <c r="K194" i="12"/>
  <c r="M194" i="12"/>
  <c r="O194" i="12"/>
  <c r="Q194" i="12"/>
  <c r="V194" i="12"/>
  <c r="G199" i="12"/>
  <c r="M199" i="12" s="1"/>
  <c r="I199" i="12"/>
  <c r="K199" i="12"/>
  <c r="O199" i="12"/>
  <c r="Q199" i="12"/>
  <c r="V199" i="12"/>
  <c r="G204" i="12"/>
  <c r="M204" i="12" s="1"/>
  <c r="I204" i="12"/>
  <c r="K204" i="12"/>
  <c r="O204" i="12"/>
  <c r="Q204" i="12"/>
  <c r="V204" i="12"/>
  <c r="G206" i="12"/>
  <c r="M206" i="12" s="1"/>
  <c r="I206" i="12"/>
  <c r="K206" i="12"/>
  <c r="O206" i="12"/>
  <c r="Q206" i="12"/>
  <c r="V206" i="12"/>
  <c r="G207" i="12"/>
  <c r="I207" i="12"/>
  <c r="K207" i="12"/>
  <c r="M207" i="12"/>
  <c r="O207" i="12"/>
  <c r="Q207" i="12"/>
  <c r="V207" i="12"/>
  <c r="G212" i="12"/>
  <c r="M212" i="12" s="1"/>
  <c r="I212" i="12"/>
  <c r="K212" i="12"/>
  <c r="O212" i="12"/>
  <c r="Q212" i="12"/>
  <c r="V212" i="12"/>
  <c r="G216" i="12"/>
  <c r="M216" i="12" s="1"/>
  <c r="I216" i="12"/>
  <c r="K216" i="12"/>
  <c r="O216" i="12"/>
  <c r="Q216" i="12"/>
  <c r="V216" i="12"/>
  <c r="G218" i="12"/>
  <c r="M218" i="12" s="1"/>
  <c r="I218" i="12"/>
  <c r="K218" i="12"/>
  <c r="O218" i="12"/>
  <c r="Q218" i="12"/>
  <c r="V218" i="12"/>
  <c r="G220" i="12"/>
  <c r="M220" i="12" s="1"/>
  <c r="I220" i="12"/>
  <c r="K220" i="12"/>
  <c r="K219" i="12" s="1"/>
  <c r="O220" i="12"/>
  <c r="Q220" i="12"/>
  <c r="V220" i="12"/>
  <c r="G221" i="12"/>
  <c r="M221" i="12" s="1"/>
  <c r="I221" i="12"/>
  <c r="K221" i="12"/>
  <c r="O221" i="12"/>
  <c r="Q221" i="12"/>
  <c r="V221" i="12"/>
  <c r="V219" i="12" s="1"/>
  <c r="G222" i="12"/>
  <c r="M222" i="12" s="1"/>
  <c r="I222" i="12"/>
  <c r="K222" i="12"/>
  <c r="O222" i="12"/>
  <c r="Q222" i="12"/>
  <c r="V222" i="12"/>
  <c r="G224" i="12"/>
  <c r="I224" i="12"/>
  <c r="K224" i="12"/>
  <c r="O224" i="12"/>
  <c r="Q224" i="12"/>
  <c r="V224" i="12"/>
  <c r="G226" i="12"/>
  <c r="M226" i="12" s="1"/>
  <c r="I226" i="12"/>
  <c r="K226" i="12"/>
  <c r="O226" i="12"/>
  <c r="Q226" i="12"/>
  <c r="V226" i="12"/>
  <c r="G227" i="12"/>
  <c r="M227" i="12" s="1"/>
  <c r="I227" i="12"/>
  <c r="K227" i="12"/>
  <c r="O227" i="12"/>
  <c r="Q227" i="12"/>
  <c r="V227" i="12"/>
  <c r="G229" i="12"/>
  <c r="M229" i="12" s="1"/>
  <c r="I229" i="12"/>
  <c r="K229" i="12"/>
  <c r="O229" i="12"/>
  <c r="Q229" i="12"/>
  <c r="V229" i="12"/>
  <c r="G230" i="12"/>
  <c r="I230" i="12"/>
  <c r="K230" i="12"/>
  <c r="M230" i="12"/>
  <c r="O230" i="12"/>
  <c r="Q230" i="12"/>
  <c r="V230" i="12"/>
  <c r="G233" i="12"/>
  <c r="M233" i="12" s="1"/>
  <c r="I233" i="12"/>
  <c r="K233" i="12"/>
  <c r="O233" i="12"/>
  <c r="Q233" i="12"/>
  <c r="V233" i="12"/>
  <c r="G235" i="12"/>
  <c r="M235" i="12" s="1"/>
  <c r="I235" i="12"/>
  <c r="K235" i="12"/>
  <c r="O235" i="12"/>
  <c r="Q235" i="12"/>
  <c r="V235" i="12"/>
  <c r="G236" i="12"/>
  <c r="I236" i="12"/>
  <c r="K236" i="12"/>
  <c r="M236" i="12"/>
  <c r="O236" i="12"/>
  <c r="Q236" i="12"/>
  <c r="V236" i="12"/>
  <c r="G237" i="12"/>
  <c r="M237" i="12" s="1"/>
  <c r="I237" i="12"/>
  <c r="K237" i="12"/>
  <c r="O237" i="12"/>
  <c r="Q237" i="12"/>
  <c r="V237" i="12"/>
  <c r="G238" i="12"/>
  <c r="M238" i="12" s="1"/>
  <c r="I238" i="12"/>
  <c r="K238" i="12"/>
  <c r="O238" i="12"/>
  <c r="Q238" i="12"/>
  <c r="V238" i="12"/>
  <c r="G240" i="12"/>
  <c r="M240" i="12" s="1"/>
  <c r="I240" i="12"/>
  <c r="K240" i="12"/>
  <c r="O240" i="12"/>
  <c r="Q240" i="12"/>
  <c r="V240" i="12"/>
  <c r="G242" i="12"/>
  <c r="I242" i="12"/>
  <c r="K242" i="12"/>
  <c r="O242" i="12"/>
  <c r="Q242" i="12"/>
  <c r="V242" i="12"/>
  <c r="G246" i="12"/>
  <c r="M246" i="12" s="1"/>
  <c r="I246" i="12"/>
  <c r="K246" i="12"/>
  <c r="O246" i="12"/>
  <c r="Q246" i="12"/>
  <c r="V246" i="12"/>
  <c r="G251" i="12"/>
  <c r="I251" i="12"/>
  <c r="K251" i="12"/>
  <c r="M251" i="12"/>
  <c r="O251" i="12"/>
  <c r="Q251" i="12"/>
  <c r="V251" i="12"/>
  <c r="G255" i="12"/>
  <c r="M255" i="12" s="1"/>
  <c r="I255" i="12"/>
  <c r="K255" i="12"/>
  <c r="O255" i="12"/>
  <c r="Q255" i="12"/>
  <c r="V255" i="12"/>
  <c r="G259" i="12"/>
  <c r="M259" i="12" s="1"/>
  <c r="I259" i="12"/>
  <c r="K259" i="12"/>
  <c r="O259" i="12"/>
  <c r="Q259" i="12"/>
  <c r="V259" i="12"/>
  <c r="G263" i="12"/>
  <c r="M263" i="12" s="1"/>
  <c r="I263" i="12"/>
  <c r="K263" i="12"/>
  <c r="O263" i="12"/>
  <c r="Q263" i="12"/>
  <c r="V263" i="12"/>
  <c r="G268" i="12"/>
  <c r="I268" i="12"/>
  <c r="K268" i="12"/>
  <c r="M268" i="12"/>
  <c r="O268" i="12"/>
  <c r="Q268" i="12"/>
  <c r="V268" i="12"/>
  <c r="G270" i="12"/>
  <c r="I270" i="12"/>
  <c r="K270" i="12"/>
  <c r="M270" i="12"/>
  <c r="O270" i="12"/>
  <c r="Q270" i="12"/>
  <c r="V270" i="12"/>
  <c r="G271" i="12"/>
  <c r="M271" i="12" s="1"/>
  <c r="I271" i="12"/>
  <c r="K271" i="12"/>
  <c r="O271" i="12"/>
  <c r="Q271" i="12"/>
  <c r="V271" i="12"/>
  <c r="G273" i="12"/>
  <c r="I273" i="12"/>
  <c r="K273" i="12"/>
  <c r="M273" i="12"/>
  <c r="O273" i="12"/>
  <c r="Q273" i="12"/>
  <c r="V273" i="12"/>
  <c r="G274" i="12"/>
  <c r="M274" i="12" s="1"/>
  <c r="I274" i="12"/>
  <c r="K274" i="12"/>
  <c r="O274" i="12"/>
  <c r="Q274" i="12"/>
  <c r="V274" i="12"/>
  <c r="G275" i="12"/>
  <c r="M275" i="12" s="1"/>
  <c r="I275" i="12"/>
  <c r="K275" i="12"/>
  <c r="O275" i="12"/>
  <c r="Q275" i="12"/>
  <c r="V275" i="12"/>
  <c r="G278" i="12"/>
  <c r="M278" i="12" s="1"/>
  <c r="I278" i="12"/>
  <c r="K278" i="12"/>
  <c r="O278" i="12"/>
  <c r="Q278" i="12"/>
  <c r="V278" i="12"/>
  <c r="G281" i="12"/>
  <c r="I281" i="12"/>
  <c r="K281" i="12"/>
  <c r="M281" i="12"/>
  <c r="O281" i="12"/>
  <c r="Q281" i="12"/>
  <c r="V281" i="12"/>
  <c r="G283" i="12"/>
  <c r="M283" i="12" s="1"/>
  <c r="I283" i="12"/>
  <c r="K283" i="12"/>
  <c r="O283" i="12"/>
  <c r="Q283" i="12"/>
  <c r="V283" i="12"/>
  <c r="G287" i="12"/>
  <c r="M287" i="12" s="1"/>
  <c r="I287" i="12"/>
  <c r="K287" i="12"/>
  <c r="O287" i="12"/>
  <c r="Q287" i="12"/>
  <c r="V287" i="12"/>
  <c r="G289" i="12"/>
  <c r="M289" i="12" s="1"/>
  <c r="I289" i="12"/>
  <c r="K289" i="12"/>
  <c r="O289" i="12"/>
  <c r="Q289" i="12"/>
  <c r="V289" i="12"/>
  <c r="G290" i="12"/>
  <c r="I290" i="12"/>
  <c r="K290" i="12"/>
  <c r="M290" i="12"/>
  <c r="O290" i="12"/>
  <c r="Q290" i="12"/>
  <c r="V290" i="12"/>
  <c r="G291" i="12"/>
  <c r="I291" i="12"/>
  <c r="K291" i="12"/>
  <c r="M291" i="12"/>
  <c r="O291" i="12"/>
  <c r="Q291" i="12"/>
  <c r="V291" i="12"/>
  <c r="G292" i="12"/>
  <c r="M292" i="12" s="1"/>
  <c r="I292" i="12"/>
  <c r="K292" i="12"/>
  <c r="O292" i="12"/>
  <c r="Q292" i="12"/>
  <c r="V292" i="12"/>
  <c r="G293" i="12"/>
  <c r="M293" i="12" s="1"/>
  <c r="I293" i="12"/>
  <c r="K293" i="12"/>
  <c r="O293" i="12"/>
  <c r="Q293" i="12"/>
  <c r="V293" i="12"/>
  <c r="G294" i="12"/>
  <c r="M294" i="12" s="1"/>
  <c r="I294" i="12"/>
  <c r="K294" i="12"/>
  <c r="O294" i="12"/>
  <c r="Q294" i="12"/>
  <c r="V294" i="12"/>
  <c r="V295" i="12"/>
  <c r="G296" i="12"/>
  <c r="I296" i="12"/>
  <c r="I295" i="12" s="1"/>
  <c r="K296" i="12"/>
  <c r="K295" i="12" s="1"/>
  <c r="O296" i="12"/>
  <c r="O295" i="12" s="1"/>
  <c r="Q296" i="12"/>
  <c r="Q295" i="12" s="1"/>
  <c r="V296" i="12"/>
  <c r="G299" i="12"/>
  <c r="M299" i="12" s="1"/>
  <c r="I299" i="12"/>
  <c r="K299" i="12"/>
  <c r="O299" i="12"/>
  <c r="Q299" i="12"/>
  <c r="V299" i="12"/>
  <c r="G302" i="12"/>
  <c r="I302" i="12"/>
  <c r="K302" i="12"/>
  <c r="M302" i="12"/>
  <c r="O302" i="12"/>
  <c r="Q302" i="12"/>
  <c r="V302" i="12"/>
  <c r="G303" i="12"/>
  <c r="M303" i="12" s="1"/>
  <c r="I303" i="12"/>
  <c r="K303" i="12"/>
  <c r="O303" i="12"/>
  <c r="Q303" i="12"/>
  <c r="V303" i="12"/>
  <c r="G304" i="12"/>
  <c r="M304" i="12" s="1"/>
  <c r="I304" i="12"/>
  <c r="K304" i="12"/>
  <c r="O304" i="12"/>
  <c r="Q304" i="12"/>
  <c r="V304" i="12"/>
  <c r="G305" i="12"/>
  <c r="I305" i="12"/>
  <c r="K305" i="12"/>
  <c r="M305" i="12"/>
  <c r="O305" i="12"/>
  <c r="Q305" i="12"/>
  <c r="V305" i="12"/>
  <c r="G306" i="12"/>
  <c r="M306" i="12" s="1"/>
  <c r="I306" i="12"/>
  <c r="K306" i="12"/>
  <c r="O306" i="12"/>
  <c r="Q306" i="12"/>
  <c r="V306" i="12"/>
  <c r="G307" i="12"/>
  <c r="M307" i="12" s="1"/>
  <c r="I307" i="12"/>
  <c r="K307" i="12"/>
  <c r="O307" i="12"/>
  <c r="Q307" i="12"/>
  <c r="V307" i="12"/>
  <c r="G308" i="12"/>
  <c r="M308" i="12" s="1"/>
  <c r="I308" i="12"/>
  <c r="K308" i="12"/>
  <c r="O308" i="12"/>
  <c r="Q308" i="12"/>
  <c r="V308" i="12"/>
  <c r="G309" i="12"/>
  <c r="M309" i="12" s="1"/>
  <c r="I309" i="12"/>
  <c r="K309" i="12"/>
  <c r="O309" i="12"/>
  <c r="Q309" i="12"/>
  <c r="V309" i="12"/>
  <c r="G312" i="12"/>
  <c r="I312" i="12"/>
  <c r="K312" i="12"/>
  <c r="O312" i="12"/>
  <c r="Q312" i="12"/>
  <c r="V312" i="12"/>
  <c r="G315" i="12"/>
  <c r="M315" i="12" s="1"/>
  <c r="I315" i="12"/>
  <c r="K315" i="12"/>
  <c r="O315" i="12"/>
  <c r="Q315" i="12"/>
  <c r="V315" i="12"/>
  <c r="G316" i="12"/>
  <c r="M316" i="12" s="1"/>
  <c r="I316" i="12"/>
  <c r="K316" i="12"/>
  <c r="O316" i="12"/>
  <c r="Q316" i="12"/>
  <c r="V316" i="12"/>
  <c r="G317" i="12"/>
  <c r="I317" i="12"/>
  <c r="K317" i="12"/>
  <c r="M317" i="12"/>
  <c r="O317" i="12"/>
  <c r="Q317" i="12"/>
  <c r="V317" i="12"/>
  <c r="G318" i="12"/>
  <c r="M318" i="12" s="1"/>
  <c r="I318" i="12"/>
  <c r="K318" i="12"/>
  <c r="O318" i="12"/>
  <c r="Q318" i="12"/>
  <c r="V318" i="12"/>
  <c r="G321" i="12"/>
  <c r="M321" i="12" s="1"/>
  <c r="I321" i="12"/>
  <c r="I320" i="12" s="1"/>
  <c r="K321" i="12"/>
  <c r="O321" i="12"/>
  <c r="Q321" i="12"/>
  <c r="V321" i="12"/>
  <c r="G325" i="12"/>
  <c r="M325" i="12" s="1"/>
  <c r="I325" i="12"/>
  <c r="K325" i="12"/>
  <c r="O325" i="12"/>
  <c r="Q325" i="12"/>
  <c r="Q320" i="12" s="1"/>
  <c r="V325" i="12"/>
  <c r="G329" i="12"/>
  <c r="I329" i="12"/>
  <c r="K329" i="12"/>
  <c r="O329" i="12"/>
  <c r="Q329" i="12"/>
  <c r="V329" i="12"/>
  <c r="Q331" i="12"/>
  <c r="G332" i="12"/>
  <c r="I332" i="12"/>
  <c r="K332" i="12"/>
  <c r="M332" i="12"/>
  <c r="O332" i="12"/>
  <c r="Q332" i="12"/>
  <c r="V332" i="12"/>
  <c r="V331" i="12" s="1"/>
  <c r="G333" i="12"/>
  <c r="I333" i="12"/>
  <c r="K333" i="12"/>
  <c r="M333" i="12"/>
  <c r="O333" i="12"/>
  <c r="Q333" i="12"/>
  <c r="V333" i="12"/>
  <c r="G335" i="12"/>
  <c r="I335" i="12"/>
  <c r="K335" i="12"/>
  <c r="O335" i="12"/>
  <c r="Q335" i="12"/>
  <c r="V335" i="12"/>
  <c r="G336" i="12"/>
  <c r="M336" i="12" s="1"/>
  <c r="I336" i="12"/>
  <c r="K336" i="12"/>
  <c r="O336" i="12"/>
  <c r="Q336" i="12"/>
  <c r="V336" i="12"/>
  <c r="G339" i="12"/>
  <c r="M339" i="12" s="1"/>
  <c r="I339" i="12"/>
  <c r="K339" i="12"/>
  <c r="O339" i="12"/>
  <c r="Q339" i="12"/>
  <c r="V339" i="12"/>
  <c r="G340" i="12"/>
  <c r="M340" i="12" s="1"/>
  <c r="I340" i="12"/>
  <c r="K340" i="12"/>
  <c r="O340" i="12"/>
  <c r="Q340" i="12"/>
  <c r="V340" i="12"/>
  <c r="G341" i="12"/>
  <c r="M341" i="12" s="1"/>
  <c r="I341" i="12"/>
  <c r="K341" i="12"/>
  <c r="O341" i="12"/>
  <c r="Q341" i="12"/>
  <c r="V341" i="12"/>
  <c r="G342" i="12"/>
  <c r="I342" i="12"/>
  <c r="K342" i="12"/>
  <c r="M342" i="12"/>
  <c r="O342" i="12"/>
  <c r="Q342" i="12"/>
  <c r="V342" i="12"/>
  <c r="G343" i="12"/>
  <c r="M343" i="12" s="1"/>
  <c r="I343" i="12"/>
  <c r="K343" i="12"/>
  <c r="O343" i="12"/>
  <c r="Q343" i="12"/>
  <c r="V343" i="12"/>
  <c r="G344" i="12"/>
  <c r="M344" i="12" s="1"/>
  <c r="I344" i="12"/>
  <c r="K344" i="12"/>
  <c r="O344" i="12"/>
  <c r="Q344" i="12"/>
  <c r="V344" i="12"/>
  <c r="G346" i="12"/>
  <c r="M346" i="12" s="1"/>
  <c r="I346" i="12"/>
  <c r="K346" i="12"/>
  <c r="O346" i="12"/>
  <c r="Q346" i="12"/>
  <c r="V346" i="12"/>
  <c r="G347" i="12"/>
  <c r="I347" i="12"/>
  <c r="K347" i="12"/>
  <c r="M347" i="12"/>
  <c r="O347" i="12"/>
  <c r="Q347" i="12"/>
  <c r="V347" i="12"/>
  <c r="G348" i="12"/>
  <c r="M348" i="12" s="1"/>
  <c r="I348" i="12"/>
  <c r="K348" i="12"/>
  <c r="O348" i="12"/>
  <c r="Q348" i="12"/>
  <c r="V348" i="12"/>
  <c r="G349" i="12"/>
  <c r="M349" i="12" s="1"/>
  <c r="I349" i="12"/>
  <c r="K349" i="12"/>
  <c r="O349" i="12"/>
  <c r="Q349" i="12"/>
  <c r="V349" i="12"/>
  <c r="G350" i="12"/>
  <c r="M350" i="12" s="1"/>
  <c r="I350" i="12"/>
  <c r="K350" i="12"/>
  <c r="O350" i="12"/>
  <c r="Q350" i="12"/>
  <c r="V350" i="12"/>
  <c r="G351" i="12"/>
  <c r="I351" i="12"/>
  <c r="K351" i="12"/>
  <c r="M351" i="12"/>
  <c r="O351" i="12"/>
  <c r="Q351" i="12"/>
  <c r="V351" i="12"/>
  <c r="G352" i="12"/>
  <c r="I352" i="12"/>
  <c r="K352" i="12"/>
  <c r="M352" i="12"/>
  <c r="O352" i="12"/>
  <c r="Q352" i="12"/>
  <c r="V352" i="12"/>
  <c r="G353" i="12"/>
  <c r="M353" i="12" s="1"/>
  <c r="I353" i="12"/>
  <c r="K353" i="12"/>
  <c r="O353" i="12"/>
  <c r="Q353" i="12"/>
  <c r="V353" i="12"/>
  <c r="G354" i="12"/>
  <c r="M354" i="12" s="1"/>
  <c r="I354" i="12"/>
  <c r="K354" i="12"/>
  <c r="O354" i="12"/>
  <c r="Q354" i="12"/>
  <c r="V354" i="12"/>
  <c r="K356" i="12"/>
  <c r="V356" i="12"/>
  <c r="G357" i="12"/>
  <c r="M357" i="12" s="1"/>
  <c r="I357" i="12"/>
  <c r="K357" i="12"/>
  <c r="O357" i="12"/>
  <c r="Q357" i="12"/>
  <c r="V357" i="12"/>
  <c r="G358" i="12"/>
  <c r="M358" i="12" s="1"/>
  <c r="I358" i="12"/>
  <c r="K358" i="12"/>
  <c r="O358" i="12"/>
  <c r="Q358" i="12"/>
  <c r="V358" i="12"/>
  <c r="G359" i="12"/>
  <c r="M359" i="12" s="1"/>
  <c r="I359" i="12"/>
  <c r="K359" i="12"/>
  <c r="O359" i="12"/>
  <c r="Q359" i="12"/>
  <c r="V359" i="12"/>
  <c r="G360" i="12"/>
  <c r="I360" i="12"/>
  <c r="K360" i="12"/>
  <c r="M360" i="12"/>
  <c r="O360" i="12"/>
  <c r="Q360" i="12"/>
  <c r="V360" i="12"/>
  <c r="G361" i="12"/>
  <c r="I361" i="12"/>
  <c r="K361" i="12"/>
  <c r="M361" i="12"/>
  <c r="O361" i="12"/>
  <c r="Q361" i="12"/>
  <c r="V361" i="12"/>
  <c r="G364" i="12"/>
  <c r="M364" i="12" s="1"/>
  <c r="I364" i="12"/>
  <c r="K364" i="12"/>
  <c r="O364" i="12"/>
  <c r="Q364" i="12"/>
  <c r="V364" i="12"/>
  <c r="G365" i="12"/>
  <c r="I365" i="12"/>
  <c r="K365" i="12"/>
  <c r="M365" i="12"/>
  <c r="O365" i="12"/>
  <c r="Q365" i="12"/>
  <c r="V365" i="12"/>
  <c r="G366" i="12"/>
  <c r="M366" i="12" s="1"/>
  <c r="I366" i="12"/>
  <c r="K366" i="12"/>
  <c r="O366" i="12"/>
  <c r="Q366" i="12"/>
  <c r="V366" i="12"/>
  <c r="G368" i="12"/>
  <c r="M368" i="12" s="1"/>
  <c r="I368" i="12"/>
  <c r="K368" i="12"/>
  <c r="O368" i="12"/>
  <c r="O363" i="12" s="1"/>
  <c r="Q368" i="12"/>
  <c r="V368" i="12"/>
  <c r="G369" i="12"/>
  <c r="M369" i="12" s="1"/>
  <c r="I369" i="12"/>
  <c r="K369" i="12"/>
  <c r="O369" i="12"/>
  <c r="Q369" i="12"/>
  <c r="V369" i="12"/>
  <c r="G370" i="12"/>
  <c r="I370" i="12"/>
  <c r="K370" i="12"/>
  <c r="M370" i="12"/>
  <c r="O370" i="12"/>
  <c r="Q370" i="12"/>
  <c r="V370" i="12"/>
  <c r="G371" i="12"/>
  <c r="M371" i="12" s="1"/>
  <c r="I371" i="12"/>
  <c r="K371" i="12"/>
  <c r="O371" i="12"/>
  <c r="Q371" i="12"/>
  <c r="V371" i="12"/>
  <c r="G372" i="12"/>
  <c r="M372" i="12" s="1"/>
  <c r="I372" i="12"/>
  <c r="K372" i="12"/>
  <c r="O372" i="12"/>
  <c r="Q372" i="12"/>
  <c r="V372" i="12"/>
  <c r="G375" i="12"/>
  <c r="I375" i="12"/>
  <c r="I374" i="12" s="1"/>
  <c r="K375" i="12"/>
  <c r="K374" i="12" s="1"/>
  <c r="M375" i="12"/>
  <c r="O375" i="12"/>
  <c r="Q375" i="12"/>
  <c r="Q374" i="12" s="1"/>
  <c r="V375" i="12"/>
  <c r="G376" i="12"/>
  <c r="M376" i="12" s="1"/>
  <c r="I376" i="12"/>
  <c r="K376" i="12"/>
  <c r="O376" i="12"/>
  <c r="Q376" i="12"/>
  <c r="V376" i="12"/>
  <c r="G377" i="12"/>
  <c r="I377" i="12"/>
  <c r="K377" i="12"/>
  <c r="O377" i="12"/>
  <c r="O374" i="12" s="1"/>
  <c r="Q377" i="12"/>
  <c r="V377" i="12"/>
  <c r="G380" i="12"/>
  <c r="M380" i="12" s="1"/>
  <c r="I380" i="12"/>
  <c r="K380" i="12"/>
  <c r="O380" i="12"/>
  <c r="Q380" i="12"/>
  <c r="V380" i="12"/>
  <c r="G381" i="12"/>
  <c r="I381" i="12"/>
  <c r="K381" i="12"/>
  <c r="M381" i="12"/>
  <c r="O381" i="12"/>
  <c r="Q381" i="12"/>
  <c r="V381" i="12"/>
  <c r="G382" i="12"/>
  <c r="I382" i="12"/>
  <c r="K382" i="12"/>
  <c r="O382" i="12"/>
  <c r="Q382" i="12"/>
  <c r="V382" i="12"/>
  <c r="G383" i="12"/>
  <c r="M383" i="12" s="1"/>
  <c r="I383" i="12"/>
  <c r="K383" i="12"/>
  <c r="O383" i="12"/>
  <c r="Q383" i="12"/>
  <c r="V383" i="12"/>
  <c r="G384" i="12"/>
  <c r="I384" i="12"/>
  <c r="K384" i="12"/>
  <c r="M384" i="12"/>
  <c r="O384" i="12"/>
  <c r="Q384" i="12"/>
  <c r="V384" i="12"/>
  <c r="G385" i="12"/>
  <c r="M385" i="12" s="1"/>
  <c r="I385" i="12"/>
  <c r="K385" i="12"/>
  <c r="O385" i="12"/>
  <c r="Q385" i="12"/>
  <c r="V385" i="12"/>
  <c r="G386" i="12"/>
  <c r="M386" i="12" s="1"/>
  <c r="I386" i="12"/>
  <c r="K386" i="12"/>
  <c r="O386" i="12"/>
  <c r="Q386" i="12"/>
  <c r="V386" i="12"/>
  <c r="G387" i="12"/>
  <c r="M387" i="12" s="1"/>
  <c r="I387" i="12"/>
  <c r="K387" i="12"/>
  <c r="O387" i="12"/>
  <c r="Q387" i="12"/>
  <c r="V387" i="12"/>
  <c r="G389" i="12"/>
  <c r="I389" i="12"/>
  <c r="K389" i="12"/>
  <c r="K388" i="12" s="1"/>
  <c r="M389" i="12"/>
  <c r="O389" i="12"/>
  <c r="Q389" i="12"/>
  <c r="V389" i="12"/>
  <c r="G390" i="12"/>
  <c r="M390" i="12" s="1"/>
  <c r="I390" i="12"/>
  <c r="K390" i="12"/>
  <c r="O390" i="12"/>
  <c r="Q390" i="12"/>
  <c r="V390" i="12"/>
  <c r="V388" i="12" s="1"/>
  <c r="G392" i="12"/>
  <c r="M392" i="12" s="1"/>
  <c r="I392" i="12"/>
  <c r="I391" i="12" s="1"/>
  <c r="K392" i="12"/>
  <c r="K391" i="12" s="1"/>
  <c r="O392" i="12"/>
  <c r="Q392" i="12"/>
  <c r="Q391" i="12" s="1"/>
  <c r="V392" i="12"/>
  <c r="G393" i="12"/>
  <c r="I393" i="12"/>
  <c r="K393" i="12"/>
  <c r="M393" i="12"/>
  <c r="O393" i="12"/>
  <c r="Q393" i="12"/>
  <c r="V393" i="12"/>
  <c r="G394" i="12"/>
  <c r="I394" i="12"/>
  <c r="K394" i="12"/>
  <c r="O394" i="12"/>
  <c r="Q394" i="12"/>
  <c r="V394" i="12"/>
  <c r="G396" i="12"/>
  <c r="I396" i="12"/>
  <c r="K396" i="12"/>
  <c r="M396" i="12"/>
  <c r="O396" i="12"/>
  <c r="Q396" i="12"/>
  <c r="Q395" i="12" s="1"/>
  <c r="V396" i="12"/>
  <c r="G397" i="12"/>
  <c r="M397" i="12" s="1"/>
  <c r="I397" i="12"/>
  <c r="K397" i="12"/>
  <c r="O397" i="12"/>
  <c r="Q397" i="12"/>
  <c r="V397" i="12"/>
  <c r="G398" i="12"/>
  <c r="I398" i="12"/>
  <c r="K398" i="12"/>
  <c r="O398" i="12"/>
  <c r="O395" i="12" s="1"/>
  <c r="Q398" i="12"/>
  <c r="V398" i="12"/>
  <c r="G399" i="12"/>
  <c r="M399" i="12" s="1"/>
  <c r="I399" i="12"/>
  <c r="K399" i="12"/>
  <c r="O399" i="12"/>
  <c r="Q399" i="12"/>
  <c r="V399" i="12"/>
  <c r="AE401" i="12"/>
  <c r="F39" i="1" s="1"/>
  <c r="I20" i="1"/>
  <c r="AZ69" i="1"/>
  <c r="AZ67" i="1"/>
  <c r="H40" i="1"/>
  <c r="F55" i="1" l="1"/>
  <c r="O37" i="15"/>
  <c r="O123" i="12"/>
  <c r="I8" i="14"/>
  <c r="I395" i="12"/>
  <c r="V8" i="13"/>
  <c r="O19" i="14"/>
  <c r="G8" i="14"/>
  <c r="O113" i="16"/>
  <c r="K8" i="16"/>
  <c r="V39" i="17"/>
  <c r="G11" i="17"/>
  <c r="K39" i="18"/>
  <c r="I29" i="19"/>
  <c r="V338" i="12"/>
  <c r="K37" i="15"/>
  <c r="V8" i="16"/>
  <c r="I379" i="12"/>
  <c r="O65" i="12"/>
  <c r="O30" i="12"/>
  <c r="O8" i="13"/>
  <c r="K19" i="14"/>
  <c r="Q37" i="15"/>
  <c r="Q8" i="15"/>
  <c r="K113" i="16"/>
  <c r="G52" i="16"/>
  <c r="I108" i="1" s="1"/>
  <c r="V38" i="16"/>
  <c r="V15" i="17"/>
  <c r="I15" i="17"/>
  <c r="G13" i="17"/>
  <c r="I112" i="1" s="1"/>
  <c r="I39" i="18"/>
  <c r="I8" i="18"/>
  <c r="K8" i="19"/>
  <c r="O8" i="19"/>
  <c r="V52" i="16"/>
  <c r="M174" i="12"/>
  <c r="K8" i="13"/>
  <c r="G67" i="15"/>
  <c r="I124" i="1" s="1"/>
  <c r="Q388" i="12"/>
  <c r="G223" i="12"/>
  <c r="I97" i="1" s="1"/>
  <c r="O174" i="12"/>
  <c r="K89" i="16"/>
  <c r="G35" i="19"/>
  <c r="I83" i="1" s="1"/>
  <c r="I331" i="12"/>
  <c r="V320" i="12"/>
  <c r="I232" i="12"/>
  <c r="G19" i="14"/>
  <c r="I80" i="1" s="1"/>
  <c r="Q113" i="16"/>
  <c r="O38" i="16"/>
  <c r="Q49" i="17"/>
  <c r="K39" i="17"/>
  <c r="AF50" i="18"/>
  <c r="G48" i="1" s="1"/>
  <c r="H48" i="1" s="1"/>
  <c r="I48" i="1" s="1"/>
  <c r="I8" i="20"/>
  <c r="V8" i="22"/>
  <c r="I298" i="12"/>
  <c r="K8" i="14"/>
  <c r="Q15" i="17"/>
  <c r="AF401" i="12"/>
  <c r="Q35" i="16"/>
  <c r="Q8" i="16"/>
  <c r="O39" i="17"/>
  <c r="V391" i="12"/>
  <c r="O320" i="12"/>
  <c r="Q298" i="12"/>
  <c r="V190" i="12"/>
  <c r="I174" i="12"/>
  <c r="G8" i="13"/>
  <c r="I37" i="15"/>
  <c r="I8" i="15"/>
  <c r="K38" i="16"/>
  <c r="O28" i="16"/>
  <c r="O49" i="17"/>
  <c r="K15" i="17"/>
  <c r="O15" i="17"/>
  <c r="V8" i="18"/>
  <c r="Q35" i="19"/>
  <c r="G8" i="19"/>
  <c r="O8" i="20"/>
  <c r="F51" i="1"/>
  <c r="I39" i="17"/>
  <c r="K331" i="12"/>
  <c r="O223" i="12"/>
  <c r="V19" i="14"/>
  <c r="K338" i="12"/>
  <c r="V223" i="12"/>
  <c r="AF30" i="14"/>
  <c r="G44" i="1" s="1"/>
  <c r="H44" i="1" s="1"/>
  <c r="I44" i="1" s="1"/>
  <c r="I19" i="14"/>
  <c r="Q52" i="16"/>
  <c r="K8" i="20"/>
  <c r="O391" i="12"/>
  <c r="I388" i="12"/>
  <c r="Q363" i="12"/>
  <c r="I356" i="12"/>
  <c r="O232" i="12"/>
  <c r="G232" i="12"/>
  <c r="I98" i="1" s="1"/>
  <c r="K223" i="12"/>
  <c r="V8" i="14"/>
  <c r="G89" i="16"/>
  <c r="I109" i="1" s="1"/>
  <c r="M29" i="16"/>
  <c r="M28" i="16" s="1"/>
  <c r="K49" i="17"/>
  <c r="Q39" i="17"/>
  <c r="O8" i="18"/>
  <c r="G8" i="20"/>
  <c r="O8" i="21"/>
  <c r="O8" i="15"/>
  <c r="Q272" i="12"/>
  <c r="Q356" i="12"/>
  <c r="O89" i="16"/>
  <c r="V49" i="17"/>
  <c r="I311" i="12"/>
  <c r="I272" i="12"/>
  <c r="I223" i="12"/>
  <c r="G174" i="12"/>
  <c r="I91" i="1" s="1"/>
  <c r="Q8" i="14"/>
  <c r="V37" i="15"/>
  <c r="V8" i="15"/>
  <c r="I52" i="16"/>
  <c r="Q38" i="16"/>
  <c r="I8" i="16"/>
  <c r="I49" i="17"/>
  <c r="Q8" i="19"/>
  <c r="G13" i="21"/>
  <c r="K8" i="22"/>
  <c r="H47" i="1"/>
  <c r="I47" i="1" s="1"/>
  <c r="G151" i="12"/>
  <c r="I90" i="1" s="1"/>
  <c r="V113" i="16"/>
  <c r="V395" i="12"/>
  <c r="Q379" i="12"/>
  <c r="O331" i="12"/>
  <c r="K320" i="12"/>
  <c r="Q8" i="13"/>
  <c r="I113" i="16"/>
  <c r="Q89" i="16"/>
  <c r="G49" i="17"/>
  <c r="I115" i="1" s="1"/>
  <c r="G15" i="17"/>
  <c r="I113" i="1" s="1"/>
  <c r="K8" i="18"/>
  <c r="I35" i="19"/>
  <c r="AF21" i="20"/>
  <c r="G50" i="1" s="1"/>
  <c r="H50" i="1" s="1"/>
  <c r="I50" i="1" s="1"/>
  <c r="V374" i="12"/>
  <c r="AF70" i="15"/>
  <c r="G45" i="1" s="1"/>
  <c r="H45" i="1" s="1"/>
  <c r="I45" i="1" s="1"/>
  <c r="K8" i="15"/>
  <c r="O190" i="12"/>
  <c r="O52" i="16"/>
  <c r="I38" i="16"/>
  <c r="Q39" i="18"/>
  <c r="Q8" i="18"/>
  <c r="V35" i="19"/>
  <c r="O29" i="19"/>
  <c r="V8" i="19"/>
  <c r="I8" i="19"/>
  <c r="V8" i="20"/>
  <c r="Q8" i="21"/>
  <c r="Q8" i="22"/>
  <c r="G395" i="12"/>
  <c r="I126" i="1" s="1"/>
  <c r="I19" i="1" s="1"/>
  <c r="K395" i="12"/>
  <c r="V232" i="12"/>
  <c r="M224" i="12"/>
  <c r="M223" i="12" s="1"/>
  <c r="I8" i="13"/>
  <c r="Q19" i="14"/>
  <c r="O8" i="14"/>
  <c r="G8" i="15"/>
  <c r="V89" i="16"/>
  <c r="I89" i="16"/>
  <c r="K52" i="16"/>
  <c r="O8" i="16"/>
  <c r="K8" i="17"/>
  <c r="O39" i="18"/>
  <c r="O35" i="19"/>
  <c r="K29" i="19"/>
  <c r="Q8" i="20"/>
  <c r="G23" i="1"/>
  <c r="AF13" i="22"/>
  <c r="M10" i="22"/>
  <c r="M8" i="22" s="1"/>
  <c r="AF13" i="21"/>
  <c r="M10" i="21"/>
  <c r="M8" i="21" s="1"/>
  <c r="M12" i="20"/>
  <c r="M8" i="20" s="1"/>
  <c r="M35" i="19"/>
  <c r="M29" i="19"/>
  <c r="AF43" i="19"/>
  <c r="G49" i="1" s="1"/>
  <c r="H49" i="1" s="1"/>
  <c r="I49" i="1" s="1"/>
  <c r="G29" i="19"/>
  <c r="I88" i="1" s="1"/>
  <c r="M38" i="19"/>
  <c r="M10" i="19"/>
  <c r="M8" i="19" s="1"/>
  <c r="M39" i="18"/>
  <c r="G39" i="18"/>
  <c r="I79" i="1" s="1"/>
  <c r="M12" i="18"/>
  <c r="M8" i="18" s="1"/>
  <c r="M39" i="17"/>
  <c r="M50" i="17"/>
  <c r="M49" i="17" s="1"/>
  <c r="G39" i="17"/>
  <c r="I114" i="1" s="1"/>
  <c r="M17" i="17"/>
  <c r="M15" i="17" s="1"/>
  <c r="M9" i="17"/>
  <c r="M8" i="17" s="1"/>
  <c r="AF76" i="17"/>
  <c r="G47" i="1" s="1"/>
  <c r="M38" i="16"/>
  <c r="M8" i="16"/>
  <c r="M113" i="16"/>
  <c r="M129" i="16"/>
  <c r="M128" i="16" s="1"/>
  <c r="G113" i="16"/>
  <c r="I110" i="1" s="1"/>
  <c r="M92" i="16"/>
  <c r="M89" i="16" s="1"/>
  <c r="M53" i="16"/>
  <c r="M52" i="16" s="1"/>
  <c r="G49" i="16"/>
  <c r="G38" i="16"/>
  <c r="M37" i="16"/>
  <c r="M35" i="16" s="1"/>
  <c r="M26" i="16"/>
  <c r="M25" i="16" s="1"/>
  <c r="G8" i="16"/>
  <c r="M8" i="15"/>
  <c r="G37" i="15"/>
  <c r="I82" i="1" s="1"/>
  <c r="M46" i="15"/>
  <c r="M37" i="15" s="1"/>
  <c r="M10" i="15"/>
  <c r="M8" i="14"/>
  <c r="M20" i="14"/>
  <c r="M19" i="14" s="1"/>
  <c r="AF84" i="13"/>
  <c r="G43" i="1" s="1"/>
  <c r="H43" i="1" s="1"/>
  <c r="I43" i="1" s="1"/>
  <c r="M12" i="13"/>
  <c r="M8" i="13" s="1"/>
  <c r="G391" i="12"/>
  <c r="I123" i="1" s="1"/>
  <c r="M394" i="12"/>
  <c r="M391" i="12" s="1"/>
  <c r="I241" i="12"/>
  <c r="I190" i="12"/>
  <c r="I151" i="12"/>
  <c r="O151" i="12"/>
  <c r="Q123" i="12"/>
  <c r="M123" i="12"/>
  <c r="K65" i="12"/>
  <c r="G65" i="12"/>
  <c r="I87" i="1" s="1"/>
  <c r="Q30" i="12"/>
  <c r="M30" i="12"/>
  <c r="Q338" i="12"/>
  <c r="M398" i="12"/>
  <c r="M395" i="12" s="1"/>
  <c r="O388" i="12"/>
  <c r="G388" i="12"/>
  <c r="I122" i="1" s="1"/>
  <c r="G379" i="12"/>
  <c r="I121" i="1" s="1"/>
  <c r="M382" i="12"/>
  <c r="M379" i="12" s="1"/>
  <c r="V379" i="12"/>
  <c r="K379" i="12"/>
  <c r="K363" i="12"/>
  <c r="G363" i="12"/>
  <c r="I119" i="1" s="1"/>
  <c r="O338" i="12"/>
  <c r="G338" i="12"/>
  <c r="I117" i="1" s="1"/>
  <c r="G320" i="12"/>
  <c r="I107" i="1" s="1"/>
  <c r="M329" i="12"/>
  <c r="M320" i="12" s="1"/>
  <c r="K311" i="12"/>
  <c r="Q311" i="12"/>
  <c r="G311" i="12"/>
  <c r="I106" i="1" s="1"/>
  <c r="M312" i="12"/>
  <c r="M311" i="12" s="1"/>
  <c r="G295" i="12"/>
  <c r="M296" i="12"/>
  <c r="M295" i="12" s="1"/>
  <c r="K241" i="12"/>
  <c r="Q241" i="12"/>
  <c r="G241" i="12"/>
  <c r="I99" i="1" s="1"/>
  <c r="M242" i="12"/>
  <c r="M241" i="12" s="1"/>
  <c r="Q232" i="12"/>
  <c r="M232" i="12"/>
  <c r="Q223" i="12"/>
  <c r="I219" i="12"/>
  <c r="O219" i="12"/>
  <c r="G219" i="12"/>
  <c r="I93" i="1" s="1"/>
  <c r="Q190" i="12"/>
  <c r="M190" i="12"/>
  <c r="V174" i="12"/>
  <c r="K174" i="12"/>
  <c r="Q151" i="12"/>
  <c r="M151" i="12"/>
  <c r="V65" i="12"/>
  <c r="I65" i="12"/>
  <c r="I8" i="12"/>
  <c r="M388" i="12"/>
  <c r="O379" i="12"/>
  <c r="V363" i="12"/>
  <c r="I363" i="12"/>
  <c r="O356" i="12"/>
  <c r="G356" i="12"/>
  <c r="I118" i="1" s="1"/>
  <c r="M338" i="12"/>
  <c r="V311" i="12"/>
  <c r="O311" i="12"/>
  <c r="O298" i="12"/>
  <c r="G298" i="12"/>
  <c r="I105" i="1" s="1"/>
  <c r="M298" i="12"/>
  <c r="O272" i="12"/>
  <c r="G272" i="12"/>
  <c r="I100" i="1" s="1"/>
  <c r="M272" i="12"/>
  <c r="V241" i="12"/>
  <c r="O241" i="12"/>
  <c r="Q219" i="12"/>
  <c r="M219" i="12"/>
  <c r="K123" i="12"/>
  <c r="G123" i="12"/>
  <c r="I89" i="1" s="1"/>
  <c r="Q65" i="12"/>
  <c r="M65" i="12"/>
  <c r="K30" i="12"/>
  <c r="G30" i="12"/>
  <c r="I86" i="1" s="1"/>
  <c r="K8" i="12"/>
  <c r="Q8" i="12"/>
  <c r="G8" i="12"/>
  <c r="M9" i="12"/>
  <c r="M8" i="12" s="1"/>
  <c r="G374" i="12"/>
  <c r="I120" i="1" s="1"/>
  <c r="M377" i="12"/>
  <c r="M374" i="12" s="1"/>
  <c r="M363" i="12"/>
  <c r="M356" i="12"/>
  <c r="I338" i="12"/>
  <c r="G331" i="12"/>
  <c r="I116" i="1" s="1"/>
  <c r="M335" i="12"/>
  <c r="M331" i="12" s="1"/>
  <c r="V298" i="12"/>
  <c r="K298" i="12"/>
  <c r="V272" i="12"/>
  <c r="K272" i="12"/>
  <c r="K232" i="12"/>
  <c r="K190" i="12"/>
  <c r="G190" i="12"/>
  <c r="I92" i="1" s="1"/>
  <c r="V123" i="12"/>
  <c r="I123" i="12"/>
  <c r="V30" i="12"/>
  <c r="I30" i="12"/>
  <c r="V8" i="12"/>
  <c r="O8" i="12"/>
  <c r="J28" i="1"/>
  <c r="J26" i="1"/>
  <c r="G38" i="1"/>
  <c r="F38" i="1"/>
  <c r="J23" i="1"/>
  <c r="J24" i="1"/>
  <c r="J25" i="1"/>
  <c r="J27" i="1"/>
  <c r="E24" i="1"/>
  <c r="E26" i="1"/>
  <c r="I101" i="1" l="1"/>
  <c r="I96" i="1"/>
  <c r="G76" i="17"/>
  <c r="G52" i="1"/>
  <c r="H52" i="1" s="1"/>
  <c r="I52" i="1" s="1"/>
  <c r="G51" i="1"/>
  <c r="G50" i="18"/>
  <c r="G54" i="1"/>
  <c r="H54" i="1" s="1"/>
  <c r="I54" i="1" s="1"/>
  <c r="G53" i="1"/>
  <c r="H53" i="1" s="1"/>
  <c r="I53" i="1" s="1"/>
  <c r="G42" i="1"/>
  <c r="H42" i="1" s="1"/>
  <c r="I42" i="1" s="1"/>
  <c r="G39" i="1"/>
  <c r="G41" i="1"/>
  <c r="H41" i="1" s="1"/>
  <c r="I41" i="1" s="1"/>
  <c r="I16" i="1"/>
  <c r="I21" i="1" s="1"/>
  <c r="I17" i="1"/>
  <c r="G30" i="14"/>
  <c r="G21" i="20"/>
  <c r="I104" i="1"/>
  <c r="H51" i="1"/>
  <c r="I51" i="1" s="1"/>
  <c r="I84" i="1"/>
  <c r="G84" i="13"/>
  <c r="G70" i="15"/>
  <c r="I81" i="1"/>
  <c r="I127" i="1" s="1"/>
  <c r="I85" i="1"/>
  <c r="G401" i="12"/>
  <c r="G132" i="16"/>
  <c r="I103" i="1"/>
  <c r="G43" i="19"/>
  <c r="A23" i="1"/>
  <c r="A24" i="1" s="1"/>
  <c r="G24" i="1" s="1"/>
  <c r="J125" i="1" l="1"/>
  <c r="J84" i="1"/>
  <c r="J108" i="1"/>
  <c r="J106" i="1"/>
  <c r="J107" i="1"/>
  <c r="J102" i="1"/>
  <c r="J117" i="1"/>
  <c r="J82" i="1"/>
  <c r="J116" i="1"/>
  <c r="J114" i="1"/>
  <c r="J109" i="1"/>
  <c r="J88" i="1"/>
  <c r="J94" i="1"/>
  <c r="J89" i="1"/>
  <c r="J113" i="1"/>
  <c r="J99" i="1"/>
  <c r="J81" i="1"/>
  <c r="J98" i="1"/>
  <c r="J123" i="1"/>
  <c r="J86" i="1"/>
  <c r="J122" i="1"/>
  <c r="J120" i="1"/>
  <c r="J111" i="1"/>
  <c r="J92" i="1"/>
  <c r="J90" i="1"/>
  <c r="J105" i="1"/>
  <c r="J96" i="1"/>
  <c r="J124" i="1"/>
  <c r="J91" i="1"/>
  <c r="J118" i="1"/>
  <c r="J121" i="1"/>
  <c r="J100" i="1"/>
  <c r="J104" i="1"/>
  <c r="J80" i="1"/>
  <c r="J93" i="1"/>
  <c r="J126" i="1"/>
  <c r="J103" i="1"/>
  <c r="J112" i="1"/>
  <c r="J83" i="1"/>
  <c r="J95" i="1"/>
  <c r="J101" i="1"/>
  <c r="J119" i="1"/>
  <c r="J85" i="1"/>
  <c r="J79" i="1"/>
  <c r="J87" i="1"/>
  <c r="J97" i="1"/>
  <c r="J115" i="1"/>
  <c r="J110" i="1"/>
  <c r="G55" i="1"/>
  <c r="H39" i="1"/>
  <c r="J127" i="1" l="1"/>
  <c r="I39" i="1"/>
  <c r="I55" i="1" s="1"/>
  <c r="H55" i="1"/>
  <c r="G25" i="1"/>
  <c r="G28" i="1"/>
  <c r="A25" i="1" l="1"/>
  <c r="A26" i="1" s="1"/>
  <c r="G26" i="1" s="1"/>
  <c r="A27" i="1"/>
  <c r="A29" i="1" s="1"/>
  <c r="G29" i="1" s="1"/>
  <c r="G27" i="1" s="1"/>
  <c r="J54" i="1"/>
  <c r="J53" i="1"/>
  <c r="J49" i="1"/>
  <c r="J50" i="1"/>
  <c r="J45" i="1"/>
  <c r="J41" i="1"/>
  <c r="J42" i="1"/>
  <c r="J52" i="1"/>
  <c r="J48" i="1"/>
  <c r="J46" i="1"/>
  <c r="J44" i="1"/>
  <c r="J39" i="1"/>
  <c r="J55" i="1" s="1"/>
  <c r="J51" i="1"/>
  <c r="J43" i="1"/>
  <c r="J47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>
  <authors>
    <author>Petr Hanzal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>
  <authors>
    <author>Petr Hanzal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>
  <authors>
    <author>Petr Hanzal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>
  <authors>
    <author>Petr Hanzal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Petr Hanzal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Petr Hanzal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Petr Hanzal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>
  <authors>
    <author>Petr Hanzal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>
  <authors>
    <author>Petr Hanzal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>
  <authors>
    <author>Petr Hanzal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>
  <authors>
    <author>Petr Hanzal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<sst xmlns="http://schemas.openxmlformats.org/spreadsheetml/2006/main" count="6074" uniqueCount="1396">
  <si>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</si>
  <si>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</si>
  <si>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</si>
  <si>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</si>
  <si>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</si>
  <si>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</si>
  <si>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</si>
  <si>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</si>
  <si>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</si>
  <si>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</si>
  <si>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</si>
  <si>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</si>
  <si>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</si>
  <si>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</si>
  <si>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</si>
  <si>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</si>
  <si>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</si>
  <si>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</si>
  <si>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</si>
  <si>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</si>
  <si>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</si>
  <si>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</si>
  <si>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</si>
  <si>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</si>
  <si>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</si>
  <si>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</si>
  <si>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</si>
  <si>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</si>
  <si>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</si>
  <si>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</si>
  <si>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</si>
  <si>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</si>
  <si>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</si>
  <si>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</si>
  <si>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</si>
  <si>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</si>
  <si>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</si>
  <si>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</si>
  <si>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</si>
  <si>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</si>
  <si>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</si>
  <si>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</si>
  <si>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</si>
  <si>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00063_6</t>
  </si>
  <si>
    <t>Stavební úpravy stávající školní vývařovny v Sázavě - STAVBA</t>
  </si>
  <si>
    <t>Stavba</t>
  </si>
  <si>
    <t>Stavební objekt</t>
  </si>
  <si>
    <t>01</t>
  </si>
  <si>
    <t>způsobilé</t>
  </si>
  <si>
    <t>Stavební</t>
  </si>
  <si>
    <t>02</t>
  </si>
  <si>
    <t>Elektro - Specifikace NN</t>
  </si>
  <si>
    <t>03</t>
  </si>
  <si>
    <t>Elektro - Rozváděč NN</t>
  </si>
  <si>
    <t>04</t>
  </si>
  <si>
    <t>Elektro - Specifikace SLB</t>
  </si>
  <si>
    <t>05</t>
  </si>
  <si>
    <t>ZTI</t>
  </si>
  <si>
    <t>06</t>
  </si>
  <si>
    <t>ÚT</t>
  </si>
  <si>
    <t>07</t>
  </si>
  <si>
    <t>VZT_1</t>
  </si>
  <si>
    <t>08</t>
  </si>
  <si>
    <t>VZT_2</t>
  </si>
  <si>
    <t>09</t>
  </si>
  <si>
    <t>VZT_4</t>
  </si>
  <si>
    <t>podmínečně způsobilé</t>
  </si>
  <si>
    <t>10</t>
  </si>
  <si>
    <t>Výtahy</t>
  </si>
  <si>
    <t>nezpůsobilé</t>
  </si>
  <si>
    <t>11</t>
  </si>
  <si>
    <t>Celkem za stavbu</t>
  </si>
  <si>
    <t>CZK</t>
  </si>
  <si>
    <t>#POPS</t>
  </si>
  <si>
    <t>Popis stavby: 00063_6 - Stavební úpravy stávající školní vývařovny v Sázavě - STAVBA</t>
  </si>
  <si>
    <t>#POPO</t>
  </si>
  <si>
    <t>Popis objektu: 01 - způsobilé</t>
  </si>
  <si>
    <t>#POPR</t>
  </si>
  <si>
    <t>Popis rozpočtu: 01 - Stavební</t>
  </si>
  <si>
    <t>Popis rozpočtu: 02 - Elektro - Specifikace NN</t>
  </si>
  <si>
    <t>Popis rozpočtu: 03 - Elektro - Rozváděč NN</t>
  </si>
  <si>
    <t>Popis rozpočtu: 04 - Elektro - Specifikace SLB</t>
  </si>
  <si>
    <t>Popis rozpočtu: 05 - ZTI</t>
  </si>
  <si>
    <t>Popis rozpočtu: 06 - ÚT</t>
  </si>
  <si>
    <t>Popis rozpočtu: 07 - VZT_1</t>
  </si>
  <si>
    <t>Popis rozpočtu: 08 - VZT_2</t>
  </si>
  <si>
    <t>Popis rozpočtu: 3 - VZT_4</t>
  </si>
  <si>
    <t>Popis rozpočtu: 09 - VZT_4</t>
  </si>
  <si>
    <t>Popis objektu: 02 - podmínečně způsobilé</t>
  </si>
  <si>
    <t>Popis rozpočtu: 10 - Výtahy</t>
  </si>
  <si>
    <t>Popis objektu: 03 - nezpůsobilé</t>
  </si>
  <si>
    <t>Popis rozpočtu: 11 - Ostatní náklady</t>
  </si>
  <si>
    <t>Rekapitulace dílů</t>
  </si>
  <si>
    <t>Typ dílu</t>
  </si>
  <si>
    <t>_2</t>
  </si>
  <si>
    <t>ostatní společné položky VZT</t>
  </si>
  <si>
    <t>_3</t>
  </si>
  <si>
    <t>RP</t>
  </si>
  <si>
    <t>_4</t>
  </si>
  <si>
    <t>Datová síť</t>
  </si>
  <si>
    <t>_5</t>
  </si>
  <si>
    <t>EZS</t>
  </si>
  <si>
    <t>0</t>
  </si>
  <si>
    <t>Nepřiřazený díl</t>
  </si>
  <si>
    <t>1</t>
  </si>
  <si>
    <t>Zemní práce</t>
  </si>
  <si>
    <t>2</t>
  </si>
  <si>
    <t>Základy,zvláštní zakládání</t>
  </si>
  <si>
    <t>3</t>
  </si>
  <si>
    <t>Svislé a kompletní konstrukce</t>
  </si>
  <si>
    <t>Zařízení č.3 - odtah sociálního zázemí</t>
  </si>
  <si>
    <t>4</t>
  </si>
  <si>
    <t>Vodorovné konstrukce</t>
  </si>
  <si>
    <t>61</t>
  </si>
  <si>
    <t>Upravy povrchů vnitřní</t>
  </si>
  <si>
    <t>62</t>
  </si>
  <si>
    <t>Upravy povrchů vnější</t>
  </si>
  <si>
    <t>63</t>
  </si>
  <si>
    <t>Podlahy a podlahové konstrukce</t>
  </si>
  <si>
    <t>64</t>
  </si>
  <si>
    <t>Výplně otvorů</t>
  </si>
  <si>
    <t>8</t>
  </si>
  <si>
    <t>Trubní vedení</t>
  </si>
  <si>
    <t>90</t>
  </si>
  <si>
    <t>Přípočty</t>
  </si>
  <si>
    <t>93</t>
  </si>
  <si>
    <t>Dokončovací práce inž.staveb</t>
  </si>
  <si>
    <t>94</t>
  </si>
  <si>
    <t>Lešení a stavební výtahy</t>
  </si>
  <si>
    <t>95</t>
  </si>
  <si>
    <t>Dokončovací kce na pozem.stav.</t>
  </si>
  <si>
    <t>96</t>
  </si>
  <si>
    <t>Bourání konstrukcí</t>
  </si>
  <si>
    <t>97</t>
  </si>
  <si>
    <t>Prorážení otvorů</t>
  </si>
  <si>
    <t>99</t>
  </si>
  <si>
    <t>Staveništní přesun hmot</t>
  </si>
  <si>
    <t>Pozice</t>
  </si>
  <si>
    <t>Zařízení č.1 -  větrání kuchyně</t>
  </si>
  <si>
    <t>Zařízení č.2 -  úprava větrání výdeje jídel ve 2.NP</t>
  </si>
  <si>
    <t>Zařízení č.4 -  odvod tepla od chlazení</t>
  </si>
  <si>
    <t>711</t>
  </si>
  <si>
    <t>Izolace proti vodě</t>
  </si>
  <si>
    <t>712</t>
  </si>
  <si>
    <t>Živičné krytiny</t>
  </si>
  <si>
    <t>713</t>
  </si>
  <si>
    <t>Izolace tepelné</t>
  </si>
  <si>
    <t>721</t>
  </si>
  <si>
    <t>Vnitřní kanalizace</t>
  </si>
  <si>
    <t>722</t>
  </si>
  <si>
    <t>Vnitřní vodovod</t>
  </si>
  <si>
    <t>725</t>
  </si>
  <si>
    <t>Zařizovací předměty</t>
  </si>
  <si>
    <t>726</t>
  </si>
  <si>
    <t>Instalační prefabrikáty</t>
  </si>
  <si>
    <t>732</t>
  </si>
  <si>
    <t>Strojovny</t>
  </si>
  <si>
    <t>733</t>
  </si>
  <si>
    <t>Rozvod potrubí</t>
  </si>
  <si>
    <t>734</t>
  </si>
  <si>
    <t>Armatury</t>
  </si>
  <si>
    <t>735</t>
  </si>
  <si>
    <t>Otopná tělesa</t>
  </si>
  <si>
    <t>764</t>
  </si>
  <si>
    <t>Konstrukce klempířské</t>
  </si>
  <si>
    <t>766</t>
  </si>
  <si>
    <t>Konstrukce truhlářské</t>
  </si>
  <si>
    <t>767</t>
  </si>
  <si>
    <t>Konstrukce zámečnické</t>
  </si>
  <si>
    <t>771</t>
  </si>
  <si>
    <t>Podlahy z dlaždic a obklady</t>
  </si>
  <si>
    <t>777</t>
  </si>
  <si>
    <t>Podlahy ze syntetických hmot</t>
  </si>
  <si>
    <t>781</t>
  </si>
  <si>
    <t>Obklady keramické</t>
  </si>
  <si>
    <t>783</t>
  </si>
  <si>
    <t>Nátěry</t>
  </si>
  <si>
    <t>784</t>
  </si>
  <si>
    <t>Malby</t>
  </si>
  <si>
    <t>799</t>
  </si>
  <si>
    <t>Ostatní</t>
  </si>
  <si>
    <t>M33</t>
  </si>
  <si>
    <t>Montáže dopravních zař. a vah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</si>
  <si>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</si>
  <si>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</si>
  <si>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</si>
  <si>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</si>
  <si>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</si>
  <si>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</si>
  <si>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</si>
  <si>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</si>
  <si>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</si>
  <si>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</si>
  <si>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</si>
  <si>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</si>
  <si>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</si>
  <si>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</si>
  <si>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</si>
  <si>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</si>
  <si>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</si>
  <si>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</si>
  <si>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</si>
  <si>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</si>
  <si>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</si>
  <si>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</si>
  <si>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</si>
  <si>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</si>
  <si>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</si>
  <si>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</si>
  <si>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</si>
  <si>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</si>
  <si>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</si>
  <si>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</si>
  <si>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</si>
  <si>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121100002RAA</t>
  </si>
  <si>
    <t>Sejmutí ornice uložení na deponii, zpětný přesun  rozprostření v tloušťce 200 mm</t>
  </si>
  <si>
    <t>m3</t>
  </si>
  <si>
    <t>AP-HSV</t>
  </si>
  <si>
    <t>RTS 25/ II</t>
  </si>
  <si>
    <t>Indiv</t>
  </si>
  <si>
    <t>Agregovaná položka</t>
  </si>
  <si>
    <t>Běžná</t>
  </si>
  <si>
    <t>POL2_0</t>
  </si>
  <si>
    <t>popř. lesní půdy s naložením, vodorovným přemístěním a složením na hromady nebo se zpětným přemístěním a rozprostřením.</t>
  </si>
  <si>
    <t>SPI</t>
  </si>
  <si>
    <t>2*0,3*9,14</t>
  </si>
  <si>
    <t>VV</t>
  </si>
  <si>
    <t>122101101R00</t>
  </si>
  <si>
    <t>Odkopávky a  prokopávky nezapažené v horninách 1 a 2  do 100 m3</t>
  </si>
  <si>
    <t>800-1</t>
  </si>
  <si>
    <t>Práce</t>
  </si>
  <si>
    <t>POL1_0</t>
  </si>
  <si>
    <t>s přehozením výkopku na vzdálenost do 3 m nebo s naložením na dopravní prostředek,</t>
  </si>
  <si>
    <t>2*9,14*0,75</t>
  </si>
  <si>
    <t>132200010RA0</t>
  </si>
  <si>
    <t>Hloubení rýh nezapažených šířky do 60 cm, v hornině 1 ÷ 4, odvoz do 1 000 m, uložení na skládku</t>
  </si>
  <si>
    <t>0,7*(9,14+9,14-1,7)*0,75</t>
  </si>
  <si>
    <t>0,7*9,6*(1,8+0,3+0,7)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</si>
  <si>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</si>
  <si>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</si>
  <si>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</si>
  <si>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13,71+27,5205</t>
  </si>
  <si>
    <t>167101101R00</t>
  </si>
  <si>
    <t>Nakládání, skládání, překládání neulehlého výkopku nakládání výkopku  do 100 m3, z horniny 1 až 4</t>
  </si>
  <si>
    <t>171201101R00</t>
  </si>
  <si>
    <t>Uložení sypaniny do násypů nezhutněných</t>
  </si>
  <si>
    <t>199000005R00</t>
  </si>
  <si>
    <t>Poplatky za skládku zeminy 1- 4, skupina 17 05 04 z Katalogu odpadů</t>
  </si>
  <si>
    <t>t</t>
  </si>
  <si>
    <t>174100050RAD</t>
  </si>
  <si>
    <t>Zásyp jam, rýh a šachet štěrkopískem, dovoz ze vzdálenosti 15 000 m, Kamenivo přírodní těžené; bez stanovené kvality; frakce 0,0 až 32,0 mm</t>
  </si>
  <si>
    <t>sypaninou s vodorovnou přepravou k místu zásypu, uložením ve vrstvách a zhutněním.</t>
  </si>
  <si>
    <t>0,75*9,14*1,9</t>
  </si>
  <si>
    <t>1,2*1,447*9,6</t>
  </si>
  <si>
    <t>0,4*1,447*4,2</t>
  </si>
  <si>
    <t>0,7*1,447*5,1</t>
  </si>
  <si>
    <t>273321411R00</t>
  </si>
  <si>
    <t>Beton základových desek železový třídy C 25/30</t>
  </si>
  <si>
    <t>801-1</t>
  </si>
  <si>
    <t>bez dodávky a uložení výztuže</t>
  </si>
  <si>
    <t>0,3*5,35*(0,3+2+0,3+1,6+0,6)</t>
  </si>
  <si>
    <t>0,3*5,1*(0,7+0,3+1,2+0,6)</t>
  </si>
  <si>
    <t>273351215R00</t>
  </si>
  <si>
    <t>Bednění stěn základových desek zřízení</t>
  </si>
  <si>
    <t>m2</t>
  </si>
  <si>
    <t>svislé nebo šikmé (odkloněné) , půdorysně přímé nebo zalomené, stěn základových desek ve volných nebo zapažených jámách, rýhách, šachtách, včetně případných vzpěr,</t>
  </si>
  <si>
    <t>10,2*0,3</t>
  </si>
  <si>
    <t>273351216R00</t>
  </si>
  <si>
    <t>Bednění stěn základových desek odstranění</t>
  </si>
  <si>
    <t>273361921RT8</t>
  </si>
  <si>
    <t>Uložení výztuže základových desek ze svařovaných sítí průměr drátu 8 mm, velikost oka 100/100 mm</t>
  </si>
  <si>
    <t>včetně distančních prvků</t>
  </si>
  <si>
    <t>0,008*1,1*5,35*(0,3+2+0,3+1,6+0,6)*2</t>
  </si>
  <si>
    <t>0,008*1,1*5,1*(0,7+0,3+1,2+0,6)*2</t>
  </si>
  <si>
    <t>273941004R00</t>
  </si>
  <si>
    <t>Nosné spojovací svary základ. desek tl. do 16 mm</t>
  </si>
  <si>
    <t>m</t>
  </si>
  <si>
    <t>274272120RT5</t>
  </si>
  <si>
    <t>Zdivo základové z bednicích tvárnic tloušťky 200 mm, výplň betonem C 25/30</t>
  </si>
  <si>
    <t>s výplní betonem, bez výztuže,</t>
  </si>
  <si>
    <t>0,5*(9,34+9,34+1,9)</t>
  </si>
  <si>
    <t>9,41*0,947</t>
  </si>
  <si>
    <t>274272140RT5</t>
  </si>
  <si>
    <t>Zdivo základové z bednicích tvárnic tloušťky 300 mm, výplň betonem C 25/30</t>
  </si>
  <si>
    <t>1,607*(1,95+1,95+2,2+2,2)</t>
  </si>
  <si>
    <t>1,447*(3,15+2)</t>
  </si>
  <si>
    <t>1,447*(10,2+10,2)</t>
  </si>
  <si>
    <t>274321117R00</t>
  </si>
  <si>
    <t xml:space="preserve">Základové pasy, prahy, věnce, ostruhy ze ŽB beton C 25/30,  </t>
  </si>
  <si>
    <t>821-1</t>
  </si>
  <si>
    <t>ve výkopu zapaženém nebo nezapaženém, popř. nad terénem,</t>
  </si>
  <si>
    <t>0,3*0,4*(9,14+1,7)</t>
  </si>
  <si>
    <t>0,3*0,45*9,14</t>
  </si>
  <si>
    <t>274351215R00</t>
  </si>
  <si>
    <t>Bednění stěn základových pasů zřízení</t>
  </si>
  <si>
    <t>svislé nebo šikmé (odkloněné), půdorysně přímé nebo zalomené, stěn základových pasů ve volných nebo zapažených jámách, rýhách, šachtách, včetně případných vzpěr,</t>
  </si>
  <si>
    <t>0,3*2*(9,14+1,7)</t>
  </si>
  <si>
    <t>0,3*2*9,14</t>
  </si>
  <si>
    <t>274351216R00</t>
  </si>
  <si>
    <t>Bednění stěn základových pasů odstranění</t>
  </si>
  <si>
    <t>274361821R00</t>
  </si>
  <si>
    <t xml:space="preserve">Výztuž a svařované sítě základových pasů výztuž, z oceli 10505,  ,  </t>
  </si>
  <si>
    <t>310238211R00</t>
  </si>
  <si>
    <t>Zazdívka otvorů o ploše přes 0,25 m2 do 1 m2 ve zdivu nadzákladovém cihlami pálenými pro jakoukoliv maltu vápenocementovou, Malta zdicí obyčejná (G); pojivo: vápenocementové; zrnitost do 4,0 mm; M 2,5 N/mm2</t>
  </si>
  <si>
    <t>801-4</t>
  </si>
  <si>
    <t>včetně pomocného pracovního lešení</t>
  </si>
  <si>
    <t>výtah : 1,3*0,3*1,8</t>
  </si>
  <si>
    <t>1.np : 3,28*0,45*0,335</t>
  </si>
  <si>
    <t>2.np : 1,5*1,8*0,45</t>
  </si>
  <si>
    <t>310239211R00</t>
  </si>
  <si>
    <t>Zazdívka otvorů o ploše přes 1 m2 do 4 m2 ve zdivu nadzákladovém cihlami pálenými pro jakoukoliv maltu vápenocementovou, Malta zdicí obyčejná (G); pojivo: vápenocementové; zrnitost do 4,0 mm; M 2,5 N/mm2</t>
  </si>
  <si>
    <t>Výtah : 2*2,28*1,18*0,15</t>
  </si>
  <si>
    <t>311112330RT4</t>
  </si>
  <si>
    <t>Stěny z betonových bednicích tvárnic a betonu šířky 300 mm, zálivka betonem C25/30</t>
  </si>
  <si>
    <t>(ztracené bednění) z betonových tvárnic a zálivka betonem,</t>
  </si>
  <si>
    <t>Výtah : (1,95+1,95+2,2+2,2)*(0,145+3,113+0,3+3,933)</t>
  </si>
  <si>
    <t>-4*1,18*2,2</t>
  </si>
  <si>
    <t>-0,9*2</t>
  </si>
  <si>
    <t>311238112R00</t>
  </si>
  <si>
    <t>Zdivo POROTHERM 17,5 P+D P10 na maltu vápenocementovou 5 MPa, tl. 175 mm</t>
  </si>
  <si>
    <t>Vlastní</t>
  </si>
  <si>
    <t>1.np : 3,28*1,95</t>
  </si>
  <si>
    <t>311238115R00</t>
  </si>
  <si>
    <t>Zdivo nosné z cihel a tvarovek pálených tloušťky 300 mm,  , charakteristická pevnost v tlaku fk = 4,01 MPa, součinitel prostupu tepla U=0,60 W/m2.K, hodnota pro zdivo bez omítky při vlhko..., Malta zdicí obyčejná (G); pojivo: vápenocementové; zrnitost do 4,0 mm; M 5 N/mm2</t>
  </si>
  <si>
    <t>výtah : 0,25*(2,85+2,82+2,2+2,2)</t>
  </si>
  <si>
    <t>311321411R00</t>
  </si>
  <si>
    <t>Beton nadzákladových zdí železový třídy C 25/30</t>
  </si>
  <si>
    <t>nosných, výplňových, obkladových, půdních, štítových, poprsních apod. (bez výztuže), s pomocným lešením o výšce podlahy do 1900 mm a pro zatížení 1,5 kPa,</t>
  </si>
  <si>
    <t>1.np : 1,81*(3,28+0,2)*0,2</t>
  </si>
  <si>
    <t>2.np : 1,81*3,54*0,2</t>
  </si>
  <si>
    <t>311351101R00</t>
  </si>
  <si>
    <t>Bednění nadzákladových zdí jednostranné zřízení</t>
  </si>
  <si>
    <t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t>
  </si>
  <si>
    <t>1,81*3,48*2</t>
  </si>
  <si>
    <t>1,81*3,54*2</t>
  </si>
  <si>
    <t>311351102R00</t>
  </si>
  <si>
    <t>Bednění nadzákladových zdí jednostranné odstranění</t>
  </si>
  <si>
    <t>311361821R00</t>
  </si>
  <si>
    <t>Výztuž nadzákladových zdí z betonářské oceli 10 505(R)</t>
  </si>
  <si>
    <t>317121021RU1</t>
  </si>
  <si>
    <t>Překlady keramické montáž a dodávka nenosné, délky 1000 mm, šířky 115 mm, výšky 71 mm, Malta zdicí obyčejná (G); pojivo: cementové; zrnitost do 4,0 mm; M 25 N/mm2</t>
  </si>
  <si>
    <t>kus</t>
  </si>
  <si>
    <t>317121021RU2</t>
  </si>
  <si>
    <t>Překlady keramické montáž a dodávka nenosné, délky 1250 mm, šířky 115 mm, výšky 71 mm, Malta zdicí obyčejná (G); pojivo: cementové; zrnitost do 4,0 mm; M 25 N/mm2</t>
  </si>
  <si>
    <t>317121022RU2</t>
  </si>
  <si>
    <t>Překlady keramické montáž a dodávka nenosné, délky 2000 mm, šířky 115 mm, výšky 71 mm, Malta zdicí obyčejná (G); pojivo: cementové; zrnitost do 4,0 mm; M 25 N/mm2</t>
  </si>
  <si>
    <t>317121023RU1</t>
  </si>
  <si>
    <t>Překlady keramické montáž a dodávka nenosné, délky 2500 mm, šířky 115 mm, výšky 71 mm, Malta zdicí obyčejná (G); pojivo: cementové; zrnitost do 4,0 mm; M 25 N/mm2</t>
  </si>
  <si>
    <t>317940012RAA</t>
  </si>
  <si>
    <t>Překlady z ocelových válcovaných profilů včetně dodávky ocelových prvků do č. 22, Tyč ocelová válcovaná za tepla průřez: I; značka: S235JR (1.0038); h = 160 mm; b = 74 mm; s = 6,3 mm; t = 9,5 mm</t>
  </si>
  <si>
    <t>výtah : 3*3*1,5*0,0144</t>
  </si>
  <si>
    <t>3*2,5*0,0144</t>
  </si>
  <si>
    <t>342248112R00</t>
  </si>
  <si>
    <t>Příčky z tvárnic pálených Příčky z tvárnic keramických pálených tloušťky 115 mm, z děrovaných příčkovek, P 10, na maltu MVC 5, Malta zdicí obyčejná (G); pojivo: vápenocementové; zrnitost do 4,0 mm; M 5 N/mm2</t>
  </si>
  <si>
    <t>jednoduché nebo příčky zděné do svislé dřevěné, cihelné, betonové nebo ocelové konstrukce na jakoukoliv maltu vápenocementovou (MVC) nebo cementovou (MC),</t>
  </si>
  <si>
    <t>výtah : 2*1,18*2,22</t>
  </si>
  <si>
    <t>1,8*2,22</t>
  </si>
  <si>
    <t>-1,2</t>
  </si>
  <si>
    <t>1.np : 3,28*(0,6+2+1,7+1,75)</t>
  </si>
  <si>
    <t>-1,8</t>
  </si>
  <si>
    <t>2.np : 3,54*(3,375+3,375+6,325+6,325+0,6)</t>
  </si>
  <si>
    <t>-1,5*1,5</t>
  </si>
  <si>
    <t>-2</t>
  </si>
  <si>
    <t>3,54*(5,25+1,1+1,1+1,)</t>
  </si>
  <si>
    <t>-3*1,2</t>
  </si>
  <si>
    <t>342668111R00</t>
  </si>
  <si>
    <t>Těsnění styku příčky se stávající stěnou PU pěnou</t>
  </si>
  <si>
    <t>342948111R00</t>
  </si>
  <si>
    <t>Kotvení příček ke konstrukci kotvami na hmoždinky</t>
  </si>
  <si>
    <t>Včetně dodávky kotev a spojovacího materiálu.</t>
  </si>
  <si>
    <t>346244315R00</t>
  </si>
  <si>
    <t>Obezdívka van a WC modulů z pórobetonu tloušťky 150 mm, Malta zdicí tenké spáry (T); pojivo: cementové; zrnitost do 0,6 mm; M 5 N/mm2</t>
  </si>
  <si>
    <t>1,1*3,54</t>
  </si>
  <si>
    <t>346244381RT2</t>
  </si>
  <si>
    <t>Plentování ocelových nosníků jednostranné výšky do 200 mm, Malta zdicí obyčejná (G); pojivo: vápenocementové; zrnitost do 4,0 mm; M 10 N/mm2</t>
  </si>
  <si>
    <t>jakýmikoliv cihlami,</t>
  </si>
  <si>
    <t>3*2*1,5*0,14</t>
  </si>
  <si>
    <t>2,5*2*0,14</t>
  </si>
  <si>
    <t>411321414R00</t>
  </si>
  <si>
    <t>Beton stropů železový stropů deskových, desek plochých střech, desek balkónových, desek hřibových stropů včetně hlavic hřibových sloupů, železový (bez výztuže) třídy C 25/30</t>
  </si>
  <si>
    <t>0,2*2,6*3,15</t>
  </si>
  <si>
    <t>0,2*3,15*4,8</t>
  </si>
  <si>
    <t>411351101RT4</t>
  </si>
  <si>
    <t>Bednění stropů deskových, balkonových nebo plošných konzol plné, rovné, popř. s náběhy včetně podpěrné konstrukce systémové, včetně podepření, tloušťka stropu 240 mm, zřízení</t>
  </si>
  <si>
    <t>s pomocným lešením</t>
  </si>
  <si>
    <t>2,6*3,15</t>
  </si>
  <si>
    <t>3,15*4,8</t>
  </si>
  <si>
    <t>411351102R00</t>
  </si>
  <si>
    <t>Bednění stropů deskových, balkonových nebo plošných konzol plné, rovné, popř. s náběhy včetně podpěrné konstrukce  , odstranění</t>
  </si>
  <si>
    <t>411351801R00</t>
  </si>
  <si>
    <t>Bednění stropů bednění svislých ploch zřízení</t>
  </si>
  <si>
    <t>výtah : 2*(2,85+2,3)</t>
  </si>
  <si>
    <t>2*(2,85+4,8)</t>
  </si>
  <si>
    <t>rampa : 2*9,14</t>
  </si>
  <si>
    <t>7,5</t>
  </si>
  <si>
    <t>411351802R00</t>
  </si>
  <si>
    <t>Bednění stropů bednění svislých ploch odstranění</t>
  </si>
  <si>
    <t>411354175R00</t>
  </si>
  <si>
    <t>Podpěrná konstrukce bednění stropů přes 12 do 20 kPa, zřízení</t>
  </si>
  <si>
    <t>výšky do 4 m se zesílením dna bednění podle hodnoty zatížení betonovou směsí a výztuží. Bez pomocného lešení.</t>
  </si>
  <si>
    <t>411354176R00</t>
  </si>
  <si>
    <t>Podpěrná konstrukce bednění stropů přes 12 do 20 kPa, odstranění</t>
  </si>
  <si>
    <t>411361821R00</t>
  </si>
  <si>
    <t>Výztuž stropů z betonářské oceli 10 505(R)</t>
  </si>
  <si>
    <t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t>
  </si>
  <si>
    <t>416021124R00</t>
  </si>
  <si>
    <t>Podhledy na kovové konstrukci opláštěné deskami sádrokartonovými nosná konstrukce z profilů CD s přímým uchycením 1x deska, tloušťky 12,5 mm, protipožární impregnovaná, bez izolace</t>
  </si>
  <si>
    <t>výtah : 3+2,8+5,1</t>
  </si>
  <si>
    <t>1.np : 9,2</t>
  </si>
  <si>
    <t>2.np : 30,58</t>
  </si>
  <si>
    <t>601022191R00</t>
  </si>
  <si>
    <t>Omítková vrstva na stropech nebo podhledech adhézní nátěr, dispersní s granulátem,  ,  ,  , Hmota nátěrová typ: fasádní, penetrace; funkce: adhezní můstek; barva: bílá; tónování dle omítky</t>
  </si>
  <si>
    <t>602016191R00</t>
  </si>
  <si>
    <t>Omítka stěn z hotových směsí Doplňkové práce pro omítky stěn z hotových směsí  penetrační nátěr stěn akrylátový, Hmota nátěrová typ: penetrace</t>
  </si>
  <si>
    <t>po jednotlivých vrstvách</t>
  </si>
  <si>
    <t>610991111R00</t>
  </si>
  <si>
    <t>Zakrývání výplní vnitřních otvorů, předmětů apod. fólií Pe 0,05-0,2 mm</t>
  </si>
  <si>
    <t>které se zřizují před úpravami povrchu, a obalení osazených dveřních zárubní před znečištěním při úpravách povrchu nástřikem plastických maltovin včetně pozdějšího odkrytí,</t>
  </si>
  <si>
    <t>611421311R00</t>
  </si>
  <si>
    <t>Oprava vnitřních vápenných omítek stropů železobetonových rovných tvárnicových a kleneb v množství opravované plochy  v množství opravované plochy přes 10 do 30 %, hrubých, Omítka s anorganickým pojivem obyčejná (GP), spárovací; pojivo: vápenocementové; zrnitost do 2,0 mm</t>
  </si>
  <si>
    <t>611471411R00</t>
  </si>
  <si>
    <t>Tenkovrstvá úprava stropů aktivovaným štukem tloušťky 2÷3 mm, maltou vápenocementovou, Omítka s anorganickým pojivem pojivo: vápenocementové; zrnitost do 2,0 mm</t>
  </si>
  <si>
    <t>vodorovných, šikmých, žebrových a klenutých a schodišťových konstrukcí, s nejnutnějším obroušením podkladu (pemzou apod.) a oprášením, s pomocným lešením o výšce podlahy do 1900 mm a pro zatížení do 1,5 kPa,</t>
  </si>
  <si>
    <t>611481113R00</t>
  </si>
  <si>
    <t xml:space="preserve">Potažení stropů pletivem sklotextilní výztužnou síťkou,  </t>
  </si>
  <si>
    <t>612100020RA0</t>
  </si>
  <si>
    <t>Začištění omítek kolem oken, dveří, a podobně podlah a obkladů</t>
  </si>
  <si>
    <t>612401391RT2</t>
  </si>
  <si>
    <t>Omítky malých ploch vnitřních stěn přes 0,25 do 1 m2, vápennou štukovou omítkou, Omítka s anorganickým pojivem obyčejná (GP), štuková; pojivo: vápenocementové; zrnitost do 1,0 mm; nanášení: ručně; barva: bílá</t>
  </si>
  <si>
    <t>jakoukoliv maltou, z pomocného pracovního lešení o výšce podlahy do 1900 mm a pro zatížení do 1,5 kPa,</t>
  </si>
  <si>
    <t>612421331RT2</t>
  </si>
  <si>
    <t>Oprava vnitřních vápenných omítek stěn v množství opravované plochy přes 10 do 30 %,  štukových, Omítka s anorganickým pojivem obyčejná (GP), jádrová; pojivo: vápenocementové; zrnitost do 4,0 mm; nanášení: ručně</t>
  </si>
  <si>
    <t>612421615R00</t>
  </si>
  <si>
    <t>Omítky vnitřní stěn vápenné nebo vápenocementové v podlaží i ve schodišti hrubé zatřené, Omítka s anorganickým pojivem obyčejná (GP), spárovací; pojivo: vápenocementové; zrnitost do 2,0 mm</t>
  </si>
  <si>
    <t>612471411RT2</t>
  </si>
  <si>
    <t>Tenkovrstvá úprava stěn aktivovaným štukem malta vápenná, Omítka s anorganickým pojivem obyčejná (GP), štuková; pojivo: vápenocementové; zrnitost do 1,0 mm; nanášení: ručně; barva: bílá</t>
  </si>
  <si>
    <t>na rovném povrchu vnitřních stěn, pilířů, svislých panelových konstrukcí, s nejnutnějším obroušením podkladu (pemzou apod.) a oprášením,</t>
  </si>
  <si>
    <t>výtah : 121,106</t>
  </si>
  <si>
    <t>612472181R00</t>
  </si>
  <si>
    <t>Omítka stěn, míchané jádro, štuk ze suché směsi jádro míchané, štuk ze suché směsi, Omítka s anorganickým pojivem obyčejná (GP), štuková; pojivo: vápenné; zrnitost do 0,4 mm; nanášení: ručně, strojně; lambda = 0,450 W/(m.K)</t>
  </si>
  <si>
    <t>postřik a jádro míchané z písku, cementu a hydrátu, štuk z pytlované suché směsi</t>
  </si>
  <si>
    <t>612481113R00</t>
  </si>
  <si>
    <t>Potažení vnitřních stěn pletivem sklotextilním , s vypnutím</t>
  </si>
  <si>
    <t>v ploše nebo pruzích na plném podkladu nebo na podkladu s dutinami (pod omítku)</t>
  </si>
  <si>
    <t>61345001</t>
  </si>
  <si>
    <t>Zapravení prostupů po instalacích</t>
  </si>
  <si>
    <t>soub</t>
  </si>
  <si>
    <t>622311122RV1</t>
  </si>
  <si>
    <t>Zateplení soklu soklovým polystyrénem, tloušťky 100 mm, zakončené stěrkou s výztužnou tkaninou, Výrobek izolační pro budovy z pěnového polystyrenu (EPS) tvar: deska; tl = 100 mm; OH = 30 kg/m3; lambda = 0,035 W/(m.K); pevnost v tlaku = 150 kPa...</t>
  </si>
  <si>
    <t>nanesení lepicího tmelu na izolační desky, nalepení desek, zajištění talířovými hmoždinkami (6 ks/m2), přebroušení desek, natažení stěrky, vtlačení výztužné tkaniny, přehlazení stěrky. Další vrstvy podle popisu položky. Včetně rohových lišt na hranách budov.</t>
  </si>
  <si>
    <t>622311132RU4</t>
  </si>
  <si>
    <t>Zateplení fasády  , expandovaným polystyrénem, tloušťky 100 mm, kontaktní nátěr a silikonová omítka, škrábaná, zrnitost 2 mm, Omítka s organickým pojivem exteriér; pojivo: silikonové; zrnitost do 2,0 mm; příměs: vlákna; nanášení: ručně, strojně; barva: různé barvy</t>
  </si>
  <si>
    <t>nanesení lepicího tmelu na izolační desky, nalepení desek, zajištění talířovými hmoždinkami (6 ks/m2), přebroušení desek EPS, nebo kašírování u minerálních desek, natažení stěrky, vtlačení výztužné tkaniny, přehlazení stěrky. Další vrstvy podle popisu položky. Včetně rohových lišt na hranách budov.</t>
  </si>
  <si>
    <t>4,65*7,2</t>
  </si>
  <si>
    <t>-0,9*1,97</t>
  </si>
  <si>
    <t>-1,18*2</t>
  </si>
  <si>
    <t>622311135RT6</t>
  </si>
  <si>
    <t>Zateplení fasády  , expandovaným polystyrénem, tloušťky 160 mm, kontaktní nátěr a silikátová omítka, škrábaná, zrnitost 2 mm, Omítka s organickým pojivem exteriér; pojivo: silikátové; zrnitost do 2,0 mm; příměs: vlákna; nanášení: ručně, strojně; barva: různé odstíny</t>
  </si>
  <si>
    <t>2,65*7,2</t>
  </si>
  <si>
    <t>622311150RT6</t>
  </si>
  <si>
    <t>Povrchová úprava ostění zateplovacího systému  , kontaktní nátěr a silikátová omítka, Omítka s organickým pojivem exteriér; pojivo: silikátové; zrnitost do 2,0 mm; příměs: vlákna; nanášení: ručně, strojně; barva: různé odstíny</t>
  </si>
  <si>
    <t>okenní a rohové lišty, výztužná stěrka. Povrchová úprava dle popisu položky.</t>
  </si>
  <si>
    <t>0,3*(2+2+1,9+2+2+1,1)</t>
  </si>
  <si>
    <t>62231123</t>
  </si>
  <si>
    <t>Napojení nové fsády na, stávající</t>
  </si>
  <si>
    <t>622321021R00</t>
  </si>
  <si>
    <t>Profil zakládací plastový, pro jakoukoliv tloušťku izolantu</t>
  </si>
  <si>
    <t>631312131R00</t>
  </si>
  <si>
    <t>Doplnění mazanin betonem prostým o ploše jednotlivě přes 1 do 4 m2  tloušťky přes 80 mm</t>
  </si>
  <si>
    <t>prostým betonem (s dodáním hmot) bez potěru,</t>
  </si>
  <si>
    <t>výtah : 9,6*0,2*0,2</t>
  </si>
  <si>
    <t>631313611RM1</t>
  </si>
  <si>
    <t xml:space="preserve">Mazanina z betonu prostého tl. přes 80 do 120 mm třídy C 16/20 ,  </t>
  </si>
  <si>
    <t>(z kameniva) hlazená dřevěným hladítkem</t>
  </si>
  <si>
    <t>přístavba výtahu : 0,1*5,35*(0,3+2+0,3+1,6+0,6)</t>
  </si>
  <si>
    <t>0,1*5,1*(0,7+0,3+1,2+0,6)</t>
  </si>
  <si>
    <t>0,1*0,4*(9,44+9,44+1,9)</t>
  </si>
  <si>
    <t>631315711RM1</t>
  </si>
  <si>
    <t xml:space="preserve">Mazanina z betonu prostého tl. přes 120 do 240 mm třídy C 25/30,  </t>
  </si>
  <si>
    <t>přístavba výtahu : 0,2*9,14*2,2</t>
  </si>
  <si>
    <t>0,2*4,5*(1,8+0,3+0,4)</t>
  </si>
  <si>
    <t>0,2*5,1*(1,8+0,3+0,4+0,3)</t>
  </si>
  <si>
    <t>631361221R00</t>
  </si>
  <si>
    <t>Výztuž mazanin z betonů a z lehkých betonů z betonářské oceli 10216(E)</t>
  </si>
  <si>
    <t>631663111R00</t>
  </si>
  <si>
    <t>Oprava trhlin epoxidovou pryskyřicí</t>
  </si>
  <si>
    <t>632443211R00</t>
  </si>
  <si>
    <t>Potěr litý cementový pevnost v tlaku 25 MPa, pokládaná plocha do 100 m2, tloušťky 50 mm</t>
  </si>
  <si>
    <t>dovoz směsi, doprava pomocí šnekového čerpadla, lití hadicí na plochu, srovnání latí do roviny</t>
  </si>
  <si>
    <t>Přístavba výtahu : 3+2,8+5,1</t>
  </si>
  <si>
    <t>1.np : 443,2</t>
  </si>
  <si>
    <t>2.np : 166,35</t>
  </si>
  <si>
    <t>632443212R00</t>
  </si>
  <si>
    <t>Potěr litý cementový pevnost v tlaku 25 MPa, pokládaná plocha do 100 m2, příplatek za každých 5 mm tloušťky</t>
  </si>
  <si>
    <t>Přístavba výtahu : 5,8*3</t>
  </si>
  <si>
    <t>1.np : 443,2*3</t>
  </si>
  <si>
    <t>631317105R00</t>
  </si>
  <si>
    <t>Mazanina z betonu prostého řezání dilatačních spár v čerstvém betonu prostém, hloubky 0-50 mm</t>
  </si>
  <si>
    <t>28356157R</t>
  </si>
  <si>
    <t>plnivo do mazaniny; proti trhlinám; skelné vlákno; bílé; balení: 250 g</t>
  </si>
  <si>
    <t>SPCM</t>
  </si>
  <si>
    <t>Specifikace</t>
  </si>
  <si>
    <t>POL3_0</t>
  </si>
  <si>
    <t>642942111R00</t>
  </si>
  <si>
    <t>Osazení zárubní dveřních ocelových bez dveřních křídel, do zdiva včetně kotvení, na jakoukoliv cementovou maltu, s vybetonováním prahu v zárubni a s osazením špalíků nebo latí pro dřevěný práh  plocha do 2,5 m2</t>
  </si>
  <si>
    <t>55330406R</t>
  </si>
  <si>
    <t>Zárubeň ocelová YH125   600x1970x125 P, ZAKO pro přesné zdění, bez drážky, pevně přivařené závěsy</t>
  </si>
  <si>
    <t>55330411R</t>
  </si>
  <si>
    <t>Zárubeň kovová pro zdění; průchozí š = 900 mm; průchozí v = 1970 mm; tl. stěny = 125 mm</t>
  </si>
  <si>
    <t>941940031RAA</t>
  </si>
  <si>
    <t>Lešení lehké fasádní šířky do 1 m, výšky do 10 m, montáž, demontáž, doprava do 10 km, pronájem na 1 měsíc</t>
  </si>
  <si>
    <t>montáž, demontáž a pronájem lešení včetně přesunu hmot na staveništi a dopravy (odvozu i dovozu) na stavbu  tam i zpět.</t>
  </si>
  <si>
    <t>941955002R00</t>
  </si>
  <si>
    <t>Lešení lehké pracovní pomocné pomocné, o výšce lešeňové podlahy přes 1,2 do 1,9 m</t>
  </si>
  <si>
    <t>800-3</t>
  </si>
  <si>
    <t>943943223R00</t>
  </si>
  <si>
    <t>Montáž lešení prostorového lehkého bez podlah výšky přes 22 do 28 m</t>
  </si>
  <si>
    <t>pro zatížení podlahové plochy do 2 kPa (200 kg/m2),</t>
  </si>
  <si>
    <t>943943298R00</t>
  </si>
  <si>
    <t>Pronájem lešení prostorového lehkého za den použití</t>
  </si>
  <si>
    <t>943943823R00</t>
  </si>
  <si>
    <t>Demontáž lešení prostorového lehkého výšky přes 22 do 28 m</t>
  </si>
  <si>
    <t>bez podlah pro zatížení podlahové plochy do 2 kPa (200 kg/m2),</t>
  </si>
  <si>
    <t>953943125R00</t>
  </si>
  <si>
    <t>Osazování jiných kovových výrobků do betonu (např. kotev) se zajištěním polohy k bednění nebo k výztuži před zabetonováním  přes 30 kg do 120 kg/kus</t>
  </si>
  <si>
    <t>osazování výrobků ostatních jinde neuvedených, bez dodání</t>
  </si>
  <si>
    <t>953981104R00</t>
  </si>
  <si>
    <t>Chemické kotvy do betonu, do cihelného zdiva do betonu, hloubky 125 mm, M 16, ampule pro chemickou kotvu</t>
  </si>
  <si>
    <t>953981303R00</t>
  </si>
  <si>
    <t>Chemické kotvy do betonu, do cihelného zdiva do cihel plných, hloubky 110 mm, M 12, malta pro chemické kotvy dvousložková do dutých materiálů</t>
  </si>
  <si>
    <t>13227700R</t>
  </si>
  <si>
    <t>Tyč ocelová válcovaná za tepla průřez: plochý; značka: S235JR (1.0038); šířka ramene = 50 mm; t = 5,0 mm</t>
  </si>
  <si>
    <t>1458779</t>
  </si>
  <si>
    <t>Profil dutý obdélníkový svařovaný S235JRH 200 x 80, x 5,0 mm</t>
  </si>
  <si>
    <t>0,0201*(7,5+9,5+9,5)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</si>
  <si>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</si>
  <si>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</si>
  <si>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>961055111R00</t>
  </si>
  <si>
    <t>Bourání základů železobetonových</t>
  </si>
  <si>
    <t>801-3</t>
  </si>
  <si>
    <t>nebo vybourání otvorů průřezové plochy přes 4 m2 v základech</t>
  </si>
  <si>
    <t>0,3*0,3*(10,2+5,35+5,35)</t>
  </si>
  <si>
    <t>1,607*0,3*0,3*5</t>
  </si>
  <si>
    <t>962200011RAA</t>
  </si>
  <si>
    <t>Bourání příček z cihel pálených, tl. 10 cm</t>
  </si>
  <si>
    <t>nebo vybourání otvorů průřezové plochy přes 4 m2 v příčkách z cihel na maltu vápennou nebo vápenocementovou. Svislá a vodorovná doprava suti, odvoz do 10 km.</t>
  </si>
  <si>
    <t>2,np : 3,54*(7,6+3+1,8+3,2+1,6+2+2,3+2,5)</t>
  </si>
  <si>
    <t>3,54*(0,6+0,6+2,7+2,7+1,55+1,55)</t>
  </si>
  <si>
    <t>3,54*(3,2+1,5)</t>
  </si>
  <si>
    <t>962200011RAB</t>
  </si>
  <si>
    <t>Bourání příček z cihel pálených, tl. 15 cm</t>
  </si>
  <si>
    <t>2,np : 3,54*(2,7+2,55+1,65+1,65+0,975)</t>
  </si>
  <si>
    <t>3,54*(0,6+0,45+4,15+0,45+0,6)</t>
  </si>
  <si>
    <t>962032231R00</t>
  </si>
  <si>
    <t>Bourání zdiva nadzákladového z cihel pálených nebo vápenopískových, na maltu vápenou nebo vápenocementovou</t>
  </si>
  <si>
    <t>nebo vybourání otvorů průřezové plochy přes 4 m2 ve zdivu nadzákladovém, včetně pomocného lešení o výšce podlahy do 1900 mm a pro zatížení do 1,5 kPa  (150 kg/m2)</t>
  </si>
  <si>
    <t>1.np : 3,28*1,725*0,45</t>
  </si>
  <si>
    <t>2.np : 2*3,54*1,8*0,45</t>
  </si>
  <si>
    <t>965100032RAA</t>
  </si>
  <si>
    <t>Bourání dlažeb z půdních a keramických dlaždic dlažeb keramických, bez podkladních vrstev, tloušťka do 10 mm</t>
  </si>
  <si>
    <t>bez podkladního lože, s jakoukoliv výplní spár. Svislá a vodorovná doprava suti, odvoz do 10 km.</t>
  </si>
  <si>
    <t>1.np : 429+13,2</t>
  </si>
  <si>
    <t>965200014RA0</t>
  </si>
  <si>
    <t>Bourání mazanin vyztužených svařovanou  sítí</t>
  </si>
  <si>
    <t>bourání podkladů pod dlažby nebo litých celistvých dlažeb a mazanin. Svislá a vodorovná doprava suti, odvoz do 10 km.</t>
  </si>
  <si>
    <t>výtah : 9,6*0,2*2,8</t>
  </si>
  <si>
    <t>1.np : 0,08*(429,3+13,9)</t>
  </si>
  <si>
    <t>2,np : 166,35*0,08</t>
  </si>
  <si>
    <t>968061125R00</t>
  </si>
  <si>
    <t>Vyvěšení nebo zavěšení dřevěných křídel dveří, plochy do 2 m2</t>
  </si>
  <si>
    <t>oken, dveří a vrat, s uložením a opětovným zavěšením po provedení stavebních změn,</t>
  </si>
  <si>
    <t>968072455R00</t>
  </si>
  <si>
    <t>Vybourání a vyjmutí kovových rámů a rolet rámů, včetně pomocného lešení o výšce podlahy do 1900 mm a pro zatížení do 1,5 kPa  (150 kg/m2) dveřních zárubní, plochy do 2 m2</t>
  </si>
  <si>
    <t>968095002R00</t>
  </si>
  <si>
    <t xml:space="preserve">Vybourání vnitřních parapetů dřevěných, šířky do 50 cm,  </t>
  </si>
  <si>
    <t>970251200R00</t>
  </si>
  <si>
    <t>Řezání železobetonu hloubka řezu 200 mm</t>
  </si>
  <si>
    <t>974031167R00</t>
  </si>
  <si>
    <t>Vysekání rýh v jakémkoliv zdivu cihelném v ploše  do hloubky 150 mm, šířky do 300 mm</t>
  </si>
  <si>
    <t>978011141R00</t>
  </si>
  <si>
    <t>Otlučení omítek vápenných nebo vápenocementových vnitřních s vyškrabáním spár, s očištěním zdiva stropů, v rozsahu do 30 %</t>
  </si>
  <si>
    <t>1.np : 416,3</t>
  </si>
  <si>
    <t>2.np : 135,05</t>
  </si>
  <si>
    <t>978013141R00</t>
  </si>
  <si>
    <t>Otlučení omítek vápenných nebo vápenocementových vnitřních s vyškrabáním spár, s očištěním zdiva stěn, v rozsahu do 30 %</t>
  </si>
  <si>
    <t>1.np : 984,25</t>
  </si>
  <si>
    <t>2.np : 957,05</t>
  </si>
  <si>
    <t>97830001</t>
  </si>
  <si>
    <t>Odstranění KZS</t>
  </si>
  <si>
    <t>(2,6+4,65)*7,2</t>
  </si>
  <si>
    <t>978059531R00</t>
  </si>
  <si>
    <t>Odsekání a odebrání obkladů stěn z obkládaček vnitřních z jakýchkoliv materiálů, plochy přes 2 m2</t>
  </si>
  <si>
    <t>včetně otlučení podkladní omítky až na zdivo,</t>
  </si>
  <si>
    <t>1.np : 325,4</t>
  </si>
  <si>
    <t>2,np : 154,2</t>
  </si>
  <si>
    <t>979088212R00</t>
  </si>
  <si>
    <t>Nakládání suti a vybouraných hmot nakládání suti a vybouraných hmot na dopravní prostředky pro vodorovné přemístění</t>
  </si>
  <si>
    <t>800-2</t>
  </si>
  <si>
    <t>na dopravní prostředky pro vodorovné přemístění,</t>
  </si>
  <si>
    <t>979100011RAA</t>
  </si>
  <si>
    <t>Odvozy suti a vybouraných hmot vodorovný přesun na skládku do 10 km, vnitrostaveništně 15 m, svislá doprava výtahem z 2.NP</t>
  </si>
  <si>
    <t>979082111R00</t>
  </si>
  <si>
    <t>Vnitrostaveništní doprava suti a vybouraných hmot do 10 m</t>
  </si>
  <si>
    <t>979081121R00</t>
  </si>
  <si>
    <t>Odvoz suti a vybouraných hmot na skládku příplatek za každý další 1 km</t>
  </si>
  <si>
    <t>979990101R00</t>
  </si>
  <si>
    <t>Poplatek za uložení směsi betonu a cihel skupina 170101 a 170102</t>
  </si>
  <si>
    <t>979990141R00</t>
  </si>
  <si>
    <t>Poplatek za uložení, polystyren+omítka,  , skupina 17 06 04 z Katalogu odpadů</t>
  </si>
  <si>
    <t>979990121R00</t>
  </si>
  <si>
    <t>Poplatek za uložení, asfaltové pásy,  , skupina 17 03 02 z Katalogu odpadů</t>
  </si>
  <si>
    <t>999281108R00</t>
  </si>
  <si>
    <t xml:space="preserve">Přesun hmot pro opravy a údržbu objektů pro opravy a údržbu dosavadních objektů včetně vnějších plášťů  výšky do 12 m,  </t>
  </si>
  <si>
    <t>oborů 801, 803, 811 a 812</t>
  </si>
  <si>
    <t>711111001RZ1</t>
  </si>
  <si>
    <t>Provedení izolace proti zemní vlhkosti natěradly za studena na ploše vodorovné nátěrem penetračním, 1 x nátěr, včetně dodávky penetračního laku ALP, Penetrace asfaltová funkce: zpevnění povrchu, adhezní můstek</t>
  </si>
  <si>
    <t>800-711</t>
  </si>
  <si>
    <t>přístavba výtahu : 2,55*(0,3+1,6+0,3+2+0,3)</t>
  </si>
  <si>
    <t>1,np : 443,2</t>
  </si>
  <si>
    <t>711112001RZ1</t>
  </si>
  <si>
    <t>Provedení izolace proti zemní vlhkosti natěradly za studena na ploše svislé, včetně pomocného lešení o výšce podlahy do 1900 mm a pro zatížení do 1,5 kPa. nátěrem penetračním, 1x nátěr, včetně dodávky penetračního laku ALP, Penetrace asfaltová funkce: zpevnění povrchu, adhezní můstek</t>
  </si>
  <si>
    <t>711140016RAB</t>
  </si>
  <si>
    <t>Izolace proti vodě asfalt. pásy přitavením vodorovná 1 x penetrace izolačním asfaltovým lakem, 1 x pás izolační z modifikovaného asfaltu natavitelný s minerálním posypem tl.4 mm vložka polyesterové ro..., Pás hydroizolační asfaltový tl = 4,0 mm; stabilizace: natavení, mechanické kotvení; nosná vložka: PES rohož; asfalt: modifikovaný; horní strana: mi...</t>
  </si>
  <si>
    <t>AP-PSV</t>
  </si>
  <si>
    <t>711140101R00</t>
  </si>
  <si>
    <t>Odstranění izolace proti vodě - pásy přitavením vodorovné, 1 vrstva</t>
  </si>
  <si>
    <t>711142559RY1</t>
  </si>
  <si>
    <t>Provedení izolace proti zemní vlhkosti pásy přitavením svislá, 1 vrstva, s dodávkou izolačního pásu se skleněnou nebo polyesterovou vložkou, s minerálním posypem, Pás hydroizolační asfaltový tl = 4,0 mm; stabilizace: natavení, mechanické kotvení; nosná vložka: PES rohož; asfalt: modifikovaný; horní strana: mi...</t>
  </si>
  <si>
    <t>711212000R00</t>
  </si>
  <si>
    <t>Izolace proti vodě nátěr podkladní pod hydroizolační stěrky</t>
  </si>
  <si>
    <t>711212002RT1</t>
  </si>
  <si>
    <t>Izolace proti vodě stěrka hydroizolační  proti zemní vlhkosti, Stěrka hydroizolační cementová; modifikovaná polymerem; dvousložková s plastifikátorem; s atestem na pitnou vodu</t>
  </si>
  <si>
    <t>711212601R00</t>
  </si>
  <si>
    <t>Izolace proti vodě doplňky  těsnicí pás š.120 mm do spoje podlaha-stěna</t>
  </si>
  <si>
    <t>998711202R00</t>
  </si>
  <si>
    <t>Přesun hmot pro izolace proti vodě svisle do 12 m</t>
  </si>
  <si>
    <t>50 m vodorovně měřeno od těžiště půdorysné plochy skládky do těžiště půdorysné plochy objektu</t>
  </si>
  <si>
    <t>712311111RZ2</t>
  </si>
  <si>
    <t>Povlakové krytiny střech do 10° za studena nátěrem 2 x, asfaltovou suspenzí, včetně dodávky materiálu, Nátěr izolační asfaltový - suspenze; bentonitová</t>
  </si>
  <si>
    <t>výtah : 2,3*4,35</t>
  </si>
  <si>
    <t>712341559RT1</t>
  </si>
  <si>
    <t>Povlakové krytiny střech do 10° pásy přitavením v celé ploše, 1 vrstva, bez dodávky pásu</t>
  </si>
  <si>
    <t>628420303R</t>
  </si>
  <si>
    <t>DACO - KSD-R samolepicí asfaltový pás parotěsný</t>
  </si>
  <si>
    <t>712851212RAD</t>
  </si>
  <si>
    <t>Kompletní skladby pro ploché střechy skladba: podkladní asfaltový nátěr, SBS modifikovaný asfaltový pás s hliníkovou vložkou (parozábrana),  , spádové klíny z EPS a desky z EPS, průměr..., Výrobek izolační pro budovy z pěnového polystyrenu (EPS) tvar: spádová deska; OH = 20 kg/m3; lambda = 0,037 W/(m.K); pevnost v tlaku = 100 kPa</t>
  </si>
  <si>
    <t>998712202R00</t>
  </si>
  <si>
    <t>Přesun hmot pro povlakové krytiny v objektech výšky od 6 do 12 m</t>
  </si>
  <si>
    <t>50 m vodorovně</t>
  </si>
  <si>
    <t>713191100RT9</t>
  </si>
  <si>
    <t>Izolace tepelné běžných konstrukcí - doplňky položení separační fólie, včetně dodávky PE fólie</t>
  </si>
  <si>
    <t>800-713</t>
  </si>
  <si>
    <t>přístavba výtahu : 5,8</t>
  </si>
  <si>
    <t>2,np : 166,35</t>
  </si>
  <si>
    <t>713191221R00</t>
  </si>
  <si>
    <t>Izolace tepelné běžných konstrukcí - doplňky obložení stěn pásky 100 mm, včetně dodávky materiálu</t>
  </si>
  <si>
    <t>přístavba výtahu : 1,6+1,6+2+2+1,7+1,7+2+2</t>
  </si>
  <si>
    <t>1.np : 483,2</t>
  </si>
  <si>
    <t>998713202R00</t>
  </si>
  <si>
    <t>Přesun hmot pro izolace tepelné v objektech výšky do 12 m</t>
  </si>
  <si>
    <t>764900050RA0</t>
  </si>
  <si>
    <t>Demontáž oplechování parapetů z pozinkovaného plechu</t>
  </si>
  <si>
    <t>76443001</t>
  </si>
  <si>
    <t>Oplechování atiky vč pomocných konstrukcí, rš 500 mm</t>
  </si>
  <si>
    <t>2,65+4,65</t>
  </si>
  <si>
    <t>764411310RAD</t>
  </si>
  <si>
    <t>Oplechování parapetů z lakovaného plechu RŠ 400 mm</t>
  </si>
  <si>
    <t>998764202R00</t>
  </si>
  <si>
    <t>Přesun hmot pro konstrukce klempířské v objektech výšky do 12 m</t>
  </si>
  <si>
    <t>800-764</t>
  </si>
  <si>
    <t>766411821R00</t>
  </si>
  <si>
    <t>Demontáž obložení stěn palubkami</t>
  </si>
  <si>
    <t>800-766</t>
  </si>
  <si>
    <t>766411822R00</t>
  </si>
  <si>
    <t>Demontáž obložení stěn podkladových roštů</t>
  </si>
  <si>
    <t>766660016RA0</t>
  </si>
  <si>
    <t>Montáž dveří dřevěných otevíravých do ocelové nebo fošnové zárubně, dokování závěsů, montáž a dodávka dveřních prahů šířky do 15 cm. Bez dodávky dveří. šířky 90 cm</t>
  </si>
  <si>
    <t>7666611</t>
  </si>
  <si>
    <t>D+M dveře posuvné vč. pouzdra 100/197</t>
  </si>
  <si>
    <t>76666182</t>
  </si>
  <si>
    <t>Demontáž oken</t>
  </si>
  <si>
    <t>766690010RAB</t>
  </si>
  <si>
    <t>Parapetní desky dřevěné, dodávka a montáž, šířka 30 cm</t>
  </si>
  <si>
    <t>dodávka a montáž parapetních desek z aglomerovaného dřeva jakkoliv upevněných.</t>
  </si>
  <si>
    <t>766711001R00</t>
  </si>
  <si>
    <t xml:space="preserve">Montáž otvorových prvků plastových oken a balkonových dveří,  </t>
  </si>
  <si>
    <t>766711021RT2</t>
  </si>
  <si>
    <t>Montáž otvorových prvků plastových vstupních dveří, na úchytky a hmoždinky</t>
  </si>
  <si>
    <t>54914624R</t>
  </si>
  <si>
    <t>kování interiérové kliky s kruhovými štíty pro klíč; povrch - kliky pochromované; povrch - štíty leštěná nerez</t>
  </si>
  <si>
    <t>61160101R</t>
  </si>
  <si>
    <t>Dveře dřevěné jednostranně otevíravé; šířka = 600 mm; výška = 1 970 mm; počet křídel: 1; povrchová úprava: lakovaný RAL; struktura povrchu: oboustranně hladká; míra zasklení: plné křídlo</t>
  </si>
  <si>
    <t>61160104R</t>
  </si>
  <si>
    <t>Dveře dřevěné jednostranně otevíravé; šířka = 900 mm; výška = 1 970 mm; počet křídel: 1; povrchová úprava: lakovaný RAL; struktura povrchu: oboustranně hladká; míra zasklení: plné křídlo</t>
  </si>
  <si>
    <t>61173R</t>
  </si>
  <si>
    <t>Dveře vchodové hliníkovéé 90x200</t>
  </si>
  <si>
    <t>61143016R</t>
  </si>
  <si>
    <t>Okno plastové jednodílné 60 x 180 cm P</t>
  </si>
  <si>
    <t>6114300</t>
  </si>
  <si>
    <t>Okno vnitřní atyp</t>
  </si>
  <si>
    <t>998766202R00</t>
  </si>
  <si>
    <t>Přesun hmot pro konstrukce truhlářské v objektech výšky do 12 m</t>
  </si>
  <si>
    <t>76716111</t>
  </si>
  <si>
    <t>Montáž a dodávka zábradlí rampa</t>
  </si>
  <si>
    <t>76712211</t>
  </si>
  <si>
    <t>Zpětná montáž střechy s úpravou a využitím, demontovaného materiálu</t>
  </si>
  <si>
    <t>76792015</t>
  </si>
  <si>
    <t>Roleta mezivýdejnou a jídelnou dl. 6,7 m</t>
  </si>
  <si>
    <t>76799680</t>
  </si>
  <si>
    <t>Demontáž střechy terasy vč. nosné konstrukce</t>
  </si>
  <si>
    <t>998767202R00</t>
  </si>
  <si>
    <t>Přesun hmot pro kovové stavební doplňk. konstrukce v objektech výšky do 12 m</t>
  </si>
  <si>
    <t>800-767</t>
  </si>
  <si>
    <t>771100010RAB</t>
  </si>
  <si>
    <t>Vyrovnání podk.samoniv.hmotou Planolit 315 inter., nivelační hmota tl. 6 mm, penetrace</t>
  </si>
  <si>
    <t>771471017R00</t>
  </si>
  <si>
    <t>Montáž soklíků z dlaždic keramických 250 x 65 mm na výšku 65 mm, soklíků vodorovných, kladených do malty</t>
  </si>
  <si>
    <t>800-771</t>
  </si>
  <si>
    <t>771270011RA0</t>
  </si>
  <si>
    <t>Obklad schodišťových stupňů včetně soklíku do tmele, Dlažba keramická typ: schodovka; bez glazury (UGL); dl = 298 mm; š = 298 mm; tl = 8,0 mm; s drážkováním; nasákavost = 0,5 %; mrazuvzdorná; protiskl...</t>
  </si>
  <si>
    <t>z dlaždic keramických včetně soklíku výšky 20 cm.</t>
  </si>
  <si>
    <t>771570014RAI</t>
  </si>
  <si>
    <t>Dlažba z dlaždic keramických 300 x 300 mm, položených do tmele,  , bez dodávky dlažby</t>
  </si>
  <si>
    <t>771578011RT1</t>
  </si>
  <si>
    <t>Zvláštní úpravy spár spára podlaha-stěna silikonem</t>
  </si>
  <si>
    <t>771578014RT1</t>
  </si>
  <si>
    <t>Zvláštní úpravy spár dilatční spára vyplněná PE provazcem d=6 mm a silikonem</t>
  </si>
  <si>
    <t>597642030R</t>
  </si>
  <si>
    <t>Dlažba Taurus Granit matná 300x300x9 mm, Rio Negro</t>
  </si>
  <si>
    <t>998771201R00</t>
  </si>
  <si>
    <t>Přesun hmot pro podlahy z dlaždic v objektech výšky do 6 m</t>
  </si>
  <si>
    <t>77721002</t>
  </si>
  <si>
    <t>Podlahy z epoxid. kamínková tl. 5 mm</t>
  </si>
  <si>
    <t>777510011RA0</t>
  </si>
  <si>
    <t>Nátěry epoxidové podlah betonových dvojnásobný</t>
  </si>
  <si>
    <t>998777201R00</t>
  </si>
  <si>
    <t>Přesun hmot pro podlahy syntetické v objektech výšky do 6 m</t>
  </si>
  <si>
    <t>800-773</t>
  </si>
  <si>
    <t>781101111R00</t>
  </si>
  <si>
    <t>Příprava podkladu před provedením obkladu vyrovnání podkladu maltou ze SMS tl. do 7 mm</t>
  </si>
  <si>
    <t>781101210R00</t>
  </si>
  <si>
    <t>Příprava podkladu pod obklady penetrace podkladu pod obklady</t>
  </si>
  <si>
    <t>781111121R00</t>
  </si>
  <si>
    <t>Doplňkové práce při provádění obkladů montáž lišt rohových, vanových a dilatačních</t>
  </si>
  <si>
    <t>781415015RT1</t>
  </si>
  <si>
    <t>Montáž obkladů vnitřních z obkládaček pórovinových montáž obkladů vnitřních  z obkladaček pórovinových do tmele 200 x 200, nebo 300 x 150 mm, lepených do flexibilního tmele</t>
  </si>
  <si>
    <t>781419711R00</t>
  </si>
  <si>
    <t>Montáž obkladů vnitřních z obkládaček pórovinových příplatky k položkám montáže obkladů vnitřních z obkladaček pórovinových příplatek k obkladu stěn za plochu do 10 m2 jedntl</t>
  </si>
  <si>
    <t>597813600R</t>
  </si>
  <si>
    <t>Obklad keramický s glazurou (GL); dl = 198 mm; š = 198 mm; tl = 6,5 mm</t>
  </si>
  <si>
    <t>55370002</t>
  </si>
  <si>
    <t>Lišta pro obklady</t>
  </si>
  <si>
    <t>998781202R00</t>
  </si>
  <si>
    <t>Přesun hmot pro obklady keramické v objektech výšky do 12 m</t>
  </si>
  <si>
    <t>783222100R00</t>
  </si>
  <si>
    <t>Nátěry kov.stavebních doplňk.konstrukcí syntetické dvojnásobné,  , Hmota nátěrová alkydová (AK); typ: email; funkce: dekorační; barva: světle šedá; lesk: lesklý (G1)</t>
  </si>
  <si>
    <t>800-783</t>
  </si>
  <si>
    <t>783900010RA0</t>
  </si>
  <si>
    <t>Odstranění nátěrů z ocelových konstrukcí, oškrabáním</t>
  </si>
  <si>
    <t>784011221RT2</t>
  </si>
  <si>
    <t>Ostatní práce zakrytí předmětů,  , včetně dodávky fólie tl. 0,04 mm</t>
  </si>
  <si>
    <t>800-784</t>
  </si>
  <si>
    <t>784191201R00</t>
  </si>
  <si>
    <t>Příprava povrchu Penetrace (napouštění) podkladu disperzní, jednonásobná</t>
  </si>
  <si>
    <t>784195212R00</t>
  </si>
  <si>
    <t>Malby z malířských směsí otěruvzdorných,  , bělost 82 %, dvojnásobné, Hmota nátěrová typ: malířská; funkce: dekorační; barva: bílá; lesk: matný (G3)</t>
  </si>
  <si>
    <t>005121010R</t>
  </si>
  <si>
    <t>Vybudování zařízení staveniště</t>
  </si>
  <si>
    <t>Soubor</t>
  </si>
  <si>
    <t>VRN</t>
  </si>
  <si>
    <t>POL99_</t>
  </si>
  <si>
    <t>005121020R</t>
  </si>
  <si>
    <t xml:space="preserve">Provoz zařízení staveniště </t>
  </si>
  <si>
    <t>005121030R</t>
  </si>
  <si>
    <t>Odstranění zařízení staveniště</t>
  </si>
  <si>
    <t>005211010R</t>
  </si>
  <si>
    <t>Předání a převzetí staveniště</t>
  </si>
  <si>
    <t>SUM</t>
  </si>
  <si>
    <t>END</t>
  </si>
  <si>
    <t>Pol__0001</t>
  </si>
  <si>
    <t>LED,průmyslové,základna z PC,difuzor translucentní PC, 30W</t>
  </si>
  <si>
    <t>ks</t>
  </si>
  <si>
    <t>POL1_1</t>
  </si>
  <si>
    <t>Pol__0002</t>
  </si>
  <si>
    <t>LED,průmyslové,základna z PC,difuzor translucentní PC, 58W</t>
  </si>
  <si>
    <t>Pol__0003</t>
  </si>
  <si>
    <t>kovové interiérové LEDsvítidlo na zavěšení, či přisazení ke stropu, 22W</t>
  </si>
  <si>
    <t>Pol__0004</t>
  </si>
  <si>
    <t>LED interiérové kruhové, stropní přisazené, 27W</t>
  </si>
  <si>
    <t>Pol__0005</t>
  </si>
  <si>
    <t>kovové interiérové LEDsvítidlo na zavěšení, či přisazení ke stropu, 42W</t>
  </si>
  <si>
    <t>Pol__0006</t>
  </si>
  <si>
    <t>Venkovní nástěnné LED 20W</t>
  </si>
  <si>
    <t>Pol__0007</t>
  </si>
  <si>
    <t>Zdroj nouzového osvětlení do svítidla základního osvětlení, 1 hodina</t>
  </si>
  <si>
    <t>Pol__0008</t>
  </si>
  <si>
    <t>Ovládač osvětlení – 1P</t>
  </si>
  <si>
    <t>Pol__0009</t>
  </si>
  <si>
    <t>Ovládač osvětlení – 2P</t>
  </si>
  <si>
    <t>Pol__0010</t>
  </si>
  <si>
    <t>Ovládač osvětlení – 1P IP44</t>
  </si>
  <si>
    <t>Pol__0011</t>
  </si>
  <si>
    <t>Ovládač osvětlení – 2P IP44</t>
  </si>
  <si>
    <t>Pol__0012</t>
  </si>
  <si>
    <t>Ovládač osvětlení – střídavý IP44</t>
  </si>
  <si>
    <t>Pol__0013</t>
  </si>
  <si>
    <t>Tlačítkový ovládač</t>
  </si>
  <si>
    <t>Pol__0014</t>
  </si>
  <si>
    <t>Tlačítkový ovládač – IP44</t>
  </si>
  <si>
    <t>Pol__0015</t>
  </si>
  <si>
    <t>Nástěnný senzor pohybu, kontakt 230V/10A</t>
  </si>
  <si>
    <t>Pol__0016</t>
  </si>
  <si>
    <t>Jednoduchá zásuvka 230V/16A, vestavná</t>
  </si>
  <si>
    <t>Pol__0017</t>
  </si>
  <si>
    <t>Jednoduchá zásuvka 230V/16A IP44, vestavná</t>
  </si>
  <si>
    <t>Pol__0018</t>
  </si>
  <si>
    <t>Zásuvka 400V/16A</t>
  </si>
  <si>
    <t>Pol__0019_</t>
  </si>
  <si>
    <t>Přepěťová ochrana st. D do zásuvky</t>
  </si>
  <si>
    <t>Pol__0020</t>
  </si>
  <si>
    <t>Servisní vypínač</t>
  </si>
  <si>
    <t>Pol__0021</t>
  </si>
  <si>
    <t>Pol__0022</t>
  </si>
  <si>
    <t>Pol__0023</t>
  </si>
  <si>
    <t>Pol__0024</t>
  </si>
  <si>
    <t>Tlačítko Total stop</t>
  </si>
  <si>
    <t>Pol__0025</t>
  </si>
  <si>
    <t>Svorkovnice pospojování</t>
  </si>
  <si>
    <t>Pol__0026</t>
  </si>
  <si>
    <t>Kabel CYKY 3x1,5</t>
  </si>
  <si>
    <t>Pol__0027</t>
  </si>
  <si>
    <t>Kabel CYKY 3x2,5</t>
  </si>
  <si>
    <t>Pol__0028</t>
  </si>
  <si>
    <t>Kabel CYKY 5x1,5</t>
  </si>
  <si>
    <t>Pol__0029</t>
  </si>
  <si>
    <t>Kabel CYKY 5x2,5</t>
  </si>
  <si>
    <t>Pol__0030</t>
  </si>
  <si>
    <t>Kabel CYKY 5x4</t>
  </si>
  <si>
    <t>Pol__0031</t>
  </si>
  <si>
    <t>Kabel CYKY 5x6</t>
  </si>
  <si>
    <t>Pol__0032</t>
  </si>
  <si>
    <t>Kabel CYKY 5x10</t>
  </si>
  <si>
    <t>Pol__0033</t>
  </si>
  <si>
    <t>Kabel CYKY 5x16</t>
  </si>
  <si>
    <t>Pol__0034</t>
  </si>
  <si>
    <t>Kabel CGSG 5x2,5</t>
  </si>
  <si>
    <t>Pol__0035</t>
  </si>
  <si>
    <t>Kabel CGSG 5x4</t>
  </si>
  <si>
    <t>Pol__0036</t>
  </si>
  <si>
    <t>Kabel CGSG 5x6</t>
  </si>
  <si>
    <t>Pol__0037</t>
  </si>
  <si>
    <t>Kabel CGSG 5x10</t>
  </si>
  <si>
    <t>Pol__0038</t>
  </si>
  <si>
    <t>Kabel CGSG 5x16</t>
  </si>
  <si>
    <t>Pol__0039</t>
  </si>
  <si>
    <t>Kabel CHKE-V 3x1,5</t>
  </si>
  <si>
    <t>Pol__0040</t>
  </si>
  <si>
    <t>Kabel 1-AYKY 3x240+120</t>
  </si>
  <si>
    <t>Pol__0041</t>
  </si>
  <si>
    <t>Vodič CY6</t>
  </si>
  <si>
    <t>Pol__0042</t>
  </si>
  <si>
    <t>Vodič CY50</t>
  </si>
  <si>
    <t>Pol__0043</t>
  </si>
  <si>
    <t>Přístrojová krabice</t>
  </si>
  <si>
    <t>Pol__0044</t>
  </si>
  <si>
    <t>Rozváděč RG (viz samostatná specifikace)</t>
  </si>
  <si>
    <t>Pol__0045</t>
  </si>
  <si>
    <t>Rozváděč RP1 (viz samostatná specifikace)</t>
  </si>
  <si>
    <t>Pol__0046</t>
  </si>
  <si>
    <t>Rozváděč RP2 (viz samostatná specifikace)</t>
  </si>
  <si>
    <t>Pol__0047</t>
  </si>
  <si>
    <t>Rozváděč RM – nepřímé měření do 400A, jistič 3x400A (Ir=275A), vypínač 3x400A</t>
  </si>
  <si>
    <t>Pol__0048</t>
  </si>
  <si>
    <t>Kabelový rošt 400 mm, včetně závěsů a příslušenství</t>
  </si>
  <si>
    <t>Pol__0049</t>
  </si>
  <si>
    <t>Kabelový žlab 100x50 mm, včetně příslušenství</t>
  </si>
  <si>
    <t>Pol__0050</t>
  </si>
  <si>
    <t>Kabelový žlab 200x50 mm, včetně příslušenství</t>
  </si>
  <si>
    <t>Pol__0051</t>
  </si>
  <si>
    <t>Trubka 29 mm, vysoká mech.pevnost</t>
  </si>
  <si>
    <t>Pol__0052</t>
  </si>
  <si>
    <t>Demontáž koncového prvku instalace</t>
  </si>
  <si>
    <t>Pol__0053</t>
  </si>
  <si>
    <t>Demontáž kabelové trasy</t>
  </si>
  <si>
    <t>Pol__0054</t>
  </si>
  <si>
    <t>Demontáž stávajícího rozv. NN</t>
  </si>
  <si>
    <t>Pol__0055</t>
  </si>
  <si>
    <t>Montáž svítidla</t>
  </si>
  <si>
    <t>Pol__0056</t>
  </si>
  <si>
    <t>Montáž koncového prvku</t>
  </si>
  <si>
    <t>Pol__0057</t>
  </si>
  <si>
    <t>Sekání drážek do 100/50 mm</t>
  </si>
  <si>
    <t>Pol__0058</t>
  </si>
  <si>
    <t>Sekání drážek do 50/50 mm</t>
  </si>
  <si>
    <t>Pol__0059</t>
  </si>
  <si>
    <t>Sekání drážek do 25/25 mm</t>
  </si>
  <si>
    <t>Pol__0060</t>
  </si>
  <si>
    <t>Montáž krabic přístrojů</t>
  </si>
  <si>
    <t>Pol__0061</t>
  </si>
  <si>
    <t>Montáž tras – trubky</t>
  </si>
  <si>
    <t>Pol__0062</t>
  </si>
  <si>
    <t>Montáž tras – žlaby</t>
  </si>
  <si>
    <t>Pol__0063</t>
  </si>
  <si>
    <t>Ukládání kabelů</t>
  </si>
  <si>
    <t>Pol__0064</t>
  </si>
  <si>
    <t>Ukončení kabelů do 5x2,5</t>
  </si>
  <si>
    <t>Pol__0065</t>
  </si>
  <si>
    <t>Ukončení kabelů nad 5x2,5</t>
  </si>
  <si>
    <t>Montáž rozváděče RG :</t>
  </si>
  <si>
    <t>POP</t>
  </si>
  <si>
    <t>Montáž rozváděče RP :</t>
  </si>
  <si>
    <t>Montáž rozváděče RM :</t>
  </si>
  <si>
    <t xml:space="preserve">180 : </t>
  </si>
  <si>
    <t>180</t>
  </si>
  <si>
    <t>Pol__0066</t>
  </si>
  <si>
    <t>Zednické přípomoci</t>
  </si>
  <si>
    <t>kpl</t>
  </si>
  <si>
    <t>Pol__0067</t>
  </si>
  <si>
    <t>Výchozí revize</t>
  </si>
  <si>
    <t>Pol__0069</t>
  </si>
  <si>
    <t>Doprava</t>
  </si>
  <si>
    <t>Pol__0070</t>
  </si>
  <si>
    <t>Likvidace odpadu, odvoz na skládku</t>
  </si>
  <si>
    <t>kg</t>
  </si>
  <si>
    <t>Skříň rozváděče</t>
  </si>
  <si>
    <t>Proudový chránič 2P</t>
  </si>
  <si>
    <t>Proudový chránič 4P</t>
  </si>
  <si>
    <t>Jistič 1P</t>
  </si>
  <si>
    <t>Jistič 3P</t>
  </si>
  <si>
    <t>Hlavní vypínač 400A</t>
  </si>
  <si>
    <t>Elektroměr přímé měření</t>
  </si>
  <si>
    <t>Přepěťová ochrana B+C</t>
  </si>
  <si>
    <t>Svorky, lišty</t>
  </si>
  <si>
    <t>Vnitřní drátování</t>
  </si>
  <si>
    <t>Proudový chránič 2P jistič</t>
  </si>
  <si>
    <t>Hlavní vypínač 25A</t>
  </si>
  <si>
    <t>Datová dvojzásuvka 2xRJ45, Cat .6</t>
  </si>
  <si>
    <t>Kabel UTP 4x2 Cat. 6</t>
  </si>
  <si>
    <t>Trubka 16 mm, střední mech.pevnost</t>
  </si>
  <si>
    <t>Trubka  29 mm, střední mech.pevnost</t>
  </si>
  <si>
    <t>Datový rozváděč, stojan 600x600x2000, 42U</t>
  </si>
  <si>
    <t>Patch panel 48 pt UTP Cat. 6E</t>
  </si>
  <si>
    <t>Management panel</t>
  </si>
  <si>
    <t>Napáječ 230V, 5x zásuvka, přepěť.ochrana</t>
  </si>
  <si>
    <t>UPS 19“ 1000VA, 230/230V 3 min.</t>
  </si>
  <si>
    <t>IP tel. Ústředna 8 pt</t>
  </si>
  <si>
    <t>Switch 24 pt</t>
  </si>
  <si>
    <t>Ukončení přípojky SLB</t>
  </si>
  <si>
    <t>Venkovní tablo IP telefonu, nerez antivandal</t>
  </si>
  <si>
    <t>Ukončení kabelů</t>
  </si>
  <si>
    <t>Montáž datového rozváděče</t>
  </si>
  <si>
    <t>Měření a vyhotovení měřících protokolů</t>
  </si>
  <si>
    <t>pt</t>
  </si>
  <si>
    <t>Nastavení IP ústředny</t>
  </si>
  <si>
    <t>Ústředna EZS – do 120 smyček, včetně skříně, napájecího zdroje, záložního aku, GSM komunikátor</t>
  </si>
  <si>
    <t>Ovládací LED klávesnice</t>
  </si>
  <si>
    <t>Rozšiřující modul 8 smyček, včetně krytu</t>
  </si>
  <si>
    <t>Pomocný napájecí zdroj</t>
  </si>
  <si>
    <t>Vnitřní siréna EZS</t>
  </si>
  <si>
    <t>Vnější siréna EZS</t>
  </si>
  <si>
    <t>Magnetický kontakt</t>
  </si>
  <si>
    <t>Infrapasivní senzor pohybu – nástěnný</t>
  </si>
  <si>
    <t>Infrapasivní senzor pohybu – stropní</t>
  </si>
  <si>
    <t>Kabel FTP 4x2</t>
  </si>
  <si>
    <t>Kabel UTP 4x2 Cat. 5</t>
  </si>
  <si>
    <t>Kabel CYSY 2x1,5</t>
  </si>
  <si>
    <t>Propojovací krabice EZS</t>
  </si>
  <si>
    <t>Montáž ústředny EZS</t>
  </si>
  <si>
    <t>Montáž rozšiřujícího modulu</t>
  </si>
  <si>
    <t>Montáž ovládací klávesnice</t>
  </si>
  <si>
    <t>Programování a nastavení systému</t>
  </si>
  <si>
    <t>Vypracování PD SP</t>
  </si>
  <si>
    <t>Integrace stávajícího objednávkového systému, programování a spolupráce s dodavatelem</t>
  </si>
  <si>
    <t>POL1_7</t>
  </si>
  <si>
    <t>139601102R00</t>
  </si>
  <si>
    <t>Ruční výkop jam, rýh a šachet v hornině 3</t>
  </si>
  <si>
    <t>s přehozením na vzdálenost do 5 m nebo s naložením na ruční dopravní prostředek</t>
  </si>
  <si>
    <t>161101101R00</t>
  </si>
  <si>
    <t>Svislé přemístění výkopku z horniny 1 až 4, při hloubce výkopu přes 1 do 2,5 m</t>
  </si>
  <si>
    <t>bez naložení do dopravní nádoby, ale s vyprázdněním dopravní nádoby na hromadu nebo na dopravní prostředek,</t>
  </si>
  <si>
    <t>162201101R00</t>
  </si>
  <si>
    <t>Vodorovné přemístění výkopku z horniny 1 až 4, na vzdálenost do 20 m</t>
  </si>
  <si>
    <t>171101105R00</t>
  </si>
  <si>
    <t>Uložení sypaniny do násypů zhutněných s uzavřením povrchu násypu z hornin soudržných s předepsanou mírou zhutnění v procentech výsledků zkoušek Proctor-Standard                 na 103 % PS</t>
  </si>
  <si>
    <t>s rozprostřením sypaniny ve vrstvách a s hrubým urovnáním,</t>
  </si>
  <si>
    <t>174101102R00</t>
  </si>
  <si>
    <t>Zásyp sypaninou se zhutněním v uzavřených prostorách s urovnáním povrchu zásypu s ručním zhutněním</t>
  </si>
  <si>
    <t>z jakékoliv horniny s uložením výkopku po vrstvách,</t>
  </si>
  <si>
    <t>175100020RA0</t>
  </si>
  <si>
    <t>Obsyp potrubí štěrkopískem, dovoz ze vzdálenosti 1 000 m, Kamenivo přírodní těžené; štěrkopísek; frakce 0,0 až 16,0 mm</t>
  </si>
  <si>
    <t>prohozenou zeminou nebo štěrkopískem, s vodorovnou přepravou k místu zásypu, uložením ve vrstvách a zhutněním.</t>
  </si>
  <si>
    <t>452311141R00</t>
  </si>
  <si>
    <t>Podkladní a zajišťovací konstrukce z betonu desky pod potrubí, stoky a drobné objekty , z betonu prostého třídy C 16/20</t>
  </si>
  <si>
    <t>827-1</t>
  </si>
  <si>
    <t>z cementu portlandského nebo struskoportlandského, v otevřeném výkopu,</t>
  </si>
  <si>
    <t>631312141R00</t>
  </si>
  <si>
    <t>Doplnění mazanin betonem prostým rýh v dosavadních mazaninách</t>
  </si>
  <si>
    <t>631361921R00</t>
  </si>
  <si>
    <t>Výztuž mazanin z betonů a z lehkých betonů ze svařovaných sítí</t>
  </si>
  <si>
    <t>89441601</t>
  </si>
  <si>
    <t>Oprava revizních šachet kanalizace vč. dodávky, nového poklopu</t>
  </si>
  <si>
    <t>965042221R00</t>
  </si>
  <si>
    <t>Bourání podkladů pod dlažby nebo litých celistvých dlažeb a mazanin  betonových nebo z litého asfaltu, tloušťky přes 100 mm, plochy do 1 m2</t>
  </si>
  <si>
    <t>965049111RT2</t>
  </si>
  <si>
    <t>Bourání podkladů pod dlažby nebo litých celistvých dlažeb a mazanin  příplatek za bourání mazanin vyztužených svařovanou sítí, tloušťky do 100 mm</t>
  </si>
  <si>
    <t>979082121R00</t>
  </si>
  <si>
    <t>Vnitrostaveništní doprava suti a vybouraných hmot příplatek k ceně za každých dalších 5 m</t>
  </si>
  <si>
    <t>979083513R00</t>
  </si>
  <si>
    <t>Vodorovné přemístění suti vodorovné přemístění suti a vybouraných hmot po suchu, bez naložení, se složením a hrubým urovnáním na vzdálenost do 1000 m</t>
  </si>
  <si>
    <t>a vybouraných hmot po suchu, bez naložení ale se složením a hrubým urovnáním,</t>
  </si>
  <si>
    <t>979083519R00</t>
  </si>
  <si>
    <t>Vodorovné přemístění suti příplatek za každých dalších i započatých 1000 m</t>
  </si>
  <si>
    <t>97999015</t>
  </si>
  <si>
    <t>Zednické  přípomoce pro ZTI</t>
  </si>
  <si>
    <t>hod</t>
  </si>
  <si>
    <t>721140915R00</t>
  </si>
  <si>
    <t>Opravy odpadního potrubí litinového propojení dosavadního potrubí , DN 100</t>
  </si>
  <si>
    <t>800-721</t>
  </si>
  <si>
    <t>721140916R00</t>
  </si>
  <si>
    <t>Opravy odpadního potrubí litinového propojení dosavadního potrubí , DN 125</t>
  </si>
  <si>
    <t>721176103R00</t>
  </si>
  <si>
    <t>Potrubí HT připojovací vnější průměr D 50 mm, tloušťka stěny 1,8 mm, DN 50, Trubka plastová kanalizační materiál: PP; povrch: hladký; de = 50,0 mm; tl. stěny = 1,8 mm</t>
  </si>
  <si>
    <t>včetně tvarovek, objímek. Bez zednických výpomocí.</t>
  </si>
  <si>
    <t>721176104R00</t>
  </si>
  <si>
    <t>Potrubí HT připojovací vnější průměr D 75 mm, tloušťka stěny 1,9 mm, DN 70, Trubka plastová kanalizační materiál: PP; povrch: hladký; de = 75,0 mm; tl. stěny = 1,9 mm</t>
  </si>
  <si>
    <t>721176105R00</t>
  </si>
  <si>
    <t>Potrubí HT připojovací vnější průměr D 110 mm, tloušťka stěny 2,7 mm, DN 100, Trubka plastová kanalizační materiál: PP; povrch: hladký; de = 110,0 mm; tl. stěny = 2,7 mm</t>
  </si>
  <si>
    <t>721176222R00</t>
  </si>
  <si>
    <t>Potrubí KG svodné (ležaté) v zemi vnější průměr D 110 mm, tloušťka stěny 3,2 mm, DN 100, Trubka plastová kanalizační materiál: PVC-U; skladba: pěnová střední vrstva; povrch: hladký; DN = 100; de = 110,0 mm; tl. stěny = 3,2 mm; SN 4</t>
  </si>
  <si>
    <t>721176223R00</t>
  </si>
  <si>
    <t>Potrubí KG svodné (ležaté) v zemi vnější průměr D 125 mm, tloušťka stěny 3,2 mm, DN 125, Trubka plastová kanalizační materiál: PVC-U; skladba: pěnová střední vrstva; povrch: hladký; DN = 125; de = 125,0 mm; tl. stěny = 3,2 mm; SN 4</t>
  </si>
  <si>
    <t>721176224R00</t>
  </si>
  <si>
    <t>Potrubí KG svodné (ležaté) v zemi vnější průměr D 160 mm, tloušťka stěny 4,0 mm, DN 150, Trubka plastová kanalizační materiál: PVC-U; skladba: pěnová střední vrstva; povrch: hladký; DN = 150; de = 160,0 mm; tl. stěny = 4,0 mm; SN 4</t>
  </si>
  <si>
    <t>721176225R00</t>
  </si>
  <si>
    <t>Potrubí KG svodné (ležaté) v zemi vnější průměr D 200 mm, tloušťka stěny 4,9 mm, DN 200, Trubka plastová kanalizační materiál: PVC-U; skladba: pěnová střední vrstva; povrch: hladký; DN = 200; de = 200,0 mm; tl. stěny = 4,9 mm; SN 4</t>
  </si>
  <si>
    <t>721194105R00</t>
  </si>
  <si>
    <t>Zřízení přípojek na potrubí D 50 mm</t>
  </si>
  <si>
    <t>vyvedení a upevnění odpadních výpustek,</t>
  </si>
  <si>
    <t>721194109R00</t>
  </si>
  <si>
    <t>Zřízení přípojek na potrubí D 110  mm</t>
  </si>
  <si>
    <t>721223420RT2</t>
  </si>
  <si>
    <t xml:space="preserve">Vpusť podlahová se zápachovou uzávěrkou průměr 50 mm, s vodorovným odtokem, přítokovou trubkou D 40/50 mm, 123x123mm/115x115mm, mřížka nerez, izolační souprava bez fólie,  </t>
  </si>
  <si>
    <t>721223430R00</t>
  </si>
  <si>
    <t>Vpusť podlahová s uzávěrem proti vzduté vodě průměr 75, 110 mm, D 75/110 mm s vodorovným odtokem, s uzávěrem proti vzduté vodě, 3 přítokové trubky D 40/50 mm 123x123mm/115x115mm, včetně dodávky materiálu</t>
  </si>
  <si>
    <t>721223431</t>
  </si>
  <si>
    <t>Podlahová vana nerez 1000x300 mm</t>
  </si>
  <si>
    <t>721223432</t>
  </si>
  <si>
    <t>Podlahová vana nerez 300x300 mm</t>
  </si>
  <si>
    <t>721223433</t>
  </si>
  <si>
    <t>Podlahová vana nerez 600x300 mm</t>
  </si>
  <si>
    <t>721223434</t>
  </si>
  <si>
    <t>Podlahová vana nerez 1000x600 mm</t>
  </si>
  <si>
    <t>721223435</t>
  </si>
  <si>
    <t>Podlahová vana nerez 800x400 mm</t>
  </si>
  <si>
    <t>721223436</t>
  </si>
  <si>
    <t>Podlahová vana nerez 3200x500 mm</t>
  </si>
  <si>
    <t>721223437</t>
  </si>
  <si>
    <t>Podlahová vana nerez 1200x500 mm</t>
  </si>
  <si>
    <t>721223438</t>
  </si>
  <si>
    <t>Podlahová vana nerez 1900x300 mm</t>
  </si>
  <si>
    <t>721223439</t>
  </si>
  <si>
    <t>Podlahová vana nerez 2000x300 mm</t>
  </si>
  <si>
    <t>721273150RT1</t>
  </si>
  <si>
    <t xml:space="preserve">Ventilační hlavice D 50, 75, 110 mm, přivzdušňovací ventil D 50/75/110 mm s dvojitou izolační stěnou, s masivní pryžovou membránou, s odnímatelnou mřížkou proti hmyzu a pro čištění, mat. </t>
  </si>
  <si>
    <t>721273200RT3</t>
  </si>
  <si>
    <t>Ventilační hlavice D 110 mm, souprava z PP</t>
  </si>
  <si>
    <t>721290112R00</t>
  </si>
  <si>
    <t>Zkouška těsnosti kanalizace v objektech vodou, DN 200</t>
  </si>
  <si>
    <t>998721202R00</t>
  </si>
  <si>
    <t>Přesun hmot pro vnitřní kanalizaci v objektech výšky do 12 m</t>
  </si>
  <si>
    <t>50 m vodorovně, měřeno od těžiště půdorysné plochy skládky do těžiště půdorysné plochy objektu</t>
  </si>
  <si>
    <t>722172311R00</t>
  </si>
  <si>
    <t>Potrubí z plastických hmot polypropylenové potrubí PP-R, D 20 mm, s 2,8 mm, PN 16, polyfúzně svařované, včetně zednických výpomocí, Trubka plastová materiál: PP-R; ohebná; de = 20,0 mm; tl. stěny = 2,8 mm; PN 16; SDR 7,4; teplota média do 60 °C</t>
  </si>
  <si>
    <t>včetně tvarovek, bez zednických výpomocí</t>
  </si>
  <si>
    <t>722172312R00</t>
  </si>
  <si>
    <t>Potrubí z plastických hmot polypropylenové potrubí PP-R, D 25 mm, s 3,5 mm, PN 16, polyfúzně svařované, včetně zednických výpomocí, Trubka plastová materiál: PP-R; ohebná; de = 25,0 mm; tl. stěny = 3,5 mm; PN 16; SDR 7,4; teplota média do 60 °C</t>
  </si>
  <si>
    <t>722172313R00</t>
  </si>
  <si>
    <t>Potrubí z plastických hmot polypropylenové potrubí PP-R, D 32 mm, s 4,4 mm, PN 16, polyfúzně svařované, včetně zednických výpomocí, Trubka plastová materiál: PP-R; ohebná; de = 32,0 mm; tl. stěny = 4,4 mm; PN 16; SDR 7,4; teplota média do 60 °C</t>
  </si>
  <si>
    <t>722172314R00</t>
  </si>
  <si>
    <t>Potrubí z plastických hmot polypropylenové potrubí PP-R, D 40 mm, s 5,5 mm, PN 16, polyfúzně svařované, včetně zednických výpomocí, Trubka plastová materiál: PP-R; ohebná; de = 40,0 mm; tl. stěny = 5,5 mm; PN 16; SDR 7,4; teplota média do 60 °C</t>
  </si>
  <si>
    <t>722181211RT7</t>
  </si>
  <si>
    <t>Izolace vodovodního potrubí návleková z trubic z pěnového polyetylenu, tloušťka stěny 6 mm, d 22 mm, Výrobek izolační pro instalace z polyethylenové pěny (PEF) tvar: pouzdro; s podélným nářezem; vnitřní d = 22 mm; tl = 6 mm; provozní teplota -40 až...</t>
  </si>
  <si>
    <t>722181211RT8</t>
  </si>
  <si>
    <t>Izolace vodovodního potrubí návleková z trubic z pěnového polyetylenu, tloušťka stěny 6 mm, d 25 mm, Výrobek izolační pro instalace z polyethylenové pěny (PEF) tvar: pouzdro; s podélným nářezem; vnitřní d = 25 mm; tl = 6 mm; provozní teplota -40 až...</t>
  </si>
  <si>
    <t>722181212RU1</t>
  </si>
  <si>
    <t>Izolace vodovodního potrubí návleková z trubic z pěnového polyetylenu, tloušťka stěny 9 mm, d 32 mm, Výrobek izolační pro instalace z polyethylenové pěny (PEF) tvar: pouzdro; s podélným nářezem; vnitřní d = 32 mm; tl = 9 mm; provozní teplota -40 až...</t>
  </si>
  <si>
    <t>722181212RV9</t>
  </si>
  <si>
    <t>Izolace vodovodního potrubí návleková z trubic z pěnového polyetylenu, tloušťka stěny 9 mm, d 40 mm, Výrobek izolační pro instalace z polyethylenové pěny (PEF) tvar: pouzdro; s podélným nářezem; vnitřní d = 40 mm; tl = 9 mm; provozní teplota -40 až...</t>
  </si>
  <si>
    <t>722190401R00</t>
  </si>
  <si>
    <t>Vyvedení a upevnění výpustek DN 15</t>
  </si>
  <si>
    <t>722220111R00</t>
  </si>
  <si>
    <t>Nástěnka nátrubková mosazná pro výtokový ventil, vnitřní závit, DN 15, PN 10, včetně dodávky materiálu, Koleno mosazné typ: jednoznačné, nástěnné; úhel = 90,0 °; značka: CW617N; 1/2"; PN 10; médium: voda, pitná voda; teplota média do 90 °C</t>
  </si>
  <si>
    <t>722235112R00</t>
  </si>
  <si>
    <t>Kohout kulový, mosazný, vnitřní-vnitřní závit, DN 20, PN 25</t>
  </si>
  <si>
    <t>722235113R00</t>
  </si>
  <si>
    <t>Kohout kulový, mosazný, vnitřní-vnitřní závit, DN 25, PN 25</t>
  </si>
  <si>
    <t>722235114R00</t>
  </si>
  <si>
    <t>Kohout kulový, mosazný, vnitřní-vnitřní závit, DN 32, PN 25</t>
  </si>
  <si>
    <t>722237710</t>
  </si>
  <si>
    <t xml:space="preserve">Vyrovnávací měřící ventil STAD </t>
  </si>
  <si>
    <t>722290226R00</t>
  </si>
  <si>
    <t>Dílčí tlaková zkouška vodovodního potrubí závitového, do DN 50</t>
  </si>
  <si>
    <t>722290234R00</t>
  </si>
  <si>
    <t>Proplach a dezinfekce vodovodního potrubí do DN 80</t>
  </si>
  <si>
    <t>998722202R00</t>
  </si>
  <si>
    <t>Přesun hmot pro vnitřní vodovod v objektech výšky do 12 m</t>
  </si>
  <si>
    <t>vodorovně do 50 m</t>
  </si>
  <si>
    <t>725013163R00</t>
  </si>
  <si>
    <t>Klozetové mísy kombinované, bilé, hluboké splachování, vodorovný odpad, včetně sedátka, šířka 360 mm, hloubka 630 mm, výška 400 mm, Sedátko záchodové s poklopem; materiál: plast; tvar: oválný; povrchová úprava: antibakteriální</t>
  </si>
  <si>
    <t>soubor</t>
  </si>
  <si>
    <t>725017162R00</t>
  </si>
  <si>
    <t>Umyvadlo na šrouby, bílé, šířka 550 mm, hloubka 450 mm</t>
  </si>
  <si>
    <t>725019101R00</t>
  </si>
  <si>
    <t>Výlevka diturvitová s plastovou mřížkou, stojící, Výlevka keramická</t>
  </si>
  <si>
    <t>72501912</t>
  </si>
  <si>
    <t>Dřez nerez s odkládací plochou</t>
  </si>
  <si>
    <t>72524910</t>
  </si>
  <si>
    <t>Sprchová vanička keramická 900x900</t>
  </si>
  <si>
    <t>725810402R00</t>
  </si>
  <si>
    <t>Ventily ventil uzavírací pro do rozvodu vytápění a sanity; kulový, těleso mosaz.rohový, bez připojovací trubičky, DN 10 mm</t>
  </si>
  <si>
    <t>725814122R00</t>
  </si>
  <si>
    <t>Ventily Ventil  pračkový, mosazný, se zpětnou klapkou, DN 15 x DN 20, včetně dodávky materiálu</t>
  </si>
  <si>
    <t>72582563</t>
  </si>
  <si>
    <t>Baterie umyvadlová nástěnná</t>
  </si>
  <si>
    <t>72582564</t>
  </si>
  <si>
    <t>Baterie dřezová nástěnná</t>
  </si>
  <si>
    <t>725823134R00</t>
  </si>
  <si>
    <t>Baterie umyvadlové a dřezové dřezová, stojánková, ruční ovládání s výsuvnou sprchou, standardní, včetně dodávky materiálu, Baterie směšovací páková; použití: dřez; typ: stojánkový; materiál: mosaz; příslušenství: vytahovací sprcha; povrchová úprava: chrom</t>
  </si>
  <si>
    <t>72584511</t>
  </si>
  <si>
    <t>Baterie sprchová nástěnná ruční, včetně příslušenství</t>
  </si>
  <si>
    <t>725014161R00</t>
  </si>
  <si>
    <t>Klozetové mísy závěsné, bilé, hluboké splachování, zadní, včetně sedátka, šířka 360 mm, hloubka 510 mm, výška 400 mm, Sedátko záchodové s poklopem; materiál: plast; tvar: oválný; povrchová úprava: antibakteriální</t>
  </si>
  <si>
    <t>998725202R00</t>
  </si>
  <si>
    <t>Přesun hmot pro zařizovací předměty v objektech výšky do 12 m</t>
  </si>
  <si>
    <t>726211121R00</t>
  </si>
  <si>
    <t>Předstěnový modul pro WC zavěšené, s nádržkou, pro instalaci s mokrými procesy do masivních zděných konstrukcí nebo pro předstěnovou instalaci s předezděním, včetně soupravy na tlumení hluku, bez ovládacího tlačitka, ovládání zepředu, stavební výška 108 cm, včetně dodávky materiálu</t>
  </si>
  <si>
    <t>montáž a dodávka materiálu</t>
  </si>
  <si>
    <t>9001</t>
  </si>
  <si>
    <t>Topná zkouška, zprovoznění a nastavení topného systému</t>
  </si>
  <si>
    <t>h</t>
  </si>
  <si>
    <t>900      R01</t>
  </si>
  <si>
    <t>Hodinové zúčtovací sazby stavební dělník, tarifní třída 4</t>
  </si>
  <si>
    <t>93198111</t>
  </si>
  <si>
    <t>Stavební přípomoce UT</t>
  </si>
  <si>
    <t>73242131</t>
  </si>
  <si>
    <t>Čerpadlo oběhové elektronicky řízené 3,4 m3/h, H 6 m, PN 10</t>
  </si>
  <si>
    <t>733110808R00</t>
  </si>
  <si>
    <t>Demontáž potrubí z ocelových trubek závitových přes 32 do DN 50</t>
  </si>
  <si>
    <t>800-731</t>
  </si>
  <si>
    <t>733111118R00</t>
  </si>
  <si>
    <t>Potrubí z trubek závitových ocelových bezešvých, běžných, v kotelnách a strojovnách, DN 50, Trubka ocelová bezešvá; závitová; konec: bez závitů a nátrubku; materiál: uhlíková ocel; značka: S195T (1.0026); DN = 50; de = 60,3 mm; tl. stěny =...</t>
  </si>
  <si>
    <t>733163102R00</t>
  </si>
  <si>
    <t>Potrubí pro vytápění a chlazení z trubek měděných spojovaných svařováním nebo lepením pájení pomocí kapilárních pájecích tvarovek, D 15 mm, s 1,0 mm, Spojka měděná typ: se zarážkou, jednoznačná; značka: Cu-DHP (CW024A); ds = 15,0 mm; PN 16; teplota média -30 až 110 °C</t>
  </si>
  <si>
    <t>montáž a dodávka trubek a tvarovek, s montážním lešením, bez zednické přípomoci, bez kotvení</t>
  </si>
  <si>
    <t>733163103R00</t>
  </si>
  <si>
    <t>Potrubí pro vytápění a chlazení z trubek měděných spojovaných svařováním nebo lepením pájení pomocí kapilárních pájecích tvarovek, D 18 mm, s 1,0 mm, Spojka měděná typ: se zarážkou, jednoznačná; značka: Cu-DHP (CW024A); ds = 18,0 mm; PN 16; teplota média -30 až 110 °C</t>
  </si>
  <si>
    <t>733163104R00</t>
  </si>
  <si>
    <t>Potrubí pro vytápění a chlazení z trubek měděných spojovaných svařováním nebo lepením pájení pomocí kapilárních pájecích tvarovek, D 22 mm, s 1,0 mm, Spojka měděná typ: se zarážkou, jednoznačná; značka: Cu-DHP (CW024A); ds = 22,0 mm; PN 16; teplota média -30 až 110 °C</t>
  </si>
  <si>
    <t>733163105R00</t>
  </si>
  <si>
    <t>Potrubí pro vytápění a chlazení z trubek měděných spojovaných svařováním nebo lepením pájení pomocí kapilárních pájecích tvarovek, D 28 mm, s 1,5 mm, Spojka měděná typ: se zarážkou, jednoznačná; značka: Cu-DHP (CW024A); ds = 28,0 mm; PN 16; teplota média -30 až 110 °C</t>
  </si>
  <si>
    <t>733163106R00</t>
  </si>
  <si>
    <t>Potrubí pro vytápění a chlazení z trubek měděných spojovaných svařováním nebo lepením pájení pomocí kapilárních pájecích tvarovek, D 35 mm, s 1,5 mm, Spojka měděná typ: se zarážkou, jednoznačná; značka: Cu-DHP (CW024A); ds = 35,0 mm; PN 10; teplota média -30 až 110 °C</t>
  </si>
  <si>
    <t>722181214RT5</t>
  </si>
  <si>
    <t>Izolace vodovodního potrubí návleková z trubic z pěnového polyetylenu, tloušťka stěny 20 mm, d 15 mm, Výrobek izolační pro instalace z polyethylenové pěny (PEF) tvar: pouzdro; s podélným nářezem; vnitřní d = 15 mm; tl = 20 mm; provozní teplota -40 a...</t>
  </si>
  <si>
    <t>722181214RT6</t>
  </si>
  <si>
    <t>Izolace vodovodního potrubí návleková z trubic z pěnového polyetylenu, tloušťka stěny 20 mm, d 18 mm, Výrobek izolační pro instalace z polyethylenové pěny (PEF) tvar: pouzdro; s podélným nářezem; vnitřní d = 18 mm; tl = 20 mm; provozní teplota -40 a...</t>
  </si>
  <si>
    <t>722181215RT7</t>
  </si>
  <si>
    <t>Izolace vodovodního potrubí návleková z trubic z pěnového polyetylenu, tloušťka stěny 25 mm, d 22 mm, Výrobek izolační pro instalace z polyethylenové pěny (PEF) tvar: pouzdro; s podélným nářezem; vnitřní d = 22 mm; tl = 25 mm; provozní teplota -40 a...</t>
  </si>
  <si>
    <t>72218121</t>
  </si>
  <si>
    <t>Izolace návleková  MIRELON PRO tl. stěny 30 mm, vnitřní průměr 28 mm</t>
  </si>
  <si>
    <t>72218122</t>
  </si>
  <si>
    <t>Izolace návleková  MIRELON PRO tl. stěny 30 mm, vnitřní průměr 35 mm</t>
  </si>
  <si>
    <t>722181215RW6</t>
  </si>
  <si>
    <t>Izolace vodovodního potrubí návleková z trubic z pěnového polyetylenu, tloušťka stěny 25 mm, d 50 mm, Výrobek izolační pro instalace z polyethylenové pěny (PEF) tvar: pouzdro; s podélným nářezem; vnitřní d = 50 mm; tl = 25 mm; provozní teplota -40 a...</t>
  </si>
  <si>
    <t>733167001R00</t>
  </si>
  <si>
    <t>Příplatek k ceně za zhotovení přípojky z trubek měděných D 15 mm, tloušťka stěny 1 mm, Spojka bronzová typ: přechodová; značka: CC499K; ds = 15,0 mm; R; 1/2"; PN 16; teplota média -30 až 110 °C</t>
  </si>
  <si>
    <t>733190106R00</t>
  </si>
  <si>
    <t>Tlaková zkouška potrubí ocelových závitových, plastových, měděných do DN 32</t>
  </si>
  <si>
    <t>733190108R00</t>
  </si>
  <si>
    <t>Tlaková zkouška potrubí ocelových závitových, plastových, měděných přes DN 40 do DN 50</t>
  </si>
  <si>
    <t>73316610</t>
  </si>
  <si>
    <t>Označení orientačnímí štítky</t>
  </si>
  <si>
    <t>998733201R00</t>
  </si>
  <si>
    <t>Přesun hmot pro rozvody potrubí v objektech výšky do 6 m</t>
  </si>
  <si>
    <t>73410081</t>
  </si>
  <si>
    <t>Demontáž armatur v technické místnosti</t>
  </si>
  <si>
    <t>734223815R00</t>
  </si>
  <si>
    <t>Ventil vyvažovací (regulační), bez měřicích ventilků, šikmý, mosazný, DN 40,  , PN 20, vnitřní-vnitřní, včetně dodávky materiálu</t>
  </si>
  <si>
    <t>734235126R00</t>
  </si>
  <si>
    <t>Kohout kulový, mosazný, DN 50, PN 35, vnitřní-vnitřní, včetně dodávky materiálu</t>
  </si>
  <si>
    <t>734265772R00</t>
  </si>
  <si>
    <t>Šroubení svěrné pro měděné potrubí, přímé, mosazné, D 15 x EK, PN 16, včetně dodávky materiálu, Šroubení mosazné typ: přímé, redukované, svěrné; 3/4"; de2 = 15,0 mm; PN 10; teplota média 5 až 110 °C</t>
  </si>
  <si>
    <t>734266422R00</t>
  </si>
  <si>
    <t>Šroubení pro radiátory typu VK dvoutrubkový systém s vypouštěním, přímé, bronzové, DN EK 20x15, PN 10, včetně dodávky materiálu</t>
  </si>
  <si>
    <t>734293226R00</t>
  </si>
  <si>
    <t>Filtr mosazný, DN 50, PN 20, vnitřní-vnitřní závit, včetně dodávky materiálu</t>
  </si>
  <si>
    <t>734295113R00</t>
  </si>
  <si>
    <t xml:space="preserve">Směšovací armatury trojcestné Mix AP, DN 32, kvs 36 </t>
  </si>
  <si>
    <t>73429721</t>
  </si>
  <si>
    <t>Ostatní tvarovky, spojovací materiál</t>
  </si>
  <si>
    <t>998734203R00</t>
  </si>
  <si>
    <t>Přesun hmot pro armatury v objektech výšky do 4 m</t>
  </si>
  <si>
    <t>735157262R00</t>
  </si>
  <si>
    <t>Otopná tělesa panelová počet desek 1, počet přídavných přestupných ploch 1, výška 600 mm, délka 600 mm, provedení ventil kompakt, pravé spodní připojení, s nuceným oběhem..., Těleso otopné s přirozeným prouděním - deskové; materiál: uhlíková ocel; typ: 11; H = 600 mm; B = 63 mm; L = 600 mm; l = 50 mm; tepelný výkon (50) ...</t>
  </si>
  <si>
    <t>735157560R00</t>
  </si>
  <si>
    <t>Otopná tělesa panelová počet desek 2, počet přídavných přestupných ploch 1, výška 600 mm, délka 400 mm, provedení ventil kompakt, pravé spodní připojení, s nuceným oběhem..., Těleso otopné s přirozeným prouděním - deskové; materiál: uhlíková ocel; typ: 21; H = 600 mm; B = 66 mm; L = 400 mm; l = 50 mm; tepelný výkon (50) ...</t>
  </si>
  <si>
    <t>735157562R00</t>
  </si>
  <si>
    <t>Otopná tělesa panelová počet desek 2, počet přídavných přestupných ploch 1, výška 600 mm, délka 600 mm, provedení ventil kompakt, pravé spodní připojení, s nuceným oběhem..., Těleso otopné s přirozeným prouděním - deskové; materiál: uhlíková ocel; typ: 21; H = 600 mm; B = 66 mm; L = 600 mm; l = 50 mm; tepelný výkon (50) ...</t>
  </si>
  <si>
    <t>735157566R00</t>
  </si>
  <si>
    <t>Otopná tělesa panelová počet desek 2, počet přídavných přestupných ploch 1, výška 600 mm, délka 1000 mm, provedení ventil kompakt, pravé spodní připojení, s nuceným oběhe..., Těleso otopné s přirozeným prouděním - deskové; materiál: uhlíková ocel; typ: 21; H = 600 mm; B = 66 mm; L = 1 000 mm; l = 50 mm; tepelný výkon (50...</t>
  </si>
  <si>
    <t>735157568R00</t>
  </si>
  <si>
    <t>Otopná tělesa panelová počet desek 2, počet přídavných přestupných ploch 1, výška 600 mm, délka 1200 mm, provedení ventil kompakt, pravé spodní připojení, s nuceným oběhe..., Těleso otopné s přirozeným prouděním - deskové; materiál: uhlíková ocel; typ: 21; H = 600 mm; B = 66 mm; L = 1 200 mm; l = 50 mm; tepelný výkon (50...</t>
  </si>
  <si>
    <t>735157569R00</t>
  </si>
  <si>
    <t>Otopná tělesa panelová počet desek 2, počet přídavných přestupných ploch 1, výška 600 mm, délka 1400 mm, provedení ventil kompakt, pravé spodní připojení, s nuceným oběhe..., Těleso otopné s přirozeným prouděním - deskové; materiál: uhlíková ocel; typ: 21; H = 600 mm; B = 66 mm; L = 1 400 mm; l = 50 mm; tepelný výkon (50...</t>
  </si>
  <si>
    <t>735157570R00</t>
  </si>
  <si>
    <t>Otopná tělesa panelová počet desek 2, počet přídavných přestupných ploch 1, výška 600 mm, délka 1600 mm, provedení ventil kompakt, pravé spodní připojení, s nuceným oběhe..., Těleso otopné s přirozeným prouděním - deskové; materiál: uhlíková ocel; typ: 21; H = 600 mm; B = 66 mm; L = 1 600 mm; l = 50 mm; tepelný výkon (50...</t>
  </si>
  <si>
    <t>735157571R00</t>
  </si>
  <si>
    <t>Otopná tělesa panelová počet desek 2, počet přídavných přestupných ploch 1, výška 600 mm, délka 1800 mm, provedení ventil kompakt, pravé spodní připojení, s nuceným oběhe..., Těleso otopné s přirozeným prouděním - deskové; materiál: uhlíková ocel; typ: 21; H = 600 mm; B = 66 mm; L = 1 800 mm; l = 50 mm; tepelný výkon (50...</t>
  </si>
  <si>
    <t>735157573R00</t>
  </si>
  <si>
    <t>Otopná tělesa panelová počet desek 2, počet přídavných přestupných ploch 1, výška 600 mm, délka 2300 mm, provedení ventil kompakt, pravé spodní připojení, s nuceným oběhe..., Těleso otopné s přirozeným prouděním - deskové; materiál: uhlíková ocel; typ: 21; H = 600 mm; B = 66 mm; L = 2 300 mm; l = 50 mm; tepelný výkon (50...</t>
  </si>
  <si>
    <t>735157585R00</t>
  </si>
  <si>
    <t>Otopná tělesa panelová počet desek 2, počet přídavných přestupných ploch 1, výška 900 mm, délka 900 mm, provedení ventil kompakt, pravé spodní připojení, s nuceným oběhem..., Těleso otopné s přirozeným prouděním - deskové; materiál: uhlíková ocel; typ: 21; H = 900 mm; B = 66 mm; L = 900 mm; l = 50 mm; tepelný výkon (50) ...</t>
  </si>
  <si>
    <t>735157662R00</t>
  </si>
  <si>
    <t>Otopná tělesa panelová počet desek 2, počet přídavných přestupných ploch 2, výška 600 mm, délka 600 mm, provedení ventil kompakt, pravé spodní připojení, s nuceným oběhem..., Těleso otopné s přirozeným prouděním - deskové; materiál: uhlíková ocel; typ: 22; H = 600 mm; B = 100 mm; L = 600 mm; l = 50 mm; tepelný výkon (50)...</t>
  </si>
  <si>
    <t>735157664R00</t>
  </si>
  <si>
    <t>Otopná tělesa panelová počet desek 2, počet přídavných přestupných ploch 2, výška 600 mm, délka 800 mm, provedení ventil kompakt, pravé spodní připojení, s nuceným oběhem..., Těleso otopné s přirozeným prouděním - deskové; materiál: uhlíková ocel; typ: 22; H = 600 mm; B = 100 mm; L = 800 mm; l = 50 mm; tepelný výkon (50)...</t>
  </si>
  <si>
    <t>735157668R00</t>
  </si>
  <si>
    <t>Otopná tělesa panelová počet desek 2, počet přídavných přestupných ploch 2, výška 600 mm, délka 1200 mm, provedení ventil kompakt, pravé spodní připojení, s nuceným oběhe..., Těleso otopné s přirozeným prouděním - deskové; materiál: uhlíková ocel; typ: 22; H = 600 mm; B = 100 mm; L = 1 200 mm; l = 50 mm; tepelný výkon (5...</t>
  </si>
  <si>
    <t>735157669R00</t>
  </si>
  <si>
    <t>Otopná tělesa panelová počet desek 2, počet přídavných přestupných ploch 2, výška 600 mm, délka 1400 mm, provedení ventil kompakt, pravé spodní připojení, s nuceným oběhe..., Těleso otopné s přirozeným prouděním - deskové; materiál: uhlíková ocel; typ: 22; H = 600 mm; B = 100 mm; L = 1 400 mm; l = 50 mm; tepelný výkon (5...</t>
  </si>
  <si>
    <t>735157681R00</t>
  </si>
  <si>
    <t>Otopná tělesa panelová počet desek 2, počet přídavných přestupných ploch 2, výška 900 mm, délka 500 mm, provedení ventil kompakt, pravé spodní připojení, s nuceným oběhem..., Těleso otopné s přirozeným prouděním - deskové; materiál: uhlíková ocel; typ: 22; H = 900 mm; B = 100 mm; L = 500 mm; l = 50 mm; tepelný výkon (50)...</t>
  </si>
  <si>
    <t>735157686R00</t>
  </si>
  <si>
    <t>Otopná tělesa panelová počet desek 2, počet přídavných přestupných ploch 2, výška 900 mm, délka 1000 mm, provedení ventil kompakt, pravé spodní připojení, s nuceným oběhe..., Těleso otopné s přirozeným prouděním - deskové; materiál: uhlíková ocel; typ: 22; H = 900 mm; B = 100 mm; L = 1 000 mm; l = 50 mm; tepelný výkon (5...</t>
  </si>
  <si>
    <t>735157763R00</t>
  </si>
  <si>
    <t>Otopná tělesa panelová počet desek 3, počet přídavných přestupných ploch 3, výška 600 mm, délka 700 mm, provedení ventil kompakt, pravé spodní připojení, s nuceným oběhem..., Těleso otopné s přirozeným prouděním - deskové; materiál: uhlíková ocel; typ: 33; H = 600 mm; B = 155 mm; L = 700 mm; l = 50 mm; tepelný výkon (50)...</t>
  </si>
  <si>
    <t>735157764R00</t>
  </si>
  <si>
    <t>Otopná tělesa panelová počet desek 3, počet přídavných přestupných ploch 3, výška 600 mm, délka 800 mm, provedení ventil kompakt, pravé spodní připojení, s nuceným oběhem..., Těleso otopné s přirozeným prouděním - deskové; materiál: uhlíková ocel; typ: 33; H = 600 mm; B = 155 mm; L = 800 mm; l = 50 mm; tepelný výkon (50)...</t>
  </si>
  <si>
    <t>735157765R00</t>
  </si>
  <si>
    <t>Otopná tělesa panelová počet desek 3, počet přídavných přestupných ploch 3, výška 600 mm, délka 900 mm, provedení ventil kompakt, pravé spodní připojení, s nuceným oběhem..., Těleso otopné s přirozeným prouděním - deskové; materiál: uhlíková ocel; typ: 33; H = 600 mm; B = 155 mm; L = 900 mm; l = 50 mm; tepelný výkon (50)...</t>
  </si>
  <si>
    <t>POL1_</t>
  </si>
  <si>
    <t>735151821R00</t>
  </si>
  <si>
    <t>Demontáž otopných těles panelových dvouřadých, stavební délky do 1500 mm</t>
  </si>
  <si>
    <t>998735202R00</t>
  </si>
  <si>
    <t>Přesun hmot pro otopná tělesa v objektech výšky do 12 m</t>
  </si>
  <si>
    <t>783421310R00</t>
  </si>
  <si>
    <t>Nátěry potrubí a armatur syntetické armatur, do DN 100 mm, dvojnásobné s 1 x emailováním, Hmota nátěrová funkce: protikorozní</t>
  </si>
  <si>
    <t>na vzduchu schnoucí</t>
  </si>
  <si>
    <t>1.0</t>
  </si>
  <si>
    <t>Stávající VZT jednotka ve vnitřním provedení o průtoku na přívodu  i odtahu 9.800m3/h.  Jednotka, obsahuje teplovodní ohřívač a filtry. - Zařízení vyhovuje - beze změn. Po dokončení instalace VZT a</t>
  </si>
  <si>
    <t>před uvedením jednotky do provozu se doporučuje vyměnit filtry - součástí standardního servisu jednotky - není součástí nabídky. Jednotku před započetím demontáží řádně zakrýt vč. hrdel.</t>
  </si>
  <si>
    <t>1.1</t>
  </si>
  <si>
    <t>Nerezová digestoř o rozměru 2800x1700mm, 1xhrdlo 500x250. Digestoř obsahuje tukové filtry 5ks, 400x400mm a osvětlení</t>
  </si>
  <si>
    <t>1.2</t>
  </si>
  <si>
    <t>Nerezová digestoř prostorová o rozměru 2400x1700mm, 1xhrdlo D355. Digestoř obsahuje tukové filtry, 4ks 400x400mm a osvětlení</t>
  </si>
  <si>
    <t>kpl.</t>
  </si>
  <si>
    <t>1.3</t>
  </si>
  <si>
    <t>Nerezová digestoř prostorová o rozměru 2400x1500mm, 1xhrdlo 800x250. Digestoř obsahuje tukové filtry, 6ks 400x400mm a osvětlení</t>
  </si>
  <si>
    <t>1.4</t>
  </si>
  <si>
    <t>Nerezová digestoř prostorová o rozměru 2400x1500mm, 1xhrdlo D200. Digestoř obsahuje tukové filtry, 2ks 400x400mm a osvětlení</t>
  </si>
  <si>
    <t>1.5</t>
  </si>
  <si>
    <t>Nerezová digestoř nástěnná o rozměru 2200x1200mm, 1xhrdlo D315. Digestoř obsahuje tukové filtry 3ks, 400x400mm a osvětlení</t>
  </si>
  <si>
    <t>1.6</t>
  </si>
  <si>
    <t>Nerezová digestoř nástěnná o rozměru 1400x1200mm, 1xhrdlo D160. Digestoř obsahuje tukové filtry 1ks, 400x400mm a osvětlení</t>
  </si>
  <si>
    <t>1.7</t>
  </si>
  <si>
    <t>Textilní perforovaná vyústka dle výkresové dokumentace, vč. závěsného materiálu.  Barva RAL dle, požadavku investora - předběžně světle šedá</t>
  </si>
  <si>
    <t>1.8</t>
  </si>
  <si>
    <t>protideštová žaluzie 1000x1250 pozink, vč. up. Rámečku - pozink+ odstín RAL dle požadavku investora</t>
  </si>
  <si>
    <t>1.9</t>
  </si>
  <si>
    <t>Výfukové koleno 630x630, 45°vč. síta proti ptactvu</t>
  </si>
  <si>
    <t>1.10</t>
  </si>
  <si>
    <t>regulační klapka vícelistá ruční o rozměru 800x250mm</t>
  </si>
  <si>
    <t>1.11</t>
  </si>
  <si>
    <t>regulační klapka vícelistá ruční o rozměru 500x250mm</t>
  </si>
  <si>
    <t>1.13</t>
  </si>
  <si>
    <t>regulační klapka ruční D355</t>
  </si>
  <si>
    <t>1.14</t>
  </si>
  <si>
    <t>regulační klapka ruční D315</t>
  </si>
  <si>
    <t>1.15</t>
  </si>
  <si>
    <t>regulační klapka ruční D200</t>
  </si>
  <si>
    <t>1.16</t>
  </si>
  <si>
    <t>regulační klapka ruční D160</t>
  </si>
  <si>
    <t>1.51</t>
  </si>
  <si>
    <t>potrubí čtyřhranné z pozink plechu  sk I vč. tvar. 50% a závěsů</t>
  </si>
  <si>
    <t>1.52</t>
  </si>
  <si>
    <t>kruhové SPIRO potrubí D355,tvarovky do 50% vč. závěsů</t>
  </si>
  <si>
    <t>bm</t>
  </si>
  <si>
    <t>1.53</t>
  </si>
  <si>
    <t>kruhové SPIRO potrubí D315,tvarovky do 50% vč. závěsů</t>
  </si>
  <si>
    <t>1.54</t>
  </si>
  <si>
    <t>kruhové SPIRO potrubí D200,tvarovky do 50% vč. závěsů</t>
  </si>
  <si>
    <t>1.55</t>
  </si>
  <si>
    <t>kruhové SPIRO potrubí D160, tvarovky do 50% vč. závěsů</t>
  </si>
  <si>
    <t>1.56</t>
  </si>
  <si>
    <t>Protipožární izolace s odolností min. 45min. ( min. izolace s Al polepem)</t>
  </si>
  <si>
    <t>1.57</t>
  </si>
  <si>
    <t>Chladová kaučuková izolace sání a výfuku tl. min. 25mm            (nenasákavá lepená tepelná izolace, vč. Al polepu)</t>
  </si>
  <si>
    <t>1.61</t>
  </si>
  <si>
    <t>demontáž stávající protidešťové žaluzie 1000x1000 a potrubí do 2m2</t>
  </si>
  <si>
    <t>1.62</t>
  </si>
  <si>
    <t>demontáž výfukového kusu 630x630</t>
  </si>
  <si>
    <t>1.63</t>
  </si>
  <si>
    <t>demontáž potrubí čtyřhranného z pozink plechu  sk I vč. tvar. 50% a závěsů</t>
  </si>
  <si>
    <t>1.64</t>
  </si>
  <si>
    <t>kruhové SPIRO potrubí do r. D355,tvarovky do 50% vč. závěsů</t>
  </si>
  <si>
    <t>1.65</t>
  </si>
  <si>
    <t>demontáž stávající textilní vyústky 18bm do D710</t>
  </si>
  <si>
    <t>demontáž stávajících digestoří - 7ks do rozměru 2300x1500</t>
  </si>
  <si>
    <t>R-položka</t>
  </si>
  <si>
    <t>POL12_1</t>
  </si>
  <si>
    <t>Kordinace na stavbě</t>
  </si>
  <si>
    <t>Společný závěsný, spojovací a těsnící materiál</t>
  </si>
  <si>
    <t>zaregulovaní a nastavení zařízení na požadované parametry, odzkoušení</t>
  </si>
  <si>
    <t>montáž VZT</t>
  </si>
  <si>
    <t>doprava, přesun materiálu</t>
  </si>
  <si>
    <t>lešení do výšky 8m</t>
  </si>
  <si>
    <t>Označení rozvodů a VZT jednotek identifikačními štítky</t>
  </si>
  <si>
    <t>Doplnění systému MaR o kouřové čidlo do potrubí sání - v případě nasání kouře se jednotka, automaticky vypne. Vč. zapojení a související kabeláže. Odzkoušení.</t>
  </si>
  <si>
    <t>soubor požárních ucpávek</t>
  </si>
  <si>
    <t>2.1</t>
  </si>
  <si>
    <t>ventilátor radiální 3100m3/h, 150Pa, rozměr 600x300 - výměna za stávající stejných rozměrů</t>
  </si>
  <si>
    <t>2.1a</t>
  </si>
  <si>
    <t>trasformátorový regulátor otáček (5st.) P=1,3kW, 2,5A,400V</t>
  </si>
  <si>
    <t>2.2</t>
  </si>
  <si>
    <t>Tlumič hluku kulisový 600x300, tlaková ztráta do 30Pa,</t>
  </si>
  <si>
    <t>2.3</t>
  </si>
  <si>
    <t>Stávající tlumič hluku - pouze demontáž a montáž do nové polohy dle PD.</t>
  </si>
  <si>
    <t>2.4</t>
  </si>
  <si>
    <t>Nerezová digestoř nástěnná o rozměru 3700x1100mm, 2xhrdlo D160. Digestoř bude dělená na 2ks a, obsahuje celekm 2kx tukové filtry o rozměru 400x400mm vč. osvětlení</t>
  </si>
  <si>
    <t>2.5</t>
  </si>
  <si>
    <t>Vyústka jednořadá do spira s reg. R1 o rozměru 525x125mm, barva elox hliník</t>
  </si>
  <si>
    <t>2.6</t>
  </si>
  <si>
    <t>Vyústka jednořadá do spira s reg. R1 o rozměru 525x75mm, barva elox hliník</t>
  </si>
  <si>
    <t>2.7</t>
  </si>
  <si>
    <t>2.8</t>
  </si>
  <si>
    <t>2.9</t>
  </si>
  <si>
    <t>2.51</t>
  </si>
  <si>
    <t>2.52</t>
  </si>
  <si>
    <t>2.53</t>
  </si>
  <si>
    <t>2.54</t>
  </si>
  <si>
    <t>2.55</t>
  </si>
  <si>
    <t>kruhové SPIRO potrubí D160,tvarovky do 50% vč. závěsů</t>
  </si>
  <si>
    <t>2.56</t>
  </si>
  <si>
    <t>Akustická izolace tl. 60mm ( min. izolace s Al polepem)</t>
  </si>
  <si>
    <t>2.57</t>
  </si>
  <si>
    <t>Chladová kaučuková izolace sání a výfuku tl. min. 13mm            (nenasákavá lepená tepelná izolace, vč. Al polepu)</t>
  </si>
  <si>
    <t>2.60</t>
  </si>
  <si>
    <t>radiální ventilátor stávající ILT/4 rozměr 600x300</t>
  </si>
  <si>
    <t>2.61</t>
  </si>
  <si>
    <t>demontáž potrubí čtyřhranného z pozink plechu  sk I vč. tvar. 100% a závěsů</t>
  </si>
  <si>
    <t>2.62</t>
  </si>
  <si>
    <t>kruhové SPIRO potrubí do r. D355, tvarovky do 50% vč. závěsů</t>
  </si>
  <si>
    <t>3.1</t>
  </si>
  <si>
    <t>malý radiální ventilátor 80m3/h, min. externí tlak 50Pa, vč.zpětné klapky a nastavitelného doběhu., Přesný typ ventilátoru nutno nechat schválit investorem před objednáním</t>
  </si>
  <si>
    <t>3.2</t>
  </si>
  <si>
    <t>samotížná žaluziová klapka na fasádě D100</t>
  </si>
  <si>
    <t>3.3</t>
  </si>
  <si>
    <t>kruhové SPIRO potrubí do D100, tvarovky do 50% vč. závěsů</t>
  </si>
  <si>
    <t>3.4</t>
  </si>
  <si>
    <t>Tepelná izolace nenasákavá s Al polepem tl. min. 13mm</t>
  </si>
  <si>
    <t>3.5</t>
  </si>
  <si>
    <t>flexibilní potrubí s tepelnou izolací - např. termoflex D100mm</t>
  </si>
  <si>
    <t>montáž</t>
  </si>
  <si>
    <t>lešení do výšky 3m</t>
  </si>
  <si>
    <t>4.1</t>
  </si>
  <si>
    <t>Radiální ventilátor o průtoku 800m3/h, 150Pa, teplotní odolnost do 50°C, vč. pružných manžet.</t>
  </si>
  <si>
    <t>4.2</t>
  </si>
  <si>
    <t>Tlumič hluku kruhový tl. 50mm, D250, délka 600mm</t>
  </si>
  <si>
    <t>4.3</t>
  </si>
  <si>
    <t>zpětná klapka do potrubí D250</t>
  </si>
  <si>
    <t>4.4</t>
  </si>
  <si>
    <t>Samotížná žaluzie na fasádě D250</t>
  </si>
  <si>
    <t>4.5</t>
  </si>
  <si>
    <t>přechodový kus D250/D315 se sítem D315</t>
  </si>
  <si>
    <t>4.8</t>
  </si>
  <si>
    <t>spiro potrubí do D315, tvarovky do 40% vč. závěsů</t>
  </si>
  <si>
    <t>4.9</t>
  </si>
  <si>
    <t>nenasákavá izolace tl. 13mm</t>
  </si>
  <si>
    <t>4.12</t>
  </si>
  <si>
    <t>Dodávka a montáž regulace:  spínání ventilátoru dle termostatu, vč. jeho dodávky a zapopjení, (230V/16A).</t>
  </si>
  <si>
    <t>4.13</t>
  </si>
  <si>
    <t>4.14</t>
  </si>
  <si>
    <t>4.15</t>
  </si>
  <si>
    <t>330030010RA0</t>
  </si>
  <si>
    <t>Výtah kuchyňský, 2 stanice</t>
  </si>
  <si>
    <t>330030010RAB</t>
  </si>
  <si>
    <t>TOV a TONV 500 kg, 0,7 mús, kovovový, 2 stanice, 2 nástup.</t>
  </si>
  <si>
    <t>33003001</t>
  </si>
  <si>
    <t>Revize, zkoušky pro kolaudaci</t>
  </si>
  <si>
    <t>005241020R</t>
  </si>
  <si>
    <t xml:space="preserve">Geodetické zaměření skutečného provedení  </t>
  </si>
  <si>
    <t>POL99_8</t>
  </si>
  <si>
    <t>005 24-100.</t>
  </si>
  <si>
    <t>Revize a zkoušky technologií nezbytné pro předání, kolaudaci a užívání díla</t>
  </si>
  <si>
    <t>005241010R</t>
  </si>
  <si>
    <t xml:space="preserve">Dokumentace skutečného provedení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</si>
</sst>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9"/>
      <name val="Arial CE"/>
      <family val="2"/>
      <charset val="238"/>
    </font>
    <font>
      <sz val="8"/>
      <color indexed="17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1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Font="1" applyAlignment="1">
      <alignment wrapText="1"/>
    </xf>
    <xf numFmtId="0" fontId="4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164" fontId="3" fillId="0" borderId="33" xfId="0" applyNumberFormat="1" applyFont="1" applyBorder="1" applyAlignment="1">
      <alignment vertical="center"/>
    </xf>
    <xf numFmtId="164" fontId="3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3" borderId="37" xfId="0" applyNumberFormat="1" applyFont="1" applyFill="1" applyBorder="1" applyAlignment="1">
      <alignment horizontal="center" vertical="center"/>
    </xf>
    <xf numFmtId="4" fontId="3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17" fillId="0" borderId="0" xfId="0" applyFont="1" applyAlignment="1">
      <alignment vertical="top"/>
    </xf>
    <xf numFmtId="49" fontId="17" fillId="0" borderId="0" xfId="0" applyNumberFormat="1" applyFont="1" applyAlignment="1">
      <alignment vertical="top"/>
    </xf>
    <xf numFmtId="165" fontId="17" fillId="0" borderId="0" xfId="0" applyNumberFormat="1" applyFont="1" applyAlignment="1">
      <alignment vertical="top" shrinkToFit="1"/>
    </xf>
    <xf numFmtId="4" fontId="17" fillId="0" borderId="0" xfId="0" applyNumberFormat="1" applyFont="1" applyAlignment="1">
      <alignment vertical="top" shrinkToFit="1"/>
    </xf>
    <xf numFmtId="165" fontId="18" fillId="0" borderId="0" xfId="0" applyNumberFormat="1" applyFont="1" applyAlignment="1">
      <alignment horizontal="center" vertical="top" wrapText="1" shrinkToFit="1"/>
    </xf>
    <xf numFmtId="165" fontId="18" fillId="0" borderId="0" xfId="0" applyNumberFormat="1" applyFont="1" applyAlignment="1">
      <alignment vertical="top" wrapText="1" shrinkToFit="1"/>
    </xf>
    <xf numFmtId="4" fontId="5" fillId="3" borderId="0" xfId="0" applyNumberFormat="1" applyFont="1" applyFill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8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7" fillId="0" borderId="39" xfId="0" applyFont="1" applyBorder="1" applyAlignment="1">
      <alignment vertical="top"/>
    </xf>
    <xf numFmtId="49" fontId="17" fillId="0" borderId="40" xfId="0" applyNumberFormat="1" applyFont="1" applyBorder="1" applyAlignment="1">
      <alignment vertical="top"/>
    </xf>
    <xf numFmtId="0" fontId="17" fillId="0" borderId="40" xfId="0" applyFont="1" applyBorder="1" applyAlignment="1">
      <alignment horizontal="center" vertical="top" shrinkToFit="1"/>
    </xf>
    <xf numFmtId="165" fontId="17" fillId="0" borderId="40" xfId="0" applyNumberFormat="1" applyFont="1" applyBorder="1" applyAlignment="1">
      <alignment vertical="top" shrinkToFit="1"/>
    </xf>
    <xf numFmtId="4" fontId="17" fillId="4" borderId="40" xfId="0" applyNumberFormat="1" applyFont="1" applyFill="1" applyBorder="1" applyAlignment="1" applyProtection="1">
      <alignment vertical="top" shrinkToFit="1"/>
      <protection locked="0"/>
    </xf>
    <xf numFmtId="4" fontId="17" fillId="0" borderId="40" xfId="0" applyNumberFormat="1" applyFont="1" applyBorder="1" applyAlignment="1">
      <alignment vertical="top" shrinkToFit="1"/>
    </xf>
    <xf numFmtId="4" fontId="17" fillId="0" borderId="41" xfId="0" applyNumberFormat="1" applyFont="1" applyBorder="1" applyAlignment="1">
      <alignment vertical="top" shrinkToFit="1"/>
    </xf>
    <xf numFmtId="0" fontId="19" fillId="0" borderId="0" xfId="0" applyFont="1" applyAlignment="1">
      <alignment wrapText="1"/>
    </xf>
    <xf numFmtId="0" fontId="17" fillId="0" borderId="42" xfId="0" applyFont="1" applyBorder="1" applyAlignment="1">
      <alignment vertical="top"/>
    </xf>
    <xf numFmtId="49" fontId="17" fillId="0" borderId="43" xfId="0" applyNumberFormat="1" applyFont="1" applyBorder="1" applyAlignment="1">
      <alignment vertical="top"/>
    </xf>
    <xf numFmtId="0" fontId="17" fillId="0" borderId="43" xfId="0" applyFont="1" applyBorder="1" applyAlignment="1">
      <alignment horizontal="center" vertical="top" shrinkToFit="1"/>
    </xf>
    <xf numFmtId="165" fontId="17" fillId="0" borderId="43" xfId="0" applyNumberFormat="1" applyFont="1" applyBorder="1" applyAlignment="1">
      <alignment vertical="top" shrinkToFit="1"/>
    </xf>
    <xf numFmtId="4" fontId="17" fillId="4" borderId="43" xfId="0" applyNumberFormat="1" applyFont="1" applyFill="1" applyBorder="1" applyAlignment="1" applyProtection="1">
      <alignment vertical="top" shrinkToFit="1"/>
      <protection locked="0"/>
    </xf>
    <xf numFmtId="4" fontId="17" fillId="0" borderId="43" xfId="0" applyNumberFormat="1" applyFont="1" applyBorder="1" applyAlignment="1">
      <alignment vertical="top" shrinkToFit="1"/>
    </xf>
    <xf numFmtId="4" fontId="17" fillId="0" borderId="44" xfId="0" applyNumberFormat="1" applyFont="1" applyBorder="1" applyAlignment="1">
      <alignment vertical="top" shrinkToFit="1"/>
    </xf>
    <xf numFmtId="49" fontId="5" fillId="3" borderId="18" xfId="0" applyNumberFormat="1" applyFont="1" applyFill="1" applyBorder="1" applyAlignment="1">
      <alignment horizontal="left" vertical="top" wrapText="1"/>
    </xf>
    <xf numFmtId="49" fontId="17" fillId="0" borderId="40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Alignment="1">
      <alignment horizontal="left" vertical="top" wrapText="1"/>
    </xf>
    <xf numFmtId="49" fontId="17" fillId="0" borderId="4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0" fillId="4" borderId="6" xfId="0" applyNumberFormat="1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5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7" fillId="0" borderId="18" xfId="0" applyFont="1" applyBorder="1" applyAlignment="1">
      <alignment horizontal="left" vertical="top" wrapText="1"/>
    </xf>
    <xf numFmtId="0" fontId="17" fillId="0" borderId="18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vertical="top" wrapText="1"/>
    </xf>
    <xf numFmtId="0" fontId="20" fillId="0" borderId="18" xfId="0" applyFont="1" applyBorder="1" applyAlignment="1">
      <alignment horizontal="left" vertical="top" wrapText="1"/>
    </xf>
    <xf numFmtId="0" fontId="20" fillId="0" borderId="18" xfId="0" applyFont="1" applyBorder="1" applyAlignment="1">
      <alignment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sqlph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191" t="s">
        <v>39</v>
      </c>
      <c r="B2" s="191"/>
      <c r="C2" s="191"/>
      <c r="D2" s="191"/>
      <c r="E2" s="191"/>
      <c r="F2" s="191"/>
      <c r="G2" s="191"/>
    </row>
  </sheetData>
  <sheetProtection algorithmName="SHA-512" hashValue="i8uOJf8k91sfsU3ENWsBPF44/4HNgkzTESNwHB2g4BzX4dCIil5dxQ/bdHpLdfGuRFTodJVPweQJxYL94fIh5Q==" saltValue="VzKt2aCsBkesXMIXT2uAkg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activePane="bottomRight" state="frozen"/>
      <selection activeCell="F9" sqref="F9"/>
    </sheetView>
  </sheetViews>
  <sheetFormatPr defaultRowHeight="12.75" outlineLevelRow="2" x14ac:dyDescent="0.2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50" t="s">
        <v>185</v>
      </c>
      <c r="B1" s="250"/>
      <c r="C1" s="250"/>
      <c r="D1" s="250"/>
      <c r="E1" s="250"/>
      <c r="F1" s="250"/>
      <c r="G1" s="250"/>
      <c r="AG1" t="s">
        <v>186</v>
      </c>
    </row>
    <row r="2" spans="1:60" ht="25.15" customHeight="1" x14ac:dyDescent="0.2">
      <c r="A2" s="140" t="s">
        <v>7</v>
      </c>
      <c r="B2" s="49" t="s">
        <v>43</v>
      </c>
      <c r="C2" s="251" t="s">
        <v>44</v>
      </c>
      <c r="D2" s="252"/>
      <c r="E2" s="252"/>
      <c r="F2" s="252"/>
      <c r="G2" s="253"/>
      <c r="AG2" t="s">
        <v>187</v>
      </c>
    </row>
    <row r="3" spans="1:60" ht="25.15" customHeight="1" x14ac:dyDescent="0.2">
      <c r="A3" s="140" t="s">
        <v>8</v>
      </c>
      <c r="B3" s="49" t="s">
        <v>47</v>
      </c>
      <c r="C3" s="251" t="s">
        <v>48</v>
      </c>
      <c r="D3" s="252"/>
      <c r="E3" s="252"/>
      <c r="F3" s="252"/>
      <c r="G3" s="253"/>
      <c r="AC3" s="121" t="s">
        <v>187</v>
      </c>
      <c r="AG3" t="s">
        <v>188</v>
      </c>
    </row>
    <row r="4" spans="1:60" ht="25.15" customHeight="1" x14ac:dyDescent="0.2">
      <c r="A4" s="141" t="s">
        <v>9</v>
      </c>
      <c r="B4" s="142" t="s">
        <v>60</v>
      </c>
      <c r="C4" s="254" t="s">
        <v>61</v>
      </c>
      <c r="D4" s="255"/>
      <c r="E4" s="255"/>
      <c r="F4" s="255"/>
      <c r="G4" s="256"/>
      <c r="AG4" t="s">
        <v>189</v>
      </c>
    </row>
    <row r="5" spans="1:60" x14ac:dyDescent="0.2">
      <c r="D5" s="10"/>
    </row>
    <row r="6" spans="1:60" ht="38.25" x14ac:dyDescent="0.2">
      <c r="A6" s="144" t="s">
        <v>190</v>
      </c>
      <c r="B6" s="146" t="s">
        <v>191</v>
      </c>
      <c r="C6" s="146" t="s">
        <v>192</v>
      </c>
      <c r="D6" s="145" t="s">
        <v>193</v>
      </c>
      <c r="E6" s="144" t="s">
        <v>194</v>
      </c>
      <c r="F6" s="143" t="s">
        <v>195</v>
      </c>
      <c r="G6" s="144" t="s">
        <v>29</v>
      </c>
      <c r="H6" s="147" t="s">
        <v>30</v>
      </c>
      <c r="I6" s="147" t="s">
        <v>196</v>
      </c>
      <c r="J6" s="147" t="s">
        <v>31</v>
      </c>
      <c r="K6" s="147" t="s">
        <v>197</v>
      </c>
      <c r="L6" s="147" t="s">
        <v>198</v>
      </c>
      <c r="M6" s="147" t="s">
        <v>199</v>
      </c>
      <c r="N6" s="147" t="s">
        <v>200</v>
      </c>
      <c r="O6" s="147" t="s">
        <v>201</v>
      </c>
      <c r="P6" s="147" t="s">
        <v>202</v>
      </c>
      <c r="Q6" s="147" t="s">
        <v>203</v>
      </c>
      <c r="R6" s="147" t="s">
        <v>204</v>
      </c>
      <c r="S6" s="147" t="s">
        <v>205</v>
      </c>
      <c r="T6" s="147" t="s">
        <v>206</v>
      </c>
      <c r="U6" s="147" t="s">
        <v>207</v>
      </c>
      <c r="V6" s="147" t="s">
        <v>208</v>
      </c>
      <c r="W6" s="147" t="s">
        <v>209</v>
      </c>
      <c r="X6" s="147" t="s">
        <v>210</v>
      </c>
      <c r="Y6" s="147" t="s">
        <v>211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2" t="s">
        <v>212</v>
      </c>
      <c r="B8" s="163" t="s">
        <v>137</v>
      </c>
      <c r="C8" s="184" t="s">
        <v>138</v>
      </c>
      <c r="D8" s="164"/>
      <c r="E8" s="165"/>
      <c r="F8" s="166"/>
      <c r="G8" s="166">
        <f>SUMIF(AG9:AG38,"&lt;&gt;NOR",G9:G38)</f>
        <v>0</v>
      </c>
      <c r="H8" s="166"/>
      <c r="I8" s="166">
        <f>SUM(I9:I38)</f>
        <v>0</v>
      </c>
      <c r="J8" s="166"/>
      <c r="K8" s="166">
        <f>SUM(K9:K38)</f>
        <v>0</v>
      </c>
      <c r="L8" s="166"/>
      <c r="M8" s="166">
        <f>SUM(M9:M38)</f>
        <v>0</v>
      </c>
      <c r="N8" s="165"/>
      <c r="O8" s="165">
        <f>SUM(O9:O38)</f>
        <v>0</v>
      </c>
      <c r="P8" s="165"/>
      <c r="Q8" s="165">
        <f>SUM(Q9:Q38)</f>
        <v>0</v>
      </c>
      <c r="R8" s="166"/>
      <c r="S8" s="166"/>
      <c r="T8" s="167"/>
      <c r="U8" s="161"/>
      <c r="V8" s="161">
        <f>SUM(V9:V38)</f>
        <v>0</v>
      </c>
      <c r="W8" s="161"/>
      <c r="X8" s="161"/>
      <c r="Y8" s="161"/>
      <c r="AG8" t="s">
        <v>213</v>
      </c>
    </row>
    <row r="9" spans="1:60" ht="33.75" outlineLevel="1" x14ac:dyDescent="0.2">
      <c r="A9" s="169">
        <v>1</v>
      </c>
      <c r="B9" s="170" t="s">
        <v>1248</v>
      </c>
      <c r="C9" s="185" t="s">
        <v>1249</v>
      </c>
      <c r="D9" s="171" t="s">
        <v>916</v>
      </c>
      <c r="E9" s="172">
        <v>3</v>
      </c>
      <c r="F9" s="173"/>
      <c r="G9" s="174">
        <f>ROUND(E9*F9,2)</f>
        <v>0</v>
      </c>
      <c r="H9" s="173"/>
      <c r="I9" s="174">
        <f>ROUND(E9*H9,2)</f>
        <v>0</v>
      </c>
      <c r="J9" s="173"/>
      <c r="K9" s="174">
        <f>ROUND(E9*J9,2)</f>
        <v>0</v>
      </c>
      <c r="L9" s="174">
        <v>21</v>
      </c>
      <c r="M9" s="174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4"/>
      <c r="S9" s="174" t="s">
        <v>320</v>
      </c>
      <c r="T9" s="175" t="s">
        <v>219</v>
      </c>
      <c r="U9" s="158">
        <v>0</v>
      </c>
      <c r="V9" s="158">
        <f>ROUND(E9*U9,2)</f>
        <v>0</v>
      </c>
      <c r="W9" s="158"/>
      <c r="X9" s="158" t="s">
        <v>501</v>
      </c>
      <c r="Y9" s="158" t="s">
        <v>221</v>
      </c>
      <c r="Z9" s="148"/>
      <c r="AA9" s="148"/>
      <c r="AB9" s="148"/>
      <c r="AC9" s="148"/>
      <c r="AD9" s="148"/>
      <c r="AE9" s="148"/>
      <c r="AF9" s="148"/>
      <c r="AG9" s="148" t="s">
        <v>502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ht="22.5" outlineLevel="2" x14ac:dyDescent="0.2">
      <c r="A10" s="155"/>
      <c r="B10" s="156"/>
      <c r="C10" s="259" t="s">
        <v>1250</v>
      </c>
      <c r="D10" s="260"/>
      <c r="E10" s="260"/>
      <c r="F10" s="260"/>
      <c r="G10" s="260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58"/>
      <c r="Z10" s="148"/>
      <c r="AA10" s="148"/>
      <c r="AB10" s="148"/>
      <c r="AC10" s="148"/>
      <c r="AD10" s="148"/>
      <c r="AE10" s="148"/>
      <c r="AF10" s="148"/>
      <c r="AG10" s="148" t="s">
        <v>909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76" t="str">
        <f>C10</f>
        <v>před uvedením jednotky do provozu se doporučuje vyměnit filtry - součástí standardního servisu jednotky - není součástí nabídky. Jednotku před započetím demontáží řádně zakrýt vč. hrdel.</v>
      </c>
      <c r="BB10" s="148"/>
      <c r="BC10" s="148"/>
      <c r="BD10" s="148"/>
      <c r="BE10" s="148"/>
      <c r="BF10" s="148"/>
      <c r="BG10" s="148"/>
      <c r="BH10" s="148"/>
    </row>
    <row r="11" spans="1:60" ht="22.5" outlineLevel="1" x14ac:dyDescent="0.2">
      <c r="A11" s="177">
        <v>2</v>
      </c>
      <c r="B11" s="178" t="s">
        <v>1251</v>
      </c>
      <c r="C11" s="187" t="s">
        <v>1252</v>
      </c>
      <c r="D11" s="179" t="s">
        <v>916</v>
      </c>
      <c r="E11" s="180">
        <v>1</v>
      </c>
      <c r="F11" s="181"/>
      <c r="G11" s="182">
        <f t="shared" ref="G11:G38" si="0">ROUND(E11*F11,2)</f>
        <v>0</v>
      </c>
      <c r="H11" s="181"/>
      <c r="I11" s="182">
        <f t="shared" ref="I11:I38" si="1">ROUND(E11*H11,2)</f>
        <v>0</v>
      </c>
      <c r="J11" s="181"/>
      <c r="K11" s="182">
        <f t="shared" ref="K11:K38" si="2">ROUND(E11*J11,2)</f>
        <v>0</v>
      </c>
      <c r="L11" s="182">
        <v>21</v>
      </c>
      <c r="M11" s="182">
        <f t="shared" ref="M11:M38" si="3">G11*(1+L11/100)</f>
        <v>0</v>
      </c>
      <c r="N11" s="180">
        <v>0</v>
      </c>
      <c r="O11" s="180">
        <f t="shared" ref="O11:O38" si="4">ROUND(E11*N11,2)</f>
        <v>0</v>
      </c>
      <c r="P11" s="180">
        <v>0</v>
      </c>
      <c r="Q11" s="180">
        <f t="shared" ref="Q11:Q38" si="5">ROUND(E11*P11,2)</f>
        <v>0</v>
      </c>
      <c r="R11" s="182"/>
      <c r="S11" s="182" t="s">
        <v>320</v>
      </c>
      <c r="T11" s="183" t="s">
        <v>219</v>
      </c>
      <c r="U11" s="158">
        <v>0</v>
      </c>
      <c r="V11" s="158">
        <f t="shared" ref="V11:V38" si="6">ROUND(E11*U11,2)</f>
        <v>0</v>
      </c>
      <c r="W11" s="158"/>
      <c r="X11" s="158" t="s">
        <v>501</v>
      </c>
      <c r="Y11" s="158" t="s">
        <v>221</v>
      </c>
      <c r="Z11" s="148"/>
      <c r="AA11" s="148"/>
      <c r="AB11" s="148"/>
      <c r="AC11" s="148"/>
      <c r="AD11" s="148"/>
      <c r="AE11" s="148"/>
      <c r="AF11" s="148"/>
      <c r="AG11" s="148" t="s">
        <v>502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22.5" outlineLevel="1" x14ac:dyDescent="0.2">
      <c r="A12" s="177">
        <v>3</v>
      </c>
      <c r="B12" s="178" t="s">
        <v>1253</v>
      </c>
      <c r="C12" s="187" t="s">
        <v>1254</v>
      </c>
      <c r="D12" s="179" t="s">
        <v>1255</v>
      </c>
      <c r="E12" s="180">
        <v>1</v>
      </c>
      <c r="F12" s="181"/>
      <c r="G12" s="182">
        <f t="shared" si="0"/>
        <v>0</v>
      </c>
      <c r="H12" s="181"/>
      <c r="I12" s="182">
        <f t="shared" si="1"/>
        <v>0</v>
      </c>
      <c r="J12" s="181"/>
      <c r="K12" s="182">
        <f t="shared" si="2"/>
        <v>0</v>
      </c>
      <c r="L12" s="182">
        <v>21</v>
      </c>
      <c r="M12" s="182">
        <f t="shared" si="3"/>
        <v>0</v>
      </c>
      <c r="N12" s="180">
        <v>0</v>
      </c>
      <c r="O12" s="180">
        <f t="shared" si="4"/>
        <v>0</v>
      </c>
      <c r="P12" s="180">
        <v>0</v>
      </c>
      <c r="Q12" s="180">
        <f t="shared" si="5"/>
        <v>0</v>
      </c>
      <c r="R12" s="182"/>
      <c r="S12" s="182" t="s">
        <v>320</v>
      </c>
      <c r="T12" s="183" t="s">
        <v>219</v>
      </c>
      <c r="U12" s="158">
        <v>0</v>
      </c>
      <c r="V12" s="158">
        <f t="shared" si="6"/>
        <v>0</v>
      </c>
      <c r="W12" s="158"/>
      <c r="X12" s="158" t="s">
        <v>501</v>
      </c>
      <c r="Y12" s="158" t="s">
        <v>221</v>
      </c>
      <c r="Z12" s="148"/>
      <c r="AA12" s="148"/>
      <c r="AB12" s="148"/>
      <c r="AC12" s="148"/>
      <c r="AD12" s="148"/>
      <c r="AE12" s="148"/>
      <c r="AF12" s="148"/>
      <c r="AG12" s="148" t="s">
        <v>502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ht="22.5" outlineLevel="1" x14ac:dyDescent="0.2">
      <c r="A13" s="177">
        <v>4</v>
      </c>
      <c r="B13" s="178" t="s">
        <v>1256</v>
      </c>
      <c r="C13" s="187" t="s">
        <v>1257</v>
      </c>
      <c r="D13" s="179" t="s">
        <v>1255</v>
      </c>
      <c r="E13" s="180">
        <v>1</v>
      </c>
      <c r="F13" s="181"/>
      <c r="G13" s="182">
        <f t="shared" si="0"/>
        <v>0</v>
      </c>
      <c r="H13" s="181"/>
      <c r="I13" s="182">
        <f t="shared" si="1"/>
        <v>0</v>
      </c>
      <c r="J13" s="181"/>
      <c r="K13" s="182">
        <f t="shared" si="2"/>
        <v>0</v>
      </c>
      <c r="L13" s="182">
        <v>21</v>
      </c>
      <c r="M13" s="182">
        <f t="shared" si="3"/>
        <v>0</v>
      </c>
      <c r="N13" s="180">
        <v>0</v>
      </c>
      <c r="O13" s="180">
        <f t="shared" si="4"/>
        <v>0</v>
      </c>
      <c r="P13" s="180">
        <v>0</v>
      </c>
      <c r="Q13" s="180">
        <f t="shared" si="5"/>
        <v>0</v>
      </c>
      <c r="R13" s="182"/>
      <c r="S13" s="182" t="s">
        <v>320</v>
      </c>
      <c r="T13" s="183" t="s">
        <v>219</v>
      </c>
      <c r="U13" s="158">
        <v>0</v>
      </c>
      <c r="V13" s="158">
        <f t="shared" si="6"/>
        <v>0</v>
      </c>
      <c r="W13" s="158"/>
      <c r="X13" s="158" t="s">
        <v>501</v>
      </c>
      <c r="Y13" s="158" t="s">
        <v>221</v>
      </c>
      <c r="Z13" s="148"/>
      <c r="AA13" s="148"/>
      <c r="AB13" s="148"/>
      <c r="AC13" s="148"/>
      <c r="AD13" s="148"/>
      <c r="AE13" s="148"/>
      <c r="AF13" s="148"/>
      <c r="AG13" s="148" t="s">
        <v>502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22.5" outlineLevel="1" x14ac:dyDescent="0.2">
      <c r="A14" s="177">
        <v>5</v>
      </c>
      <c r="B14" s="178" t="s">
        <v>1258</v>
      </c>
      <c r="C14" s="187" t="s">
        <v>1259</v>
      </c>
      <c r="D14" s="179" t="s">
        <v>1255</v>
      </c>
      <c r="E14" s="180">
        <v>1</v>
      </c>
      <c r="F14" s="181"/>
      <c r="G14" s="182">
        <f t="shared" si="0"/>
        <v>0</v>
      </c>
      <c r="H14" s="181"/>
      <c r="I14" s="182">
        <f t="shared" si="1"/>
        <v>0</v>
      </c>
      <c r="J14" s="181"/>
      <c r="K14" s="182">
        <f t="shared" si="2"/>
        <v>0</v>
      </c>
      <c r="L14" s="182">
        <v>21</v>
      </c>
      <c r="M14" s="182">
        <f t="shared" si="3"/>
        <v>0</v>
      </c>
      <c r="N14" s="180">
        <v>0</v>
      </c>
      <c r="O14" s="180">
        <f t="shared" si="4"/>
        <v>0</v>
      </c>
      <c r="P14" s="180">
        <v>0</v>
      </c>
      <c r="Q14" s="180">
        <f t="shared" si="5"/>
        <v>0</v>
      </c>
      <c r="R14" s="182"/>
      <c r="S14" s="182" t="s">
        <v>320</v>
      </c>
      <c r="T14" s="183" t="s">
        <v>219</v>
      </c>
      <c r="U14" s="158">
        <v>0</v>
      </c>
      <c r="V14" s="158">
        <f t="shared" si="6"/>
        <v>0</v>
      </c>
      <c r="W14" s="158"/>
      <c r="X14" s="158" t="s">
        <v>501</v>
      </c>
      <c r="Y14" s="158" t="s">
        <v>221</v>
      </c>
      <c r="Z14" s="148"/>
      <c r="AA14" s="148"/>
      <c r="AB14" s="148"/>
      <c r="AC14" s="148"/>
      <c r="AD14" s="148"/>
      <c r="AE14" s="148"/>
      <c r="AF14" s="148"/>
      <c r="AG14" s="148" t="s">
        <v>502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2.5" outlineLevel="1" x14ac:dyDescent="0.2">
      <c r="A15" s="177">
        <v>6</v>
      </c>
      <c r="B15" s="178" t="s">
        <v>1260</v>
      </c>
      <c r="C15" s="187" t="s">
        <v>1261</v>
      </c>
      <c r="D15" s="179" t="s">
        <v>1255</v>
      </c>
      <c r="E15" s="180">
        <v>1</v>
      </c>
      <c r="F15" s="181"/>
      <c r="G15" s="182">
        <f t="shared" si="0"/>
        <v>0</v>
      </c>
      <c r="H15" s="181"/>
      <c r="I15" s="182">
        <f t="shared" si="1"/>
        <v>0</v>
      </c>
      <c r="J15" s="181"/>
      <c r="K15" s="182">
        <f t="shared" si="2"/>
        <v>0</v>
      </c>
      <c r="L15" s="182">
        <v>21</v>
      </c>
      <c r="M15" s="182">
        <f t="shared" si="3"/>
        <v>0</v>
      </c>
      <c r="N15" s="180">
        <v>0</v>
      </c>
      <c r="O15" s="180">
        <f t="shared" si="4"/>
        <v>0</v>
      </c>
      <c r="P15" s="180">
        <v>0</v>
      </c>
      <c r="Q15" s="180">
        <f t="shared" si="5"/>
        <v>0</v>
      </c>
      <c r="R15" s="182"/>
      <c r="S15" s="182" t="s">
        <v>320</v>
      </c>
      <c r="T15" s="183" t="s">
        <v>219</v>
      </c>
      <c r="U15" s="158">
        <v>0</v>
      </c>
      <c r="V15" s="158">
        <f t="shared" si="6"/>
        <v>0</v>
      </c>
      <c r="W15" s="158"/>
      <c r="X15" s="158" t="s">
        <v>501</v>
      </c>
      <c r="Y15" s="158" t="s">
        <v>221</v>
      </c>
      <c r="Z15" s="148"/>
      <c r="AA15" s="148"/>
      <c r="AB15" s="148"/>
      <c r="AC15" s="148"/>
      <c r="AD15" s="148"/>
      <c r="AE15" s="148"/>
      <c r="AF15" s="148"/>
      <c r="AG15" s="148" t="s">
        <v>502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ht="22.5" outlineLevel="1" x14ac:dyDescent="0.2">
      <c r="A16" s="177">
        <v>7</v>
      </c>
      <c r="B16" s="178" t="s">
        <v>1262</v>
      </c>
      <c r="C16" s="187" t="s">
        <v>1263</v>
      </c>
      <c r="D16" s="179" t="s">
        <v>1255</v>
      </c>
      <c r="E16" s="180">
        <v>1</v>
      </c>
      <c r="F16" s="181"/>
      <c r="G16" s="182">
        <f t="shared" si="0"/>
        <v>0</v>
      </c>
      <c r="H16" s="181"/>
      <c r="I16" s="182">
        <f t="shared" si="1"/>
        <v>0</v>
      </c>
      <c r="J16" s="181"/>
      <c r="K16" s="182">
        <f t="shared" si="2"/>
        <v>0</v>
      </c>
      <c r="L16" s="182">
        <v>21</v>
      </c>
      <c r="M16" s="182">
        <f t="shared" si="3"/>
        <v>0</v>
      </c>
      <c r="N16" s="180">
        <v>0</v>
      </c>
      <c r="O16" s="180">
        <f t="shared" si="4"/>
        <v>0</v>
      </c>
      <c r="P16" s="180">
        <v>0</v>
      </c>
      <c r="Q16" s="180">
        <f t="shared" si="5"/>
        <v>0</v>
      </c>
      <c r="R16" s="182"/>
      <c r="S16" s="182" t="s">
        <v>320</v>
      </c>
      <c r="T16" s="183" t="s">
        <v>219</v>
      </c>
      <c r="U16" s="158">
        <v>0</v>
      </c>
      <c r="V16" s="158">
        <f t="shared" si="6"/>
        <v>0</v>
      </c>
      <c r="W16" s="158"/>
      <c r="X16" s="158" t="s">
        <v>501</v>
      </c>
      <c r="Y16" s="158" t="s">
        <v>221</v>
      </c>
      <c r="Z16" s="148"/>
      <c r="AA16" s="148"/>
      <c r="AB16" s="148"/>
      <c r="AC16" s="148"/>
      <c r="AD16" s="148"/>
      <c r="AE16" s="148"/>
      <c r="AF16" s="148"/>
      <c r="AG16" s="148" t="s">
        <v>502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ht="22.5" outlineLevel="1" x14ac:dyDescent="0.2">
      <c r="A17" s="177">
        <v>8</v>
      </c>
      <c r="B17" s="178" t="s">
        <v>1264</v>
      </c>
      <c r="C17" s="187" t="s">
        <v>1265</v>
      </c>
      <c r="D17" s="179" t="s">
        <v>1255</v>
      </c>
      <c r="E17" s="180">
        <v>1</v>
      </c>
      <c r="F17" s="181"/>
      <c r="G17" s="182">
        <f t="shared" si="0"/>
        <v>0</v>
      </c>
      <c r="H17" s="181"/>
      <c r="I17" s="182">
        <f t="shared" si="1"/>
        <v>0</v>
      </c>
      <c r="J17" s="181"/>
      <c r="K17" s="182">
        <f t="shared" si="2"/>
        <v>0</v>
      </c>
      <c r="L17" s="182">
        <v>21</v>
      </c>
      <c r="M17" s="182">
        <f t="shared" si="3"/>
        <v>0</v>
      </c>
      <c r="N17" s="180">
        <v>0</v>
      </c>
      <c r="O17" s="180">
        <f t="shared" si="4"/>
        <v>0</v>
      </c>
      <c r="P17" s="180">
        <v>0</v>
      </c>
      <c r="Q17" s="180">
        <f t="shared" si="5"/>
        <v>0</v>
      </c>
      <c r="R17" s="182"/>
      <c r="S17" s="182" t="s">
        <v>320</v>
      </c>
      <c r="T17" s="183" t="s">
        <v>219</v>
      </c>
      <c r="U17" s="158">
        <v>0</v>
      </c>
      <c r="V17" s="158">
        <f t="shared" si="6"/>
        <v>0</v>
      </c>
      <c r="W17" s="158"/>
      <c r="X17" s="158" t="s">
        <v>501</v>
      </c>
      <c r="Y17" s="158" t="s">
        <v>221</v>
      </c>
      <c r="Z17" s="148"/>
      <c r="AA17" s="148"/>
      <c r="AB17" s="148"/>
      <c r="AC17" s="148"/>
      <c r="AD17" s="148"/>
      <c r="AE17" s="148"/>
      <c r="AF17" s="148"/>
      <c r="AG17" s="148" t="s">
        <v>502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ht="22.5" outlineLevel="1" x14ac:dyDescent="0.2">
      <c r="A18" s="177">
        <v>9</v>
      </c>
      <c r="B18" s="178" t="s">
        <v>1266</v>
      </c>
      <c r="C18" s="187" t="s">
        <v>1267</v>
      </c>
      <c r="D18" s="179" t="s">
        <v>1255</v>
      </c>
      <c r="E18" s="180">
        <v>1</v>
      </c>
      <c r="F18" s="181"/>
      <c r="G18" s="182">
        <f t="shared" si="0"/>
        <v>0</v>
      </c>
      <c r="H18" s="181"/>
      <c r="I18" s="182">
        <f t="shared" si="1"/>
        <v>0</v>
      </c>
      <c r="J18" s="181"/>
      <c r="K18" s="182">
        <f t="shared" si="2"/>
        <v>0</v>
      </c>
      <c r="L18" s="182">
        <v>21</v>
      </c>
      <c r="M18" s="182">
        <f t="shared" si="3"/>
        <v>0</v>
      </c>
      <c r="N18" s="180">
        <v>0</v>
      </c>
      <c r="O18" s="180">
        <f t="shared" si="4"/>
        <v>0</v>
      </c>
      <c r="P18" s="180">
        <v>0</v>
      </c>
      <c r="Q18" s="180">
        <f t="shared" si="5"/>
        <v>0</v>
      </c>
      <c r="R18" s="182"/>
      <c r="S18" s="182" t="s">
        <v>320</v>
      </c>
      <c r="T18" s="183" t="s">
        <v>219</v>
      </c>
      <c r="U18" s="158">
        <v>0</v>
      </c>
      <c r="V18" s="158">
        <f t="shared" si="6"/>
        <v>0</v>
      </c>
      <c r="W18" s="158"/>
      <c r="X18" s="158" t="s">
        <v>501</v>
      </c>
      <c r="Y18" s="158" t="s">
        <v>221</v>
      </c>
      <c r="Z18" s="148"/>
      <c r="AA18" s="148"/>
      <c r="AB18" s="148"/>
      <c r="AC18" s="148"/>
      <c r="AD18" s="148"/>
      <c r="AE18" s="148"/>
      <c r="AF18" s="148"/>
      <c r="AG18" s="148" t="s">
        <v>502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">
      <c r="A19" s="177">
        <v>10</v>
      </c>
      <c r="B19" s="178" t="s">
        <v>1268</v>
      </c>
      <c r="C19" s="187" t="s">
        <v>1269</v>
      </c>
      <c r="D19" s="179" t="s">
        <v>1255</v>
      </c>
      <c r="E19" s="180">
        <v>1</v>
      </c>
      <c r="F19" s="181"/>
      <c r="G19" s="182">
        <f t="shared" si="0"/>
        <v>0</v>
      </c>
      <c r="H19" s="181"/>
      <c r="I19" s="182">
        <f t="shared" si="1"/>
        <v>0</v>
      </c>
      <c r="J19" s="181"/>
      <c r="K19" s="182">
        <f t="shared" si="2"/>
        <v>0</v>
      </c>
      <c r="L19" s="182">
        <v>21</v>
      </c>
      <c r="M19" s="182">
        <f t="shared" si="3"/>
        <v>0</v>
      </c>
      <c r="N19" s="180">
        <v>0</v>
      </c>
      <c r="O19" s="180">
        <f t="shared" si="4"/>
        <v>0</v>
      </c>
      <c r="P19" s="180">
        <v>0</v>
      </c>
      <c r="Q19" s="180">
        <f t="shared" si="5"/>
        <v>0</v>
      </c>
      <c r="R19" s="182"/>
      <c r="S19" s="182" t="s">
        <v>320</v>
      </c>
      <c r="T19" s="183" t="s">
        <v>219</v>
      </c>
      <c r="U19" s="158">
        <v>0</v>
      </c>
      <c r="V19" s="158">
        <f t="shared" si="6"/>
        <v>0</v>
      </c>
      <c r="W19" s="158"/>
      <c r="X19" s="158" t="s">
        <v>501</v>
      </c>
      <c r="Y19" s="158" t="s">
        <v>221</v>
      </c>
      <c r="Z19" s="148"/>
      <c r="AA19" s="148"/>
      <c r="AB19" s="148"/>
      <c r="AC19" s="148"/>
      <c r="AD19" s="148"/>
      <c r="AE19" s="148"/>
      <c r="AF19" s="148"/>
      <c r="AG19" s="148" t="s">
        <v>502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">
      <c r="A20" s="177">
        <v>11</v>
      </c>
      <c r="B20" s="178" t="s">
        <v>1270</v>
      </c>
      <c r="C20" s="187" t="s">
        <v>1271</v>
      </c>
      <c r="D20" s="179" t="s">
        <v>781</v>
      </c>
      <c r="E20" s="180">
        <v>1</v>
      </c>
      <c r="F20" s="181"/>
      <c r="G20" s="182">
        <f t="shared" si="0"/>
        <v>0</v>
      </c>
      <c r="H20" s="181"/>
      <c r="I20" s="182">
        <f t="shared" si="1"/>
        <v>0</v>
      </c>
      <c r="J20" s="181"/>
      <c r="K20" s="182">
        <f t="shared" si="2"/>
        <v>0</v>
      </c>
      <c r="L20" s="182">
        <v>21</v>
      </c>
      <c r="M20" s="182">
        <f t="shared" si="3"/>
        <v>0</v>
      </c>
      <c r="N20" s="180">
        <v>0</v>
      </c>
      <c r="O20" s="180">
        <f t="shared" si="4"/>
        <v>0</v>
      </c>
      <c r="P20" s="180">
        <v>0</v>
      </c>
      <c r="Q20" s="180">
        <f t="shared" si="5"/>
        <v>0</v>
      </c>
      <c r="R20" s="182"/>
      <c r="S20" s="182" t="s">
        <v>320</v>
      </c>
      <c r="T20" s="183" t="s">
        <v>219</v>
      </c>
      <c r="U20" s="158">
        <v>0</v>
      </c>
      <c r="V20" s="158">
        <f t="shared" si="6"/>
        <v>0</v>
      </c>
      <c r="W20" s="158"/>
      <c r="X20" s="158" t="s">
        <v>501</v>
      </c>
      <c r="Y20" s="158" t="s">
        <v>221</v>
      </c>
      <c r="Z20" s="148"/>
      <c r="AA20" s="148"/>
      <c r="AB20" s="148"/>
      <c r="AC20" s="148"/>
      <c r="AD20" s="148"/>
      <c r="AE20" s="148"/>
      <c r="AF20" s="148"/>
      <c r="AG20" s="148" t="s">
        <v>502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">
      <c r="A21" s="177">
        <v>12</v>
      </c>
      <c r="B21" s="178" t="s">
        <v>1272</v>
      </c>
      <c r="C21" s="187" t="s">
        <v>1273</v>
      </c>
      <c r="D21" s="179" t="s">
        <v>781</v>
      </c>
      <c r="E21" s="180">
        <v>1</v>
      </c>
      <c r="F21" s="181"/>
      <c r="G21" s="182">
        <f t="shared" si="0"/>
        <v>0</v>
      </c>
      <c r="H21" s="181"/>
      <c r="I21" s="182">
        <f t="shared" si="1"/>
        <v>0</v>
      </c>
      <c r="J21" s="181"/>
      <c r="K21" s="182">
        <f t="shared" si="2"/>
        <v>0</v>
      </c>
      <c r="L21" s="182">
        <v>21</v>
      </c>
      <c r="M21" s="182">
        <f t="shared" si="3"/>
        <v>0</v>
      </c>
      <c r="N21" s="180">
        <v>0</v>
      </c>
      <c r="O21" s="180">
        <f t="shared" si="4"/>
        <v>0</v>
      </c>
      <c r="P21" s="180">
        <v>0</v>
      </c>
      <c r="Q21" s="180">
        <f t="shared" si="5"/>
        <v>0</v>
      </c>
      <c r="R21" s="182"/>
      <c r="S21" s="182" t="s">
        <v>320</v>
      </c>
      <c r="T21" s="183" t="s">
        <v>219</v>
      </c>
      <c r="U21" s="158">
        <v>0</v>
      </c>
      <c r="V21" s="158">
        <f t="shared" si="6"/>
        <v>0</v>
      </c>
      <c r="W21" s="158"/>
      <c r="X21" s="158" t="s">
        <v>501</v>
      </c>
      <c r="Y21" s="158" t="s">
        <v>221</v>
      </c>
      <c r="Z21" s="148"/>
      <c r="AA21" s="148"/>
      <c r="AB21" s="148"/>
      <c r="AC21" s="148"/>
      <c r="AD21" s="148"/>
      <c r="AE21" s="148"/>
      <c r="AF21" s="148"/>
      <c r="AG21" s="148" t="s">
        <v>502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">
      <c r="A22" s="177">
        <v>13</v>
      </c>
      <c r="B22" s="178" t="s">
        <v>1274</v>
      </c>
      <c r="C22" s="187" t="s">
        <v>1275</v>
      </c>
      <c r="D22" s="179" t="s">
        <v>781</v>
      </c>
      <c r="E22" s="180">
        <v>1</v>
      </c>
      <c r="F22" s="181"/>
      <c r="G22" s="182">
        <f t="shared" si="0"/>
        <v>0</v>
      </c>
      <c r="H22" s="181"/>
      <c r="I22" s="182">
        <f t="shared" si="1"/>
        <v>0</v>
      </c>
      <c r="J22" s="181"/>
      <c r="K22" s="182">
        <f t="shared" si="2"/>
        <v>0</v>
      </c>
      <c r="L22" s="182">
        <v>21</v>
      </c>
      <c r="M22" s="182">
        <f t="shared" si="3"/>
        <v>0</v>
      </c>
      <c r="N22" s="180">
        <v>0</v>
      </c>
      <c r="O22" s="180">
        <f t="shared" si="4"/>
        <v>0</v>
      </c>
      <c r="P22" s="180">
        <v>0</v>
      </c>
      <c r="Q22" s="180">
        <f t="shared" si="5"/>
        <v>0</v>
      </c>
      <c r="R22" s="182"/>
      <c r="S22" s="182" t="s">
        <v>320</v>
      </c>
      <c r="T22" s="183" t="s">
        <v>219</v>
      </c>
      <c r="U22" s="158">
        <v>0</v>
      </c>
      <c r="V22" s="158">
        <f t="shared" si="6"/>
        <v>0</v>
      </c>
      <c r="W22" s="158"/>
      <c r="X22" s="158" t="s">
        <v>501</v>
      </c>
      <c r="Y22" s="158" t="s">
        <v>221</v>
      </c>
      <c r="Z22" s="148"/>
      <c r="AA22" s="148"/>
      <c r="AB22" s="148"/>
      <c r="AC22" s="148"/>
      <c r="AD22" s="148"/>
      <c r="AE22" s="148"/>
      <c r="AF22" s="148"/>
      <c r="AG22" s="148" t="s">
        <v>502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">
      <c r="A23" s="177">
        <v>14</v>
      </c>
      <c r="B23" s="178" t="s">
        <v>1276</v>
      </c>
      <c r="C23" s="187" t="s">
        <v>1277</v>
      </c>
      <c r="D23" s="179" t="s">
        <v>781</v>
      </c>
      <c r="E23" s="180">
        <v>1</v>
      </c>
      <c r="F23" s="181"/>
      <c r="G23" s="182">
        <f t="shared" si="0"/>
        <v>0</v>
      </c>
      <c r="H23" s="181"/>
      <c r="I23" s="182">
        <f t="shared" si="1"/>
        <v>0</v>
      </c>
      <c r="J23" s="181"/>
      <c r="K23" s="182">
        <f t="shared" si="2"/>
        <v>0</v>
      </c>
      <c r="L23" s="182">
        <v>21</v>
      </c>
      <c r="M23" s="182">
        <f t="shared" si="3"/>
        <v>0</v>
      </c>
      <c r="N23" s="180">
        <v>0</v>
      </c>
      <c r="O23" s="180">
        <f t="shared" si="4"/>
        <v>0</v>
      </c>
      <c r="P23" s="180">
        <v>0</v>
      </c>
      <c r="Q23" s="180">
        <f t="shared" si="5"/>
        <v>0</v>
      </c>
      <c r="R23" s="182"/>
      <c r="S23" s="182" t="s">
        <v>320</v>
      </c>
      <c r="T23" s="183" t="s">
        <v>219</v>
      </c>
      <c r="U23" s="158">
        <v>0</v>
      </c>
      <c r="V23" s="158">
        <f t="shared" si="6"/>
        <v>0</v>
      </c>
      <c r="W23" s="158"/>
      <c r="X23" s="158" t="s">
        <v>501</v>
      </c>
      <c r="Y23" s="158" t="s">
        <v>221</v>
      </c>
      <c r="Z23" s="148"/>
      <c r="AA23" s="148"/>
      <c r="AB23" s="148"/>
      <c r="AC23" s="148"/>
      <c r="AD23" s="148"/>
      <c r="AE23" s="148"/>
      <c r="AF23" s="148"/>
      <c r="AG23" s="148" t="s">
        <v>502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">
      <c r="A24" s="177">
        <v>15</v>
      </c>
      <c r="B24" s="178" t="s">
        <v>1278</v>
      </c>
      <c r="C24" s="187" t="s">
        <v>1279</v>
      </c>
      <c r="D24" s="179" t="s">
        <v>781</v>
      </c>
      <c r="E24" s="180">
        <v>1</v>
      </c>
      <c r="F24" s="181"/>
      <c r="G24" s="182">
        <f t="shared" si="0"/>
        <v>0</v>
      </c>
      <c r="H24" s="181"/>
      <c r="I24" s="182">
        <f t="shared" si="1"/>
        <v>0</v>
      </c>
      <c r="J24" s="181"/>
      <c r="K24" s="182">
        <f t="shared" si="2"/>
        <v>0</v>
      </c>
      <c r="L24" s="182">
        <v>21</v>
      </c>
      <c r="M24" s="182">
        <f t="shared" si="3"/>
        <v>0</v>
      </c>
      <c r="N24" s="180">
        <v>0</v>
      </c>
      <c r="O24" s="180">
        <f t="shared" si="4"/>
        <v>0</v>
      </c>
      <c r="P24" s="180">
        <v>0</v>
      </c>
      <c r="Q24" s="180">
        <f t="shared" si="5"/>
        <v>0</v>
      </c>
      <c r="R24" s="182"/>
      <c r="S24" s="182" t="s">
        <v>320</v>
      </c>
      <c r="T24" s="183" t="s">
        <v>219</v>
      </c>
      <c r="U24" s="158">
        <v>0</v>
      </c>
      <c r="V24" s="158">
        <f t="shared" si="6"/>
        <v>0</v>
      </c>
      <c r="W24" s="158"/>
      <c r="X24" s="158" t="s">
        <v>501</v>
      </c>
      <c r="Y24" s="158" t="s">
        <v>221</v>
      </c>
      <c r="Z24" s="148"/>
      <c r="AA24" s="148"/>
      <c r="AB24" s="148"/>
      <c r="AC24" s="148"/>
      <c r="AD24" s="148"/>
      <c r="AE24" s="148"/>
      <c r="AF24" s="148"/>
      <c r="AG24" s="148" t="s">
        <v>502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 x14ac:dyDescent="0.2">
      <c r="A25" s="177">
        <v>16</v>
      </c>
      <c r="B25" s="178" t="s">
        <v>1280</v>
      </c>
      <c r="C25" s="187" t="s">
        <v>1281</v>
      </c>
      <c r="D25" s="179" t="s">
        <v>781</v>
      </c>
      <c r="E25" s="180">
        <v>1</v>
      </c>
      <c r="F25" s="181"/>
      <c r="G25" s="182">
        <f t="shared" si="0"/>
        <v>0</v>
      </c>
      <c r="H25" s="181"/>
      <c r="I25" s="182">
        <f t="shared" si="1"/>
        <v>0</v>
      </c>
      <c r="J25" s="181"/>
      <c r="K25" s="182">
        <f t="shared" si="2"/>
        <v>0</v>
      </c>
      <c r="L25" s="182">
        <v>21</v>
      </c>
      <c r="M25" s="182">
        <f t="shared" si="3"/>
        <v>0</v>
      </c>
      <c r="N25" s="180">
        <v>0</v>
      </c>
      <c r="O25" s="180">
        <f t="shared" si="4"/>
        <v>0</v>
      </c>
      <c r="P25" s="180">
        <v>0</v>
      </c>
      <c r="Q25" s="180">
        <f t="shared" si="5"/>
        <v>0</v>
      </c>
      <c r="R25" s="182"/>
      <c r="S25" s="182" t="s">
        <v>320</v>
      </c>
      <c r="T25" s="183" t="s">
        <v>219</v>
      </c>
      <c r="U25" s="158">
        <v>0</v>
      </c>
      <c r="V25" s="158">
        <f t="shared" si="6"/>
        <v>0</v>
      </c>
      <c r="W25" s="158"/>
      <c r="X25" s="158" t="s">
        <v>501</v>
      </c>
      <c r="Y25" s="158" t="s">
        <v>221</v>
      </c>
      <c r="Z25" s="148"/>
      <c r="AA25" s="148"/>
      <c r="AB25" s="148"/>
      <c r="AC25" s="148"/>
      <c r="AD25" s="148"/>
      <c r="AE25" s="148"/>
      <c r="AF25" s="148"/>
      <c r="AG25" s="148" t="s">
        <v>502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77">
        <v>17</v>
      </c>
      <c r="B26" s="178" t="s">
        <v>1282</v>
      </c>
      <c r="C26" s="187" t="s">
        <v>1283</v>
      </c>
      <c r="D26" s="179" t="s">
        <v>264</v>
      </c>
      <c r="E26" s="180">
        <v>150</v>
      </c>
      <c r="F26" s="181"/>
      <c r="G26" s="182">
        <f t="shared" si="0"/>
        <v>0</v>
      </c>
      <c r="H26" s="181"/>
      <c r="I26" s="182">
        <f t="shared" si="1"/>
        <v>0</v>
      </c>
      <c r="J26" s="181"/>
      <c r="K26" s="182">
        <f t="shared" si="2"/>
        <v>0</v>
      </c>
      <c r="L26" s="182">
        <v>21</v>
      </c>
      <c r="M26" s="182">
        <f t="shared" si="3"/>
        <v>0</v>
      </c>
      <c r="N26" s="180">
        <v>0</v>
      </c>
      <c r="O26" s="180">
        <f t="shared" si="4"/>
        <v>0</v>
      </c>
      <c r="P26" s="180">
        <v>0</v>
      </c>
      <c r="Q26" s="180">
        <f t="shared" si="5"/>
        <v>0</v>
      </c>
      <c r="R26" s="182"/>
      <c r="S26" s="182" t="s">
        <v>320</v>
      </c>
      <c r="T26" s="183" t="s">
        <v>219</v>
      </c>
      <c r="U26" s="158">
        <v>0</v>
      </c>
      <c r="V26" s="158">
        <f t="shared" si="6"/>
        <v>0</v>
      </c>
      <c r="W26" s="158"/>
      <c r="X26" s="158" t="s">
        <v>230</v>
      </c>
      <c r="Y26" s="158" t="s">
        <v>221</v>
      </c>
      <c r="Z26" s="148"/>
      <c r="AA26" s="148"/>
      <c r="AB26" s="148"/>
      <c r="AC26" s="148"/>
      <c r="AD26" s="148"/>
      <c r="AE26" s="148"/>
      <c r="AF26" s="148"/>
      <c r="AG26" s="148" t="s">
        <v>782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">
      <c r="A27" s="177">
        <v>18</v>
      </c>
      <c r="B27" s="178" t="s">
        <v>1284</v>
      </c>
      <c r="C27" s="187" t="s">
        <v>1285</v>
      </c>
      <c r="D27" s="179" t="s">
        <v>1286</v>
      </c>
      <c r="E27" s="180">
        <v>3</v>
      </c>
      <c r="F27" s="181"/>
      <c r="G27" s="182">
        <f t="shared" si="0"/>
        <v>0</v>
      </c>
      <c r="H27" s="181"/>
      <c r="I27" s="182">
        <f t="shared" si="1"/>
        <v>0</v>
      </c>
      <c r="J27" s="181"/>
      <c r="K27" s="182">
        <f t="shared" si="2"/>
        <v>0</v>
      </c>
      <c r="L27" s="182">
        <v>21</v>
      </c>
      <c r="M27" s="182">
        <f t="shared" si="3"/>
        <v>0</v>
      </c>
      <c r="N27" s="180">
        <v>0</v>
      </c>
      <c r="O27" s="180">
        <f t="shared" si="4"/>
        <v>0</v>
      </c>
      <c r="P27" s="180">
        <v>0</v>
      </c>
      <c r="Q27" s="180">
        <f t="shared" si="5"/>
        <v>0</v>
      </c>
      <c r="R27" s="182"/>
      <c r="S27" s="182" t="s">
        <v>320</v>
      </c>
      <c r="T27" s="183" t="s">
        <v>219</v>
      </c>
      <c r="U27" s="158">
        <v>0</v>
      </c>
      <c r="V27" s="158">
        <f t="shared" si="6"/>
        <v>0</v>
      </c>
      <c r="W27" s="158"/>
      <c r="X27" s="158" t="s">
        <v>501</v>
      </c>
      <c r="Y27" s="158" t="s">
        <v>221</v>
      </c>
      <c r="Z27" s="148"/>
      <c r="AA27" s="148"/>
      <c r="AB27" s="148"/>
      <c r="AC27" s="148"/>
      <c r="AD27" s="148"/>
      <c r="AE27" s="148"/>
      <c r="AF27" s="148"/>
      <c r="AG27" s="148" t="s">
        <v>502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 x14ac:dyDescent="0.2">
      <c r="A28" s="177">
        <v>19</v>
      </c>
      <c r="B28" s="178" t="s">
        <v>1287</v>
      </c>
      <c r="C28" s="187" t="s">
        <v>1288</v>
      </c>
      <c r="D28" s="179" t="s">
        <v>1286</v>
      </c>
      <c r="E28" s="180">
        <v>9</v>
      </c>
      <c r="F28" s="181"/>
      <c r="G28" s="182">
        <f t="shared" si="0"/>
        <v>0</v>
      </c>
      <c r="H28" s="181"/>
      <c r="I28" s="182">
        <f t="shared" si="1"/>
        <v>0</v>
      </c>
      <c r="J28" s="181"/>
      <c r="K28" s="182">
        <f t="shared" si="2"/>
        <v>0</v>
      </c>
      <c r="L28" s="182">
        <v>21</v>
      </c>
      <c r="M28" s="182">
        <f t="shared" si="3"/>
        <v>0</v>
      </c>
      <c r="N28" s="180">
        <v>0</v>
      </c>
      <c r="O28" s="180">
        <f t="shared" si="4"/>
        <v>0</v>
      </c>
      <c r="P28" s="180">
        <v>0</v>
      </c>
      <c r="Q28" s="180">
        <f t="shared" si="5"/>
        <v>0</v>
      </c>
      <c r="R28" s="182"/>
      <c r="S28" s="182" t="s">
        <v>320</v>
      </c>
      <c r="T28" s="183" t="s">
        <v>219</v>
      </c>
      <c r="U28" s="158">
        <v>0</v>
      </c>
      <c r="V28" s="158">
        <f t="shared" si="6"/>
        <v>0</v>
      </c>
      <c r="W28" s="158"/>
      <c r="X28" s="158" t="s">
        <v>501</v>
      </c>
      <c r="Y28" s="158" t="s">
        <v>221</v>
      </c>
      <c r="Z28" s="148"/>
      <c r="AA28" s="148"/>
      <c r="AB28" s="148"/>
      <c r="AC28" s="148"/>
      <c r="AD28" s="148"/>
      <c r="AE28" s="148"/>
      <c r="AF28" s="148"/>
      <c r="AG28" s="148" t="s">
        <v>502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 x14ac:dyDescent="0.2">
      <c r="A29" s="177">
        <v>20</v>
      </c>
      <c r="B29" s="178" t="s">
        <v>1289</v>
      </c>
      <c r="C29" s="187" t="s">
        <v>1290</v>
      </c>
      <c r="D29" s="179" t="s">
        <v>1286</v>
      </c>
      <c r="E29" s="180">
        <v>3</v>
      </c>
      <c r="F29" s="181"/>
      <c r="G29" s="182">
        <f t="shared" si="0"/>
        <v>0</v>
      </c>
      <c r="H29" s="181"/>
      <c r="I29" s="182">
        <f t="shared" si="1"/>
        <v>0</v>
      </c>
      <c r="J29" s="181"/>
      <c r="K29" s="182">
        <f t="shared" si="2"/>
        <v>0</v>
      </c>
      <c r="L29" s="182">
        <v>21</v>
      </c>
      <c r="M29" s="182">
        <f t="shared" si="3"/>
        <v>0</v>
      </c>
      <c r="N29" s="180">
        <v>0</v>
      </c>
      <c r="O29" s="180">
        <f t="shared" si="4"/>
        <v>0</v>
      </c>
      <c r="P29" s="180">
        <v>0</v>
      </c>
      <c r="Q29" s="180">
        <f t="shared" si="5"/>
        <v>0</v>
      </c>
      <c r="R29" s="182"/>
      <c r="S29" s="182" t="s">
        <v>320</v>
      </c>
      <c r="T29" s="183" t="s">
        <v>219</v>
      </c>
      <c r="U29" s="158">
        <v>0</v>
      </c>
      <c r="V29" s="158">
        <f t="shared" si="6"/>
        <v>0</v>
      </c>
      <c r="W29" s="158"/>
      <c r="X29" s="158" t="s">
        <v>501</v>
      </c>
      <c r="Y29" s="158" t="s">
        <v>221</v>
      </c>
      <c r="Z29" s="148"/>
      <c r="AA29" s="148"/>
      <c r="AB29" s="148"/>
      <c r="AC29" s="148"/>
      <c r="AD29" s="148"/>
      <c r="AE29" s="148"/>
      <c r="AF29" s="148"/>
      <c r="AG29" s="148" t="s">
        <v>502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 x14ac:dyDescent="0.2">
      <c r="A30" s="177">
        <v>21</v>
      </c>
      <c r="B30" s="178" t="s">
        <v>1291</v>
      </c>
      <c r="C30" s="187" t="s">
        <v>1292</v>
      </c>
      <c r="D30" s="179" t="s">
        <v>1286</v>
      </c>
      <c r="E30" s="180">
        <v>10</v>
      </c>
      <c r="F30" s="181"/>
      <c r="G30" s="182">
        <f t="shared" si="0"/>
        <v>0</v>
      </c>
      <c r="H30" s="181"/>
      <c r="I30" s="182">
        <f t="shared" si="1"/>
        <v>0</v>
      </c>
      <c r="J30" s="181"/>
      <c r="K30" s="182">
        <f t="shared" si="2"/>
        <v>0</v>
      </c>
      <c r="L30" s="182">
        <v>21</v>
      </c>
      <c r="M30" s="182">
        <f t="shared" si="3"/>
        <v>0</v>
      </c>
      <c r="N30" s="180">
        <v>0</v>
      </c>
      <c r="O30" s="180">
        <f t="shared" si="4"/>
        <v>0</v>
      </c>
      <c r="P30" s="180">
        <v>0</v>
      </c>
      <c r="Q30" s="180">
        <f t="shared" si="5"/>
        <v>0</v>
      </c>
      <c r="R30" s="182"/>
      <c r="S30" s="182" t="s">
        <v>320</v>
      </c>
      <c r="T30" s="183" t="s">
        <v>219</v>
      </c>
      <c r="U30" s="158">
        <v>0</v>
      </c>
      <c r="V30" s="158">
        <f t="shared" si="6"/>
        <v>0</v>
      </c>
      <c r="W30" s="158"/>
      <c r="X30" s="158" t="s">
        <v>501</v>
      </c>
      <c r="Y30" s="158" t="s">
        <v>221</v>
      </c>
      <c r="Z30" s="148"/>
      <c r="AA30" s="148"/>
      <c r="AB30" s="148"/>
      <c r="AC30" s="148"/>
      <c r="AD30" s="148"/>
      <c r="AE30" s="148"/>
      <c r="AF30" s="148"/>
      <c r="AG30" s="148" t="s">
        <v>502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 x14ac:dyDescent="0.2">
      <c r="A31" s="177">
        <v>22</v>
      </c>
      <c r="B31" s="178" t="s">
        <v>1293</v>
      </c>
      <c r="C31" s="187" t="s">
        <v>1294</v>
      </c>
      <c r="D31" s="179" t="s">
        <v>264</v>
      </c>
      <c r="E31" s="180">
        <v>22</v>
      </c>
      <c r="F31" s="181"/>
      <c r="G31" s="182">
        <f t="shared" si="0"/>
        <v>0</v>
      </c>
      <c r="H31" s="181"/>
      <c r="I31" s="182">
        <f t="shared" si="1"/>
        <v>0</v>
      </c>
      <c r="J31" s="181"/>
      <c r="K31" s="182">
        <f t="shared" si="2"/>
        <v>0</v>
      </c>
      <c r="L31" s="182">
        <v>21</v>
      </c>
      <c r="M31" s="182">
        <f t="shared" si="3"/>
        <v>0</v>
      </c>
      <c r="N31" s="180">
        <v>0</v>
      </c>
      <c r="O31" s="180">
        <f t="shared" si="4"/>
        <v>0</v>
      </c>
      <c r="P31" s="180">
        <v>0</v>
      </c>
      <c r="Q31" s="180">
        <f t="shared" si="5"/>
        <v>0</v>
      </c>
      <c r="R31" s="182"/>
      <c r="S31" s="182" t="s">
        <v>320</v>
      </c>
      <c r="T31" s="183" t="s">
        <v>219</v>
      </c>
      <c r="U31" s="158">
        <v>0</v>
      </c>
      <c r="V31" s="158">
        <f t="shared" si="6"/>
        <v>0</v>
      </c>
      <c r="W31" s="158"/>
      <c r="X31" s="158" t="s">
        <v>230</v>
      </c>
      <c r="Y31" s="158" t="s">
        <v>221</v>
      </c>
      <c r="Z31" s="148"/>
      <c r="AA31" s="148"/>
      <c r="AB31" s="148"/>
      <c r="AC31" s="148"/>
      <c r="AD31" s="148"/>
      <c r="AE31" s="148"/>
      <c r="AF31" s="148"/>
      <c r="AG31" s="148" t="s">
        <v>782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ht="22.5" outlineLevel="1" x14ac:dyDescent="0.2">
      <c r="A32" s="177">
        <v>23</v>
      </c>
      <c r="B32" s="178" t="s">
        <v>1295</v>
      </c>
      <c r="C32" s="187" t="s">
        <v>1296</v>
      </c>
      <c r="D32" s="179" t="s">
        <v>264</v>
      </c>
      <c r="E32" s="180">
        <v>60</v>
      </c>
      <c r="F32" s="181"/>
      <c r="G32" s="182">
        <f t="shared" si="0"/>
        <v>0</v>
      </c>
      <c r="H32" s="181"/>
      <c r="I32" s="182">
        <f t="shared" si="1"/>
        <v>0</v>
      </c>
      <c r="J32" s="181"/>
      <c r="K32" s="182">
        <f t="shared" si="2"/>
        <v>0</v>
      </c>
      <c r="L32" s="182">
        <v>21</v>
      </c>
      <c r="M32" s="182">
        <f t="shared" si="3"/>
        <v>0</v>
      </c>
      <c r="N32" s="180">
        <v>0</v>
      </c>
      <c r="O32" s="180">
        <f t="shared" si="4"/>
        <v>0</v>
      </c>
      <c r="P32" s="180">
        <v>0</v>
      </c>
      <c r="Q32" s="180">
        <f t="shared" si="5"/>
        <v>0</v>
      </c>
      <c r="R32" s="182"/>
      <c r="S32" s="182" t="s">
        <v>320</v>
      </c>
      <c r="T32" s="183" t="s">
        <v>219</v>
      </c>
      <c r="U32" s="158">
        <v>0</v>
      </c>
      <c r="V32" s="158">
        <f t="shared" si="6"/>
        <v>0</v>
      </c>
      <c r="W32" s="158"/>
      <c r="X32" s="158" t="s">
        <v>501</v>
      </c>
      <c r="Y32" s="158" t="s">
        <v>221</v>
      </c>
      <c r="Z32" s="148"/>
      <c r="AA32" s="148"/>
      <c r="AB32" s="148"/>
      <c r="AC32" s="148"/>
      <c r="AD32" s="148"/>
      <c r="AE32" s="148"/>
      <c r="AF32" s="148"/>
      <c r="AG32" s="148" t="s">
        <v>502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 x14ac:dyDescent="0.2">
      <c r="A33" s="177">
        <v>24</v>
      </c>
      <c r="B33" s="178" t="s">
        <v>1297</v>
      </c>
      <c r="C33" s="187" t="s">
        <v>1298</v>
      </c>
      <c r="D33" s="179" t="s">
        <v>1255</v>
      </c>
      <c r="E33" s="180">
        <v>1</v>
      </c>
      <c r="F33" s="181"/>
      <c r="G33" s="182">
        <f t="shared" si="0"/>
        <v>0</v>
      </c>
      <c r="H33" s="181"/>
      <c r="I33" s="182">
        <f t="shared" si="1"/>
        <v>0</v>
      </c>
      <c r="J33" s="181"/>
      <c r="K33" s="182">
        <f t="shared" si="2"/>
        <v>0</v>
      </c>
      <c r="L33" s="182">
        <v>21</v>
      </c>
      <c r="M33" s="182">
        <f t="shared" si="3"/>
        <v>0</v>
      </c>
      <c r="N33" s="180">
        <v>0</v>
      </c>
      <c r="O33" s="180">
        <f t="shared" si="4"/>
        <v>0</v>
      </c>
      <c r="P33" s="180">
        <v>0</v>
      </c>
      <c r="Q33" s="180">
        <f t="shared" si="5"/>
        <v>0</v>
      </c>
      <c r="R33" s="182"/>
      <c r="S33" s="182" t="s">
        <v>320</v>
      </c>
      <c r="T33" s="183" t="s">
        <v>219</v>
      </c>
      <c r="U33" s="158">
        <v>0</v>
      </c>
      <c r="V33" s="158">
        <f t="shared" si="6"/>
        <v>0</v>
      </c>
      <c r="W33" s="158"/>
      <c r="X33" s="158" t="s">
        <v>230</v>
      </c>
      <c r="Y33" s="158" t="s">
        <v>221</v>
      </c>
      <c r="Z33" s="148"/>
      <c r="AA33" s="148"/>
      <c r="AB33" s="148"/>
      <c r="AC33" s="148"/>
      <c r="AD33" s="148"/>
      <c r="AE33" s="148"/>
      <c r="AF33" s="148"/>
      <c r="AG33" s="148" t="s">
        <v>782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">
      <c r="A34" s="177">
        <v>25</v>
      </c>
      <c r="B34" s="178" t="s">
        <v>1299</v>
      </c>
      <c r="C34" s="187" t="s">
        <v>1300</v>
      </c>
      <c r="D34" s="179" t="s">
        <v>1255</v>
      </c>
      <c r="E34" s="180">
        <v>1</v>
      </c>
      <c r="F34" s="181"/>
      <c r="G34" s="182">
        <f t="shared" si="0"/>
        <v>0</v>
      </c>
      <c r="H34" s="181"/>
      <c r="I34" s="182">
        <f t="shared" si="1"/>
        <v>0</v>
      </c>
      <c r="J34" s="181"/>
      <c r="K34" s="182">
        <f t="shared" si="2"/>
        <v>0</v>
      </c>
      <c r="L34" s="182">
        <v>21</v>
      </c>
      <c r="M34" s="182">
        <f t="shared" si="3"/>
        <v>0</v>
      </c>
      <c r="N34" s="180">
        <v>0</v>
      </c>
      <c r="O34" s="180">
        <f t="shared" si="4"/>
        <v>0</v>
      </c>
      <c r="P34" s="180">
        <v>0</v>
      </c>
      <c r="Q34" s="180">
        <f t="shared" si="5"/>
        <v>0</v>
      </c>
      <c r="R34" s="182"/>
      <c r="S34" s="182" t="s">
        <v>320</v>
      </c>
      <c r="T34" s="183" t="s">
        <v>219</v>
      </c>
      <c r="U34" s="158">
        <v>0</v>
      </c>
      <c r="V34" s="158">
        <f t="shared" si="6"/>
        <v>0</v>
      </c>
      <c r="W34" s="158"/>
      <c r="X34" s="158" t="s">
        <v>230</v>
      </c>
      <c r="Y34" s="158" t="s">
        <v>221</v>
      </c>
      <c r="Z34" s="148"/>
      <c r="AA34" s="148"/>
      <c r="AB34" s="148"/>
      <c r="AC34" s="148"/>
      <c r="AD34" s="148"/>
      <c r="AE34" s="148"/>
      <c r="AF34" s="148"/>
      <c r="AG34" s="148" t="s">
        <v>782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 x14ac:dyDescent="0.2">
      <c r="A35" s="177">
        <v>26</v>
      </c>
      <c r="B35" s="178" t="s">
        <v>1301</v>
      </c>
      <c r="C35" s="187" t="s">
        <v>1302</v>
      </c>
      <c r="D35" s="179" t="s">
        <v>264</v>
      </c>
      <c r="E35" s="180">
        <v>114</v>
      </c>
      <c r="F35" s="181"/>
      <c r="G35" s="182">
        <f t="shared" si="0"/>
        <v>0</v>
      </c>
      <c r="H35" s="181"/>
      <c r="I35" s="182">
        <f t="shared" si="1"/>
        <v>0</v>
      </c>
      <c r="J35" s="181"/>
      <c r="K35" s="182">
        <f t="shared" si="2"/>
        <v>0</v>
      </c>
      <c r="L35" s="182">
        <v>21</v>
      </c>
      <c r="M35" s="182">
        <f t="shared" si="3"/>
        <v>0</v>
      </c>
      <c r="N35" s="180">
        <v>0</v>
      </c>
      <c r="O35" s="180">
        <f t="shared" si="4"/>
        <v>0</v>
      </c>
      <c r="P35" s="180">
        <v>0</v>
      </c>
      <c r="Q35" s="180">
        <f t="shared" si="5"/>
        <v>0</v>
      </c>
      <c r="R35" s="182"/>
      <c r="S35" s="182" t="s">
        <v>320</v>
      </c>
      <c r="T35" s="183" t="s">
        <v>219</v>
      </c>
      <c r="U35" s="158">
        <v>0</v>
      </c>
      <c r="V35" s="158">
        <f t="shared" si="6"/>
        <v>0</v>
      </c>
      <c r="W35" s="158"/>
      <c r="X35" s="158" t="s">
        <v>230</v>
      </c>
      <c r="Y35" s="158" t="s">
        <v>221</v>
      </c>
      <c r="Z35" s="148"/>
      <c r="AA35" s="148"/>
      <c r="AB35" s="148"/>
      <c r="AC35" s="148"/>
      <c r="AD35" s="148"/>
      <c r="AE35" s="148"/>
      <c r="AF35" s="148"/>
      <c r="AG35" s="148" t="s">
        <v>782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 x14ac:dyDescent="0.2">
      <c r="A36" s="177">
        <v>27</v>
      </c>
      <c r="B36" s="178" t="s">
        <v>1303</v>
      </c>
      <c r="C36" s="187" t="s">
        <v>1304</v>
      </c>
      <c r="D36" s="179" t="s">
        <v>1286</v>
      </c>
      <c r="E36" s="180">
        <v>12</v>
      </c>
      <c r="F36" s="181"/>
      <c r="G36" s="182">
        <f t="shared" si="0"/>
        <v>0</v>
      </c>
      <c r="H36" s="181"/>
      <c r="I36" s="182">
        <f t="shared" si="1"/>
        <v>0</v>
      </c>
      <c r="J36" s="181"/>
      <c r="K36" s="182">
        <f t="shared" si="2"/>
        <v>0</v>
      </c>
      <c r="L36" s="182">
        <v>21</v>
      </c>
      <c r="M36" s="182">
        <f t="shared" si="3"/>
        <v>0</v>
      </c>
      <c r="N36" s="180">
        <v>0</v>
      </c>
      <c r="O36" s="180">
        <f t="shared" si="4"/>
        <v>0</v>
      </c>
      <c r="P36" s="180">
        <v>0</v>
      </c>
      <c r="Q36" s="180">
        <f t="shared" si="5"/>
        <v>0</v>
      </c>
      <c r="R36" s="182"/>
      <c r="S36" s="182" t="s">
        <v>320</v>
      </c>
      <c r="T36" s="183" t="s">
        <v>219</v>
      </c>
      <c r="U36" s="158">
        <v>0</v>
      </c>
      <c r="V36" s="158">
        <f t="shared" si="6"/>
        <v>0</v>
      </c>
      <c r="W36" s="158"/>
      <c r="X36" s="158" t="s">
        <v>501</v>
      </c>
      <c r="Y36" s="158" t="s">
        <v>221</v>
      </c>
      <c r="Z36" s="148"/>
      <c r="AA36" s="148"/>
      <c r="AB36" s="148"/>
      <c r="AC36" s="148"/>
      <c r="AD36" s="148"/>
      <c r="AE36" s="148"/>
      <c r="AF36" s="148"/>
      <c r="AG36" s="148" t="s">
        <v>502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">
      <c r="A37" s="177">
        <v>28</v>
      </c>
      <c r="B37" s="178" t="s">
        <v>1305</v>
      </c>
      <c r="C37" s="187" t="s">
        <v>1306</v>
      </c>
      <c r="D37" s="179" t="s">
        <v>1255</v>
      </c>
      <c r="E37" s="180">
        <v>1</v>
      </c>
      <c r="F37" s="181"/>
      <c r="G37" s="182">
        <f t="shared" si="0"/>
        <v>0</v>
      </c>
      <c r="H37" s="181"/>
      <c r="I37" s="182">
        <f t="shared" si="1"/>
        <v>0</v>
      </c>
      <c r="J37" s="181"/>
      <c r="K37" s="182">
        <f t="shared" si="2"/>
        <v>0</v>
      </c>
      <c r="L37" s="182">
        <v>21</v>
      </c>
      <c r="M37" s="182">
        <f t="shared" si="3"/>
        <v>0</v>
      </c>
      <c r="N37" s="180">
        <v>0</v>
      </c>
      <c r="O37" s="180">
        <f t="shared" si="4"/>
        <v>0</v>
      </c>
      <c r="P37" s="180">
        <v>0</v>
      </c>
      <c r="Q37" s="180">
        <f t="shared" si="5"/>
        <v>0</v>
      </c>
      <c r="R37" s="182"/>
      <c r="S37" s="182" t="s">
        <v>320</v>
      </c>
      <c r="T37" s="183" t="s">
        <v>219</v>
      </c>
      <c r="U37" s="158">
        <v>0</v>
      </c>
      <c r="V37" s="158">
        <f t="shared" si="6"/>
        <v>0</v>
      </c>
      <c r="W37" s="158"/>
      <c r="X37" s="158" t="s">
        <v>230</v>
      </c>
      <c r="Y37" s="158" t="s">
        <v>221</v>
      </c>
      <c r="Z37" s="148"/>
      <c r="AA37" s="148"/>
      <c r="AB37" s="148"/>
      <c r="AC37" s="148"/>
      <c r="AD37" s="148"/>
      <c r="AE37" s="148"/>
      <c r="AF37" s="148"/>
      <c r="AG37" s="148" t="s">
        <v>782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 x14ac:dyDescent="0.2">
      <c r="A38" s="177">
        <v>29</v>
      </c>
      <c r="B38" s="178" t="s">
        <v>1305</v>
      </c>
      <c r="C38" s="187" t="s">
        <v>1307</v>
      </c>
      <c r="D38" s="179" t="s">
        <v>781</v>
      </c>
      <c r="E38" s="180">
        <v>7</v>
      </c>
      <c r="F38" s="181"/>
      <c r="G38" s="182">
        <f t="shared" si="0"/>
        <v>0</v>
      </c>
      <c r="H38" s="181"/>
      <c r="I38" s="182">
        <f t="shared" si="1"/>
        <v>0</v>
      </c>
      <c r="J38" s="181"/>
      <c r="K38" s="182">
        <f t="shared" si="2"/>
        <v>0</v>
      </c>
      <c r="L38" s="182">
        <v>21</v>
      </c>
      <c r="M38" s="182">
        <f t="shared" si="3"/>
        <v>0</v>
      </c>
      <c r="N38" s="180">
        <v>0</v>
      </c>
      <c r="O38" s="180">
        <f t="shared" si="4"/>
        <v>0</v>
      </c>
      <c r="P38" s="180">
        <v>0</v>
      </c>
      <c r="Q38" s="180">
        <f t="shared" si="5"/>
        <v>0</v>
      </c>
      <c r="R38" s="182"/>
      <c r="S38" s="182" t="s">
        <v>320</v>
      </c>
      <c r="T38" s="183" t="s">
        <v>219</v>
      </c>
      <c r="U38" s="158">
        <v>0</v>
      </c>
      <c r="V38" s="158">
        <f t="shared" si="6"/>
        <v>0</v>
      </c>
      <c r="W38" s="158"/>
      <c r="X38" s="158" t="s">
        <v>1308</v>
      </c>
      <c r="Y38" s="158" t="s">
        <v>221</v>
      </c>
      <c r="Z38" s="148"/>
      <c r="AA38" s="148"/>
      <c r="AB38" s="148"/>
      <c r="AC38" s="148"/>
      <c r="AD38" s="148"/>
      <c r="AE38" s="148"/>
      <c r="AF38" s="148"/>
      <c r="AG38" s="148" t="s">
        <v>1309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x14ac:dyDescent="0.2">
      <c r="A39" s="162" t="s">
        <v>212</v>
      </c>
      <c r="B39" s="163" t="s">
        <v>94</v>
      </c>
      <c r="C39" s="184" t="s">
        <v>95</v>
      </c>
      <c r="D39" s="164"/>
      <c r="E39" s="165"/>
      <c r="F39" s="166"/>
      <c r="G39" s="166">
        <f>SUMIF(AG40:AG48,"&lt;&gt;NOR",G40:G48)</f>
        <v>0</v>
      </c>
      <c r="H39" s="166"/>
      <c r="I39" s="166">
        <f>SUM(I40:I48)</f>
        <v>0</v>
      </c>
      <c r="J39" s="166"/>
      <c r="K39" s="166">
        <f>SUM(K40:K48)</f>
        <v>0</v>
      </c>
      <c r="L39" s="166"/>
      <c r="M39" s="166">
        <f>SUM(M40:M48)</f>
        <v>0</v>
      </c>
      <c r="N39" s="165"/>
      <c r="O39" s="165">
        <f>SUM(O40:O48)</f>
        <v>0</v>
      </c>
      <c r="P39" s="165"/>
      <c r="Q39" s="165">
        <f>SUM(Q40:Q48)</f>
        <v>0</v>
      </c>
      <c r="R39" s="166"/>
      <c r="S39" s="166"/>
      <c r="T39" s="167"/>
      <c r="U39" s="161"/>
      <c r="V39" s="161">
        <f>SUM(V40:V48)</f>
        <v>0</v>
      </c>
      <c r="W39" s="161"/>
      <c r="X39" s="161"/>
      <c r="Y39" s="161"/>
      <c r="AG39" t="s">
        <v>213</v>
      </c>
    </row>
    <row r="40" spans="1:60" outlineLevel="1" x14ac:dyDescent="0.2">
      <c r="A40" s="177">
        <v>30</v>
      </c>
      <c r="B40" s="178" t="s">
        <v>836</v>
      </c>
      <c r="C40" s="187" t="s">
        <v>1310</v>
      </c>
      <c r="D40" s="179" t="s">
        <v>916</v>
      </c>
      <c r="E40" s="180">
        <v>1</v>
      </c>
      <c r="F40" s="181"/>
      <c r="G40" s="182">
        <f t="shared" ref="G40:G48" si="7">ROUND(E40*F40,2)</f>
        <v>0</v>
      </c>
      <c r="H40" s="181"/>
      <c r="I40" s="182">
        <f t="shared" ref="I40:I48" si="8">ROUND(E40*H40,2)</f>
        <v>0</v>
      </c>
      <c r="J40" s="181"/>
      <c r="K40" s="182">
        <f t="shared" ref="K40:K48" si="9">ROUND(E40*J40,2)</f>
        <v>0</v>
      </c>
      <c r="L40" s="182">
        <v>21</v>
      </c>
      <c r="M40" s="182">
        <f t="shared" ref="M40:M48" si="10">G40*(1+L40/100)</f>
        <v>0</v>
      </c>
      <c r="N40" s="180">
        <v>0</v>
      </c>
      <c r="O40" s="180">
        <f t="shared" ref="O40:O48" si="11">ROUND(E40*N40,2)</f>
        <v>0</v>
      </c>
      <c r="P40" s="180">
        <v>0</v>
      </c>
      <c r="Q40" s="180">
        <f t="shared" ref="Q40:Q48" si="12">ROUND(E40*P40,2)</f>
        <v>0</v>
      </c>
      <c r="R40" s="182"/>
      <c r="S40" s="182" t="s">
        <v>320</v>
      </c>
      <c r="T40" s="183" t="s">
        <v>219</v>
      </c>
      <c r="U40" s="158">
        <v>0</v>
      </c>
      <c r="V40" s="158">
        <f t="shared" ref="V40:V48" si="13">ROUND(E40*U40,2)</f>
        <v>0</v>
      </c>
      <c r="W40" s="158"/>
      <c r="X40" s="158" t="s">
        <v>230</v>
      </c>
      <c r="Y40" s="158" t="s">
        <v>221</v>
      </c>
      <c r="Z40" s="148"/>
      <c r="AA40" s="148"/>
      <c r="AB40" s="148"/>
      <c r="AC40" s="148"/>
      <c r="AD40" s="148"/>
      <c r="AE40" s="148"/>
      <c r="AF40" s="148"/>
      <c r="AG40" s="148" t="s">
        <v>782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 x14ac:dyDescent="0.2">
      <c r="A41" s="177">
        <v>31</v>
      </c>
      <c r="B41" s="178" t="s">
        <v>838</v>
      </c>
      <c r="C41" s="187" t="s">
        <v>1311</v>
      </c>
      <c r="D41" s="179" t="s">
        <v>916</v>
      </c>
      <c r="E41" s="180">
        <v>1</v>
      </c>
      <c r="F41" s="181"/>
      <c r="G41" s="182">
        <f t="shared" si="7"/>
        <v>0</v>
      </c>
      <c r="H41" s="181"/>
      <c r="I41" s="182">
        <f t="shared" si="8"/>
        <v>0</v>
      </c>
      <c r="J41" s="181"/>
      <c r="K41" s="182">
        <f t="shared" si="9"/>
        <v>0</v>
      </c>
      <c r="L41" s="182">
        <v>21</v>
      </c>
      <c r="M41" s="182">
        <f t="shared" si="10"/>
        <v>0</v>
      </c>
      <c r="N41" s="180">
        <v>0</v>
      </c>
      <c r="O41" s="180">
        <f t="shared" si="11"/>
        <v>0</v>
      </c>
      <c r="P41" s="180">
        <v>0</v>
      </c>
      <c r="Q41" s="180">
        <f t="shared" si="12"/>
        <v>0</v>
      </c>
      <c r="R41" s="182"/>
      <c r="S41" s="182" t="s">
        <v>320</v>
      </c>
      <c r="T41" s="183" t="s">
        <v>219</v>
      </c>
      <c r="U41" s="158">
        <v>0</v>
      </c>
      <c r="V41" s="158">
        <f t="shared" si="13"/>
        <v>0</v>
      </c>
      <c r="W41" s="158"/>
      <c r="X41" s="158" t="s">
        <v>230</v>
      </c>
      <c r="Y41" s="158" t="s">
        <v>221</v>
      </c>
      <c r="Z41" s="148"/>
      <c r="AA41" s="148"/>
      <c r="AB41" s="148"/>
      <c r="AC41" s="148"/>
      <c r="AD41" s="148"/>
      <c r="AE41" s="148"/>
      <c r="AF41" s="148"/>
      <c r="AG41" s="148" t="s">
        <v>782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 x14ac:dyDescent="0.2">
      <c r="A42" s="177">
        <v>32</v>
      </c>
      <c r="B42" s="178" t="s">
        <v>840</v>
      </c>
      <c r="C42" s="187" t="s">
        <v>1312</v>
      </c>
      <c r="D42" s="179" t="s">
        <v>916</v>
      </c>
      <c r="E42" s="180">
        <v>1</v>
      </c>
      <c r="F42" s="181"/>
      <c r="G42" s="182">
        <f t="shared" si="7"/>
        <v>0</v>
      </c>
      <c r="H42" s="181"/>
      <c r="I42" s="182">
        <f t="shared" si="8"/>
        <v>0</v>
      </c>
      <c r="J42" s="181"/>
      <c r="K42" s="182">
        <f t="shared" si="9"/>
        <v>0</v>
      </c>
      <c r="L42" s="182">
        <v>21</v>
      </c>
      <c r="M42" s="182">
        <f t="shared" si="10"/>
        <v>0</v>
      </c>
      <c r="N42" s="180">
        <v>0</v>
      </c>
      <c r="O42" s="180">
        <f t="shared" si="11"/>
        <v>0</v>
      </c>
      <c r="P42" s="180">
        <v>0</v>
      </c>
      <c r="Q42" s="180">
        <f t="shared" si="12"/>
        <v>0</v>
      </c>
      <c r="R42" s="182"/>
      <c r="S42" s="182" t="s">
        <v>320</v>
      </c>
      <c r="T42" s="183" t="s">
        <v>219</v>
      </c>
      <c r="U42" s="158">
        <v>0</v>
      </c>
      <c r="V42" s="158">
        <f t="shared" si="13"/>
        <v>0</v>
      </c>
      <c r="W42" s="158"/>
      <c r="X42" s="158" t="s">
        <v>230</v>
      </c>
      <c r="Y42" s="158" t="s">
        <v>221</v>
      </c>
      <c r="Z42" s="148"/>
      <c r="AA42" s="148"/>
      <c r="AB42" s="148"/>
      <c r="AC42" s="148"/>
      <c r="AD42" s="148"/>
      <c r="AE42" s="148"/>
      <c r="AF42" s="148"/>
      <c r="AG42" s="148" t="s">
        <v>782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 x14ac:dyDescent="0.2">
      <c r="A43" s="177">
        <v>33</v>
      </c>
      <c r="B43" s="178" t="s">
        <v>842</v>
      </c>
      <c r="C43" s="187" t="s">
        <v>1313</v>
      </c>
      <c r="D43" s="179" t="s">
        <v>916</v>
      </c>
      <c r="E43" s="180">
        <v>1</v>
      </c>
      <c r="F43" s="181"/>
      <c r="G43" s="182">
        <f t="shared" si="7"/>
        <v>0</v>
      </c>
      <c r="H43" s="181"/>
      <c r="I43" s="182">
        <f t="shared" si="8"/>
        <v>0</v>
      </c>
      <c r="J43" s="181"/>
      <c r="K43" s="182">
        <f t="shared" si="9"/>
        <v>0</v>
      </c>
      <c r="L43" s="182">
        <v>21</v>
      </c>
      <c r="M43" s="182">
        <f t="shared" si="10"/>
        <v>0</v>
      </c>
      <c r="N43" s="180">
        <v>0</v>
      </c>
      <c r="O43" s="180">
        <f t="shared" si="11"/>
        <v>0</v>
      </c>
      <c r="P43" s="180">
        <v>0</v>
      </c>
      <c r="Q43" s="180">
        <f t="shared" si="12"/>
        <v>0</v>
      </c>
      <c r="R43" s="182"/>
      <c r="S43" s="182" t="s">
        <v>320</v>
      </c>
      <c r="T43" s="183" t="s">
        <v>219</v>
      </c>
      <c r="U43" s="158">
        <v>0</v>
      </c>
      <c r="V43" s="158">
        <f t="shared" si="13"/>
        <v>0</v>
      </c>
      <c r="W43" s="158"/>
      <c r="X43" s="158" t="s">
        <v>230</v>
      </c>
      <c r="Y43" s="158" t="s">
        <v>221</v>
      </c>
      <c r="Z43" s="148"/>
      <c r="AA43" s="148"/>
      <c r="AB43" s="148"/>
      <c r="AC43" s="148"/>
      <c r="AD43" s="148"/>
      <c r="AE43" s="148"/>
      <c r="AF43" s="148"/>
      <c r="AG43" s="148" t="s">
        <v>782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 x14ac:dyDescent="0.2">
      <c r="A44" s="177">
        <v>34</v>
      </c>
      <c r="B44" s="178" t="s">
        <v>844</v>
      </c>
      <c r="C44" s="187" t="s">
        <v>1314</v>
      </c>
      <c r="D44" s="179" t="s">
        <v>916</v>
      </c>
      <c r="E44" s="180">
        <v>1</v>
      </c>
      <c r="F44" s="181"/>
      <c r="G44" s="182">
        <f t="shared" si="7"/>
        <v>0</v>
      </c>
      <c r="H44" s="181"/>
      <c r="I44" s="182">
        <f t="shared" si="8"/>
        <v>0</v>
      </c>
      <c r="J44" s="181"/>
      <c r="K44" s="182">
        <f t="shared" si="9"/>
        <v>0</v>
      </c>
      <c r="L44" s="182">
        <v>21</v>
      </c>
      <c r="M44" s="182">
        <f t="shared" si="10"/>
        <v>0</v>
      </c>
      <c r="N44" s="180">
        <v>0</v>
      </c>
      <c r="O44" s="180">
        <f t="shared" si="11"/>
        <v>0</v>
      </c>
      <c r="P44" s="180">
        <v>0</v>
      </c>
      <c r="Q44" s="180">
        <f t="shared" si="12"/>
        <v>0</v>
      </c>
      <c r="R44" s="182"/>
      <c r="S44" s="182" t="s">
        <v>320</v>
      </c>
      <c r="T44" s="183" t="s">
        <v>219</v>
      </c>
      <c r="U44" s="158">
        <v>0</v>
      </c>
      <c r="V44" s="158">
        <f t="shared" si="13"/>
        <v>0</v>
      </c>
      <c r="W44" s="158"/>
      <c r="X44" s="158" t="s">
        <v>230</v>
      </c>
      <c r="Y44" s="158" t="s">
        <v>221</v>
      </c>
      <c r="Z44" s="148"/>
      <c r="AA44" s="148"/>
      <c r="AB44" s="148"/>
      <c r="AC44" s="148"/>
      <c r="AD44" s="148"/>
      <c r="AE44" s="148"/>
      <c r="AF44" s="148"/>
      <c r="AG44" s="148" t="s">
        <v>782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 x14ac:dyDescent="0.2">
      <c r="A45" s="177">
        <v>35</v>
      </c>
      <c r="B45" s="178" t="s">
        <v>846</v>
      </c>
      <c r="C45" s="187" t="s">
        <v>1315</v>
      </c>
      <c r="D45" s="179" t="s">
        <v>916</v>
      </c>
      <c r="E45" s="180">
        <v>1</v>
      </c>
      <c r="F45" s="181"/>
      <c r="G45" s="182">
        <f t="shared" si="7"/>
        <v>0</v>
      </c>
      <c r="H45" s="181"/>
      <c r="I45" s="182">
        <f t="shared" si="8"/>
        <v>0</v>
      </c>
      <c r="J45" s="181"/>
      <c r="K45" s="182">
        <f t="shared" si="9"/>
        <v>0</v>
      </c>
      <c r="L45" s="182">
        <v>21</v>
      </c>
      <c r="M45" s="182">
        <f t="shared" si="10"/>
        <v>0</v>
      </c>
      <c r="N45" s="180">
        <v>0</v>
      </c>
      <c r="O45" s="180">
        <f t="shared" si="11"/>
        <v>0</v>
      </c>
      <c r="P45" s="180">
        <v>0</v>
      </c>
      <c r="Q45" s="180">
        <f t="shared" si="12"/>
        <v>0</v>
      </c>
      <c r="R45" s="182"/>
      <c r="S45" s="182" t="s">
        <v>320</v>
      </c>
      <c r="T45" s="183" t="s">
        <v>219</v>
      </c>
      <c r="U45" s="158">
        <v>0</v>
      </c>
      <c r="V45" s="158">
        <f t="shared" si="13"/>
        <v>0</v>
      </c>
      <c r="W45" s="158"/>
      <c r="X45" s="158" t="s">
        <v>230</v>
      </c>
      <c r="Y45" s="158" t="s">
        <v>221</v>
      </c>
      <c r="Z45" s="148"/>
      <c r="AA45" s="148"/>
      <c r="AB45" s="148"/>
      <c r="AC45" s="148"/>
      <c r="AD45" s="148"/>
      <c r="AE45" s="148"/>
      <c r="AF45" s="148"/>
      <c r="AG45" s="148" t="s">
        <v>782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 x14ac:dyDescent="0.2">
      <c r="A46" s="177">
        <v>36</v>
      </c>
      <c r="B46" s="178" t="s">
        <v>848</v>
      </c>
      <c r="C46" s="187" t="s">
        <v>1316</v>
      </c>
      <c r="D46" s="179" t="s">
        <v>916</v>
      </c>
      <c r="E46" s="180">
        <v>1</v>
      </c>
      <c r="F46" s="181"/>
      <c r="G46" s="182">
        <f t="shared" si="7"/>
        <v>0</v>
      </c>
      <c r="H46" s="181"/>
      <c r="I46" s="182">
        <f t="shared" si="8"/>
        <v>0</v>
      </c>
      <c r="J46" s="181"/>
      <c r="K46" s="182">
        <f t="shared" si="9"/>
        <v>0</v>
      </c>
      <c r="L46" s="182">
        <v>21</v>
      </c>
      <c r="M46" s="182">
        <f t="shared" si="10"/>
        <v>0</v>
      </c>
      <c r="N46" s="180">
        <v>0</v>
      </c>
      <c r="O46" s="180">
        <f t="shared" si="11"/>
        <v>0</v>
      </c>
      <c r="P46" s="180">
        <v>0</v>
      </c>
      <c r="Q46" s="180">
        <f t="shared" si="12"/>
        <v>0</v>
      </c>
      <c r="R46" s="182"/>
      <c r="S46" s="182" t="s">
        <v>320</v>
      </c>
      <c r="T46" s="183" t="s">
        <v>219</v>
      </c>
      <c r="U46" s="158">
        <v>0</v>
      </c>
      <c r="V46" s="158">
        <f t="shared" si="13"/>
        <v>0</v>
      </c>
      <c r="W46" s="158"/>
      <c r="X46" s="158" t="s">
        <v>230</v>
      </c>
      <c r="Y46" s="158" t="s">
        <v>221</v>
      </c>
      <c r="Z46" s="148"/>
      <c r="AA46" s="148"/>
      <c r="AB46" s="148"/>
      <c r="AC46" s="148"/>
      <c r="AD46" s="148"/>
      <c r="AE46" s="148"/>
      <c r="AF46" s="148"/>
      <c r="AG46" s="148" t="s">
        <v>782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ht="22.5" outlineLevel="1" x14ac:dyDescent="0.2">
      <c r="A47" s="177">
        <v>37</v>
      </c>
      <c r="B47" s="178" t="s">
        <v>850</v>
      </c>
      <c r="C47" s="187" t="s">
        <v>1317</v>
      </c>
      <c r="D47" s="179" t="s">
        <v>916</v>
      </c>
      <c r="E47" s="180">
        <v>1</v>
      </c>
      <c r="F47" s="181"/>
      <c r="G47" s="182">
        <f t="shared" si="7"/>
        <v>0</v>
      </c>
      <c r="H47" s="181"/>
      <c r="I47" s="182">
        <f t="shared" si="8"/>
        <v>0</v>
      </c>
      <c r="J47" s="181"/>
      <c r="K47" s="182">
        <f t="shared" si="9"/>
        <v>0</v>
      </c>
      <c r="L47" s="182">
        <v>21</v>
      </c>
      <c r="M47" s="182">
        <f t="shared" si="10"/>
        <v>0</v>
      </c>
      <c r="N47" s="180">
        <v>0</v>
      </c>
      <c r="O47" s="180">
        <f t="shared" si="11"/>
        <v>0</v>
      </c>
      <c r="P47" s="180">
        <v>0</v>
      </c>
      <c r="Q47" s="180">
        <f t="shared" si="12"/>
        <v>0</v>
      </c>
      <c r="R47" s="182"/>
      <c r="S47" s="182" t="s">
        <v>320</v>
      </c>
      <c r="T47" s="183" t="s">
        <v>219</v>
      </c>
      <c r="U47" s="158">
        <v>0</v>
      </c>
      <c r="V47" s="158">
        <f t="shared" si="13"/>
        <v>0</v>
      </c>
      <c r="W47" s="158"/>
      <c r="X47" s="158" t="s">
        <v>230</v>
      </c>
      <c r="Y47" s="158" t="s">
        <v>221</v>
      </c>
      <c r="Z47" s="148"/>
      <c r="AA47" s="148"/>
      <c r="AB47" s="148"/>
      <c r="AC47" s="148"/>
      <c r="AD47" s="148"/>
      <c r="AE47" s="148"/>
      <c r="AF47" s="148"/>
      <c r="AG47" s="148" t="s">
        <v>782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 x14ac:dyDescent="0.2">
      <c r="A48" s="169">
        <v>38</v>
      </c>
      <c r="B48" s="170" t="s">
        <v>854</v>
      </c>
      <c r="C48" s="185" t="s">
        <v>1318</v>
      </c>
      <c r="D48" s="171" t="s">
        <v>916</v>
      </c>
      <c r="E48" s="172">
        <v>1</v>
      </c>
      <c r="F48" s="173"/>
      <c r="G48" s="174">
        <f t="shared" si="7"/>
        <v>0</v>
      </c>
      <c r="H48" s="173"/>
      <c r="I48" s="174">
        <f t="shared" si="8"/>
        <v>0</v>
      </c>
      <c r="J48" s="173"/>
      <c r="K48" s="174">
        <f t="shared" si="9"/>
        <v>0</v>
      </c>
      <c r="L48" s="174">
        <v>21</v>
      </c>
      <c r="M48" s="174">
        <f t="shared" si="10"/>
        <v>0</v>
      </c>
      <c r="N48" s="172">
        <v>0</v>
      </c>
      <c r="O48" s="172">
        <f t="shared" si="11"/>
        <v>0</v>
      </c>
      <c r="P48" s="172">
        <v>0</v>
      </c>
      <c r="Q48" s="172">
        <f t="shared" si="12"/>
        <v>0</v>
      </c>
      <c r="R48" s="174"/>
      <c r="S48" s="174" t="s">
        <v>320</v>
      </c>
      <c r="T48" s="175" t="s">
        <v>219</v>
      </c>
      <c r="U48" s="158">
        <v>0</v>
      </c>
      <c r="V48" s="158">
        <f t="shared" si="13"/>
        <v>0</v>
      </c>
      <c r="W48" s="158"/>
      <c r="X48" s="158" t="s">
        <v>230</v>
      </c>
      <c r="Y48" s="158" t="s">
        <v>221</v>
      </c>
      <c r="Z48" s="148"/>
      <c r="AA48" s="148"/>
      <c r="AB48" s="148"/>
      <c r="AC48" s="148"/>
      <c r="AD48" s="148"/>
      <c r="AE48" s="148"/>
      <c r="AF48" s="148"/>
      <c r="AG48" s="148" t="s">
        <v>782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33" x14ac:dyDescent="0.2">
      <c r="A49" s="3"/>
      <c r="B49" s="4"/>
      <c r="C49" s="188"/>
      <c r="D49" s="6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AE49">
        <v>12</v>
      </c>
      <c r="AF49">
        <v>21</v>
      </c>
      <c r="AG49" t="s">
        <v>198</v>
      </c>
    </row>
    <row r="50" spans="1:33" x14ac:dyDescent="0.2">
      <c r="A50" s="151"/>
      <c r="B50" s="152" t="s">
        <v>29</v>
      </c>
      <c r="C50" s="189"/>
      <c r="D50" s="153"/>
      <c r="E50" s="154"/>
      <c r="F50" s="154"/>
      <c r="G50" s="168">
        <f>G8+G39</f>
        <v>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AE50">
        <f>SUMIF(L7:L48,AE49,G7:G48)</f>
        <v>0</v>
      </c>
      <c r="AF50">
        <f>SUMIF(L7:L48,AF49,G7:G48)</f>
        <v>0</v>
      </c>
      <c r="AG50" t="s">
        <v>777</v>
      </c>
    </row>
    <row r="51" spans="1:33" x14ac:dyDescent="0.2">
      <c r="C51" s="190"/>
      <c r="D51" s="10"/>
      <c r="AG51" t="s">
        <v>778</v>
      </c>
    </row>
    <row r="52" spans="1:33" x14ac:dyDescent="0.2">
      <c r="D52" s="10"/>
    </row>
    <row r="53" spans="1:33" x14ac:dyDescent="0.2">
      <c r="D53" s="10"/>
    </row>
    <row r="54" spans="1:33" x14ac:dyDescent="0.2">
      <c r="D54" s="10"/>
    </row>
    <row r="55" spans="1:33" x14ac:dyDescent="0.2">
      <c r="D55" s="10"/>
    </row>
    <row r="56" spans="1:33" x14ac:dyDescent="0.2">
      <c r="D56" s="10"/>
    </row>
    <row r="57" spans="1:33" x14ac:dyDescent="0.2">
      <c r="D57" s="10"/>
    </row>
    <row r="58" spans="1:33" x14ac:dyDescent="0.2">
      <c r="D58" s="10"/>
    </row>
    <row r="59" spans="1:33" x14ac:dyDescent="0.2">
      <c r="D59" s="10"/>
    </row>
    <row r="60" spans="1:33" x14ac:dyDescent="0.2">
      <c r="D60" s="10"/>
    </row>
    <row r="61" spans="1:33" x14ac:dyDescent="0.2">
      <c r="D61" s="10"/>
    </row>
    <row r="62" spans="1:33" x14ac:dyDescent="0.2">
      <c r="D62" s="10"/>
    </row>
    <row r="63" spans="1:33" x14ac:dyDescent="0.2">
      <c r="D63" s="10"/>
    </row>
    <row r="64" spans="1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uLhBBNhuMcHijeB+urRCUMZLQ7S3i4InWf5ie3b+FbCHpBN7JQ4d30u8q9q2HhzOSyBuUUt4Gh+HIEfAncIwjg==" saltValue="EfXLcH1Tn+GgQj4sxysRtg==" spinCount="100000" sheet="1" formatRows="0"/>
  <mergeCells count="5"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xSplit="1" topLeftCell="B1" activePane="topRight" state="frozen"/>
      <selection activeCell="A8" sqref="A8"/>
      <selection pane="topRight" activeCell="F9" sqref="F9"/>
    </sheetView>
  </sheetViews>
  <sheetFormatPr defaultRowHeight="12.75" outlineLevelRow="1" x14ac:dyDescent="0.2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0" t="s">
        <v>185</v>
      </c>
      <c r="B1" s="250"/>
      <c r="C1" s="250"/>
      <c r="D1" s="250"/>
      <c r="E1" s="250"/>
      <c r="F1" s="250"/>
      <c r="G1" s="250"/>
      <c r="AG1" t="s">
        <v>186</v>
      </c>
    </row>
    <row r="2" spans="1:60" ht="25.15" customHeight="1" x14ac:dyDescent="0.2">
      <c r="A2" s="140" t="s">
        <v>7</v>
      </c>
      <c r="B2" s="49" t="s">
        <v>43</v>
      </c>
      <c r="C2" s="251" t="s">
        <v>44</v>
      </c>
      <c r="D2" s="252"/>
      <c r="E2" s="252"/>
      <c r="F2" s="252"/>
      <c r="G2" s="253"/>
      <c r="AG2" t="s">
        <v>187</v>
      </c>
    </row>
    <row r="3" spans="1:60" ht="25.15" customHeight="1" x14ac:dyDescent="0.2">
      <c r="A3" s="140" t="s">
        <v>8</v>
      </c>
      <c r="B3" s="49" t="s">
        <v>47</v>
      </c>
      <c r="C3" s="251" t="s">
        <v>48</v>
      </c>
      <c r="D3" s="252"/>
      <c r="E3" s="252"/>
      <c r="F3" s="252"/>
      <c r="G3" s="253"/>
      <c r="AC3" s="121" t="s">
        <v>187</v>
      </c>
      <c r="AG3" t="s">
        <v>188</v>
      </c>
    </row>
    <row r="4" spans="1:60" ht="25.15" customHeight="1" x14ac:dyDescent="0.2">
      <c r="A4" s="141" t="s">
        <v>9</v>
      </c>
      <c r="B4" s="142" t="s">
        <v>62</v>
      </c>
      <c r="C4" s="254" t="s">
        <v>63</v>
      </c>
      <c r="D4" s="255"/>
      <c r="E4" s="255"/>
      <c r="F4" s="255"/>
      <c r="G4" s="256"/>
      <c r="AG4" t="s">
        <v>189</v>
      </c>
    </row>
    <row r="5" spans="1:60" x14ac:dyDescent="0.2">
      <c r="D5" s="10"/>
    </row>
    <row r="6" spans="1:60" ht="38.25" x14ac:dyDescent="0.2">
      <c r="A6" s="144" t="s">
        <v>190</v>
      </c>
      <c r="B6" s="146" t="s">
        <v>191</v>
      </c>
      <c r="C6" s="146" t="s">
        <v>192</v>
      </c>
      <c r="D6" s="145" t="s">
        <v>193</v>
      </c>
      <c r="E6" s="144" t="s">
        <v>194</v>
      </c>
      <c r="F6" s="143" t="s">
        <v>195</v>
      </c>
      <c r="G6" s="144" t="s">
        <v>29</v>
      </c>
      <c r="H6" s="147" t="s">
        <v>30</v>
      </c>
      <c r="I6" s="147" t="s">
        <v>196</v>
      </c>
      <c r="J6" s="147" t="s">
        <v>31</v>
      </c>
      <c r="K6" s="147" t="s">
        <v>197</v>
      </c>
      <c r="L6" s="147" t="s">
        <v>198</v>
      </c>
      <c r="M6" s="147" t="s">
        <v>199</v>
      </c>
      <c r="N6" s="147" t="s">
        <v>200</v>
      </c>
      <c r="O6" s="147" t="s">
        <v>201</v>
      </c>
      <c r="P6" s="147" t="s">
        <v>202</v>
      </c>
      <c r="Q6" s="147" t="s">
        <v>203</v>
      </c>
      <c r="R6" s="147" t="s">
        <v>204</v>
      </c>
      <c r="S6" s="147" t="s">
        <v>205</v>
      </c>
      <c r="T6" s="147" t="s">
        <v>206</v>
      </c>
      <c r="U6" s="147" t="s">
        <v>207</v>
      </c>
      <c r="V6" s="147" t="s">
        <v>208</v>
      </c>
      <c r="W6" s="147" t="s">
        <v>209</v>
      </c>
      <c r="X6" s="147" t="s">
        <v>210</v>
      </c>
      <c r="Y6" s="147" t="s">
        <v>211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2" t="s">
        <v>212</v>
      </c>
      <c r="B8" s="163" t="s">
        <v>137</v>
      </c>
      <c r="C8" s="184" t="s">
        <v>139</v>
      </c>
      <c r="D8" s="164"/>
      <c r="E8" s="165"/>
      <c r="F8" s="166"/>
      <c r="G8" s="166">
        <f>SUMIF(AG9:AG28,"&lt;&gt;NOR",G9:G28)</f>
        <v>0</v>
      </c>
      <c r="H8" s="166"/>
      <c r="I8" s="166">
        <f>SUM(I9:I28)</f>
        <v>0</v>
      </c>
      <c r="J8" s="166"/>
      <c r="K8" s="166">
        <f>SUM(K9:K28)</f>
        <v>0</v>
      </c>
      <c r="L8" s="166"/>
      <c r="M8" s="166">
        <f>SUM(M9:M28)</f>
        <v>0</v>
      </c>
      <c r="N8" s="165"/>
      <c r="O8" s="165">
        <f>SUM(O9:O28)</f>
        <v>0</v>
      </c>
      <c r="P8" s="165"/>
      <c r="Q8" s="165">
        <f>SUM(Q9:Q28)</f>
        <v>0</v>
      </c>
      <c r="R8" s="166"/>
      <c r="S8" s="166"/>
      <c r="T8" s="167"/>
      <c r="U8" s="161"/>
      <c r="V8" s="161">
        <f>SUM(V9:V28)</f>
        <v>0</v>
      </c>
      <c r="W8" s="161"/>
      <c r="X8" s="161"/>
      <c r="Y8" s="161"/>
      <c r="AG8" t="s">
        <v>213</v>
      </c>
    </row>
    <row r="9" spans="1:60" ht="22.5" outlineLevel="1" x14ac:dyDescent="0.2">
      <c r="A9" s="177">
        <v>1</v>
      </c>
      <c r="B9" s="178" t="s">
        <v>1319</v>
      </c>
      <c r="C9" s="187" t="s">
        <v>1320</v>
      </c>
      <c r="D9" s="179" t="s">
        <v>916</v>
      </c>
      <c r="E9" s="180">
        <v>1</v>
      </c>
      <c r="F9" s="181"/>
      <c r="G9" s="182">
        <f t="shared" ref="G9:G28" si="0">ROUND(E9*F9,2)</f>
        <v>0</v>
      </c>
      <c r="H9" s="181"/>
      <c r="I9" s="182">
        <f t="shared" ref="I9:I28" si="1">ROUND(E9*H9,2)</f>
        <v>0</v>
      </c>
      <c r="J9" s="181"/>
      <c r="K9" s="182">
        <f t="shared" ref="K9:K28" si="2">ROUND(E9*J9,2)</f>
        <v>0</v>
      </c>
      <c r="L9" s="182">
        <v>21</v>
      </c>
      <c r="M9" s="182">
        <f t="shared" ref="M9:M28" si="3">G9*(1+L9/100)</f>
        <v>0</v>
      </c>
      <c r="N9" s="180">
        <v>0</v>
      </c>
      <c r="O9" s="180">
        <f t="shared" ref="O9:O28" si="4">ROUND(E9*N9,2)</f>
        <v>0</v>
      </c>
      <c r="P9" s="180">
        <v>0</v>
      </c>
      <c r="Q9" s="180">
        <f t="shared" ref="Q9:Q28" si="5">ROUND(E9*P9,2)</f>
        <v>0</v>
      </c>
      <c r="R9" s="182"/>
      <c r="S9" s="182" t="s">
        <v>320</v>
      </c>
      <c r="T9" s="183" t="s">
        <v>219</v>
      </c>
      <c r="U9" s="158">
        <v>0</v>
      </c>
      <c r="V9" s="158">
        <f t="shared" ref="V9:V28" si="6">ROUND(E9*U9,2)</f>
        <v>0</v>
      </c>
      <c r="W9" s="158"/>
      <c r="X9" s="158" t="s">
        <v>501</v>
      </c>
      <c r="Y9" s="158" t="s">
        <v>221</v>
      </c>
      <c r="Z9" s="148"/>
      <c r="AA9" s="148"/>
      <c r="AB9" s="148"/>
      <c r="AC9" s="148"/>
      <c r="AD9" s="148"/>
      <c r="AE9" s="148"/>
      <c r="AF9" s="148"/>
      <c r="AG9" s="148" t="s">
        <v>502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">
      <c r="A10" s="177">
        <v>2</v>
      </c>
      <c r="B10" s="178" t="s">
        <v>1321</v>
      </c>
      <c r="C10" s="187" t="s">
        <v>1322</v>
      </c>
      <c r="D10" s="179" t="s">
        <v>916</v>
      </c>
      <c r="E10" s="180">
        <v>1</v>
      </c>
      <c r="F10" s="181"/>
      <c r="G10" s="182">
        <f t="shared" si="0"/>
        <v>0</v>
      </c>
      <c r="H10" s="181"/>
      <c r="I10" s="182">
        <f t="shared" si="1"/>
        <v>0</v>
      </c>
      <c r="J10" s="181"/>
      <c r="K10" s="182">
        <f t="shared" si="2"/>
        <v>0</v>
      </c>
      <c r="L10" s="182">
        <v>21</v>
      </c>
      <c r="M10" s="182">
        <f t="shared" si="3"/>
        <v>0</v>
      </c>
      <c r="N10" s="180">
        <v>0</v>
      </c>
      <c r="O10" s="180">
        <f t="shared" si="4"/>
        <v>0</v>
      </c>
      <c r="P10" s="180">
        <v>0</v>
      </c>
      <c r="Q10" s="180">
        <f t="shared" si="5"/>
        <v>0</v>
      </c>
      <c r="R10" s="182"/>
      <c r="S10" s="182" t="s">
        <v>320</v>
      </c>
      <c r="T10" s="183" t="s">
        <v>219</v>
      </c>
      <c r="U10" s="158">
        <v>0</v>
      </c>
      <c r="V10" s="158">
        <f t="shared" si="6"/>
        <v>0</v>
      </c>
      <c r="W10" s="158"/>
      <c r="X10" s="158" t="s">
        <v>501</v>
      </c>
      <c r="Y10" s="158" t="s">
        <v>221</v>
      </c>
      <c r="Z10" s="148"/>
      <c r="AA10" s="148"/>
      <c r="AB10" s="148"/>
      <c r="AC10" s="148"/>
      <c r="AD10" s="148"/>
      <c r="AE10" s="148"/>
      <c r="AF10" s="148"/>
      <c r="AG10" s="148" t="s">
        <v>502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77">
        <v>3</v>
      </c>
      <c r="B11" s="178" t="s">
        <v>1323</v>
      </c>
      <c r="C11" s="187" t="s">
        <v>1324</v>
      </c>
      <c r="D11" s="179" t="s">
        <v>1255</v>
      </c>
      <c r="E11" s="180">
        <v>2</v>
      </c>
      <c r="F11" s="181"/>
      <c r="G11" s="182">
        <f t="shared" si="0"/>
        <v>0</v>
      </c>
      <c r="H11" s="181"/>
      <c r="I11" s="182">
        <f t="shared" si="1"/>
        <v>0</v>
      </c>
      <c r="J11" s="181"/>
      <c r="K11" s="182">
        <f t="shared" si="2"/>
        <v>0</v>
      </c>
      <c r="L11" s="182">
        <v>21</v>
      </c>
      <c r="M11" s="182">
        <f t="shared" si="3"/>
        <v>0</v>
      </c>
      <c r="N11" s="180">
        <v>0</v>
      </c>
      <c r="O11" s="180">
        <f t="shared" si="4"/>
        <v>0</v>
      </c>
      <c r="P11" s="180">
        <v>0</v>
      </c>
      <c r="Q11" s="180">
        <f t="shared" si="5"/>
        <v>0</v>
      </c>
      <c r="R11" s="182"/>
      <c r="S11" s="182" t="s">
        <v>320</v>
      </c>
      <c r="T11" s="183" t="s">
        <v>219</v>
      </c>
      <c r="U11" s="158">
        <v>0</v>
      </c>
      <c r="V11" s="158">
        <f t="shared" si="6"/>
        <v>0</v>
      </c>
      <c r="W11" s="158"/>
      <c r="X11" s="158" t="s">
        <v>501</v>
      </c>
      <c r="Y11" s="158" t="s">
        <v>221</v>
      </c>
      <c r="Z11" s="148"/>
      <c r="AA11" s="148"/>
      <c r="AB11" s="148"/>
      <c r="AC11" s="148"/>
      <c r="AD11" s="148"/>
      <c r="AE11" s="148"/>
      <c r="AF11" s="148"/>
      <c r="AG11" s="148" t="s">
        <v>502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77">
        <v>4</v>
      </c>
      <c r="B12" s="178" t="s">
        <v>1325</v>
      </c>
      <c r="C12" s="187" t="s">
        <v>1326</v>
      </c>
      <c r="D12" s="179" t="s">
        <v>1255</v>
      </c>
      <c r="E12" s="180">
        <v>2</v>
      </c>
      <c r="F12" s="181"/>
      <c r="G12" s="182">
        <f t="shared" si="0"/>
        <v>0</v>
      </c>
      <c r="H12" s="181"/>
      <c r="I12" s="182">
        <f t="shared" si="1"/>
        <v>0</v>
      </c>
      <c r="J12" s="181"/>
      <c r="K12" s="182">
        <f t="shared" si="2"/>
        <v>0</v>
      </c>
      <c r="L12" s="182">
        <v>21</v>
      </c>
      <c r="M12" s="182">
        <f t="shared" si="3"/>
        <v>0</v>
      </c>
      <c r="N12" s="180">
        <v>0</v>
      </c>
      <c r="O12" s="180">
        <f t="shared" si="4"/>
        <v>0</v>
      </c>
      <c r="P12" s="180">
        <v>0</v>
      </c>
      <c r="Q12" s="180">
        <f t="shared" si="5"/>
        <v>0</v>
      </c>
      <c r="R12" s="182"/>
      <c r="S12" s="182" t="s">
        <v>320</v>
      </c>
      <c r="T12" s="183" t="s">
        <v>219</v>
      </c>
      <c r="U12" s="158">
        <v>0</v>
      </c>
      <c r="V12" s="158">
        <f t="shared" si="6"/>
        <v>0</v>
      </c>
      <c r="W12" s="158"/>
      <c r="X12" s="158" t="s">
        <v>230</v>
      </c>
      <c r="Y12" s="158" t="s">
        <v>221</v>
      </c>
      <c r="Z12" s="148"/>
      <c r="AA12" s="148"/>
      <c r="AB12" s="148"/>
      <c r="AC12" s="148"/>
      <c r="AD12" s="148"/>
      <c r="AE12" s="148"/>
      <c r="AF12" s="148"/>
      <c r="AG12" s="148" t="s">
        <v>782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ht="22.5" outlineLevel="1" x14ac:dyDescent="0.2">
      <c r="A13" s="177">
        <v>5</v>
      </c>
      <c r="B13" s="178" t="s">
        <v>1327</v>
      </c>
      <c r="C13" s="187" t="s">
        <v>1328</v>
      </c>
      <c r="D13" s="179" t="s">
        <v>1255</v>
      </c>
      <c r="E13" s="180">
        <v>1</v>
      </c>
      <c r="F13" s="181"/>
      <c r="G13" s="182">
        <f t="shared" si="0"/>
        <v>0</v>
      </c>
      <c r="H13" s="181"/>
      <c r="I13" s="182">
        <f t="shared" si="1"/>
        <v>0</v>
      </c>
      <c r="J13" s="181"/>
      <c r="K13" s="182">
        <f t="shared" si="2"/>
        <v>0</v>
      </c>
      <c r="L13" s="182">
        <v>21</v>
      </c>
      <c r="M13" s="182">
        <f t="shared" si="3"/>
        <v>0</v>
      </c>
      <c r="N13" s="180">
        <v>0</v>
      </c>
      <c r="O13" s="180">
        <f t="shared" si="4"/>
        <v>0</v>
      </c>
      <c r="P13" s="180">
        <v>0</v>
      </c>
      <c r="Q13" s="180">
        <f t="shared" si="5"/>
        <v>0</v>
      </c>
      <c r="R13" s="182"/>
      <c r="S13" s="182" t="s">
        <v>320</v>
      </c>
      <c r="T13" s="183" t="s">
        <v>219</v>
      </c>
      <c r="U13" s="158">
        <v>0</v>
      </c>
      <c r="V13" s="158">
        <f t="shared" si="6"/>
        <v>0</v>
      </c>
      <c r="W13" s="158"/>
      <c r="X13" s="158" t="s">
        <v>501</v>
      </c>
      <c r="Y13" s="158" t="s">
        <v>221</v>
      </c>
      <c r="Z13" s="148"/>
      <c r="AA13" s="148"/>
      <c r="AB13" s="148"/>
      <c r="AC13" s="148"/>
      <c r="AD13" s="148"/>
      <c r="AE13" s="148"/>
      <c r="AF13" s="148"/>
      <c r="AG13" s="148" t="s">
        <v>502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">
      <c r="A14" s="177">
        <v>6</v>
      </c>
      <c r="B14" s="178" t="s">
        <v>1329</v>
      </c>
      <c r="C14" s="187" t="s">
        <v>1330</v>
      </c>
      <c r="D14" s="179" t="s">
        <v>781</v>
      </c>
      <c r="E14" s="180">
        <v>4</v>
      </c>
      <c r="F14" s="181"/>
      <c r="G14" s="182">
        <f t="shared" si="0"/>
        <v>0</v>
      </c>
      <c r="H14" s="181"/>
      <c r="I14" s="182">
        <f t="shared" si="1"/>
        <v>0</v>
      </c>
      <c r="J14" s="181"/>
      <c r="K14" s="182">
        <f t="shared" si="2"/>
        <v>0</v>
      </c>
      <c r="L14" s="182">
        <v>21</v>
      </c>
      <c r="M14" s="182">
        <f t="shared" si="3"/>
        <v>0</v>
      </c>
      <c r="N14" s="180">
        <v>0</v>
      </c>
      <c r="O14" s="180">
        <f t="shared" si="4"/>
        <v>0</v>
      </c>
      <c r="P14" s="180">
        <v>0</v>
      </c>
      <c r="Q14" s="180">
        <f t="shared" si="5"/>
        <v>0</v>
      </c>
      <c r="R14" s="182"/>
      <c r="S14" s="182" t="s">
        <v>320</v>
      </c>
      <c r="T14" s="183" t="s">
        <v>219</v>
      </c>
      <c r="U14" s="158">
        <v>0</v>
      </c>
      <c r="V14" s="158">
        <f t="shared" si="6"/>
        <v>0</v>
      </c>
      <c r="W14" s="158"/>
      <c r="X14" s="158" t="s">
        <v>501</v>
      </c>
      <c r="Y14" s="158" t="s">
        <v>221</v>
      </c>
      <c r="Z14" s="148"/>
      <c r="AA14" s="148"/>
      <c r="AB14" s="148"/>
      <c r="AC14" s="148"/>
      <c r="AD14" s="148"/>
      <c r="AE14" s="148"/>
      <c r="AF14" s="148"/>
      <c r="AG14" s="148" t="s">
        <v>502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77">
        <v>7</v>
      </c>
      <c r="B15" s="178" t="s">
        <v>1331</v>
      </c>
      <c r="C15" s="187" t="s">
        <v>1332</v>
      </c>
      <c r="D15" s="179" t="s">
        <v>781</v>
      </c>
      <c r="E15" s="180">
        <v>1</v>
      </c>
      <c r="F15" s="181"/>
      <c r="G15" s="182">
        <f t="shared" si="0"/>
        <v>0</v>
      </c>
      <c r="H15" s="181"/>
      <c r="I15" s="182">
        <f t="shared" si="1"/>
        <v>0</v>
      </c>
      <c r="J15" s="181"/>
      <c r="K15" s="182">
        <f t="shared" si="2"/>
        <v>0</v>
      </c>
      <c r="L15" s="182">
        <v>21</v>
      </c>
      <c r="M15" s="182">
        <f t="shared" si="3"/>
        <v>0</v>
      </c>
      <c r="N15" s="180">
        <v>0</v>
      </c>
      <c r="O15" s="180">
        <f t="shared" si="4"/>
        <v>0</v>
      </c>
      <c r="P15" s="180">
        <v>0</v>
      </c>
      <c r="Q15" s="180">
        <f t="shared" si="5"/>
        <v>0</v>
      </c>
      <c r="R15" s="182"/>
      <c r="S15" s="182" t="s">
        <v>320</v>
      </c>
      <c r="T15" s="183" t="s">
        <v>219</v>
      </c>
      <c r="U15" s="158">
        <v>0</v>
      </c>
      <c r="V15" s="158">
        <f t="shared" si="6"/>
        <v>0</v>
      </c>
      <c r="W15" s="158"/>
      <c r="X15" s="158" t="s">
        <v>501</v>
      </c>
      <c r="Y15" s="158" t="s">
        <v>221</v>
      </c>
      <c r="Z15" s="148"/>
      <c r="AA15" s="148"/>
      <c r="AB15" s="148"/>
      <c r="AC15" s="148"/>
      <c r="AD15" s="148"/>
      <c r="AE15" s="148"/>
      <c r="AF15" s="148"/>
      <c r="AG15" s="148" t="s">
        <v>502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">
      <c r="A16" s="177">
        <v>8</v>
      </c>
      <c r="B16" s="178" t="s">
        <v>1333</v>
      </c>
      <c r="C16" s="187" t="s">
        <v>1275</v>
      </c>
      <c r="D16" s="179" t="s">
        <v>781</v>
      </c>
      <c r="E16" s="180">
        <v>1</v>
      </c>
      <c r="F16" s="181"/>
      <c r="G16" s="182">
        <f t="shared" si="0"/>
        <v>0</v>
      </c>
      <c r="H16" s="181"/>
      <c r="I16" s="182">
        <f t="shared" si="1"/>
        <v>0</v>
      </c>
      <c r="J16" s="181"/>
      <c r="K16" s="182">
        <f t="shared" si="2"/>
        <v>0</v>
      </c>
      <c r="L16" s="182">
        <v>21</v>
      </c>
      <c r="M16" s="182">
        <f t="shared" si="3"/>
        <v>0</v>
      </c>
      <c r="N16" s="180">
        <v>0</v>
      </c>
      <c r="O16" s="180">
        <f t="shared" si="4"/>
        <v>0</v>
      </c>
      <c r="P16" s="180">
        <v>0</v>
      </c>
      <c r="Q16" s="180">
        <f t="shared" si="5"/>
        <v>0</v>
      </c>
      <c r="R16" s="182"/>
      <c r="S16" s="182" t="s">
        <v>320</v>
      </c>
      <c r="T16" s="183" t="s">
        <v>219</v>
      </c>
      <c r="U16" s="158">
        <v>0</v>
      </c>
      <c r="V16" s="158">
        <f t="shared" si="6"/>
        <v>0</v>
      </c>
      <c r="W16" s="158"/>
      <c r="X16" s="158" t="s">
        <v>501</v>
      </c>
      <c r="Y16" s="158" t="s">
        <v>221</v>
      </c>
      <c r="Z16" s="148"/>
      <c r="AA16" s="148"/>
      <c r="AB16" s="148"/>
      <c r="AC16" s="148"/>
      <c r="AD16" s="148"/>
      <c r="AE16" s="148"/>
      <c r="AF16" s="148"/>
      <c r="AG16" s="148" t="s">
        <v>502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">
      <c r="A17" s="177">
        <v>9</v>
      </c>
      <c r="B17" s="178" t="s">
        <v>1334</v>
      </c>
      <c r="C17" s="187" t="s">
        <v>1277</v>
      </c>
      <c r="D17" s="179" t="s">
        <v>781</v>
      </c>
      <c r="E17" s="180">
        <v>1</v>
      </c>
      <c r="F17" s="181"/>
      <c r="G17" s="182">
        <f t="shared" si="0"/>
        <v>0</v>
      </c>
      <c r="H17" s="181"/>
      <c r="I17" s="182">
        <f t="shared" si="1"/>
        <v>0</v>
      </c>
      <c r="J17" s="181"/>
      <c r="K17" s="182">
        <f t="shared" si="2"/>
        <v>0</v>
      </c>
      <c r="L17" s="182">
        <v>21</v>
      </c>
      <c r="M17" s="182">
        <f t="shared" si="3"/>
        <v>0</v>
      </c>
      <c r="N17" s="180">
        <v>0</v>
      </c>
      <c r="O17" s="180">
        <f t="shared" si="4"/>
        <v>0</v>
      </c>
      <c r="P17" s="180">
        <v>0</v>
      </c>
      <c r="Q17" s="180">
        <f t="shared" si="5"/>
        <v>0</v>
      </c>
      <c r="R17" s="182"/>
      <c r="S17" s="182" t="s">
        <v>320</v>
      </c>
      <c r="T17" s="183" t="s">
        <v>219</v>
      </c>
      <c r="U17" s="158">
        <v>0</v>
      </c>
      <c r="V17" s="158">
        <f t="shared" si="6"/>
        <v>0</v>
      </c>
      <c r="W17" s="158"/>
      <c r="X17" s="158" t="s">
        <v>501</v>
      </c>
      <c r="Y17" s="158" t="s">
        <v>221</v>
      </c>
      <c r="Z17" s="148"/>
      <c r="AA17" s="148"/>
      <c r="AB17" s="148"/>
      <c r="AC17" s="148"/>
      <c r="AD17" s="148"/>
      <c r="AE17" s="148"/>
      <c r="AF17" s="148"/>
      <c r="AG17" s="148" t="s">
        <v>502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">
      <c r="A18" s="177">
        <v>10</v>
      </c>
      <c r="B18" s="178" t="s">
        <v>1335</v>
      </c>
      <c r="C18" s="187" t="s">
        <v>1281</v>
      </c>
      <c r="D18" s="179" t="s">
        <v>781</v>
      </c>
      <c r="E18" s="180">
        <v>1</v>
      </c>
      <c r="F18" s="181"/>
      <c r="G18" s="182">
        <f t="shared" si="0"/>
        <v>0</v>
      </c>
      <c r="H18" s="181"/>
      <c r="I18" s="182">
        <f t="shared" si="1"/>
        <v>0</v>
      </c>
      <c r="J18" s="181"/>
      <c r="K18" s="182">
        <f t="shared" si="2"/>
        <v>0</v>
      </c>
      <c r="L18" s="182">
        <v>21</v>
      </c>
      <c r="M18" s="182">
        <f t="shared" si="3"/>
        <v>0</v>
      </c>
      <c r="N18" s="180">
        <v>0</v>
      </c>
      <c r="O18" s="180">
        <f t="shared" si="4"/>
        <v>0</v>
      </c>
      <c r="P18" s="180">
        <v>0</v>
      </c>
      <c r="Q18" s="180">
        <f t="shared" si="5"/>
        <v>0</v>
      </c>
      <c r="R18" s="182"/>
      <c r="S18" s="182" t="s">
        <v>320</v>
      </c>
      <c r="T18" s="183" t="s">
        <v>219</v>
      </c>
      <c r="U18" s="158">
        <v>0</v>
      </c>
      <c r="V18" s="158">
        <f t="shared" si="6"/>
        <v>0</v>
      </c>
      <c r="W18" s="158"/>
      <c r="X18" s="158" t="s">
        <v>501</v>
      </c>
      <c r="Y18" s="158" t="s">
        <v>221</v>
      </c>
      <c r="Z18" s="148"/>
      <c r="AA18" s="148"/>
      <c r="AB18" s="148"/>
      <c r="AC18" s="148"/>
      <c r="AD18" s="148"/>
      <c r="AE18" s="148"/>
      <c r="AF18" s="148"/>
      <c r="AG18" s="148" t="s">
        <v>502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">
      <c r="A19" s="177">
        <v>11</v>
      </c>
      <c r="B19" s="178" t="s">
        <v>1336</v>
      </c>
      <c r="C19" s="187" t="s">
        <v>1283</v>
      </c>
      <c r="D19" s="179" t="s">
        <v>264</v>
      </c>
      <c r="E19" s="180">
        <v>6</v>
      </c>
      <c r="F19" s="181"/>
      <c r="G19" s="182">
        <f t="shared" si="0"/>
        <v>0</v>
      </c>
      <c r="H19" s="181"/>
      <c r="I19" s="182">
        <f t="shared" si="1"/>
        <v>0</v>
      </c>
      <c r="J19" s="181"/>
      <c r="K19" s="182">
        <f t="shared" si="2"/>
        <v>0</v>
      </c>
      <c r="L19" s="182">
        <v>21</v>
      </c>
      <c r="M19" s="182">
        <f t="shared" si="3"/>
        <v>0</v>
      </c>
      <c r="N19" s="180">
        <v>0</v>
      </c>
      <c r="O19" s="180">
        <f t="shared" si="4"/>
        <v>0</v>
      </c>
      <c r="P19" s="180">
        <v>0</v>
      </c>
      <c r="Q19" s="180">
        <f t="shared" si="5"/>
        <v>0</v>
      </c>
      <c r="R19" s="182"/>
      <c r="S19" s="182" t="s">
        <v>320</v>
      </c>
      <c r="T19" s="183" t="s">
        <v>219</v>
      </c>
      <c r="U19" s="158">
        <v>0</v>
      </c>
      <c r="V19" s="158">
        <f t="shared" si="6"/>
        <v>0</v>
      </c>
      <c r="W19" s="158"/>
      <c r="X19" s="158" t="s">
        <v>230</v>
      </c>
      <c r="Y19" s="158" t="s">
        <v>221</v>
      </c>
      <c r="Z19" s="148"/>
      <c r="AA19" s="148"/>
      <c r="AB19" s="148"/>
      <c r="AC19" s="148"/>
      <c r="AD19" s="148"/>
      <c r="AE19" s="148"/>
      <c r="AF19" s="148"/>
      <c r="AG19" s="148" t="s">
        <v>782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">
      <c r="A20" s="177">
        <v>12</v>
      </c>
      <c r="B20" s="178" t="s">
        <v>1337</v>
      </c>
      <c r="C20" s="187" t="s">
        <v>1285</v>
      </c>
      <c r="D20" s="179" t="s">
        <v>1286</v>
      </c>
      <c r="E20" s="180">
        <v>9</v>
      </c>
      <c r="F20" s="181"/>
      <c r="G20" s="182">
        <f t="shared" si="0"/>
        <v>0</v>
      </c>
      <c r="H20" s="181"/>
      <c r="I20" s="182">
        <f t="shared" si="1"/>
        <v>0</v>
      </c>
      <c r="J20" s="181"/>
      <c r="K20" s="182">
        <f t="shared" si="2"/>
        <v>0</v>
      </c>
      <c r="L20" s="182">
        <v>21</v>
      </c>
      <c r="M20" s="182">
        <f t="shared" si="3"/>
        <v>0</v>
      </c>
      <c r="N20" s="180">
        <v>0</v>
      </c>
      <c r="O20" s="180">
        <f t="shared" si="4"/>
        <v>0</v>
      </c>
      <c r="P20" s="180">
        <v>0</v>
      </c>
      <c r="Q20" s="180">
        <f t="shared" si="5"/>
        <v>0</v>
      </c>
      <c r="R20" s="182"/>
      <c r="S20" s="182" t="s">
        <v>320</v>
      </c>
      <c r="T20" s="183" t="s">
        <v>219</v>
      </c>
      <c r="U20" s="158">
        <v>0</v>
      </c>
      <c r="V20" s="158">
        <f t="shared" si="6"/>
        <v>0</v>
      </c>
      <c r="W20" s="158"/>
      <c r="X20" s="158" t="s">
        <v>501</v>
      </c>
      <c r="Y20" s="158" t="s">
        <v>221</v>
      </c>
      <c r="Z20" s="148"/>
      <c r="AA20" s="148"/>
      <c r="AB20" s="148"/>
      <c r="AC20" s="148"/>
      <c r="AD20" s="148"/>
      <c r="AE20" s="148"/>
      <c r="AF20" s="148"/>
      <c r="AG20" s="148" t="s">
        <v>502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">
      <c r="A21" s="177">
        <v>13</v>
      </c>
      <c r="B21" s="178" t="s">
        <v>1338</v>
      </c>
      <c r="C21" s="187" t="s">
        <v>1288</v>
      </c>
      <c r="D21" s="179" t="s">
        <v>1286</v>
      </c>
      <c r="E21" s="180">
        <v>17</v>
      </c>
      <c r="F21" s="181"/>
      <c r="G21" s="182">
        <f t="shared" si="0"/>
        <v>0</v>
      </c>
      <c r="H21" s="181"/>
      <c r="I21" s="182">
        <f t="shared" si="1"/>
        <v>0</v>
      </c>
      <c r="J21" s="181"/>
      <c r="K21" s="182">
        <f t="shared" si="2"/>
        <v>0</v>
      </c>
      <c r="L21" s="182">
        <v>21</v>
      </c>
      <c r="M21" s="182">
        <f t="shared" si="3"/>
        <v>0</v>
      </c>
      <c r="N21" s="180">
        <v>0</v>
      </c>
      <c r="O21" s="180">
        <f t="shared" si="4"/>
        <v>0</v>
      </c>
      <c r="P21" s="180">
        <v>0</v>
      </c>
      <c r="Q21" s="180">
        <f t="shared" si="5"/>
        <v>0</v>
      </c>
      <c r="R21" s="182"/>
      <c r="S21" s="182" t="s">
        <v>320</v>
      </c>
      <c r="T21" s="183" t="s">
        <v>219</v>
      </c>
      <c r="U21" s="158">
        <v>0</v>
      </c>
      <c r="V21" s="158">
        <f t="shared" si="6"/>
        <v>0</v>
      </c>
      <c r="W21" s="158"/>
      <c r="X21" s="158" t="s">
        <v>501</v>
      </c>
      <c r="Y21" s="158" t="s">
        <v>221</v>
      </c>
      <c r="Z21" s="148"/>
      <c r="AA21" s="148"/>
      <c r="AB21" s="148"/>
      <c r="AC21" s="148"/>
      <c r="AD21" s="148"/>
      <c r="AE21" s="148"/>
      <c r="AF21" s="148"/>
      <c r="AG21" s="148" t="s">
        <v>502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">
      <c r="A22" s="177">
        <v>14</v>
      </c>
      <c r="B22" s="178" t="s">
        <v>1339</v>
      </c>
      <c r="C22" s="187" t="s">
        <v>1290</v>
      </c>
      <c r="D22" s="179" t="s">
        <v>1286</v>
      </c>
      <c r="E22" s="180">
        <v>3</v>
      </c>
      <c r="F22" s="181"/>
      <c r="G22" s="182">
        <f t="shared" si="0"/>
        <v>0</v>
      </c>
      <c r="H22" s="181"/>
      <c r="I22" s="182">
        <f t="shared" si="1"/>
        <v>0</v>
      </c>
      <c r="J22" s="181"/>
      <c r="K22" s="182">
        <f t="shared" si="2"/>
        <v>0</v>
      </c>
      <c r="L22" s="182">
        <v>21</v>
      </c>
      <c r="M22" s="182">
        <f t="shared" si="3"/>
        <v>0</v>
      </c>
      <c r="N22" s="180">
        <v>0</v>
      </c>
      <c r="O22" s="180">
        <f t="shared" si="4"/>
        <v>0</v>
      </c>
      <c r="P22" s="180">
        <v>0</v>
      </c>
      <c r="Q22" s="180">
        <f t="shared" si="5"/>
        <v>0</v>
      </c>
      <c r="R22" s="182"/>
      <c r="S22" s="182" t="s">
        <v>320</v>
      </c>
      <c r="T22" s="183" t="s">
        <v>219</v>
      </c>
      <c r="U22" s="158">
        <v>0</v>
      </c>
      <c r="V22" s="158">
        <f t="shared" si="6"/>
        <v>0</v>
      </c>
      <c r="W22" s="158"/>
      <c r="X22" s="158" t="s">
        <v>501</v>
      </c>
      <c r="Y22" s="158" t="s">
        <v>221</v>
      </c>
      <c r="Z22" s="148"/>
      <c r="AA22" s="148"/>
      <c r="AB22" s="148"/>
      <c r="AC22" s="148"/>
      <c r="AD22" s="148"/>
      <c r="AE22" s="148"/>
      <c r="AF22" s="148"/>
      <c r="AG22" s="148" t="s">
        <v>502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">
      <c r="A23" s="177">
        <v>15</v>
      </c>
      <c r="B23" s="178" t="s">
        <v>1340</v>
      </c>
      <c r="C23" s="187" t="s">
        <v>1341</v>
      </c>
      <c r="D23" s="179" t="s">
        <v>1286</v>
      </c>
      <c r="E23" s="180">
        <v>4</v>
      </c>
      <c r="F23" s="181"/>
      <c r="G23" s="182">
        <f t="shared" si="0"/>
        <v>0</v>
      </c>
      <c r="H23" s="181"/>
      <c r="I23" s="182">
        <f t="shared" si="1"/>
        <v>0</v>
      </c>
      <c r="J23" s="181"/>
      <c r="K23" s="182">
        <f t="shared" si="2"/>
        <v>0</v>
      </c>
      <c r="L23" s="182">
        <v>21</v>
      </c>
      <c r="M23" s="182">
        <f t="shared" si="3"/>
        <v>0</v>
      </c>
      <c r="N23" s="180">
        <v>0</v>
      </c>
      <c r="O23" s="180">
        <f t="shared" si="4"/>
        <v>0</v>
      </c>
      <c r="P23" s="180">
        <v>0</v>
      </c>
      <c r="Q23" s="180">
        <f t="shared" si="5"/>
        <v>0</v>
      </c>
      <c r="R23" s="182"/>
      <c r="S23" s="182" t="s">
        <v>320</v>
      </c>
      <c r="T23" s="183" t="s">
        <v>219</v>
      </c>
      <c r="U23" s="158">
        <v>0</v>
      </c>
      <c r="V23" s="158">
        <f t="shared" si="6"/>
        <v>0</v>
      </c>
      <c r="W23" s="158"/>
      <c r="X23" s="158" t="s">
        <v>501</v>
      </c>
      <c r="Y23" s="158" t="s">
        <v>221</v>
      </c>
      <c r="Z23" s="148"/>
      <c r="AA23" s="148"/>
      <c r="AB23" s="148"/>
      <c r="AC23" s="148"/>
      <c r="AD23" s="148"/>
      <c r="AE23" s="148"/>
      <c r="AF23" s="148"/>
      <c r="AG23" s="148" t="s">
        <v>502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">
      <c r="A24" s="177">
        <v>16</v>
      </c>
      <c r="B24" s="178" t="s">
        <v>1342</v>
      </c>
      <c r="C24" s="187" t="s">
        <v>1343</v>
      </c>
      <c r="D24" s="179" t="s">
        <v>264</v>
      </c>
      <c r="E24" s="180">
        <v>15</v>
      </c>
      <c r="F24" s="181"/>
      <c r="G24" s="182">
        <f t="shared" si="0"/>
        <v>0</v>
      </c>
      <c r="H24" s="181"/>
      <c r="I24" s="182">
        <f t="shared" si="1"/>
        <v>0</v>
      </c>
      <c r="J24" s="181"/>
      <c r="K24" s="182">
        <f t="shared" si="2"/>
        <v>0</v>
      </c>
      <c r="L24" s="182">
        <v>21</v>
      </c>
      <c r="M24" s="182">
        <f t="shared" si="3"/>
        <v>0</v>
      </c>
      <c r="N24" s="180">
        <v>0</v>
      </c>
      <c r="O24" s="180">
        <f t="shared" si="4"/>
        <v>0</v>
      </c>
      <c r="P24" s="180">
        <v>0</v>
      </c>
      <c r="Q24" s="180">
        <f t="shared" si="5"/>
        <v>0</v>
      </c>
      <c r="R24" s="182"/>
      <c r="S24" s="182" t="s">
        <v>320</v>
      </c>
      <c r="T24" s="183" t="s">
        <v>219</v>
      </c>
      <c r="U24" s="158">
        <v>0</v>
      </c>
      <c r="V24" s="158">
        <f t="shared" si="6"/>
        <v>0</v>
      </c>
      <c r="W24" s="158"/>
      <c r="X24" s="158" t="s">
        <v>501</v>
      </c>
      <c r="Y24" s="158" t="s">
        <v>221</v>
      </c>
      <c r="Z24" s="148"/>
      <c r="AA24" s="148"/>
      <c r="AB24" s="148"/>
      <c r="AC24" s="148"/>
      <c r="AD24" s="148"/>
      <c r="AE24" s="148"/>
      <c r="AF24" s="148"/>
      <c r="AG24" s="148" t="s">
        <v>502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ht="22.5" outlineLevel="1" x14ac:dyDescent="0.2">
      <c r="A25" s="177">
        <v>17</v>
      </c>
      <c r="B25" s="178" t="s">
        <v>1344</v>
      </c>
      <c r="C25" s="187" t="s">
        <v>1345</v>
      </c>
      <c r="D25" s="179" t="s">
        <v>264</v>
      </c>
      <c r="E25" s="180">
        <v>4</v>
      </c>
      <c r="F25" s="181"/>
      <c r="G25" s="182">
        <f t="shared" si="0"/>
        <v>0</v>
      </c>
      <c r="H25" s="181"/>
      <c r="I25" s="182">
        <f t="shared" si="1"/>
        <v>0</v>
      </c>
      <c r="J25" s="181"/>
      <c r="K25" s="182">
        <f t="shared" si="2"/>
        <v>0</v>
      </c>
      <c r="L25" s="182">
        <v>21</v>
      </c>
      <c r="M25" s="182">
        <f t="shared" si="3"/>
        <v>0</v>
      </c>
      <c r="N25" s="180">
        <v>0</v>
      </c>
      <c r="O25" s="180">
        <f t="shared" si="4"/>
        <v>0</v>
      </c>
      <c r="P25" s="180">
        <v>0</v>
      </c>
      <c r="Q25" s="180">
        <f t="shared" si="5"/>
        <v>0</v>
      </c>
      <c r="R25" s="182"/>
      <c r="S25" s="182" t="s">
        <v>320</v>
      </c>
      <c r="T25" s="183" t="s">
        <v>219</v>
      </c>
      <c r="U25" s="158">
        <v>0</v>
      </c>
      <c r="V25" s="158">
        <f t="shared" si="6"/>
        <v>0</v>
      </c>
      <c r="W25" s="158"/>
      <c r="X25" s="158" t="s">
        <v>501</v>
      </c>
      <c r="Y25" s="158" t="s">
        <v>221</v>
      </c>
      <c r="Z25" s="148"/>
      <c r="AA25" s="148"/>
      <c r="AB25" s="148"/>
      <c r="AC25" s="148"/>
      <c r="AD25" s="148"/>
      <c r="AE25" s="148"/>
      <c r="AF25" s="148"/>
      <c r="AG25" s="148" t="s">
        <v>502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77">
        <v>18</v>
      </c>
      <c r="B26" s="178" t="s">
        <v>1346</v>
      </c>
      <c r="C26" s="187" t="s">
        <v>1347</v>
      </c>
      <c r="D26" s="179" t="s">
        <v>781</v>
      </c>
      <c r="E26" s="180">
        <v>1</v>
      </c>
      <c r="F26" s="181"/>
      <c r="G26" s="182">
        <f t="shared" si="0"/>
        <v>0</v>
      </c>
      <c r="H26" s="181"/>
      <c r="I26" s="182">
        <f t="shared" si="1"/>
        <v>0</v>
      </c>
      <c r="J26" s="181"/>
      <c r="K26" s="182">
        <f t="shared" si="2"/>
        <v>0</v>
      </c>
      <c r="L26" s="182">
        <v>21</v>
      </c>
      <c r="M26" s="182">
        <f t="shared" si="3"/>
        <v>0</v>
      </c>
      <c r="N26" s="180">
        <v>0</v>
      </c>
      <c r="O26" s="180">
        <f t="shared" si="4"/>
        <v>0</v>
      </c>
      <c r="P26" s="180">
        <v>0</v>
      </c>
      <c r="Q26" s="180">
        <f t="shared" si="5"/>
        <v>0</v>
      </c>
      <c r="R26" s="182"/>
      <c r="S26" s="182" t="s">
        <v>320</v>
      </c>
      <c r="T26" s="183" t="s">
        <v>219</v>
      </c>
      <c r="U26" s="158">
        <v>0</v>
      </c>
      <c r="V26" s="158">
        <f t="shared" si="6"/>
        <v>0</v>
      </c>
      <c r="W26" s="158"/>
      <c r="X26" s="158" t="s">
        <v>501</v>
      </c>
      <c r="Y26" s="158" t="s">
        <v>221</v>
      </c>
      <c r="Z26" s="148"/>
      <c r="AA26" s="148"/>
      <c r="AB26" s="148"/>
      <c r="AC26" s="148"/>
      <c r="AD26" s="148"/>
      <c r="AE26" s="148"/>
      <c r="AF26" s="148"/>
      <c r="AG26" s="148" t="s">
        <v>502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">
      <c r="A27" s="177">
        <v>19</v>
      </c>
      <c r="B27" s="178" t="s">
        <v>1348</v>
      </c>
      <c r="C27" s="187" t="s">
        <v>1349</v>
      </c>
      <c r="D27" s="179" t="s">
        <v>264</v>
      </c>
      <c r="E27" s="180">
        <v>4</v>
      </c>
      <c r="F27" s="181"/>
      <c r="G27" s="182">
        <f t="shared" si="0"/>
        <v>0</v>
      </c>
      <c r="H27" s="181"/>
      <c r="I27" s="182">
        <f t="shared" si="1"/>
        <v>0</v>
      </c>
      <c r="J27" s="181"/>
      <c r="K27" s="182">
        <f t="shared" si="2"/>
        <v>0</v>
      </c>
      <c r="L27" s="182">
        <v>21</v>
      </c>
      <c r="M27" s="182">
        <f t="shared" si="3"/>
        <v>0</v>
      </c>
      <c r="N27" s="180">
        <v>0</v>
      </c>
      <c r="O27" s="180">
        <f t="shared" si="4"/>
        <v>0</v>
      </c>
      <c r="P27" s="180">
        <v>0</v>
      </c>
      <c r="Q27" s="180">
        <f t="shared" si="5"/>
        <v>0</v>
      </c>
      <c r="R27" s="182"/>
      <c r="S27" s="182" t="s">
        <v>320</v>
      </c>
      <c r="T27" s="183" t="s">
        <v>219</v>
      </c>
      <c r="U27" s="158">
        <v>0</v>
      </c>
      <c r="V27" s="158">
        <f t="shared" si="6"/>
        <v>0</v>
      </c>
      <c r="W27" s="158"/>
      <c r="X27" s="158" t="s">
        <v>230</v>
      </c>
      <c r="Y27" s="158" t="s">
        <v>221</v>
      </c>
      <c r="Z27" s="148"/>
      <c r="AA27" s="148"/>
      <c r="AB27" s="148"/>
      <c r="AC27" s="148"/>
      <c r="AD27" s="148"/>
      <c r="AE27" s="148"/>
      <c r="AF27" s="148"/>
      <c r="AG27" s="148" t="s">
        <v>782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 x14ac:dyDescent="0.2">
      <c r="A28" s="177">
        <v>20</v>
      </c>
      <c r="B28" s="178" t="s">
        <v>1350</v>
      </c>
      <c r="C28" s="187" t="s">
        <v>1351</v>
      </c>
      <c r="D28" s="179" t="s">
        <v>1286</v>
      </c>
      <c r="E28" s="180">
        <v>7</v>
      </c>
      <c r="F28" s="181"/>
      <c r="G28" s="182">
        <f t="shared" si="0"/>
        <v>0</v>
      </c>
      <c r="H28" s="181"/>
      <c r="I28" s="182">
        <f t="shared" si="1"/>
        <v>0</v>
      </c>
      <c r="J28" s="181"/>
      <c r="K28" s="182">
        <f t="shared" si="2"/>
        <v>0</v>
      </c>
      <c r="L28" s="182">
        <v>21</v>
      </c>
      <c r="M28" s="182">
        <f t="shared" si="3"/>
        <v>0</v>
      </c>
      <c r="N28" s="180">
        <v>0</v>
      </c>
      <c r="O28" s="180">
        <f t="shared" si="4"/>
        <v>0</v>
      </c>
      <c r="P28" s="180">
        <v>0</v>
      </c>
      <c r="Q28" s="180">
        <f t="shared" si="5"/>
        <v>0</v>
      </c>
      <c r="R28" s="182"/>
      <c r="S28" s="182" t="s">
        <v>320</v>
      </c>
      <c r="T28" s="183" t="s">
        <v>219</v>
      </c>
      <c r="U28" s="158">
        <v>0</v>
      </c>
      <c r="V28" s="158">
        <f t="shared" si="6"/>
        <v>0</v>
      </c>
      <c r="W28" s="158"/>
      <c r="X28" s="158" t="s">
        <v>501</v>
      </c>
      <c r="Y28" s="158" t="s">
        <v>221</v>
      </c>
      <c r="Z28" s="148"/>
      <c r="AA28" s="148"/>
      <c r="AB28" s="148"/>
      <c r="AC28" s="148"/>
      <c r="AD28" s="148"/>
      <c r="AE28" s="148"/>
      <c r="AF28" s="148"/>
      <c r="AG28" s="148" t="s">
        <v>502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x14ac:dyDescent="0.2">
      <c r="A29" s="162" t="s">
        <v>212</v>
      </c>
      <c r="B29" s="163" t="s">
        <v>108</v>
      </c>
      <c r="C29" s="184" t="s">
        <v>110</v>
      </c>
      <c r="D29" s="164"/>
      <c r="E29" s="165"/>
      <c r="F29" s="166"/>
      <c r="G29" s="166">
        <f>SUMIF(AG30:AG34,"&lt;&gt;NOR",G30:G34)</f>
        <v>0</v>
      </c>
      <c r="H29" s="166"/>
      <c r="I29" s="166">
        <f>SUM(I30:I34)</f>
        <v>0</v>
      </c>
      <c r="J29" s="166"/>
      <c r="K29" s="166">
        <f>SUM(K30:K34)</f>
        <v>0</v>
      </c>
      <c r="L29" s="166"/>
      <c r="M29" s="166">
        <f>SUM(M30:M34)</f>
        <v>0</v>
      </c>
      <c r="N29" s="165"/>
      <c r="O29" s="165">
        <f>SUM(O30:O34)</f>
        <v>0</v>
      </c>
      <c r="P29" s="165"/>
      <c r="Q29" s="165">
        <f>SUM(Q30:Q34)</f>
        <v>0</v>
      </c>
      <c r="R29" s="166"/>
      <c r="S29" s="166"/>
      <c r="T29" s="167"/>
      <c r="U29" s="161"/>
      <c r="V29" s="161">
        <f>SUM(V30:V34)</f>
        <v>0</v>
      </c>
      <c r="W29" s="161"/>
      <c r="X29" s="161"/>
      <c r="Y29" s="161"/>
      <c r="AG29" t="s">
        <v>213</v>
      </c>
    </row>
    <row r="30" spans="1:60" ht="22.5" outlineLevel="1" x14ac:dyDescent="0.2">
      <c r="A30" s="177">
        <v>21</v>
      </c>
      <c r="B30" s="178" t="s">
        <v>1352</v>
      </c>
      <c r="C30" s="187" t="s">
        <v>1353</v>
      </c>
      <c r="D30" s="179" t="s">
        <v>781</v>
      </c>
      <c r="E30" s="180">
        <v>3</v>
      </c>
      <c r="F30" s="181"/>
      <c r="G30" s="182">
        <f>ROUND(E30*F30,2)</f>
        <v>0</v>
      </c>
      <c r="H30" s="181"/>
      <c r="I30" s="182">
        <f>ROUND(E30*H30,2)</f>
        <v>0</v>
      </c>
      <c r="J30" s="181"/>
      <c r="K30" s="182">
        <f>ROUND(E30*J30,2)</f>
        <v>0</v>
      </c>
      <c r="L30" s="182">
        <v>21</v>
      </c>
      <c r="M30" s="182">
        <f>G30*(1+L30/100)</f>
        <v>0</v>
      </c>
      <c r="N30" s="180">
        <v>0</v>
      </c>
      <c r="O30" s="180">
        <f>ROUND(E30*N30,2)</f>
        <v>0</v>
      </c>
      <c r="P30" s="180">
        <v>0</v>
      </c>
      <c r="Q30" s="180">
        <f>ROUND(E30*P30,2)</f>
        <v>0</v>
      </c>
      <c r="R30" s="182"/>
      <c r="S30" s="182" t="s">
        <v>320</v>
      </c>
      <c r="T30" s="183" t="s">
        <v>219</v>
      </c>
      <c r="U30" s="158">
        <v>0</v>
      </c>
      <c r="V30" s="158">
        <f>ROUND(E30*U30,2)</f>
        <v>0</v>
      </c>
      <c r="W30" s="158"/>
      <c r="X30" s="158" t="s">
        <v>501</v>
      </c>
      <c r="Y30" s="158" t="s">
        <v>221</v>
      </c>
      <c r="Z30" s="148"/>
      <c r="AA30" s="148"/>
      <c r="AB30" s="148"/>
      <c r="AC30" s="148"/>
      <c r="AD30" s="148"/>
      <c r="AE30" s="148"/>
      <c r="AF30" s="148"/>
      <c r="AG30" s="148" t="s">
        <v>502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 x14ac:dyDescent="0.2">
      <c r="A31" s="177">
        <v>22</v>
      </c>
      <c r="B31" s="178" t="s">
        <v>1354</v>
      </c>
      <c r="C31" s="187" t="s">
        <v>1355</v>
      </c>
      <c r="D31" s="179" t="s">
        <v>781</v>
      </c>
      <c r="E31" s="180">
        <v>3</v>
      </c>
      <c r="F31" s="181"/>
      <c r="G31" s="182">
        <f>ROUND(E31*F31,2)</f>
        <v>0</v>
      </c>
      <c r="H31" s="181"/>
      <c r="I31" s="182">
        <f>ROUND(E31*H31,2)</f>
        <v>0</v>
      </c>
      <c r="J31" s="181"/>
      <c r="K31" s="182">
        <f>ROUND(E31*J31,2)</f>
        <v>0</v>
      </c>
      <c r="L31" s="182">
        <v>21</v>
      </c>
      <c r="M31" s="182">
        <f>G31*(1+L31/100)</f>
        <v>0</v>
      </c>
      <c r="N31" s="180">
        <v>0</v>
      </c>
      <c r="O31" s="180">
        <f>ROUND(E31*N31,2)</f>
        <v>0</v>
      </c>
      <c r="P31" s="180">
        <v>0</v>
      </c>
      <c r="Q31" s="180">
        <f>ROUND(E31*P31,2)</f>
        <v>0</v>
      </c>
      <c r="R31" s="182"/>
      <c r="S31" s="182" t="s">
        <v>320</v>
      </c>
      <c r="T31" s="183" t="s">
        <v>219</v>
      </c>
      <c r="U31" s="158">
        <v>0</v>
      </c>
      <c r="V31" s="158">
        <f>ROUND(E31*U31,2)</f>
        <v>0</v>
      </c>
      <c r="W31" s="158"/>
      <c r="X31" s="158" t="s">
        <v>501</v>
      </c>
      <c r="Y31" s="158" t="s">
        <v>221</v>
      </c>
      <c r="Z31" s="148"/>
      <c r="AA31" s="148"/>
      <c r="AB31" s="148"/>
      <c r="AC31" s="148"/>
      <c r="AD31" s="148"/>
      <c r="AE31" s="148"/>
      <c r="AF31" s="148"/>
      <c r="AG31" s="148" t="s">
        <v>502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 x14ac:dyDescent="0.2">
      <c r="A32" s="177">
        <v>23</v>
      </c>
      <c r="B32" s="178" t="s">
        <v>1356</v>
      </c>
      <c r="C32" s="187" t="s">
        <v>1357</v>
      </c>
      <c r="D32" s="179" t="s">
        <v>1286</v>
      </c>
      <c r="E32" s="180">
        <v>12</v>
      </c>
      <c r="F32" s="181"/>
      <c r="G32" s="182">
        <f>ROUND(E32*F32,2)</f>
        <v>0</v>
      </c>
      <c r="H32" s="181"/>
      <c r="I32" s="182">
        <f>ROUND(E32*H32,2)</f>
        <v>0</v>
      </c>
      <c r="J32" s="181"/>
      <c r="K32" s="182">
        <f>ROUND(E32*J32,2)</f>
        <v>0</v>
      </c>
      <c r="L32" s="182">
        <v>21</v>
      </c>
      <c r="M32" s="182">
        <f>G32*(1+L32/100)</f>
        <v>0</v>
      </c>
      <c r="N32" s="180">
        <v>0</v>
      </c>
      <c r="O32" s="180">
        <f>ROUND(E32*N32,2)</f>
        <v>0</v>
      </c>
      <c r="P32" s="180">
        <v>0</v>
      </c>
      <c r="Q32" s="180">
        <f>ROUND(E32*P32,2)</f>
        <v>0</v>
      </c>
      <c r="R32" s="182"/>
      <c r="S32" s="182" t="s">
        <v>320</v>
      </c>
      <c r="T32" s="183" t="s">
        <v>219</v>
      </c>
      <c r="U32" s="158">
        <v>0</v>
      </c>
      <c r="V32" s="158">
        <f>ROUND(E32*U32,2)</f>
        <v>0</v>
      </c>
      <c r="W32" s="158"/>
      <c r="X32" s="158" t="s">
        <v>501</v>
      </c>
      <c r="Y32" s="158" t="s">
        <v>221</v>
      </c>
      <c r="Z32" s="148"/>
      <c r="AA32" s="148"/>
      <c r="AB32" s="148"/>
      <c r="AC32" s="148"/>
      <c r="AD32" s="148"/>
      <c r="AE32" s="148"/>
      <c r="AF32" s="148"/>
      <c r="AG32" s="148" t="s">
        <v>502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 x14ac:dyDescent="0.2">
      <c r="A33" s="177">
        <v>24</v>
      </c>
      <c r="B33" s="178" t="s">
        <v>1358</v>
      </c>
      <c r="C33" s="187" t="s">
        <v>1359</v>
      </c>
      <c r="D33" s="179" t="s">
        <v>264</v>
      </c>
      <c r="E33" s="180">
        <v>6</v>
      </c>
      <c r="F33" s="181"/>
      <c r="G33" s="182">
        <f>ROUND(E33*F33,2)</f>
        <v>0</v>
      </c>
      <c r="H33" s="181"/>
      <c r="I33" s="182">
        <f>ROUND(E33*H33,2)</f>
        <v>0</v>
      </c>
      <c r="J33" s="181"/>
      <c r="K33" s="182">
        <f>ROUND(E33*J33,2)</f>
        <v>0</v>
      </c>
      <c r="L33" s="182">
        <v>21</v>
      </c>
      <c r="M33" s="182">
        <f>G33*(1+L33/100)</f>
        <v>0</v>
      </c>
      <c r="N33" s="180">
        <v>0</v>
      </c>
      <c r="O33" s="180">
        <f>ROUND(E33*N33,2)</f>
        <v>0</v>
      </c>
      <c r="P33" s="180">
        <v>0</v>
      </c>
      <c r="Q33" s="180">
        <f>ROUND(E33*P33,2)</f>
        <v>0</v>
      </c>
      <c r="R33" s="182"/>
      <c r="S33" s="182" t="s">
        <v>320</v>
      </c>
      <c r="T33" s="183" t="s">
        <v>219</v>
      </c>
      <c r="U33" s="158">
        <v>0</v>
      </c>
      <c r="V33" s="158">
        <f>ROUND(E33*U33,2)</f>
        <v>0</v>
      </c>
      <c r="W33" s="158"/>
      <c r="X33" s="158" t="s">
        <v>501</v>
      </c>
      <c r="Y33" s="158" t="s">
        <v>221</v>
      </c>
      <c r="Z33" s="148"/>
      <c r="AA33" s="148"/>
      <c r="AB33" s="148"/>
      <c r="AC33" s="148"/>
      <c r="AD33" s="148"/>
      <c r="AE33" s="148"/>
      <c r="AF33" s="148"/>
      <c r="AG33" s="148" t="s">
        <v>502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">
      <c r="A34" s="177">
        <v>25</v>
      </c>
      <c r="B34" s="178" t="s">
        <v>1360</v>
      </c>
      <c r="C34" s="187" t="s">
        <v>1361</v>
      </c>
      <c r="D34" s="179" t="s">
        <v>1286</v>
      </c>
      <c r="E34" s="180">
        <v>4</v>
      </c>
      <c r="F34" s="181"/>
      <c r="G34" s="182">
        <f>ROUND(E34*F34,2)</f>
        <v>0</v>
      </c>
      <c r="H34" s="181"/>
      <c r="I34" s="182">
        <f>ROUND(E34*H34,2)</f>
        <v>0</v>
      </c>
      <c r="J34" s="181"/>
      <c r="K34" s="182">
        <f>ROUND(E34*J34,2)</f>
        <v>0</v>
      </c>
      <c r="L34" s="182">
        <v>21</v>
      </c>
      <c r="M34" s="182">
        <f>G34*(1+L34/100)</f>
        <v>0</v>
      </c>
      <c r="N34" s="180">
        <v>0</v>
      </c>
      <c r="O34" s="180">
        <f>ROUND(E34*N34,2)</f>
        <v>0</v>
      </c>
      <c r="P34" s="180">
        <v>0</v>
      </c>
      <c r="Q34" s="180">
        <f>ROUND(E34*P34,2)</f>
        <v>0</v>
      </c>
      <c r="R34" s="182"/>
      <c r="S34" s="182" t="s">
        <v>320</v>
      </c>
      <c r="T34" s="183" t="s">
        <v>219</v>
      </c>
      <c r="U34" s="158">
        <v>0</v>
      </c>
      <c r="V34" s="158">
        <f>ROUND(E34*U34,2)</f>
        <v>0</v>
      </c>
      <c r="W34" s="158"/>
      <c r="X34" s="158" t="s">
        <v>501</v>
      </c>
      <c r="Y34" s="158" t="s">
        <v>221</v>
      </c>
      <c r="Z34" s="148"/>
      <c r="AA34" s="148"/>
      <c r="AB34" s="148"/>
      <c r="AC34" s="148"/>
      <c r="AD34" s="148"/>
      <c r="AE34" s="148"/>
      <c r="AF34" s="148"/>
      <c r="AG34" s="148" t="s">
        <v>502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x14ac:dyDescent="0.2">
      <c r="A35" s="162" t="s">
        <v>212</v>
      </c>
      <c r="B35" s="163" t="s">
        <v>100</v>
      </c>
      <c r="C35" s="184" t="s">
        <v>95</v>
      </c>
      <c r="D35" s="164"/>
      <c r="E35" s="165"/>
      <c r="F35" s="166"/>
      <c r="G35" s="166">
        <f>SUMIF(AG36:AG41,"&lt;&gt;NOR",G36:G41)</f>
        <v>0</v>
      </c>
      <c r="H35" s="166"/>
      <c r="I35" s="166">
        <f>SUM(I36:I41)</f>
        <v>0</v>
      </c>
      <c r="J35" s="166"/>
      <c r="K35" s="166">
        <f>SUM(K36:K41)</f>
        <v>0</v>
      </c>
      <c r="L35" s="166"/>
      <c r="M35" s="166">
        <f>SUM(M36:M41)</f>
        <v>0</v>
      </c>
      <c r="N35" s="165"/>
      <c r="O35" s="165">
        <f>SUM(O36:O41)</f>
        <v>0</v>
      </c>
      <c r="P35" s="165"/>
      <c r="Q35" s="165">
        <f>SUM(Q36:Q41)</f>
        <v>0</v>
      </c>
      <c r="R35" s="166"/>
      <c r="S35" s="166"/>
      <c r="T35" s="167"/>
      <c r="U35" s="161"/>
      <c r="V35" s="161">
        <f>SUM(V36:V41)</f>
        <v>0</v>
      </c>
      <c r="W35" s="161"/>
      <c r="X35" s="161"/>
      <c r="Y35" s="161"/>
      <c r="AG35" t="s">
        <v>213</v>
      </c>
    </row>
    <row r="36" spans="1:60" outlineLevel="1" x14ac:dyDescent="0.2">
      <c r="A36" s="177">
        <v>26</v>
      </c>
      <c r="B36" s="178" t="s">
        <v>828</v>
      </c>
      <c r="C36" s="187" t="s">
        <v>1310</v>
      </c>
      <c r="D36" s="179" t="s">
        <v>916</v>
      </c>
      <c r="E36" s="180">
        <v>1</v>
      </c>
      <c r="F36" s="181"/>
      <c r="G36" s="182">
        <f t="shared" ref="G36:G41" si="7">ROUND(E36*F36,2)</f>
        <v>0</v>
      </c>
      <c r="H36" s="181"/>
      <c r="I36" s="182">
        <f t="shared" ref="I36:I41" si="8">ROUND(E36*H36,2)</f>
        <v>0</v>
      </c>
      <c r="J36" s="181"/>
      <c r="K36" s="182">
        <f t="shared" ref="K36:K41" si="9">ROUND(E36*J36,2)</f>
        <v>0</v>
      </c>
      <c r="L36" s="182">
        <v>21</v>
      </c>
      <c r="M36" s="182">
        <f t="shared" ref="M36:M41" si="10">G36*(1+L36/100)</f>
        <v>0</v>
      </c>
      <c r="N36" s="180">
        <v>0</v>
      </c>
      <c r="O36" s="180">
        <f t="shared" ref="O36:O41" si="11">ROUND(E36*N36,2)</f>
        <v>0</v>
      </c>
      <c r="P36" s="180">
        <v>0</v>
      </c>
      <c r="Q36" s="180">
        <f t="shared" ref="Q36:Q41" si="12">ROUND(E36*P36,2)</f>
        <v>0</v>
      </c>
      <c r="R36" s="182"/>
      <c r="S36" s="182" t="s">
        <v>320</v>
      </c>
      <c r="T36" s="183" t="s">
        <v>219</v>
      </c>
      <c r="U36" s="158">
        <v>0</v>
      </c>
      <c r="V36" s="158">
        <f t="shared" ref="V36:V41" si="13">ROUND(E36*U36,2)</f>
        <v>0</v>
      </c>
      <c r="W36" s="158"/>
      <c r="X36" s="158" t="s">
        <v>230</v>
      </c>
      <c r="Y36" s="158" t="s">
        <v>221</v>
      </c>
      <c r="Z36" s="148"/>
      <c r="AA36" s="148"/>
      <c r="AB36" s="148"/>
      <c r="AC36" s="148"/>
      <c r="AD36" s="148"/>
      <c r="AE36" s="148"/>
      <c r="AF36" s="148"/>
      <c r="AG36" s="148" t="s">
        <v>782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">
      <c r="A37" s="177">
        <v>27</v>
      </c>
      <c r="B37" s="178" t="s">
        <v>830</v>
      </c>
      <c r="C37" s="187" t="s">
        <v>1311</v>
      </c>
      <c r="D37" s="179" t="s">
        <v>916</v>
      </c>
      <c r="E37" s="180">
        <v>1</v>
      </c>
      <c r="F37" s="181"/>
      <c r="G37" s="182">
        <f t="shared" si="7"/>
        <v>0</v>
      </c>
      <c r="H37" s="181"/>
      <c r="I37" s="182">
        <f t="shared" si="8"/>
        <v>0</v>
      </c>
      <c r="J37" s="181"/>
      <c r="K37" s="182">
        <f t="shared" si="9"/>
        <v>0</v>
      </c>
      <c r="L37" s="182">
        <v>21</v>
      </c>
      <c r="M37" s="182">
        <f t="shared" si="10"/>
        <v>0</v>
      </c>
      <c r="N37" s="180">
        <v>0</v>
      </c>
      <c r="O37" s="180">
        <f t="shared" si="11"/>
        <v>0</v>
      </c>
      <c r="P37" s="180">
        <v>0</v>
      </c>
      <c r="Q37" s="180">
        <f t="shared" si="12"/>
        <v>0</v>
      </c>
      <c r="R37" s="182"/>
      <c r="S37" s="182" t="s">
        <v>320</v>
      </c>
      <c r="T37" s="183" t="s">
        <v>219</v>
      </c>
      <c r="U37" s="158">
        <v>0</v>
      </c>
      <c r="V37" s="158">
        <f t="shared" si="13"/>
        <v>0</v>
      </c>
      <c r="W37" s="158"/>
      <c r="X37" s="158" t="s">
        <v>230</v>
      </c>
      <c r="Y37" s="158" t="s">
        <v>221</v>
      </c>
      <c r="Z37" s="148"/>
      <c r="AA37" s="148"/>
      <c r="AB37" s="148"/>
      <c r="AC37" s="148"/>
      <c r="AD37" s="148"/>
      <c r="AE37" s="148"/>
      <c r="AF37" s="148"/>
      <c r="AG37" s="148" t="s">
        <v>782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 x14ac:dyDescent="0.2">
      <c r="A38" s="177">
        <v>28</v>
      </c>
      <c r="B38" s="178" t="s">
        <v>832</v>
      </c>
      <c r="C38" s="187" t="s">
        <v>1312</v>
      </c>
      <c r="D38" s="179" t="s">
        <v>916</v>
      </c>
      <c r="E38" s="180">
        <v>1</v>
      </c>
      <c r="F38" s="181"/>
      <c r="G38" s="182">
        <f t="shared" si="7"/>
        <v>0</v>
      </c>
      <c r="H38" s="181"/>
      <c r="I38" s="182">
        <f t="shared" si="8"/>
        <v>0</v>
      </c>
      <c r="J38" s="181"/>
      <c r="K38" s="182">
        <f t="shared" si="9"/>
        <v>0</v>
      </c>
      <c r="L38" s="182">
        <v>21</v>
      </c>
      <c r="M38" s="182">
        <f t="shared" si="10"/>
        <v>0</v>
      </c>
      <c r="N38" s="180">
        <v>0</v>
      </c>
      <c r="O38" s="180">
        <f t="shared" si="11"/>
        <v>0</v>
      </c>
      <c r="P38" s="180">
        <v>0</v>
      </c>
      <c r="Q38" s="180">
        <f t="shared" si="12"/>
        <v>0</v>
      </c>
      <c r="R38" s="182"/>
      <c r="S38" s="182" t="s">
        <v>320</v>
      </c>
      <c r="T38" s="183" t="s">
        <v>219</v>
      </c>
      <c r="U38" s="158">
        <v>0</v>
      </c>
      <c r="V38" s="158">
        <f t="shared" si="13"/>
        <v>0</v>
      </c>
      <c r="W38" s="158"/>
      <c r="X38" s="158" t="s">
        <v>230</v>
      </c>
      <c r="Y38" s="158" t="s">
        <v>221</v>
      </c>
      <c r="Z38" s="148"/>
      <c r="AA38" s="148"/>
      <c r="AB38" s="148"/>
      <c r="AC38" s="148"/>
      <c r="AD38" s="148"/>
      <c r="AE38" s="148"/>
      <c r="AF38" s="148"/>
      <c r="AG38" s="148" t="s">
        <v>782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 x14ac:dyDescent="0.2">
      <c r="A39" s="177">
        <v>29</v>
      </c>
      <c r="B39" s="178" t="s">
        <v>834</v>
      </c>
      <c r="C39" s="187" t="s">
        <v>1362</v>
      </c>
      <c r="D39" s="179" t="s">
        <v>916</v>
      </c>
      <c r="E39" s="180">
        <v>1</v>
      </c>
      <c r="F39" s="181"/>
      <c r="G39" s="182">
        <f t="shared" si="7"/>
        <v>0</v>
      </c>
      <c r="H39" s="181"/>
      <c r="I39" s="182">
        <f t="shared" si="8"/>
        <v>0</v>
      </c>
      <c r="J39" s="181"/>
      <c r="K39" s="182">
        <f t="shared" si="9"/>
        <v>0</v>
      </c>
      <c r="L39" s="182">
        <v>21</v>
      </c>
      <c r="M39" s="182">
        <f t="shared" si="10"/>
        <v>0</v>
      </c>
      <c r="N39" s="180">
        <v>0</v>
      </c>
      <c r="O39" s="180">
        <f t="shared" si="11"/>
        <v>0</v>
      </c>
      <c r="P39" s="180">
        <v>0</v>
      </c>
      <c r="Q39" s="180">
        <f t="shared" si="12"/>
        <v>0</v>
      </c>
      <c r="R39" s="182"/>
      <c r="S39" s="182" t="s">
        <v>320</v>
      </c>
      <c r="T39" s="183" t="s">
        <v>219</v>
      </c>
      <c r="U39" s="158">
        <v>0</v>
      </c>
      <c r="V39" s="158">
        <f t="shared" si="13"/>
        <v>0</v>
      </c>
      <c r="W39" s="158"/>
      <c r="X39" s="158" t="s">
        <v>230</v>
      </c>
      <c r="Y39" s="158" t="s">
        <v>221</v>
      </c>
      <c r="Z39" s="148"/>
      <c r="AA39" s="148"/>
      <c r="AB39" s="148"/>
      <c r="AC39" s="148"/>
      <c r="AD39" s="148"/>
      <c r="AE39" s="148"/>
      <c r="AF39" s="148"/>
      <c r="AG39" s="148" t="s">
        <v>782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 x14ac:dyDescent="0.2">
      <c r="A40" s="177">
        <v>30</v>
      </c>
      <c r="B40" s="178" t="s">
        <v>836</v>
      </c>
      <c r="C40" s="187" t="s">
        <v>1314</v>
      </c>
      <c r="D40" s="179" t="s">
        <v>916</v>
      </c>
      <c r="E40" s="180">
        <v>1</v>
      </c>
      <c r="F40" s="181"/>
      <c r="G40" s="182">
        <f t="shared" si="7"/>
        <v>0</v>
      </c>
      <c r="H40" s="181"/>
      <c r="I40" s="182">
        <f t="shared" si="8"/>
        <v>0</v>
      </c>
      <c r="J40" s="181"/>
      <c r="K40" s="182">
        <f t="shared" si="9"/>
        <v>0</v>
      </c>
      <c r="L40" s="182">
        <v>21</v>
      </c>
      <c r="M40" s="182">
        <f t="shared" si="10"/>
        <v>0</v>
      </c>
      <c r="N40" s="180">
        <v>0</v>
      </c>
      <c r="O40" s="180">
        <f t="shared" si="11"/>
        <v>0</v>
      </c>
      <c r="P40" s="180">
        <v>0</v>
      </c>
      <c r="Q40" s="180">
        <f t="shared" si="12"/>
        <v>0</v>
      </c>
      <c r="R40" s="182"/>
      <c r="S40" s="182" t="s">
        <v>320</v>
      </c>
      <c r="T40" s="183" t="s">
        <v>219</v>
      </c>
      <c r="U40" s="158">
        <v>0</v>
      </c>
      <c r="V40" s="158">
        <f t="shared" si="13"/>
        <v>0</v>
      </c>
      <c r="W40" s="158"/>
      <c r="X40" s="158" t="s">
        <v>501</v>
      </c>
      <c r="Y40" s="158" t="s">
        <v>221</v>
      </c>
      <c r="Z40" s="148"/>
      <c r="AA40" s="148"/>
      <c r="AB40" s="148"/>
      <c r="AC40" s="148"/>
      <c r="AD40" s="148"/>
      <c r="AE40" s="148"/>
      <c r="AF40" s="148"/>
      <c r="AG40" s="148" t="s">
        <v>502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 x14ac:dyDescent="0.2">
      <c r="A41" s="169">
        <v>31</v>
      </c>
      <c r="B41" s="170" t="s">
        <v>838</v>
      </c>
      <c r="C41" s="185" t="s">
        <v>1363</v>
      </c>
      <c r="D41" s="171" t="s">
        <v>916</v>
      </c>
      <c r="E41" s="172">
        <v>1</v>
      </c>
      <c r="F41" s="173"/>
      <c r="G41" s="174">
        <f t="shared" si="7"/>
        <v>0</v>
      </c>
      <c r="H41" s="173"/>
      <c r="I41" s="174">
        <f t="shared" si="8"/>
        <v>0</v>
      </c>
      <c r="J41" s="173"/>
      <c r="K41" s="174">
        <f t="shared" si="9"/>
        <v>0</v>
      </c>
      <c r="L41" s="174">
        <v>21</v>
      </c>
      <c r="M41" s="174">
        <f t="shared" si="10"/>
        <v>0</v>
      </c>
      <c r="N41" s="172">
        <v>0</v>
      </c>
      <c r="O41" s="172">
        <f t="shared" si="11"/>
        <v>0</v>
      </c>
      <c r="P41" s="172">
        <v>0</v>
      </c>
      <c r="Q41" s="172">
        <f t="shared" si="12"/>
        <v>0</v>
      </c>
      <c r="R41" s="174"/>
      <c r="S41" s="174" t="s">
        <v>320</v>
      </c>
      <c r="T41" s="175" t="s">
        <v>219</v>
      </c>
      <c r="U41" s="158">
        <v>0</v>
      </c>
      <c r="V41" s="158">
        <f t="shared" si="13"/>
        <v>0</v>
      </c>
      <c r="W41" s="158"/>
      <c r="X41" s="158" t="s">
        <v>230</v>
      </c>
      <c r="Y41" s="158" t="s">
        <v>221</v>
      </c>
      <c r="Z41" s="148"/>
      <c r="AA41" s="148"/>
      <c r="AB41" s="148"/>
      <c r="AC41" s="148"/>
      <c r="AD41" s="148"/>
      <c r="AE41" s="148"/>
      <c r="AF41" s="148"/>
      <c r="AG41" s="148" t="s">
        <v>782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x14ac:dyDescent="0.2">
      <c r="A42" s="3"/>
      <c r="B42" s="4"/>
      <c r="C42" s="188"/>
      <c r="D42" s="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AE42">
        <v>12</v>
      </c>
      <c r="AF42">
        <v>21</v>
      </c>
      <c r="AG42" t="s">
        <v>198</v>
      </c>
    </row>
    <row r="43" spans="1:60" x14ac:dyDescent="0.2">
      <c r="A43" s="151"/>
      <c r="B43" s="152" t="s">
        <v>29</v>
      </c>
      <c r="C43" s="189"/>
      <c r="D43" s="153"/>
      <c r="E43" s="154"/>
      <c r="F43" s="154"/>
      <c r="G43" s="168">
        <f>G8+G29+G35</f>
        <v>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AE43">
        <f>SUMIF(L7:L41,AE42,G7:G41)</f>
        <v>0</v>
      </c>
      <c r="AF43">
        <f>SUMIF(L7:L41,AF42,G7:G41)</f>
        <v>0</v>
      </c>
      <c r="AG43" t="s">
        <v>777</v>
      </c>
    </row>
    <row r="44" spans="1:60" x14ac:dyDescent="0.2">
      <c r="C44" s="190"/>
      <c r="D44" s="10"/>
      <c r="AG44" t="s">
        <v>778</v>
      </c>
    </row>
    <row r="45" spans="1:60" x14ac:dyDescent="0.2">
      <c r="D45" s="10"/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+IMZyoZ9SIotvlaA3b19hUH8SoK4w9UfuBAgHPNMRSLdmcoZkLcvXLWOlv+oRfwDNhvZm4o9IiSUWpScSr+AzA==" saltValue="HoYG6o6EPCbjCf+fo6c91Q==" spinCount="100000" sheet="1" formatRows="0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xSplit="1" topLeftCell="B1" activePane="topRight" state="frozen"/>
      <selection activeCell="A8" sqref="A8"/>
      <selection pane="topRight" activeCell="F9" sqref="F9"/>
    </sheetView>
  </sheetViews>
  <sheetFormatPr defaultRowHeight="12.75" outlineLevelRow="1" x14ac:dyDescent="0.2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0" t="s">
        <v>185</v>
      </c>
      <c r="B1" s="250"/>
      <c r="C1" s="250"/>
      <c r="D1" s="250"/>
      <c r="E1" s="250"/>
      <c r="F1" s="250"/>
      <c r="G1" s="250"/>
      <c r="AG1" t="s">
        <v>186</v>
      </c>
    </row>
    <row r="2" spans="1:60" ht="25.15" customHeight="1" x14ac:dyDescent="0.2">
      <c r="A2" s="140" t="s">
        <v>7</v>
      </c>
      <c r="B2" s="49" t="s">
        <v>43</v>
      </c>
      <c r="C2" s="251" t="s">
        <v>44</v>
      </c>
      <c r="D2" s="252"/>
      <c r="E2" s="252"/>
      <c r="F2" s="252"/>
      <c r="G2" s="253"/>
      <c r="AG2" t="s">
        <v>187</v>
      </c>
    </row>
    <row r="3" spans="1:60" ht="25.15" customHeight="1" x14ac:dyDescent="0.2">
      <c r="A3" s="140" t="s">
        <v>8</v>
      </c>
      <c r="B3" s="49" t="s">
        <v>47</v>
      </c>
      <c r="C3" s="251" t="s">
        <v>48</v>
      </c>
      <c r="D3" s="252"/>
      <c r="E3" s="252"/>
      <c r="F3" s="252"/>
      <c r="G3" s="253"/>
      <c r="AC3" s="121" t="s">
        <v>187</v>
      </c>
      <c r="AG3" t="s">
        <v>188</v>
      </c>
    </row>
    <row r="4" spans="1:60" ht="25.15" customHeight="1" x14ac:dyDescent="0.2">
      <c r="A4" s="141" t="s">
        <v>9</v>
      </c>
      <c r="B4" s="142" t="s">
        <v>64</v>
      </c>
      <c r="C4" s="254" t="s">
        <v>65</v>
      </c>
      <c r="D4" s="255"/>
      <c r="E4" s="255"/>
      <c r="F4" s="255"/>
      <c r="G4" s="256"/>
      <c r="AG4" t="s">
        <v>189</v>
      </c>
    </row>
    <row r="5" spans="1:60" x14ac:dyDescent="0.2">
      <c r="D5" s="10"/>
    </row>
    <row r="6" spans="1:60" ht="38.25" x14ac:dyDescent="0.2">
      <c r="A6" s="144" t="s">
        <v>190</v>
      </c>
      <c r="B6" s="146" t="s">
        <v>191</v>
      </c>
      <c r="C6" s="146" t="s">
        <v>192</v>
      </c>
      <c r="D6" s="145" t="s">
        <v>193</v>
      </c>
      <c r="E6" s="144" t="s">
        <v>194</v>
      </c>
      <c r="F6" s="143" t="s">
        <v>195</v>
      </c>
      <c r="G6" s="144" t="s">
        <v>29</v>
      </c>
      <c r="H6" s="147" t="s">
        <v>30</v>
      </c>
      <c r="I6" s="147" t="s">
        <v>196</v>
      </c>
      <c r="J6" s="147" t="s">
        <v>31</v>
      </c>
      <c r="K6" s="147" t="s">
        <v>197</v>
      </c>
      <c r="L6" s="147" t="s">
        <v>198</v>
      </c>
      <c r="M6" s="147" t="s">
        <v>199</v>
      </c>
      <c r="N6" s="147" t="s">
        <v>200</v>
      </c>
      <c r="O6" s="147" t="s">
        <v>201</v>
      </c>
      <c r="P6" s="147" t="s">
        <v>202</v>
      </c>
      <c r="Q6" s="147" t="s">
        <v>203</v>
      </c>
      <c r="R6" s="147" t="s">
        <v>204</v>
      </c>
      <c r="S6" s="147" t="s">
        <v>205</v>
      </c>
      <c r="T6" s="147" t="s">
        <v>206</v>
      </c>
      <c r="U6" s="147" t="s">
        <v>207</v>
      </c>
      <c r="V6" s="147" t="s">
        <v>208</v>
      </c>
      <c r="W6" s="147" t="s">
        <v>209</v>
      </c>
      <c r="X6" s="147" t="s">
        <v>210</v>
      </c>
      <c r="Y6" s="147" t="s">
        <v>211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2" t="s">
        <v>212</v>
      </c>
      <c r="B8" s="163" t="s">
        <v>137</v>
      </c>
      <c r="C8" s="184" t="s">
        <v>140</v>
      </c>
      <c r="D8" s="164"/>
      <c r="E8" s="165"/>
      <c r="F8" s="166"/>
      <c r="G8" s="166">
        <f>SUMIF(AG9:AG19,"&lt;&gt;NOR",G9:G19)</f>
        <v>0</v>
      </c>
      <c r="H8" s="166"/>
      <c r="I8" s="166">
        <f>SUM(I9:I19)</f>
        <v>0</v>
      </c>
      <c r="J8" s="166"/>
      <c r="K8" s="166">
        <f>SUM(K9:K19)</f>
        <v>0</v>
      </c>
      <c r="L8" s="166"/>
      <c r="M8" s="166">
        <f>SUM(M9:M19)</f>
        <v>0</v>
      </c>
      <c r="N8" s="165"/>
      <c r="O8" s="165">
        <f>SUM(O9:O19)</f>
        <v>0</v>
      </c>
      <c r="P8" s="165"/>
      <c r="Q8" s="165">
        <f>SUM(Q9:Q19)</f>
        <v>0</v>
      </c>
      <c r="R8" s="166"/>
      <c r="S8" s="166"/>
      <c r="T8" s="167"/>
      <c r="U8" s="161"/>
      <c r="V8" s="161">
        <f>SUM(V9:V19)</f>
        <v>0</v>
      </c>
      <c r="W8" s="161"/>
      <c r="X8" s="161"/>
      <c r="Y8" s="161"/>
      <c r="AG8" t="s">
        <v>213</v>
      </c>
    </row>
    <row r="9" spans="1:60" ht="22.5" outlineLevel="1" x14ac:dyDescent="0.2">
      <c r="A9" s="177">
        <v>1</v>
      </c>
      <c r="B9" s="178" t="s">
        <v>1364</v>
      </c>
      <c r="C9" s="187" t="s">
        <v>1365</v>
      </c>
      <c r="D9" s="179" t="s">
        <v>916</v>
      </c>
      <c r="E9" s="180">
        <v>1</v>
      </c>
      <c r="F9" s="181"/>
      <c r="G9" s="182">
        <f t="shared" ref="G9:G19" si="0">ROUND(E9*F9,2)</f>
        <v>0</v>
      </c>
      <c r="H9" s="181"/>
      <c r="I9" s="182">
        <f t="shared" ref="I9:I19" si="1">ROUND(E9*H9,2)</f>
        <v>0</v>
      </c>
      <c r="J9" s="181"/>
      <c r="K9" s="182">
        <f t="shared" ref="K9:K19" si="2">ROUND(E9*J9,2)</f>
        <v>0</v>
      </c>
      <c r="L9" s="182">
        <v>21</v>
      </c>
      <c r="M9" s="182">
        <f t="shared" ref="M9:M19" si="3">G9*(1+L9/100)</f>
        <v>0</v>
      </c>
      <c r="N9" s="180">
        <v>0</v>
      </c>
      <c r="O9" s="180">
        <f t="shared" ref="O9:O19" si="4">ROUND(E9*N9,2)</f>
        <v>0</v>
      </c>
      <c r="P9" s="180">
        <v>0</v>
      </c>
      <c r="Q9" s="180">
        <f t="shared" ref="Q9:Q19" si="5">ROUND(E9*P9,2)</f>
        <v>0</v>
      </c>
      <c r="R9" s="182"/>
      <c r="S9" s="182" t="s">
        <v>320</v>
      </c>
      <c r="T9" s="183" t="s">
        <v>219</v>
      </c>
      <c r="U9" s="158">
        <v>0</v>
      </c>
      <c r="V9" s="158">
        <f t="shared" ref="V9:V19" si="6">ROUND(E9*U9,2)</f>
        <v>0</v>
      </c>
      <c r="W9" s="158"/>
      <c r="X9" s="158" t="s">
        <v>501</v>
      </c>
      <c r="Y9" s="158" t="s">
        <v>221</v>
      </c>
      <c r="Z9" s="148"/>
      <c r="AA9" s="148"/>
      <c r="AB9" s="148"/>
      <c r="AC9" s="148"/>
      <c r="AD9" s="148"/>
      <c r="AE9" s="148"/>
      <c r="AF9" s="148"/>
      <c r="AG9" s="148" t="s">
        <v>502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">
      <c r="A10" s="177">
        <v>2</v>
      </c>
      <c r="B10" s="178" t="s">
        <v>1366</v>
      </c>
      <c r="C10" s="187" t="s">
        <v>1367</v>
      </c>
      <c r="D10" s="179" t="s">
        <v>781</v>
      </c>
      <c r="E10" s="180">
        <v>1</v>
      </c>
      <c r="F10" s="181"/>
      <c r="G10" s="182">
        <f t="shared" si="0"/>
        <v>0</v>
      </c>
      <c r="H10" s="181"/>
      <c r="I10" s="182">
        <f t="shared" si="1"/>
        <v>0</v>
      </c>
      <c r="J10" s="181"/>
      <c r="K10" s="182">
        <f t="shared" si="2"/>
        <v>0</v>
      </c>
      <c r="L10" s="182">
        <v>21</v>
      </c>
      <c r="M10" s="182">
        <f t="shared" si="3"/>
        <v>0</v>
      </c>
      <c r="N10" s="180">
        <v>0</v>
      </c>
      <c r="O10" s="180">
        <f t="shared" si="4"/>
        <v>0</v>
      </c>
      <c r="P10" s="180">
        <v>0</v>
      </c>
      <c r="Q10" s="180">
        <f t="shared" si="5"/>
        <v>0</v>
      </c>
      <c r="R10" s="182"/>
      <c r="S10" s="182" t="s">
        <v>320</v>
      </c>
      <c r="T10" s="183" t="s">
        <v>219</v>
      </c>
      <c r="U10" s="158">
        <v>0</v>
      </c>
      <c r="V10" s="158">
        <f t="shared" si="6"/>
        <v>0</v>
      </c>
      <c r="W10" s="158"/>
      <c r="X10" s="158" t="s">
        <v>501</v>
      </c>
      <c r="Y10" s="158" t="s">
        <v>221</v>
      </c>
      <c r="Z10" s="148"/>
      <c r="AA10" s="148"/>
      <c r="AB10" s="148"/>
      <c r="AC10" s="148"/>
      <c r="AD10" s="148"/>
      <c r="AE10" s="148"/>
      <c r="AF10" s="148"/>
      <c r="AG10" s="148" t="s">
        <v>502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77">
        <v>3</v>
      </c>
      <c r="B11" s="178" t="s">
        <v>1368</v>
      </c>
      <c r="C11" s="187" t="s">
        <v>1369</v>
      </c>
      <c r="D11" s="179" t="s">
        <v>781</v>
      </c>
      <c r="E11" s="180">
        <v>1</v>
      </c>
      <c r="F11" s="181"/>
      <c r="G11" s="182">
        <f t="shared" si="0"/>
        <v>0</v>
      </c>
      <c r="H11" s="181"/>
      <c r="I11" s="182">
        <f t="shared" si="1"/>
        <v>0</v>
      </c>
      <c r="J11" s="181"/>
      <c r="K11" s="182">
        <f t="shared" si="2"/>
        <v>0</v>
      </c>
      <c r="L11" s="182">
        <v>21</v>
      </c>
      <c r="M11" s="182">
        <f t="shared" si="3"/>
        <v>0</v>
      </c>
      <c r="N11" s="180">
        <v>0</v>
      </c>
      <c r="O11" s="180">
        <f t="shared" si="4"/>
        <v>0</v>
      </c>
      <c r="P11" s="180">
        <v>0</v>
      </c>
      <c r="Q11" s="180">
        <f t="shared" si="5"/>
        <v>0</v>
      </c>
      <c r="R11" s="182"/>
      <c r="S11" s="182" t="s">
        <v>320</v>
      </c>
      <c r="T11" s="183" t="s">
        <v>219</v>
      </c>
      <c r="U11" s="158">
        <v>0</v>
      </c>
      <c r="V11" s="158">
        <f t="shared" si="6"/>
        <v>0</v>
      </c>
      <c r="W11" s="158"/>
      <c r="X11" s="158" t="s">
        <v>230</v>
      </c>
      <c r="Y11" s="158" t="s">
        <v>221</v>
      </c>
      <c r="Z11" s="148"/>
      <c r="AA11" s="148"/>
      <c r="AB11" s="148"/>
      <c r="AC11" s="148"/>
      <c r="AD11" s="148"/>
      <c r="AE11" s="148"/>
      <c r="AF11" s="148"/>
      <c r="AG11" s="148" t="s">
        <v>782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77">
        <v>4</v>
      </c>
      <c r="B12" s="178" t="s">
        <v>1370</v>
      </c>
      <c r="C12" s="187" t="s">
        <v>1371</v>
      </c>
      <c r="D12" s="179" t="s">
        <v>781</v>
      </c>
      <c r="E12" s="180">
        <v>1</v>
      </c>
      <c r="F12" s="181"/>
      <c r="G12" s="182">
        <f t="shared" si="0"/>
        <v>0</v>
      </c>
      <c r="H12" s="181"/>
      <c r="I12" s="182">
        <f t="shared" si="1"/>
        <v>0</v>
      </c>
      <c r="J12" s="181"/>
      <c r="K12" s="182">
        <f t="shared" si="2"/>
        <v>0</v>
      </c>
      <c r="L12" s="182">
        <v>21</v>
      </c>
      <c r="M12" s="182">
        <f t="shared" si="3"/>
        <v>0</v>
      </c>
      <c r="N12" s="180">
        <v>0</v>
      </c>
      <c r="O12" s="180">
        <f t="shared" si="4"/>
        <v>0</v>
      </c>
      <c r="P12" s="180">
        <v>0</v>
      </c>
      <c r="Q12" s="180">
        <f t="shared" si="5"/>
        <v>0</v>
      </c>
      <c r="R12" s="182"/>
      <c r="S12" s="182" t="s">
        <v>320</v>
      </c>
      <c r="T12" s="183" t="s">
        <v>219</v>
      </c>
      <c r="U12" s="158">
        <v>0</v>
      </c>
      <c r="V12" s="158">
        <f t="shared" si="6"/>
        <v>0</v>
      </c>
      <c r="W12" s="158"/>
      <c r="X12" s="158" t="s">
        <v>501</v>
      </c>
      <c r="Y12" s="158" t="s">
        <v>221</v>
      </c>
      <c r="Z12" s="148"/>
      <c r="AA12" s="148"/>
      <c r="AB12" s="148"/>
      <c r="AC12" s="148"/>
      <c r="AD12" s="148"/>
      <c r="AE12" s="148"/>
      <c r="AF12" s="148"/>
      <c r="AG12" s="148" t="s">
        <v>502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77">
        <v>5</v>
      </c>
      <c r="B13" s="178" t="s">
        <v>1372</v>
      </c>
      <c r="C13" s="187" t="s">
        <v>1373</v>
      </c>
      <c r="D13" s="179" t="s">
        <v>781</v>
      </c>
      <c r="E13" s="180">
        <v>2</v>
      </c>
      <c r="F13" s="181"/>
      <c r="G13" s="182">
        <f t="shared" si="0"/>
        <v>0</v>
      </c>
      <c r="H13" s="181"/>
      <c r="I13" s="182">
        <f t="shared" si="1"/>
        <v>0</v>
      </c>
      <c r="J13" s="181"/>
      <c r="K13" s="182">
        <f t="shared" si="2"/>
        <v>0</v>
      </c>
      <c r="L13" s="182">
        <v>21</v>
      </c>
      <c r="M13" s="182">
        <f t="shared" si="3"/>
        <v>0</v>
      </c>
      <c r="N13" s="180">
        <v>0</v>
      </c>
      <c r="O13" s="180">
        <f t="shared" si="4"/>
        <v>0</v>
      </c>
      <c r="P13" s="180">
        <v>0</v>
      </c>
      <c r="Q13" s="180">
        <f t="shared" si="5"/>
        <v>0</v>
      </c>
      <c r="R13" s="182"/>
      <c r="S13" s="182" t="s">
        <v>320</v>
      </c>
      <c r="T13" s="183" t="s">
        <v>219</v>
      </c>
      <c r="U13" s="158">
        <v>0</v>
      </c>
      <c r="V13" s="158">
        <f t="shared" si="6"/>
        <v>0</v>
      </c>
      <c r="W13" s="158"/>
      <c r="X13" s="158" t="s">
        <v>501</v>
      </c>
      <c r="Y13" s="158" t="s">
        <v>221</v>
      </c>
      <c r="Z13" s="148"/>
      <c r="AA13" s="148"/>
      <c r="AB13" s="148"/>
      <c r="AC13" s="148"/>
      <c r="AD13" s="148"/>
      <c r="AE13" s="148"/>
      <c r="AF13" s="148"/>
      <c r="AG13" s="148" t="s">
        <v>502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">
      <c r="A14" s="177">
        <v>6</v>
      </c>
      <c r="B14" s="178" t="s">
        <v>1374</v>
      </c>
      <c r="C14" s="187" t="s">
        <v>1375</v>
      </c>
      <c r="D14" s="179" t="s">
        <v>1286</v>
      </c>
      <c r="E14" s="180">
        <v>10</v>
      </c>
      <c r="F14" s="181"/>
      <c r="G14" s="182">
        <f t="shared" si="0"/>
        <v>0</v>
      </c>
      <c r="H14" s="181"/>
      <c r="I14" s="182">
        <f t="shared" si="1"/>
        <v>0</v>
      </c>
      <c r="J14" s="181"/>
      <c r="K14" s="182">
        <f t="shared" si="2"/>
        <v>0</v>
      </c>
      <c r="L14" s="182">
        <v>21</v>
      </c>
      <c r="M14" s="182">
        <f t="shared" si="3"/>
        <v>0</v>
      </c>
      <c r="N14" s="180">
        <v>0</v>
      </c>
      <c r="O14" s="180">
        <f t="shared" si="4"/>
        <v>0</v>
      </c>
      <c r="P14" s="180">
        <v>0</v>
      </c>
      <c r="Q14" s="180">
        <f t="shared" si="5"/>
        <v>0</v>
      </c>
      <c r="R14" s="182"/>
      <c r="S14" s="182" t="s">
        <v>320</v>
      </c>
      <c r="T14" s="183" t="s">
        <v>219</v>
      </c>
      <c r="U14" s="158">
        <v>0</v>
      </c>
      <c r="V14" s="158">
        <f t="shared" si="6"/>
        <v>0</v>
      </c>
      <c r="W14" s="158"/>
      <c r="X14" s="158" t="s">
        <v>501</v>
      </c>
      <c r="Y14" s="158" t="s">
        <v>221</v>
      </c>
      <c r="Z14" s="148"/>
      <c r="AA14" s="148"/>
      <c r="AB14" s="148"/>
      <c r="AC14" s="148"/>
      <c r="AD14" s="148"/>
      <c r="AE14" s="148"/>
      <c r="AF14" s="148"/>
      <c r="AG14" s="148" t="s">
        <v>502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77">
        <v>7</v>
      </c>
      <c r="B15" s="178" t="s">
        <v>1376</v>
      </c>
      <c r="C15" s="187" t="s">
        <v>1377</v>
      </c>
      <c r="D15" s="179" t="s">
        <v>264</v>
      </c>
      <c r="E15" s="180">
        <v>2</v>
      </c>
      <c r="F15" s="181"/>
      <c r="G15" s="182">
        <f t="shared" si="0"/>
        <v>0</v>
      </c>
      <c r="H15" s="181"/>
      <c r="I15" s="182">
        <f t="shared" si="1"/>
        <v>0</v>
      </c>
      <c r="J15" s="181"/>
      <c r="K15" s="182">
        <f t="shared" si="2"/>
        <v>0</v>
      </c>
      <c r="L15" s="182">
        <v>21</v>
      </c>
      <c r="M15" s="182">
        <f t="shared" si="3"/>
        <v>0</v>
      </c>
      <c r="N15" s="180">
        <v>0</v>
      </c>
      <c r="O15" s="180">
        <f t="shared" si="4"/>
        <v>0</v>
      </c>
      <c r="P15" s="180">
        <v>0</v>
      </c>
      <c r="Q15" s="180">
        <f t="shared" si="5"/>
        <v>0</v>
      </c>
      <c r="R15" s="182"/>
      <c r="S15" s="182" t="s">
        <v>320</v>
      </c>
      <c r="T15" s="183" t="s">
        <v>219</v>
      </c>
      <c r="U15" s="158">
        <v>0</v>
      </c>
      <c r="V15" s="158">
        <f t="shared" si="6"/>
        <v>0</v>
      </c>
      <c r="W15" s="158"/>
      <c r="X15" s="158" t="s">
        <v>501</v>
      </c>
      <c r="Y15" s="158" t="s">
        <v>221</v>
      </c>
      <c r="Z15" s="148"/>
      <c r="AA15" s="148"/>
      <c r="AB15" s="148"/>
      <c r="AC15" s="148"/>
      <c r="AD15" s="148"/>
      <c r="AE15" s="148"/>
      <c r="AF15" s="148"/>
      <c r="AG15" s="148" t="s">
        <v>502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ht="22.5" outlineLevel="1" x14ac:dyDescent="0.2">
      <c r="A16" s="177">
        <v>8</v>
      </c>
      <c r="B16" s="178" t="s">
        <v>1378</v>
      </c>
      <c r="C16" s="187" t="s">
        <v>1379</v>
      </c>
      <c r="D16" s="179" t="s">
        <v>916</v>
      </c>
      <c r="E16" s="180">
        <v>1</v>
      </c>
      <c r="F16" s="181"/>
      <c r="G16" s="182">
        <f t="shared" si="0"/>
        <v>0</v>
      </c>
      <c r="H16" s="181"/>
      <c r="I16" s="182">
        <f t="shared" si="1"/>
        <v>0</v>
      </c>
      <c r="J16" s="181"/>
      <c r="K16" s="182">
        <f t="shared" si="2"/>
        <v>0</v>
      </c>
      <c r="L16" s="182">
        <v>21</v>
      </c>
      <c r="M16" s="182">
        <f t="shared" si="3"/>
        <v>0</v>
      </c>
      <c r="N16" s="180">
        <v>0</v>
      </c>
      <c r="O16" s="180">
        <f t="shared" si="4"/>
        <v>0</v>
      </c>
      <c r="P16" s="180">
        <v>0</v>
      </c>
      <c r="Q16" s="180">
        <f t="shared" si="5"/>
        <v>0</v>
      </c>
      <c r="R16" s="182"/>
      <c r="S16" s="182" t="s">
        <v>320</v>
      </c>
      <c r="T16" s="183" t="s">
        <v>219</v>
      </c>
      <c r="U16" s="158">
        <v>0</v>
      </c>
      <c r="V16" s="158">
        <f t="shared" si="6"/>
        <v>0</v>
      </c>
      <c r="W16" s="158"/>
      <c r="X16" s="158" t="s">
        <v>230</v>
      </c>
      <c r="Y16" s="158" t="s">
        <v>221</v>
      </c>
      <c r="Z16" s="148"/>
      <c r="AA16" s="148"/>
      <c r="AB16" s="148"/>
      <c r="AC16" s="148"/>
      <c r="AD16" s="148"/>
      <c r="AE16" s="148"/>
      <c r="AF16" s="148"/>
      <c r="AG16" s="148" t="s">
        <v>782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">
      <c r="A17" s="177">
        <v>9</v>
      </c>
      <c r="B17" s="178" t="s">
        <v>1380</v>
      </c>
      <c r="C17" s="187" t="s">
        <v>1311</v>
      </c>
      <c r="D17" s="179" t="s">
        <v>916</v>
      </c>
      <c r="E17" s="180">
        <v>1</v>
      </c>
      <c r="F17" s="181"/>
      <c r="G17" s="182">
        <f t="shared" si="0"/>
        <v>0</v>
      </c>
      <c r="H17" s="181"/>
      <c r="I17" s="182">
        <f t="shared" si="1"/>
        <v>0</v>
      </c>
      <c r="J17" s="181"/>
      <c r="K17" s="182">
        <f t="shared" si="2"/>
        <v>0</v>
      </c>
      <c r="L17" s="182">
        <v>21</v>
      </c>
      <c r="M17" s="182">
        <f t="shared" si="3"/>
        <v>0</v>
      </c>
      <c r="N17" s="180">
        <v>0</v>
      </c>
      <c r="O17" s="180">
        <f t="shared" si="4"/>
        <v>0</v>
      </c>
      <c r="P17" s="180">
        <v>0</v>
      </c>
      <c r="Q17" s="180">
        <f t="shared" si="5"/>
        <v>0</v>
      </c>
      <c r="R17" s="182"/>
      <c r="S17" s="182" t="s">
        <v>320</v>
      </c>
      <c r="T17" s="183" t="s">
        <v>219</v>
      </c>
      <c r="U17" s="158">
        <v>0</v>
      </c>
      <c r="V17" s="158">
        <f t="shared" si="6"/>
        <v>0</v>
      </c>
      <c r="W17" s="158"/>
      <c r="X17" s="158" t="s">
        <v>501</v>
      </c>
      <c r="Y17" s="158" t="s">
        <v>221</v>
      </c>
      <c r="Z17" s="148"/>
      <c r="AA17" s="148"/>
      <c r="AB17" s="148"/>
      <c r="AC17" s="148"/>
      <c r="AD17" s="148"/>
      <c r="AE17" s="148"/>
      <c r="AF17" s="148"/>
      <c r="AG17" s="148" t="s">
        <v>502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">
      <c r="A18" s="177">
        <v>10</v>
      </c>
      <c r="B18" s="178" t="s">
        <v>1381</v>
      </c>
      <c r="C18" s="187" t="s">
        <v>1362</v>
      </c>
      <c r="D18" s="179" t="s">
        <v>916</v>
      </c>
      <c r="E18" s="180">
        <v>1</v>
      </c>
      <c r="F18" s="181"/>
      <c r="G18" s="182">
        <f t="shared" si="0"/>
        <v>0</v>
      </c>
      <c r="H18" s="181"/>
      <c r="I18" s="182">
        <f t="shared" si="1"/>
        <v>0</v>
      </c>
      <c r="J18" s="181"/>
      <c r="K18" s="182">
        <f t="shared" si="2"/>
        <v>0</v>
      </c>
      <c r="L18" s="182">
        <v>21</v>
      </c>
      <c r="M18" s="182">
        <f t="shared" si="3"/>
        <v>0</v>
      </c>
      <c r="N18" s="180">
        <v>0</v>
      </c>
      <c r="O18" s="180">
        <f t="shared" si="4"/>
        <v>0</v>
      </c>
      <c r="P18" s="180">
        <v>0</v>
      </c>
      <c r="Q18" s="180">
        <f t="shared" si="5"/>
        <v>0</v>
      </c>
      <c r="R18" s="182"/>
      <c r="S18" s="182" t="s">
        <v>320</v>
      </c>
      <c r="T18" s="183" t="s">
        <v>219</v>
      </c>
      <c r="U18" s="158">
        <v>0</v>
      </c>
      <c r="V18" s="158">
        <f t="shared" si="6"/>
        <v>0</v>
      </c>
      <c r="W18" s="158"/>
      <c r="X18" s="158" t="s">
        <v>230</v>
      </c>
      <c r="Y18" s="158" t="s">
        <v>221</v>
      </c>
      <c r="Z18" s="148"/>
      <c r="AA18" s="148"/>
      <c r="AB18" s="148"/>
      <c r="AC18" s="148"/>
      <c r="AD18" s="148"/>
      <c r="AE18" s="148"/>
      <c r="AF18" s="148"/>
      <c r="AG18" s="148" t="s">
        <v>782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">
      <c r="A19" s="169">
        <v>11</v>
      </c>
      <c r="B19" s="170" t="s">
        <v>1382</v>
      </c>
      <c r="C19" s="185" t="s">
        <v>1314</v>
      </c>
      <c r="D19" s="171" t="s">
        <v>916</v>
      </c>
      <c r="E19" s="172">
        <v>1</v>
      </c>
      <c r="F19" s="173"/>
      <c r="G19" s="174">
        <f t="shared" si="0"/>
        <v>0</v>
      </c>
      <c r="H19" s="173"/>
      <c r="I19" s="174">
        <f t="shared" si="1"/>
        <v>0</v>
      </c>
      <c r="J19" s="173"/>
      <c r="K19" s="174">
        <f t="shared" si="2"/>
        <v>0</v>
      </c>
      <c r="L19" s="174">
        <v>21</v>
      </c>
      <c r="M19" s="174">
        <f t="shared" si="3"/>
        <v>0</v>
      </c>
      <c r="N19" s="172">
        <v>0</v>
      </c>
      <c r="O19" s="172">
        <f t="shared" si="4"/>
        <v>0</v>
      </c>
      <c r="P19" s="172">
        <v>0</v>
      </c>
      <c r="Q19" s="172">
        <f t="shared" si="5"/>
        <v>0</v>
      </c>
      <c r="R19" s="174"/>
      <c r="S19" s="174" t="s">
        <v>320</v>
      </c>
      <c r="T19" s="175" t="s">
        <v>219</v>
      </c>
      <c r="U19" s="158">
        <v>0</v>
      </c>
      <c r="V19" s="158">
        <f t="shared" si="6"/>
        <v>0</v>
      </c>
      <c r="W19" s="158"/>
      <c r="X19" s="158" t="s">
        <v>501</v>
      </c>
      <c r="Y19" s="158" t="s">
        <v>221</v>
      </c>
      <c r="Z19" s="148"/>
      <c r="AA19" s="148"/>
      <c r="AB19" s="148"/>
      <c r="AC19" s="148"/>
      <c r="AD19" s="148"/>
      <c r="AE19" s="148"/>
      <c r="AF19" s="148"/>
      <c r="AG19" s="148" t="s">
        <v>502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x14ac:dyDescent="0.2">
      <c r="A20" s="3"/>
      <c r="B20" s="4"/>
      <c r="C20" s="188"/>
      <c r="D20" s="6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AE20">
        <v>12</v>
      </c>
      <c r="AF20">
        <v>21</v>
      </c>
      <c r="AG20" t="s">
        <v>198</v>
      </c>
    </row>
    <row r="21" spans="1:60" x14ac:dyDescent="0.2">
      <c r="A21" s="151"/>
      <c r="B21" s="152" t="s">
        <v>29</v>
      </c>
      <c r="C21" s="189"/>
      <c r="D21" s="153"/>
      <c r="E21" s="154"/>
      <c r="F21" s="154"/>
      <c r="G21" s="168">
        <f>G8</f>
        <v>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AE21">
        <f>SUMIF(L7:L19,AE20,G7:G19)</f>
        <v>0</v>
      </c>
      <c r="AF21">
        <f>SUMIF(L7:L19,AF20,G7:G19)</f>
        <v>0</v>
      </c>
      <c r="AG21" t="s">
        <v>777</v>
      </c>
    </row>
    <row r="22" spans="1:60" x14ac:dyDescent="0.2">
      <c r="C22" s="190"/>
      <c r="D22" s="10"/>
      <c r="AG22" t="s">
        <v>778</v>
      </c>
    </row>
    <row r="23" spans="1:60" x14ac:dyDescent="0.2">
      <c r="D23" s="10"/>
    </row>
    <row r="24" spans="1:60" x14ac:dyDescent="0.2">
      <c r="D24" s="10"/>
    </row>
    <row r="25" spans="1:60" x14ac:dyDescent="0.2">
      <c r="D25" s="10"/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qOO9oPq9EdqkWPP0e082dT98s80TtC9aa0mJsgHQue1l4nd7MqBvEAgaAzN9udUKRlsXDaH4bmer+NrWqq7kTw==" saltValue="tW32t3oFp8FdS0jCbX7F7Q==" spinCount="100000" sheet="1" formatRows="0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xSplit="1" topLeftCell="B1" activePane="topRight" state="frozen"/>
      <selection activeCell="A8" sqref="A8"/>
      <selection pane="topRight" activeCell="F9" sqref="F9"/>
    </sheetView>
  </sheetViews>
  <sheetFormatPr defaultRowHeight="12.75" outlineLevelRow="1" x14ac:dyDescent="0.2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0" t="s">
        <v>185</v>
      </c>
      <c r="B1" s="250"/>
      <c r="C1" s="250"/>
      <c r="D1" s="250"/>
      <c r="E1" s="250"/>
      <c r="F1" s="250"/>
      <c r="G1" s="250"/>
      <c r="AG1" t="s">
        <v>186</v>
      </c>
    </row>
    <row r="2" spans="1:60" ht="25.15" customHeight="1" x14ac:dyDescent="0.2">
      <c r="A2" s="140" t="s">
        <v>7</v>
      </c>
      <c r="B2" s="49" t="s">
        <v>43</v>
      </c>
      <c r="C2" s="251" t="s">
        <v>44</v>
      </c>
      <c r="D2" s="252"/>
      <c r="E2" s="252"/>
      <c r="F2" s="252"/>
      <c r="G2" s="253"/>
      <c r="AG2" t="s">
        <v>187</v>
      </c>
    </row>
    <row r="3" spans="1:60" ht="25.15" customHeight="1" x14ac:dyDescent="0.2">
      <c r="A3" s="140" t="s">
        <v>8</v>
      </c>
      <c r="B3" s="49" t="s">
        <v>50</v>
      </c>
      <c r="C3" s="251" t="s">
        <v>66</v>
      </c>
      <c r="D3" s="252"/>
      <c r="E3" s="252"/>
      <c r="F3" s="252"/>
      <c r="G3" s="253"/>
      <c r="AC3" s="121" t="s">
        <v>187</v>
      </c>
      <c r="AG3" t="s">
        <v>188</v>
      </c>
    </row>
    <row r="4" spans="1:60" ht="25.15" customHeight="1" x14ac:dyDescent="0.2">
      <c r="A4" s="141" t="s">
        <v>9</v>
      </c>
      <c r="B4" s="142" t="s">
        <v>67</v>
      </c>
      <c r="C4" s="254" t="s">
        <v>68</v>
      </c>
      <c r="D4" s="255"/>
      <c r="E4" s="255"/>
      <c r="F4" s="255"/>
      <c r="G4" s="256"/>
      <c r="AG4" t="s">
        <v>189</v>
      </c>
    </row>
    <row r="5" spans="1:60" x14ac:dyDescent="0.2">
      <c r="D5" s="10"/>
    </row>
    <row r="6" spans="1:60" ht="38.25" x14ac:dyDescent="0.2">
      <c r="A6" s="144" t="s">
        <v>190</v>
      </c>
      <c r="B6" s="146" t="s">
        <v>191</v>
      </c>
      <c r="C6" s="146" t="s">
        <v>192</v>
      </c>
      <c r="D6" s="145" t="s">
        <v>193</v>
      </c>
      <c r="E6" s="144" t="s">
        <v>194</v>
      </c>
      <c r="F6" s="143" t="s">
        <v>195</v>
      </c>
      <c r="G6" s="144" t="s">
        <v>29</v>
      </c>
      <c r="H6" s="147" t="s">
        <v>30</v>
      </c>
      <c r="I6" s="147" t="s">
        <v>196</v>
      </c>
      <c r="J6" s="147" t="s">
        <v>31</v>
      </c>
      <c r="K6" s="147" t="s">
        <v>197</v>
      </c>
      <c r="L6" s="147" t="s">
        <v>198</v>
      </c>
      <c r="M6" s="147" t="s">
        <v>199</v>
      </c>
      <c r="N6" s="147" t="s">
        <v>200</v>
      </c>
      <c r="O6" s="147" t="s">
        <v>201</v>
      </c>
      <c r="P6" s="147" t="s">
        <v>202</v>
      </c>
      <c r="Q6" s="147" t="s">
        <v>203</v>
      </c>
      <c r="R6" s="147" t="s">
        <v>204</v>
      </c>
      <c r="S6" s="147" t="s">
        <v>205</v>
      </c>
      <c r="T6" s="147" t="s">
        <v>206</v>
      </c>
      <c r="U6" s="147" t="s">
        <v>207</v>
      </c>
      <c r="V6" s="147" t="s">
        <v>208</v>
      </c>
      <c r="W6" s="147" t="s">
        <v>209</v>
      </c>
      <c r="X6" s="147" t="s">
        <v>210</v>
      </c>
      <c r="Y6" s="147" t="s">
        <v>211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2" t="s">
        <v>212</v>
      </c>
      <c r="B8" s="163" t="s">
        <v>181</v>
      </c>
      <c r="C8" s="184" t="s">
        <v>182</v>
      </c>
      <c r="D8" s="164"/>
      <c r="E8" s="165"/>
      <c r="F8" s="166"/>
      <c r="G8" s="166">
        <f>SUMIF(AG9:AG11,"&lt;&gt;NOR",G9:G11)</f>
        <v>0</v>
      </c>
      <c r="H8" s="166"/>
      <c r="I8" s="166">
        <f>SUM(I9:I11)</f>
        <v>0</v>
      </c>
      <c r="J8" s="166"/>
      <c r="K8" s="166">
        <f>SUM(K9:K11)</f>
        <v>0</v>
      </c>
      <c r="L8" s="166"/>
      <c r="M8" s="166">
        <f>SUM(M9:M11)</f>
        <v>0</v>
      </c>
      <c r="N8" s="165"/>
      <c r="O8" s="165">
        <f>SUM(O9:O11)</f>
        <v>1.79</v>
      </c>
      <c r="P8" s="165"/>
      <c r="Q8" s="165">
        <f>SUM(Q9:Q11)</f>
        <v>0</v>
      </c>
      <c r="R8" s="166"/>
      <c r="S8" s="166"/>
      <c r="T8" s="167"/>
      <c r="U8" s="161"/>
      <c r="V8" s="161">
        <f>SUM(V9:V11)</f>
        <v>337</v>
      </c>
      <c r="W8" s="161"/>
      <c r="X8" s="161"/>
      <c r="Y8" s="161"/>
      <c r="AG8" t="s">
        <v>213</v>
      </c>
    </row>
    <row r="9" spans="1:60" outlineLevel="1" x14ac:dyDescent="0.2">
      <c r="A9" s="177">
        <v>1</v>
      </c>
      <c r="B9" s="178" t="s">
        <v>1383</v>
      </c>
      <c r="C9" s="187" t="s">
        <v>1384</v>
      </c>
      <c r="D9" s="179" t="s">
        <v>341</v>
      </c>
      <c r="E9" s="180">
        <v>1</v>
      </c>
      <c r="F9" s="181"/>
      <c r="G9" s="182">
        <f>ROUND(E9*F9,2)</f>
        <v>0</v>
      </c>
      <c r="H9" s="181"/>
      <c r="I9" s="182">
        <f>ROUND(E9*H9,2)</f>
        <v>0</v>
      </c>
      <c r="J9" s="181"/>
      <c r="K9" s="182">
        <f>ROUND(E9*J9,2)</f>
        <v>0</v>
      </c>
      <c r="L9" s="182">
        <v>21</v>
      </c>
      <c r="M9" s="182">
        <f>G9*(1+L9/100)</f>
        <v>0</v>
      </c>
      <c r="N9" s="180">
        <v>0.56999999999999995</v>
      </c>
      <c r="O9" s="180">
        <f>ROUND(E9*N9,2)</f>
        <v>0.56999999999999995</v>
      </c>
      <c r="P9" s="180">
        <v>0</v>
      </c>
      <c r="Q9" s="180">
        <f>ROUND(E9*P9,2)</f>
        <v>0</v>
      </c>
      <c r="R9" s="182"/>
      <c r="S9" s="182" t="s">
        <v>320</v>
      </c>
      <c r="T9" s="183" t="s">
        <v>219</v>
      </c>
      <c r="U9" s="158">
        <v>99</v>
      </c>
      <c r="V9" s="158">
        <f>ROUND(E9*U9,2)</f>
        <v>99</v>
      </c>
      <c r="W9" s="158"/>
      <c r="X9" s="158" t="s">
        <v>220</v>
      </c>
      <c r="Y9" s="158" t="s">
        <v>221</v>
      </c>
      <c r="Z9" s="148"/>
      <c r="AA9" s="148"/>
      <c r="AB9" s="148"/>
      <c r="AC9" s="148"/>
      <c r="AD9" s="148"/>
      <c r="AE9" s="148"/>
      <c r="AF9" s="148"/>
      <c r="AG9" s="148" t="s">
        <v>222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">
      <c r="A10" s="177">
        <v>2</v>
      </c>
      <c r="B10" s="178" t="s">
        <v>1385</v>
      </c>
      <c r="C10" s="187" t="s">
        <v>1386</v>
      </c>
      <c r="D10" s="179" t="s">
        <v>341</v>
      </c>
      <c r="E10" s="180">
        <v>1</v>
      </c>
      <c r="F10" s="181"/>
      <c r="G10" s="182">
        <f>ROUND(E10*F10,2)</f>
        <v>0</v>
      </c>
      <c r="H10" s="181"/>
      <c r="I10" s="182">
        <f>ROUND(E10*H10,2)</f>
        <v>0</v>
      </c>
      <c r="J10" s="181"/>
      <c r="K10" s="182">
        <f>ROUND(E10*J10,2)</f>
        <v>0</v>
      </c>
      <c r="L10" s="182">
        <v>21</v>
      </c>
      <c r="M10" s="182">
        <f>G10*(1+L10/100)</f>
        <v>0</v>
      </c>
      <c r="N10" s="180">
        <v>0.60799999999999998</v>
      </c>
      <c r="O10" s="180">
        <f>ROUND(E10*N10,2)</f>
        <v>0.61</v>
      </c>
      <c r="P10" s="180">
        <v>0</v>
      </c>
      <c r="Q10" s="180">
        <f>ROUND(E10*P10,2)</f>
        <v>0</v>
      </c>
      <c r="R10" s="182"/>
      <c r="S10" s="182" t="s">
        <v>320</v>
      </c>
      <c r="T10" s="183" t="s">
        <v>219</v>
      </c>
      <c r="U10" s="158">
        <v>119</v>
      </c>
      <c r="V10" s="158">
        <f>ROUND(E10*U10,2)</f>
        <v>119</v>
      </c>
      <c r="W10" s="158"/>
      <c r="X10" s="158" t="s">
        <v>220</v>
      </c>
      <c r="Y10" s="158" t="s">
        <v>221</v>
      </c>
      <c r="Z10" s="148"/>
      <c r="AA10" s="148"/>
      <c r="AB10" s="148"/>
      <c r="AC10" s="148"/>
      <c r="AD10" s="148"/>
      <c r="AE10" s="148"/>
      <c r="AF10" s="148"/>
      <c r="AG10" s="148" t="s">
        <v>222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69">
        <v>3</v>
      </c>
      <c r="B11" s="170" t="s">
        <v>1387</v>
      </c>
      <c r="C11" s="185" t="s">
        <v>1388</v>
      </c>
      <c r="D11" s="171" t="s">
        <v>341</v>
      </c>
      <c r="E11" s="172">
        <v>1</v>
      </c>
      <c r="F11" s="173"/>
      <c r="G11" s="174">
        <f>ROUND(E11*F11,2)</f>
        <v>0</v>
      </c>
      <c r="H11" s="173"/>
      <c r="I11" s="174">
        <f>ROUND(E11*H11,2)</f>
        <v>0</v>
      </c>
      <c r="J11" s="173"/>
      <c r="K11" s="174">
        <f>ROUND(E11*J11,2)</f>
        <v>0</v>
      </c>
      <c r="L11" s="174">
        <v>21</v>
      </c>
      <c r="M11" s="174">
        <f>G11*(1+L11/100)</f>
        <v>0</v>
      </c>
      <c r="N11" s="172">
        <v>0.60799999999999998</v>
      </c>
      <c r="O11" s="172">
        <f>ROUND(E11*N11,2)</f>
        <v>0.61</v>
      </c>
      <c r="P11" s="172">
        <v>0</v>
      </c>
      <c r="Q11" s="172">
        <f>ROUND(E11*P11,2)</f>
        <v>0</v>
      </c>
      <c r="R11" s="174"/>
      <c r="S11" s="174" t="s">
        <v>320</v>
      </c>
      <c r="T11" s="175" t="s">
        <v>219</v>
      </c>
      <c r="U11" s="158">
        <v>119</v>
      </c>
      <c r="V11" s="158">
        <f>ROUND(E11*U11,2)</f>
        <v>119</v>
      </c>
      <c r="W11" s="158"/>
      <c r="X11" s="158" t="s">
        <v>220</v>
      </c>
      <c r="Y11" s="158" t="s">
        <v>221</v>
      </c>
      <c r="Z11" s="148"/>
      <c r="AA11" s="148"/>
      <c r="AB11" s="148"/>
      <c r="AC11" s="148"/>
      <c r="AD11" s="148"/>
      <c r="AE11" s="148"/>
      <c r="AF11" s="148"/>
      <c r="AG11" s="148" t="s">
        <v>222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x14ac:dyDescent="0.2">
      <c r="A12" s="3"/>
      <c r="B12" s="4"/>
      <c r="C12" s="188"/>
      <c r="D12" s="6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AE12">
        <v>12</v>
      </c>
      <c r="AF12">
        <v>21</v>
      </c>
      <c r="AG12" t="s">
        <v>198</v>
      </c>
    </row>
    <row r="13" spans="1:60" x14ac:dyDescent="0.2">
      <c r="A13" s="151"/>
      <c r="B13" s="152" t="s">
        <v>29</v>
      </c>
      <c r="C13" s="189"/>
      <c r="D13" s="153"/>
      <c r="E13" s="154"/>
      <c r="F13" s="154"/>
      <c r="G13" s="168">
        <f>G8</f>
        <v>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AE13">
        <f>SUMIF(L7:L11,AE12,G7:G11)</f>
        <v>0</v>
      </c>
      <c r="AF13">
        <f>SUMIF(L7:L11,AF12,G7:G11)</f>
        <v>0</v>
      </c>
      <c r="AG13" t="s">
        <v>777</v>
      </c>
    </row>
    <row r="14" spans="1:60" x14ac:dyDescent="0.2">
      <c r="C14" s="190"/>
      <c r="D14" s="10"/>
      <c r="AG14" t="s">
        <v>778</v>
      </c>
    </row>
    <row r="15" spans="1:60" x14ac:dyDescent="0.2">
      <c r="D15" s="10"/>
    </row>
    <row r="16" spans="1:60" x14ac:dyDescent="0.2">
      <c r="D16" s="10"/>
    </row>
    <row r="17" spans="4:4" x14ac:dyDescent="0.2">
      <c r="D17" s="10"/>
    </row>
    <row r="18" spans="4:4" x14ac:dyDescent="0.2">
      <c r="D18" s="10"/>
    </row>
    <row r="19" spans="4:4" x14ac:dyDescent="0.2">
      <c r="D19" s="10"/>
    </row>
    <row r="20" spans="4:4" x14ac:dyDescent="0.2">
      <c r="D20" s="10"/>
    </row>
    <row r="21" spans="4:4" x14ac:dyDescent="0.2">
      <c r="D21" s="10"/>
    </row>
    <row r="22" spans="4:4" x14ac:dyDescent="0.2">
      <c r="D22" s="10"/>
    </row>
    <row r="23" spans="4:4" x14ac:dyDescent="0.2">
      <c r="D23" s="10"/>
    </row>
    <row r="24" spans="4:4" x14ac:dyDescent="0.2">
      <c r="D24" s="10"/>
    </row>
    <row r="25" spans="4:4" x14ac:dyDescent="0.2">
      <c r="D25" s="10"/>
    </row>
    <row r="26" spans="4:4" x14ac:dyDescent="0.2">
      <c r="D26" s="10"/>
    </row>
    <row r="27" spans="4:4" x14ac:dyDescent="0.2">
      <c r="D27" s="10"/>
    </row>
    <row r="28" spans="4:4" x14ac:dyDescent="0.2">
      <c r="D28" s="10"/>
    </row>
    <row r="29" spans="4:4" x14ac:dyDescent="0.2">
      <c r="D29" s="10"/>
    </row>
    <row r="30" spans="4:4" x14ac:dyDescent="0.2">
      <c r="D30" s="10"/>
    </row>
    <row r="31" spans="4:4" x14ac:dyDescent="0.2">
      <c r="D31" s="10"/>
    </row>
    <row r="32" spans="4:4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1zIgf+pytyq1mPlzmEMCCISLYoVkP4asoxHLM/it3RpmAEUacWY/obfn8KiDjopWbZiI+f2kxOb8gq47IaRYCQ==" saltValue="VvOhjKnYFs49rZuPP0QJmQ==" spinCount="100000" sheet="1" formatRows="0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xSplit="1" topLeftCell="B1" activePane="topRight" state="frozen"/>
      <selection activeCell="A8" sqref="A8"/>
      <selection pane="topRight" activeCell="F9" sqref="F9"/>
    </sheetView>
  </sheetViews>
  <sheetFormatPr defaultRowHeight="12.75" outlineLevelRow="1" x14ac:dyDescent="0.2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0" t="s">
        <v>185</v>
      </c>
      <c r="B1" s="250"/>
      <c r="C1" s="250"/>
      <c r="D1" s="250"/>
      <c r="E1" s="250"/>
      <c r="F1" s="250"/>
      <c r="G1" s="250"/>
      <c r="AG1" t="s">
        <v>186</v>
      </c>
    </row>
    <row r="2" spans="1:60" ht="25.15" customHeight="1" x14ac:dyDescent="0.2">
      <c r="A2" s="140" t="s">
        <v>7</v>
      </c>
      <c r="B2" s="49" t="s">
        <v>43</v>
      </c>
      <c r="C2" s="251" t="s">
        <v>44</v>
      </c>
      <c r="D2" s="252"/>
      <c r="E2" s="252"/>
      <c r="F2" s="252"/>
      <c r="G2" s="253"/>
      <c r="AG2" t="s">
        <v>187</v>
      </c>
    </row>
    <row r="3" spans="1:60" ht="25.15" customHeight="1" x14ac:dyDescent="0.2">
      <c r="A3" s="140" t="s">
        <v>8</v>
      </c>
      <c r="B3" s="49" t="s">
        <v>52</v>
      </c>
      <c r="C3" s="251" t="s">
        <v>69</v>
      </c>
      <c r="D3" s="252"/>
      <c r="E3" s="252"/>
      <c r="F3" s="252"/>
      <c r="G3" s="253"/>
      <c r="AC3" s="121" t="s">
        <v>187</v>
      </c>
      <c r="AG3" t="s">
        <v>188</v>
      </c>
    </row>
    <row r="4" spans="1:60" ht="25.15" customHeight="1" x14ac:dyDescent="0.2">
      <c r="A4" s="141" t="s">
        <v>9</v>
      </c>
      <c r="B4" s="142" t="s">
        <v>70</v>
      </c>
      <c r="C4" s="254" t="s">
        <v>28</v>
      </c>
      <c r="D4" s="255"/>
      <c r="E4" s="255"/>
      <c r="F4" s="255"/>
      <c r="G4" s="256"/>
      <c r="AG4" t="s">
        <v>189</v>
      </c>
    </row>
    <row r="5" spans="1:60" x14ac:dyDescent="0.2">
      <c r="D5" s="10"/>
    </row>
    <row r="6" spans="1:60" ht="38.25" x14ac:dyDescent="0.2">
      <c r="A6" s="144" t="s">
        <v>190</v>
      </c>
      <c r="B6" s="146" t="s">
        <v>191</v>
      </c>
      <c r="C6" s="146" t="s">
        <v>192</v>
      </c>
      <c r="D6" s="145" t="s">
        <v>193</v>
      </c>
      <c r="E6" s="144" t="s">
        <v>194</v>
      </c>
      <c r="F6" s="143" t="s">
        <v>195</v>
      </c>
      <c r="G6" s="144" t="s">
        <v>29</v>
      </c>
      <c r="H6" s="147" t="s">
        <v>30</v>
      </c>
      <c r="I6" s="147" t="s">
        <v>196</v>
      </c>
      <c r="J6" s="147" t="s">
        <v>31</v>
      </c>
      <c r="K6" s="147" t="s">
        <v>197</v>
      </c>
      <c r="L6" s="147" t="s">
        <v>198</v>
      </c>
      <c r="M6" s="147" t="s">
        <v>199</v>
      </c>
      <c r="N6" s="147" t="s">
        <v>200</v>
      </c>
      <c r="O6" s="147" t="s">
        <v>201</v>
      </c>
      <c r="P6" s="147" t="s">
        <v>202</v>
      </c>
      <c r="Q6" s="147" t="s">
        <v>203</v>
      </c>
      <c r="R6" s="147" t="s">
        <v>204</v>
      </c>
      <c r="S6" s="147" t="s">
        <v>205</v>
      </c>
      <c r="T6" s="147" t="s">
        <v>206</v>
      </c>
      <c r="U6" s="147" t="s">
        <v>207</v>
      </c>
      <c r="V6" s="147" t="s">
        <v>208</v>
      </c>
      <c r="W6" s="147" t="s">
        <v>209</v>
      </c>
      <c r="X6" s="147" t="s">
        <v>210</v>
      </c>
      <c r="Y6" s="147" t="s">
        <v>211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2" t="s">
        <v>212</v>
      </c>
      <c r="B8" s="163" t="s">
        <v>183</v>
      </c>
      <c r="C8" s="184" t="s">
        <v>27</v>
      </c>
      <c r="D8" s="164"/>
      <c r="E8" s="165"/>
      <c r="F8" s="166"/>
      <c r="G8" s="166">
        <f>SUMIF(AG9:AG11,"&lt;&gt;NOR",G9:G11)</f>
        <v>0</v>
      </c>
      <c r="H8" s="166"/>
      <c r="I8" s="166">
        <f>SUM(I9:I11)</f>
        <v>0</v>
      </c>
      <c r="J8" s="166"/>
      <c r="K8" s="166">
        <f>SUM(K9:K11)</f>
        <v>0</v>
      </c>
      <c r="L8" s="166"/>
      <c r="M8" s="166">
        <f>SUM(M9:M11)</f>
        <v>0</v>
      </c>
      <c r="N8" s="165"/>
      <c r="O8" s="165">
        <f>SUM(O9:O11)</f>
        <v>0</v>
      </c>
      <c r="P8" s="165"/>
      <c r="Q8" s="165">
        <f>SUM(Q9:Q11)</f>
        <v>0</v>
      </c>
      <c r="R8" s="166"/>
      <c r="S8" s="166"/>
      <c r="T8" s="167"/>
      <c r="U8" s="161"/>
      <c r="V8" s="161">
        <f>SUM(V9:V11)</f>
        <v>0</v>
      </c>
      <c r="W8" s="161"/>
      <c r="X8" s="161"/>
      <c r="Y8" s="161"/>
      <c r="AG8" t="s">
        <v>213</v>
      </c>
    </row>
    <row r="9" spans="1:60" outlineLevel="1" x14ac:dyDescent="0.2">
      <c r="A9" s="177">
        <v>1</v>
      </c>
      <c r="B9" s="178" t="s">
        <v>1389</v>
      </c>
      <c r="C9" s="187" t="s">
        <v>1390</v>
      </c>
      <c r="D9" s="179" t="s">
        <v>768</v>
      </c>
      <c r="E9" s="180">
        <v>1</v>
      </c>
      <c r="F9" s="181"/>
      <c r="G9" s="182">
        <f>ROUND(E9*F9,2)</f>
        <v>0</v>
      </c>
      <c r="H9" s="181"/>
      <c r="I9" s="182">
        <f>ROUND(E9*H9,2)</f>
        <v>0</v>
      </c>
      <c r="J9" s="181"/>
      <c r="K9" s="182">
        <f>ROUND(E9*J9,2)</f>
        <v>0</v>
      </c>
      <c r="L9" s="182">
        <v>21</v>
      </c>
      <c r="M9" s="182">
        <f>G9*(1+L9/100)</f>
        <v>0</v>
      </c>
      <c r="N9" s="180">
        <v>0</v>
      </c>
      <c r="O9" s="180">
        <f>ROUND(E9*N9,2)</f>
        <v>0</v>
      </c>
      <c r="P9" s="180">
        <v>0</v>
      </c>
      <c r="Q9" s="180">
        <f>ROUND(E9*P9,2)</f>
        <v>0</v>
      </c>
      <c r="R9" s="182"/>
      <c r="S9" s="182" t="s">
        <v>218</v>
      </c>
      <c r="T9" s="183" t="s">
        <v>219</v>
      </c>
      <c r="U9" s="158">
        <v>0</v>
      </c>
      <c r="V9" s="158">
        <f>ROUND(E9*U9,2)</f>
        <v>0</v>
      </c>
      <c r="W9" s="158"/>
      <c r="X9" s="158" t="s">
        <v>769</v>
      </c>
      <c r="Y9" s="158" t="s">
        <v>221</v>
      </c>
      <c r="Z9" s="148"/>
      <c r="AA9" s="148"/>
      <c r="AB9" s="148"/>
      <c r="AC9" s="148"/>
      <c r="AD9" s="148"/>
      <c r="AE9" s="148"/>
      <c r="AF9" s="148"/>
      <c r="AG9" s="148" t="s">
        <v>1391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">
      <c r="A10" s="177">
        <v>2</v>
      </c>
      <c r="B10" s="178" t="s">
        <v>1392</v>
      </c>
      <c r="C10" s="187" t="s">
        <v>1393</v>
      </c>
      <c r="D10" s="179" t="s">
        <v>768</v>
      </c>
      <c r="E10" s="180">
        <v>1</v>
      </c>
      <c r="F10" s="181"/>
      <c r="G10" s="182">
        <f>ROUND(E10*F10,2)</f>
        <v>0</v>
      </c>
      <c r="H10" s="181"/>
      <c r="I10" s="182">
        <f>ROUND(E10*H10,2)</f>
        <v>0</v>
      </c>
      <c r="J10" s="181"/>
      <c r="K10" s="182">
        <f>ROUND(E10*J10,2)</f>
        <v>0</v>
      </c>
      <c r="L10" s="182">
        <v>21</v>
      </c>
      <c r="M10" s="182">
        <f>G10*(1+L10/100)</f>
        <v>0</v>
      </c>
      <c r="N10" s="180">
        <v>0</v>
      </c>
      <c r="O10" s="180">
        <f>ROUND(E10*N10,2)</f>
        <v>0</v>
      </c>
      <c r="P10" s="180">
        <v>0</v>
      </c>
      <c r="Q10" s="180">
        <f>ROUND(E10*P10,2)</f>
        <v>0</v>
      </c>
      <c r="R10" s="182"/>
      <c r="S10" s="182" t="s">
        <v>320</v>
      </c>
      <c r="T10" s="183" t="s">
        <v>219</v>
      </c>
      <c r="U10" s="158">
        <v>0</v>
      </c>
      <c r="V10" s="158">
        <f>ROUND(E10*U10,2)</f>
        <v>0</v>
      </c>
      <c r="W10" s="158"/>
      <c r="X10" s="158" t="s">
        <v>769</v>
      </c>
      <c r="Y10" s="158" t="s">
        <v>221</v>
      </c>
      <c r="Z10" s="148"/>
      <c r="AA10" s="148"/>
      <c r="AB10" s="148"/>
      <c r="AC10" s="148"/>
      <c r="AD10" s="148"/>
      <c r="AE10" s="148"/>
      <c r="AF10" s="148"/>
      <c r="AG10" s="148" t="s">
        <v>1391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69">
        <v>3</v>
      </c>
      <c r="B11" s="170" t="s">
        <v>1394</v>
      </c>
      <c r="C11" s="185" t="s">
        <v>1395</v>
      </c>
      <c r="D11" s="171" t="s">
        <v>768</v>
      </c>
      <c r="E11" s="172">
        <v>1</v>
      </c>
      <c r="F11" s="173"/>
      <c r="G11" s="174">
        <f>ROUND(E11*F11,2)</f>
        <v>0</v>
      </c>
      <c r="H11" s="173"/>
      <c r="I11" s="174">
        <f>ROUND(E11*H11,2)</f>
        <v>0</v>
      </c>
      <c r="J11" s="173"/>
      <c r="K11" s="174">
        <f>ROUND(E11*J11,2)</f>
        <v>0</v>
      </c>
      <c r="L11" s="174">
        <v>21</v>
      </c>
      <c r="M11" s="174">
        <f>G11*(1+L11/100)</f>
        <v>0</v>
      </c>
      <c r="N11" s="172">
        <v>0</v>
      </c>
      <c r="O11" s="172">
        <f>ROUND(E11*N11,2)</f>
        <v>0</v>
      </c>
      <c r="P11" s="172">
        <v>0</v>
      </c>
      <c r="Q11" s="172">
        <f>ROUND(E11*P11,2)</f>
        <v>0</v>
      </c>
      <c r="R11" s="174"/>
      <c r="S11" s="174" t="s">
        <v>218</v>
      </c>
      <c r="T11" s="175" t="s">
        <v>219</v>
      </c>
      <c r="U11" s="158">
        <v>0</v>
      </c>
      <c r="V11" s="158">
        <f>ROUND(E11*U11,2)</f>
        <v>0</v>
      </c>
      <c r="W11" s="158"/>
      <c r="X11" s="158" t="s">
        <v>769</v>
      </c>
      <c r="Y11" s="158" t="s">
        <v>221</v>
      </c>
      <c r="Z11" s="148"/>
      <c r="AA11" s="148"/>
      <c r="AB11" s="148"/>
      <c r="AC11" s="148"/>
      <c r="AD11" s="148"/>
      <c r="AE11" s="148"/>
      <c r="AF11" s="148"/>
      <c r="AG11" s="148" t="s">
        <v>1391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x14ac:dyDescent="0.2">
      <c r="A12" s="3"/>
      <c r="B12" s="4"/>
      <c r="C12" s="188"/>
      <c r="D12" s="6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AE12">
        <v>12</v>
      </c>
      <c r="AF12">
        <v>21</v>
      </c>
      <c r="AG12" t="s">
        <v>198</v>
      </c>
    </row>
    <row r="13" spans="1:60" x14ac:dyDescent="0.2">
      <c r="A13" s="151"/>
      <c r="B13" s="152" t="s">
        <v>29</v>
      </c>
      <c r="C13" s="189"/>
      <c r="D13" s="153"/>
      <c r="E13" s="154"/>
      <c r="F13" s="154"/>
      <c r="G13" s="168">
        <f>G8</f>
        <v>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AE13">
        <f>SUMIF(L7:L11,AE12,G7:G11)</f>
        <v>0</v>
      </c>
      <c r="AF13">
        <f>SUMIF(L7:L11,AF12,G7:G11)</f>
        <v>0</v>
      </c>
      <c r="AG13" t="s">
        <v>777</v>
      </c>
    </row>
    <row r="14" spans="1:60" x14ac:dyDescent="0.2">
      <c r="C14" s="190"/>
      <c r="D14" s="10"/>
      <c r="AG14" t="s">
        <v>778</v>
      </c>
    </row>
    <row r="15" spans="1:60" x14ac:dyDescent="0.2">
      <c r="D15" s="10"/>
    </row>
    <row r="16" spans="1:60" x14ac:dyDescent="0.2">
      <c r="D16" s="10"/>
    </row>
    <row r="17" spans="4:4" x14ac:dyDescent="0.2">
      <c r="D17" s="10"/>
    </row>
    <row r="18" spans="4:4" x14ac:dyDescent="0.2">
      <c r="D18" s="10"/>
    </row>
    <row r="19" spans="4:4" x14ac:dyDescent="0.2">
      <c r="D19" s="10"/>
    </row>
    <row r="20" spans="4:4" x14ac:dyDescent="0.2">
      <c r="D20" s="10"/>
    </row>
    <row r="21" spans="4:4" x14ac:dyDescent="0.2">
      <c r="D21" s="10"/>
    </row>
    <row r="22" spans="4:4" x14ac:dyDescent="0.2">
      <c r="D22" s="10"/>
    </row>
    <row r="23" spans="4:4" x14ac:dyDescent="0.2">
      <c r="D23" s="10"/>
    </row>
    <row r="24" spans="4:4" x14ac:dyDescent="0.2">
      <c r="D24" s="10"/>
    </row>
    <row r="25" spans="4:4" x14ac:dyDescent="0.2">
      <c r="D25" s="10"/>
    </row>
    <row r="26" spans="4:4" x14ac:dyDescent="0.2">
      <c r="D26" s="10"/>
    </row>
    <row r="27" spans="4:4" x14ac:dyDescent="0.2">
      <c r="D27" s="10"/>
    </row>
    <row r="28" spans="4:4" x14ac:dyDescent="0.2">
      <c r="D28" s="10"/>
    </row>
    <row r="29" spans="4:4" x14ac:dyDescent="0.2">
      <c r="D29" s="10"/>
    </row>
    <row r="30" spans="4:4" x14ac:dyDescent="0.2">
      <c r="D30" s="10"/>
    </row>
    <row r="31" spans="4:4" x14ac:dyDescent="0.2">
      <c r="D31" s="10"/>
    </row>
    <row r="32" spans="4:4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RmODi2nhJErsTLzcVuO0dEIbvMDZqiBlBjofUPgLDHGzAsAQa/ba1n0dGuteULzM1SLs2q/zwTTqbEgA5H/HVg==" saltValue="CTnZW7bZUkaCTMbxzak7xw==" spinCount="100000" sheet="1" formatRows="0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130"/>
  <sheetViews>
    <sheetView showGridLines="0" tabSelected="1" topLeftCell="B1" zoomScaleNormal="100" zoomScaleSheetLayoutView="75" workbookViewId="0">
      <selection activeCell="I11" sqref="I11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  <col min="52" max="52" width="94" customWidth="1"/>
  </cols>
  <sheetData>
    <row r="1" spans="1:15" ht="33.75" customHeight="1" x14ac:dyDescent="0.2">
      <c r="A1" s="47" t="s">
        <v>36</v>
      </c>
      <c r="B1" s="192" t="s">
        <v>41</v>
      </c>
      <c r="C1" s="193"/>
      <c r="D1" s="193"/>
      <c r="E1" s="193"/>
      <c r="F1" s="193"/>
      <c r="G1" s="193"/>
      <c r="H1" s="193"/>
      <c r="I1" s="193"/>
      <c r="J1" s="194"/>
    </row>
    <row r="2" spans="1:15" ht="36" customHeight="1" x14ac:dyDescent="0.2">
      <c r="A2" s="2"/>
      <c r="B2" s="76" t="s">
        <v>22</v>
      </c>
      <c r="C2" s="77"/>
      <c r="D2" s="78" t="s">
        <v>43</v>
      </c>
      <c r="E2" s="201" t="s">
        <v>44</v>
      </c>
      <c r="F2" s="202"/>
      <c r="G2" s="202"/>
      <c r="H2" s="202"/>
      <c r="I2" s="202"/>
      <c r="J2" s="203"/>
      <c r="O2" s="1"/>
    </row>
    <row r="3" spans="1:15" ht="27" hidden="1" customHeight="1" x14ac:dyDescent="0.2">
      <c r="A3" s="2"/>
      <c r="B3" s="79"/>
      <c r="C3" s="77"/>
      <c r="D3" s="80"/>
      <c r="E3" s="204"/>
      <c r="F3" s="205"/>
      <c r="G3" s="205"/>
      <c r="H3" s="205"/>
      <c r="I3" s="205"/>
      <c r="J3" s="206"/>
    </row>
    <row r="4" spans="1:15" ht="23.25" customHeight="1" x14ac:dyDescent="0.2">
      <c r="A4" s="2"/>
      <c r="B4" s="81"/>
      <c r="C4" s="82"/>
      <c r="D4" s="83"/>
      <c r="E4" s="214"/>
      <c r="F4" s="214"/>
      <c r="G4" s="214"/>
      <c r="H4" s="214"/>
      <c r="I4" s="214"/>
      <c r="J4" s="215"/>
    </row>
    <row r="5" spans="1:15" ht="24" customHeight="1" x14ac:dyDescent="0.2">
      <c r="A5" s="2"/>
      <c r="B5" s="31" t="s">
        <v>42</v>
      </c>
      <c r="D5" s="218"/>
      <c r="E5" s="219"/>
      <c r="F5" s="219"/>
      <c r="G5" s="219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220"/>
      <c r="E6" s="221"/>
      <c r="F6" s="221"/>
      <c r="G6" s="221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222"/>
      <c r="F7" s="223"/>
      <c r="G7" s="223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08"/>
      <c r="E11" s="208"/>
      <c r="F11" s="208"/>
      <c r="G11" s="208"/>
      <c r="H11" s="18" t="s">
        <v>40</v>
      </c>
      <c r="I11" s="84"/>
      <c r="J11" s="8"/>
    </row>
    <row r="12" spans="1:15" ht="15.75" customHeight="1" x14ac:dyDescent="0.2">
      <c r="A12" s="2"/>
      <c r="B12" s="28"/>
      <c r="C12" s="55"/>
      <c r="D12" s="213"/>
      <c r="E12" s="213"/>
      <c r="F12" s="213"/>
      <c r="G12" s="213"/>
      <c r="H12" s="18" t="s">
        <v>34</v>
      </c>
      <c r="I12" s="84"/>
      <c r="J12" s="8"/>
    </row>
    <row r="13" spans="1:15" ht="15.75" customHeight="1" x14ac:dyDescent="0.2">
      <c r="A13" s="2"/>
      <c r="B13" s="29"/>
      <c r="C13" s="56"/>
      <c r="D13" s="85"/>
      <c r="E13" s="216"/>
      <c r="F13" s="217"/>
      <c r="G13" s="217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07"/>
      <c r="F15" s="207"/>
      <c r="G15" s="209"/>
      <c r="H15" s="209"/>
      <c r="I15" s="209" t="s">
        <v>29</v>
      </c>
      <c r="J15" s="210"/>
    </row>
    <row r="16" spans="1:15" ht="23.25" customHeight="1" x14ac:dyDescent="0.2">
      <c r="A16" s="139" t="s">
        <v>24</v>
      </c>
      <c r="B16" s="38" t="s">
        <v>24</v>
      </c>
      <c r="C16" s="62"/>
      <c r="D16" s="63"/>
      <c r="E16" s="198"/>
      <c r="F16" s="199"/>
      <c r="G16" s="198"/>
      <c r="H16" s="199"/>
      <c r="I16" s="198">
        <f>SUMIF(F79:F126,A16,I79:I126)+SUMIF(F79:F126,"PSU",I79:I126)</f>
        <v>0</v>
      </c>
      <c r="J16" s="200"/>
    </row>
    <row r="17" spans="1:10" ht="23.25" customHeight="1" x14ac:dyDescent="0.2">
      <c r="A17" s="139" t="s">
        <v>25</v>
      </c>
      <c r="B17" s="38" t="s">
        <v>25</v>
      </c>
      <c r="C17" s="62"/>
      <c r="D17" s="63"/>
      <c r="E17" s="198"/>
      <c r="F17" s="199"/>
      <c r="G17" s="198"/>
      <c r="H17" s="199"/>
      <c r="I17" s="198">
        <f>SUMIF(F79:F126,A17,I79:I126)</f>
        <v>0</v>
      </c>
      <c r="J17" s="200"/>
    </row>
    <row r="18" spans="1:10" ht="23.25" customHeight="1" x14ac:dyDescent="0.2">
      <c r="A18" s="139" t="s">
        <v>26</v>
      </c>
      <c r="B18" s="38" t="s">
        <v>26</v>
      </c>
      <c r="C18" s="62"/>
      <c r="D18" s="63"/>
      <c r="E18" s="198"/>
      <c r="F18" s="199"/>
      <c r="G18" s="198"/>
      <c r="H18" s="199"/>
      <c r="I18" s="198">
        <f>SUMIF(F79:F126,A18,I79:I126)</f>
        <v>0</v>
      </c>
      <c r="J18" s="200"/>
    </row>
    <row r="19" spans="1:10" ht="23.25" customHeight="1" x14ac:dyDescent="0.2">
      <c r="A19" s="139" t="s">
        <v>183</v>
      </c>
      <c r="B19" s="38" t="s">
        <v>27</v>
      </c>
      <c r="C19" s="62"/>
      <c r="D19" s="63"/>
      <c r="E19" s="198"/>
      <c r="F19" s="199"/>
      <c r="G19" s="198"/>
      <c r="H19" s="199"/>
      <c r="I19" s="198">
        <f>SUMIF(F79:F126,A19,I79:I126)</f>
        <v>0</v>
      </c>
      <c r="J19" s="200"/>
    </row>
    <row r="20" spans="1:10" ht="23.25" customHeight="1" x14ac:dyDescent="0.2">
      <c r="A20" s="139" t="s">
        <v>184</v>
      </c>
      <c r="B20" s="38" t="s">
        <v>28</v>
      </c>
      <c r="C20" s="62"/>
      <c r="D20" s="63"/>
      <c r="E20" s="198"/>
      <c r="F20" s="199"/>
      <c r="G20" s="198"/>
      <c r="H20" s="199"/>
      <c r="I20" s="198">
        <f>SUMIF(F79:F126,A20,I79:I126)</f>
        <v>0</v>
      </c>
      <c r="J20" s="200"/>
    </row>
    <row r="21" spans="1:10" ht="23.25" customHeight="1" x14ac:dyDescent="0.2">
      <c r="A21" s="2"/>
      <c r="B21" s="48" t="s">
        <v>29</v>
      </c>
      <c r="C21" s="64"/>
      <c r="D21" s="65"/>
      <c r="E21" s="211"/>
      <c r="F21" s="212"/>
      <c r="G21" s="211"/>
      <c r="H21" s="212"/>
      <c r="I21" s="211">
        <f>SUM(I16:J20)</f>
        <v>0</v>
      </c>
      <c r="J21" s="231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12</v>
      </c>
      <c r="F23" s="39" t="s">
        <v>0</v>
      </c>
      <c r="G23" s="229">
        <f>ZakladDPHSniVypocet</f>
        <v>0</v>
      </c>
      <c r="H23" s="230"/>
      <c r="I23" s="230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12</v>
      </c>
      <c r="F24" s="39" t="s">
        <v>0</v>
      </c>
      <c r="G24" s="227">
        <f>IF(A24&gt;50, ROUNDUP(A23, 0), ROUNDDOWN(A23, 0))</f>
        <v>0</v>
      </c>
      <c r="H24" s="228"/>
      <c r="I24" s="228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229">
        <f>ZakladDPHZaklVypocet</f>
        <v>0</v>
      </c>
      <c r="H25" s="230"/>
      <c r="I25" s="230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195">
        <f>IF(A26&gt;50, ROUNDUP(A25, 0), ROUNDDOWN(A25, 0))</f>
        <v>0</v>
      </c>
      <c r="H26" s="196"/>
      <c r="I26" s="196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197">
        <f>CenaCelkem-(ZakladDPHSni+DPHSni+ZakladDPHZakl+DPHZakl)</f>
        <v>0</v>
      </c>
      <c r="H27" s="197"/>
      <c r="I27" s="197"/>
      <c r="J27" s="41" t="str">
        <f t="shared" si="0"/>
        <v>CZK</v>
      </c>
    </row>
    <row r="28" spans="1:10" ht="27.75" hidden="1" customHeight="1" thickBot="1" x14ac:dyDescent="0.25">
      <c r="A28" s="2"/>
      <c r="B28" s="111" t="s">
        <v>23</v>
      </c>
      <c r="C28" s="112"/>
      <c r="D28" s="112"/>
      <c r="E28" s="113"/>
      <c r="F28" s="114"/>
      <c r="G28" s="233">
        <f>ZakladDPHSniVypocet+ZakladDPHZaklVypocet</f>
        <v>0</v>
      </c>
      <c r="H28" s="233"/>
      <c r="I28" s="233"/>
      <c r="J28" s="115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1" t="s">
        <v>35</v>
      </c>
      <c r="C29" s="116"/>
      <c r="D29" s="116"/>
      <c r="E29" s="116"/>
      <c r="F29" s="117"/>
      <c r="G29" s="232">
        <f>IF(A29&gt;50, ROUNDUP(A27, 0), ROUNDDOWN(A27, 0))</f>
        <v>0</v>
      </c>
      <c r="H29" s="232"/>
      <c r="I29" s="232"/>
      <c r="J29" s="118" t="s">
        <v>72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34"/>
      <c r="E34" s="235"/>
      <c r="G34" s="236"/>
      <c r="H34" s="237"/>
      <c r="I34" s="237"/>
      <c r="J34" s="25"/>
    </row>
    <row r="35" spans="1:10" ht="12.75" customHeight="1" x14ac:dyDescent="0.2">
      <c r="A35" s="2"/>
      <c r="B35" s="2"/>
      <c r="D35" s="226" t="s">
        <v>2</v>
      </c>
      <c r="E35" s="226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88" t="s">
        <v>16</v>
      </c>
      <c r="C37" s="89"/>
      <c r="D37" s="89"/>
      <c r="E37" s="89"/>
      <c r="F37" s="90"/>
      <c r="G37" s="90"/>
      <c r="H37" s="90"/>
      <c r="I37" s="90"/>
      <c r="J37" s="91"/>
    </row>
    <row r="38" spans="1:10" ht="25.5" customHeight="1" x14ac:dyDescent="0.2">
      <c r="A38" s="87" t="s">
        <v>37</v>
      </c>
      <c r="B38" s="92" t="s">
        <v>17</v>
      </c>
      <c r="C38" s="93" t="s">
        <v>5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18</v>
      </c>
      <c r="I38" s="95" t="s">
        <v>1</v>
      </c>
      <c r="J38" s="96" t="s">
        <v>0</v>
      </c>
    </row>
    <row r="39" spans="1:10" ht="25.5" hidden="1" customHeight="1" x14ac:dyDescent="0.2">
      <c r="A39" s="87">
        <v>1</v>
      </c>
      <c r="B39" s="97" t="s">
        <v>45</v>
      </c>
      <c r="C39" s="224"/>
      <c r="D39" s="224"/>
      <c r="E39" s="224"/>
      <c r="F39" s="98">
        <f>'01 01 Pol'!AE401+'01 02 Pol'!AE84+'01 03 Pol'!AE30+'01 04 Pol'!AE70+'01 05 Pol'!AE132+'01 06 Pol'!AE76+'01 07 Pol'!AE50+'01 08 Pol'!AE43+'01 09 Pol'!AE21+'02 10 Pol'!AE13+'03 11 Pol'!AE13</f>
        <v>0</v>
      </c>
      <c r="G39" s="99">
        <f>'01 01 Pol'!AF401+'01 02 Pol'!AF84+'01 03 Pol'!AF30+'01 04 Pol'!AF70+'01 05 Pol'!AF132+'01 06 Pol'!AF76+'01 07 Pol'!AF50+'01 08 Pol'!AF43+'01 09 Pol'!AF21+'02 10 Pol'!AF13+'03 11 Pol'!AF13</f>
        <v>0</v>
      </c>
      <c r="H39" s="100">
        <f t="shared" ref="H39:H54" si="1">(F39*SazbaDPH1/100)+(G39*SazbaDPH2/100)</f>
        <v>0</v>
      </c>
      <c r="I39" s="100">
        <f>F39+G39+H39</f>
        <v>0</v>
      </c>
      <c r="J39" s="101" t="str">
        <f>IF(CenaCelkemVypocet=0,"",I39/CenaCelkemVypocet*100)</f>
        <v/>
      </c>
    </row>
    <row r="40" spans="1:10" ht="25.5" customHeight="1" x14ac:dyDescent="0.2">
      <c r="A40" s="87">
        <v>2</v>
      </c>
      <c r="B40" s="102"/>
      <c r="C40" s="225" t="s">
        <v>46</v>
      </c>
      <c r="D40" s="225"/>
      <c r="E40" s="225"/>
      <c r="F40" s="103"/>
      <c r="G40" s="104"/>
      <c r="H40" s="104">
        <f t="shared" si="1"/>
        <v>0</v>
      </c>
      <c r="I40" s="104"/>
      <c r="J40" s="105"/>
    </row>
    <row r="41" spans="1:10" ht="25.5" customHeight="1" x14ac:dyDescent="0.2">
      <c r="A41" s="87">
        <v>2</v>
      </c>
      <c r="B41" s="102" t="s">
        <v>47</v>
      </c>
      <c r="C41" s="225" t="s">
        <v>48</v>
      </c>
      <c r="D41" s="225"/>
      <c r="E41" s="225"/>
      <c r="F41" s="103">
        <f>'01 01 Pol'!AE401+'01 02 Pol'!AE84+'01 03 Pol'!AE30+'01 04 Pol'!AE70+'01 05 Pol'!AE132+'01 06 Pol'!AE76+'01 07 Pol'!AE50+'01 08 Pol'!AE43+'01 09 Pol'!AE21</f>
        <v>0</v>
      </c>
      <c r="G41" s="104">
        <f>'01 01 Pol'!AF401+'01 02 Pol'!AF84+'01 03 Pol'!AF30+'01 04 Pol'!AF70+'01 05 Pol'!AF132+'01 06 Pol'!AF76+'01 07 Pol'!AF50+'01 08 Pol'!AF43+'01 09 Pol'!AF21</f>
        <v>0</v>
      </c>
      <c r="H41" s="104">
        <f t="shared" si="1"/>
        <v>0</v>
      </c>
      <c r="I41" s="104">
        <f t="shared" ref="I41:I54" si="2">F41+G41+H41</f>
        <v>0</v>
      </c>
      <c r="J41" s="105" t="str">
        <f t="shared" ref="J41:J54" si="3">IF(CenaCelkemVypocet=0,"",I41/CenaCelkemVypocet*100)</f>
        <v/>
      </c>
    </row>
    <row r="42" spans="1:10" ht="25.5" customHeight="1" x14ac:dyDescent="0.2">
      <c r="A42" s="87">
        <v>3</v>
      </c>
      <c r="B42" s="106" t="s">
        <v>47</v>
      </c>
      <c r="C42" s="224" t="s">
        <v>49</v>
      </c>
      <c r="D42" s="224"/>
      <c r="E42" s="224"/>
      <c r="F42" s="107">
        <f>'01 01 Pol'!AE401</f>
        <v>0</v>
      </c>
      <c r="G42" s="100">
        <f>'01 01 Pol'!AF401</f>
        <v>0</v>
      </c>
      <c r="H42" s="100">
        <f t="shared" si="1"/>
        <v>0</v>
      </c>
      <c r="I42" s="100">
        <f t="shared" si="2"/>
        <v>0</v>
      </c>
      <c r="J42" s="101" t="str">
        <f t="shared" si="3"/>
        <v/>
      </c>
    </row>
    <row r="43" spans="1:10" ht="25.5" customHeight="1" x14ac:dyDescent="0.2">
      <c r="A43" s="87">
        <v>3</v>
      </c>
      <c r="B43" s="106" t="s">
        <v>50</v>
      </c>
      <c r="C43" s="224" t="s">
        <v>51</v>
      </c>
      <c r="D43" s="224"/>
      <c r="E43" s="224"/>
      <c r="F43" s="107">
        <f>'01 02 Pol'!AE84</f>
        <v>0</v>
      </c>
      <c r="G43" s="100">
        <f>'01 02 Pol'!AF84</f>
        <v>0</v>
      </c>
      <c r="H43" s="100">
        <f t="shared" si="1"/>
        <v>0</v>
      </c>
      <c r="I43" s="100">
        <f t="shared" si="2"/>
        <v>0</v>
      </c>
      <c r="J43" s="101" t="str">
        <f t="shared" si="3"/>
        <v/>
      </c>
    </row>
    <row r="44" spans="1:10" ht="25.5" customHeight="1" x14ac:dyDescent="0.2">
      <c r="A44" s="87">
        <v>3</v>
      </c>
      <c r="B44" s="106" t="s">
        <v>52</v>
      </c>
      <c r="C44" s="224" t="s">
        <v>53</v>
      </c>
      <c r="D44" s="224"/>
      <c r="E44" s="224"/>
      <c r="F44" s="107">
        <f>'01 03 Pol'!AE30</f>
        <v>0</v>
      </c>
      <c r="G44" s="100">
        <f>'01 03 Pol'!AF30</f>
        <v>0</v>
      </c>
      <c r="H44" s="100">
        <f t="shared" si="1"/>
        <v>0</v>
      </c>
      <c r="I44" s="100">
        <f t="shared" si="2"/>
        <v>0</v>
      </c>
      <c r="J44" s="101" t="str">
        <f t="shared" si="3"/>
        <v/>
      </c>
    </row>
    <row r="45" spans="1:10" ht="25.5" customHeight="1" x14ac:dyDescent="0.2">
      <c r="A45" s="87">
        <v>3</v>
      </c>
      <c r="B45" s="106" t="s">
        <v>54</v>
      </c>
      <c r="C45" s="224" t="s">
        <v>55</v>
      </c>
      <c r="D45" s="224"/>
      <c r="E45" s="224"/>
      <c r="F45" s="107">
        <f>'01 04 Pol'!AE70</f>
        <v>0</v>
      </c>
      <c r="G45" s="100">
        <f>'01 04 Pol'!AF70</f>
        <v>0</v>
      </c>
      <c r="H45" s="100">
        <f t="shared" si="1"/>
        <v>0</v>
      </c>
      <c r="I45" s="100">
        <f t="shared" si="2"/>
        <v>0</v>
      </c>
      <c r="J45" s="101" t="str">
        <f t="shared" si="3"/>
        <v/>
      </c>
    </row>
    <row r="46" spans="1:10" ht="25.5" customHeight="1" x14ac:dyDescent="0.2">
      <c r="A46" s="87">
        <v>3</v>
      </c>
      <c r="B46" s="106" t="s">
        <v>56</v>
      </c>
      <c r="C46" s="224" t="s">
        <v>57</v>
      </c>
      <c r="D46" s="224"/>
      <c r="E46" s="224"/>
      <c r="F46" s="107">
        <f>'01 05 Pol'!AE132</f>
        <v>0</v>
      </c>
      <c r="G46" s="100">
        <f>'01 05 Pol'!AF132</f>
        <v>0</v>
      </c>
      <c r="H46" s="100">
        <f t="shared" si="1"/>
        <v>0</v>
      </c>
      <c r="I46" s="100">
        <f t="shared" si="2"/>
        <v>0</v>
      </c>
      <c r="J46" s="101" t="str">
        <f t="shared" si="3"/>
        <v/>
      </c>
    </row>
    <row r="47" spans="1:10" ht="25.5" customHeight="1" x14ac:dyDescent="0.2">
      <c r="A47" s="87">
        <v>3</v>
      </c>
      <c r="B47" s="106" t="s">
        <v>58</v>
      </c>
      <c r="C47" s="224" t="s">
        <v>59</v>
      </c>
      <c r="D47" s="224"/>
      <c r="E47" s="224"/>
      <c r="F47" s="107">
        <f>'01 06 Pol'!AE76</f>
        <v>0</v>
      </c>
      <c r="G47" s="100">
        <f>'01 06 Pol'!AF76</f>
        <v>0</v>
      </c>
      <c r="H47" s="100">
        <f t="shared" si="1"/>
        <v>0</v>
      </c>
      <c r="I47" s="100">
        <f t="shared" si="2"/>
        <v>0</v>
      </c>
      <c r="J47" s="101" t="str">
        <f t="shared" si="3"/>
        <v/>
      </c>
    </row>
    <row r="48" spans="1:10" ht="25.5" customHeight="1" x14ac:dyDescent="0.2">
      <c r="A48" s="87">
        <v>3</v>
      </c>
      <c r="B48" s="106" t="s">
        <v>60</v>
      </c>
      <c r="C48" s="224" t="s">
        <v>61</v>
      </c>
      <c r="D48" s="224"/>
      <c r="E48" s="224"/>
      <c r="F48" s="107">
        <f>'01 07 Pol'!AE50</f>
        <v>0</v>
      </c>
      <c r="G48" s="100">
        <f>'01 07 Pol'!AF50</f>
        <v>0</v>
      </c>
      <c r="H48" s="100">
        <f t="shared" si="1"/>
        <v>0</v>
      </c>
      <c r="I48" s="100">
        <f t="shared" si="2"/>
        <v>0</v>
      </c>
      <c r="J48" s="101" t="str">
        <f t="shared" si="3"/>
        <v/>
      </c>
    </row>
    <row r="49" spans="1:10" ht="25.5" customHeight="1" x14ac:dyDescent="0.2">
      <c r="A49" s="87">
        <v>3</v>
      </c>
      <c r="B49" s="106" t="s">
        <v>62</v>
      </c>
      <c r="C49" s="224" t="s">
        <v>63</v>
      </c>
      <c r="D49" s="224"/>
      <c r="E49" s="224"/>
      <c r="F49" s="107">
        <f>'01 08 Pol'!AE43</f>
        <v>0</v>
      </c>
      <c r="G49" s="100">
        <f>'01 08 Pol'!AF43</f>
        <v>0</v>
      </c>
      <c r="H49" s="100">
        <f t="shared" si="1"/>
        <v>0</v>
      </c>
      <c r="I49" s="100">
        <f t="shared" si="2"/>
        <v>0</v>
      </c>
      <c r="J49" s="101" t="str">
        <f t="shared" si="3"/>
        <v/>
      </c>
    </row>
    <row r="50" spans="1:10" ht="25.5" customHeight="1" x14ac:dyDescent="0.2">
      <c r="A50" s="87">
        <v>3</v>
      </c>
      <c r="B50" s="106" t="s">
        <v>64</v>
      </c>
      <c r="C50" s="224" t="s">
        <v>65</v>
      </c>
      <c r="D50" s="224"/>
      <c r="E50" s="224"/>
      <c r="F50" s="107">
        <f>'01 09 Pol'!AE21</f>
        <v>0</v>
      </c>
      <c r="G50" s="100">
        <f>'01 09 Pol'!AF21</f>
        <v>0</v>
      </c>
      <c r="H50" s="100">
        <f t="shared" si="1"/>
        <v>0</v>
      </c>
      <c r="I50" s="100">
        <f t="shared" si="2"/>
        <v>0</v>
      </c>
      <c r="J50" s="101" t="str">
        <f t="shared" si="3"/>
        <v/>
      </c>
    </row>
    <row r="51" spans="1:10" ht="25.5" customHeight="1" x14ac:dyDescent="0.2">
      <c r="A51" s="87">
        <v>2</v>
      </c>
      <c r="B51" s="102" t="s">
        <v>50</v>
      </c>
      <c r="C51" s="225" t="s">
        <v>66</v>
      </c>
      <c r="D51" s="225"/>
      <c r="E51" s="225"/>
      <c r="F51" s="103">
        <f>'02 10 Pol'!AE13</f>
        <v>0</v>
      </c>
      <c r="G51" s="104">
        <f>'02 10 Pol'!AF13</f>
        <v>0</v>
      </c>
      <c r="H51" s="104">
        <f t="shared" si="1"/>
        <v>0</v>
      </c>
      <c r="I51" s="104">
        <f t="shared" si="2"/>
        <v>0</v>
      </c>
      <c r="J51" s="105" t="str">
        <f t="shared" si="3"/>
        <v/>
      </c>
    </row>
    <row r="52" spans="1:10" ht="25.5" customHeight="1" x14ac:dyDescent="0.2">
      <c r="A52" s="87">
        <v>3</v>
      </c>
      <c r="B52" s="106" t="s">
        <v>67</v>
      </c>
      <c r="C52" s="224" t="s">
        <v>68</v>
      </c>
      <c r="D52" s="224"/>
      <c r="E52" s="224"/>
      <c r="F52" s="107">
        <f>'02 10 Pol'!AE13</f>
        <v>0</v>
      </c>
      <c r="G52" s="100">
        <f>'02 10 Pol'!AF13</f>
        <v>0</v>
      </c>
      <c r="H52" s="100">
        <f t="shared" si="1"/>
        <v>0</v>
      </c>
      <c r="I52" s="100">
        <f t="shared" si="2"/>
        <v>0</v>
      </c>
      <c r="J52" s="101" t="str">
        <f t="shared" si="3"/>
        <v/>
      </c>
    </row>
    <row r="53" spans="1:10" ht="25.5" customHeight="1" x14ac:dyDescent="0.2">
      <c r="A53" s="87">
        <v>2</v>
      </c>
      <c r="B53" s="102" t="s">
        <v>52</v>
      </c>
      <c r="C53" s="225" t="s">
        <v>69</v>
      </c>
      <c r="D53" s="225"/>
      <c r="E53" s="225"/>
      <c r="F53" s="103">
        <f>'03 11 Pol'!AE13</f>
        <v>0</v>
      </c>
      <c r="G53" s="104">
        <f>'03 11 Pol'!AF13</f>
        <v>0</v>
      </c>
      <c r="H53" s="104">
        <f t="shared" si="1"/>
        <v>0</v>
      </c>
      <c r="I53" s="104">
        <f t="shared" si="2"/>
        <v>0</v>
      </c>
      <c r="J53" s="105" t="str">
        <f t="shared" si="3"/>
        <v/>
      </c>
    </row>
    <row r="54" spans="1:10" ht="25.5" customHeight="1" x14ac:dyDescent="0.2">
      <c r="A54" s="87">
        <v>3</v>
      </c>
      <c r="B54" s="106" t="s">
        <v>70</v>
      </c>
      <c r="C54" s="224" t="s">
        <v>28</v>
      </c>
      <c r="D54" s="224"/>
      <c r="E54" s="224"/>
      <c r="F54" s="107">
        <f>'03 11 Pol'!AE13</f>
        <v>0</v>
      </c>
      <c r="G54" s="100">
        <f>'03 11 Pol'!AF13</f>
        <v>0</v>
      </c>
      <c r="H54" s="100">
        <f t="shared" si="1"/>
        <v>0</v>
      </c>
      <c r="I54" s="100">
        <f t="shared" si="2"/>
        <v>0</v>
      </c>
      <c r="J54" s="101" t="str">
        <f t="shared" si="3"/>
        <v/>
      </c>
    </row>
    <row r="55" spans="1:10" ht="25.5" customHeight="1" x14ac:dyDescent="0.2">
      <c r="A55" s="87"/>
      <c r="B55" s="240" t="s">
        <v>71</v>
      </c>
      <c r="C55" s="241"/>
      <c r="D55" s="241"/>
      <c r="E55" s="242"/>
      <c r="F55" s="108">
        <f>SUMIF(A39:A54,"=1",F39:F54)</f>
        <v>0</v>
      </c>
      <c r="G55" s="109">
        <f>SUMIF(A39:A54,"=1",G39:G54)</f>
        <v>0</v>
      </c>
      <c r="H55" s="109">
        <f>SUMIF(A39:A54,"=1",H39:H54)</f>
        <v>0</v>
      </c>
      <c r="I55" s="109">
        <f>SUMIF(A39:A54,"=1",I39:I54)</f>
        <v>0</v>
      </c>
      <c r="J55" s="110">
        <f>SUMIF(A39:A54,"=1",J39:J54)</f>
        <v>0</v>
      </c>
    </row>
    <row r="57" spans="1:10" x14ac:dyDescent="0.2">
      <c r="A57" t="s">
        <v>73</v>
      </c>
      <c r="B57" t="s">
        <v>74</v>
      </c>
    </row>
    <row r="58" spans="1:10" x14ac:dyDescent="0.2">
      <c r="A58" t="s">
        <v>75</v>
      </c>
      <c r="B58" t="s">
        <v>76</v>
      </c>
    </row>
    <row r="59" spans="1:10" x14ac:dyDescent="0.2">
      <c r="A59" t="s">
        <v>77</v>
      </c>
      <c r="B59" t="s">
        <v>78</v>
      </c>
    </row>
    <row r="60" spans="1:10" x14ac:dyDescent="0.2">
      <c r="A60" t="s">
        <v>77</v>
      </c>
      <c r="B60" t="s">
        <v>79</v>
      </c>
    </row>
    <row r="61" spans="1:10" x14ac:dyDescent="0.2">
      <c r="A61" t="s">
        <v>77</v>
      </c>
      <c r="B61" t="s">
        <v>80</v>
      </c>
    </row>
    <row r="62" spans="1:10" x14ac:dyDescent="0.2">
      <c r="A62" t="s">
        <v>77</v>
      </c>
      <c r="B62" t="s">
        <v>81</v>
      </c>
    </row>
    <row r="63" spans="1:10" x14ac:dyDescent="0.2">
      <c r="A63" t="s">
        <v>77</v>
      </c>
      <c r="B63" t="s">
        <v>82</v>
      </c>
    </row>
    <row r="64" spans="1:10" x14ac:dyDescent="0.2">
      <c r="A64" t="s">
        <v>77</v>
      </c>
      <c r="B64" t="s">
        <v>83</v>
      </c>
    </row>
    <row r="65" spans="1:52" x14ac:dyDescent="0.2">
      <c r="A65" t="s">
        <v>77</v>
      </c>
      <c r="B65" t="s">
        <v>84</v>
      </c>
    </row>
    <row r="66" spans="1:52" x14ac:dyDescent="0.2">
      <c r="A66" t="s">
        <v>77</v>
      </c>
      <c r="B66" t="s">
        <v>85</v>
      </c>
    </row>
    <row r="67" spans="1:52" x14ac:dyDescent="0.2">
      <c r="B67" s="243" t="s">
        <v>86</v>
      </c>
      <c r="C67" s="243"/>
      <c r="D67" s="243"/>
      <c r="E67" s="243"/>
      <c r="F67" s="243"/>
      <c r="G67" s="243"/>
      <c r="H67" s="243"/>
      <c r="I67" s="243"/>
      <c r="J67" s="243"/>
      <c r="AZ67" s="119" t="str">
        <f>B67</f>
        <v>Popis rozpočtu: 3 - VZT_4</v>
      </c>
    </row>
    <row r="68" spans="1:52" x14ac:dyDescent="0.2">
      <c r="A68" t="s">
        <v>77</v>
      </c>
      <c r="B68" t="s">
        <v>87</v>
      </c>
    </row>
    <row r="69" spans="1:52" x14ac:dyDescent="0.2">
      <c r="B69" s="243" t="s">
        <v>86</v>
      </c>
      <c r="C69" s="243"/>
      <c r="D69" s="243"/>
      <c r="E69" s="243"/>
      <c r="F69" s="243"/>
      <c r="G69" s="243"/>
      <c r="H69" s="243"/>
      <c r="I69" s="243"/>
      <c r="J69" s="243"/>
      <c r="AZ69" s="119" t="str">
        <f>B69</f>
        <v>Popis rozpočtu: 3 - VZT_4</v>
      </c>
    </row>
    <row r="70" spans="1:52" x14ac:dyDescent="0.2">
      <c r="A70" t="s">
        <v>75</v>
      </c>
      <c r="B70" t="s">
        <v>88</v>
      </c>
    </row>
    <row r="71" spans="1:52" x14ac:dyDescent="0.2">
      <c r="A71" t="s">
        <v>77</v>
      </c>
      <c r="B71" t="s">
        <v>89</v>
      </c>
    </row>
    <row r="72" spans="1:52" x14ac:dyDescent="0.2">
      <c r="A72" t="s">
        <v>75</v>
      </c>
      <c r="B72" t="s">
        <v>90</v>
      </c>
    </row>
    <row r="73" spans="1:52" x14ac:dyDescent="0.2">
      <c r="A73" t="s">
        <v>77</v>
      </c>
      <c r="B73" t="s">
        <v>91</v>
      </c>
    </row>
    <row r="76" spans="1:52" ht="15.75" x14ac:dyDescent="0.25">
      <c r="B76" s="120" t="s">
        <v>92</v>
      </c>
    </row>
    <row r="78" spans="1:52" ht="25.5" customHeight="1" x14ac:dyDescent="0.2">
      <c r="A78" s="122"/>
      <c r="B78" s="125" t="s">
        <v>17</v>
      </c>
      <c r="C78" s="125" t="s">
        <v>5</v>
      </c>
      <c r="D78" s="126"/>
      <c r="E78" s="126"/>
      <c r="F78" s="127" t="s">
        <v>93</v>
      </c>
      <c r="G78" s="127"/>
      <c r="H78" s="127"/>
      <c r="I78" s="127" t="s">
        <v>29</v>
      </c>
      <c r="J78" s="127" t="s">
        <v>0</v>
      </c>
    </row>
    <row r="79" spans="1:52" ht="36.75" customHeight="1" x14ac:dyDescent="0.2">
      <c r="A79" s="123"/>
      <c r="B79" s="128" t="s">
        <v>94</v>
      </c>
      <c r="C79" s="238" t="s">
        <v>95</v>
      </c>
      <c r="D79" s="239"/>
      <c r="E79" s="239"/>
      <c r="F79" s="135" t="s">
        <v>24</v>
      </c>
      <c r="G79" s="136"/>
      <c r="H79" s="136"/>
      <c r="I79" s="136">
        <f>'01 07 Pol'!G39</f>
        <v>0</v>
      </c>
      <c r="J79" s="132" t="str">
        <f>IF(I127=0,"",I79/I127*100)</f>
        <v/>
      </c>
    </row>
    <row r="80" spans="1:52" ht="36.75" customHeight="1" x14ac:dyDescent="0.2">
      <c r="A80" s="123"/>
      <c r="B80" s="128" t="s">
        <v>96</v>
      </c>
      <c r="C80" s="238" t="s">
        <v>97</v>
      </c>
      <c r="D80" s="239"/>
      <c r="E80" s="239"/>
      <c r="F80" s="135" t="s">
        <v>24</v>
      </c>
      <c r="G80" s="136"/>
      <c r="H80" s="136"/>
      <c r="I80" s="136">
        <f>'01 03 Pol'!G19</f>
        <v>0</v>
      </c>
      <c r="J80" s="132" t="str">
        <f>IF(I127=0,"",I80/I127*100)</f>
        <v/>
      </c>
    </row>
    <row r="81" spans="1:10" ht="36.75" customHeight="1" x14ac:dyDescent="0.2">
      <c r="A81" s="123"/>
      <c r="B81" s="128" t="s">
        <v>98</v>
      </c>
      <c r="C81" s="238" t="s">
        <v>99</v>
      </c>
      <c r="D81" s="239"/>
      <c r="E81" s="239"/>
      <c r="F81" s="135" t="s">
        <v>24</v>
      </c>
      <c r="G81" s="136"/>
      <c r="H81" s="136"/>
      <c r="I81" s="136">
        <f>'01 04 Pol'!G8</f>
        <v>0</v>
      </c>
      <c r="J81" s="132" t="str">
        <f>IF(I127=0,"",I81/I127*100)</f>
        <v/>
      </c>
    </row>
    <row r="82" spans="1:10" ht="36.75" customHeight="1" x14ac:dyDescent="0.2">
      <c r="A82" s="123"/>
      <c r="B82" s="128" t="s">
        <v>100</v>
      </c>
      <c r="C82" s="238" t="s">
        <v>101</v>
      </c>
      <c r="D82" s="239"/>
      <c r="E82" s="239"/>
      <c r="F82" s="135" t="s">
        <v>24</v>
      </c>
      <c r="G82" s="136"/>
      <c r="H82" s="136"/>
      <c r="I82" s="136">
        <f>'01 04 Pol'!G37</f>
        <v>0</v>
      </c>
      <c r="J82" s="132" t="str">
        <f>IF(I127=0,"",I82/I127*100)</f>
        <v/>
      </c>
    </row>
    <row r="83" spans="1:10" ht="36.75" customHeight="1" x14ac:dyDescent="0.2">
      <c r="A83" s="123"/>
      <c r="B83" s="128" t="s">
        <v>100</v>
      </c>
      <c r="C83" s="238" t="s">
        <v>95</v>
      </c>
      <c r="D83" s="239"/>
      <c r="E83" s="239"/>
      <c r="F83" s="135" t="s">
        <v>24</v>
      </c>
      <c r="G83" s="136"/>
      <c r="H83" s="136"/>
      <c r="I83" s="136">
        <f>'01 08 Pol'!G35</f>
        <v>0</v>
      </c>
      <c r="J83" s="132" t="str">
        <f>IF(I127=0,"",I83/I127*100)</f>
        <v/>
      </c>
    </row>
    <row r="84" spans="1:10" ht="36.75" customHeight="1" x14ac:dyDescent="0.2">
      <c r="A84" s="123"/>
      <c r="B84" s="128" t="s">
        <v>102</v>
      </c>
      <c r="C84" s="238" t="s">
        <v>103</v>
      </c>
      <c r="D84" s="239"/>
      <c r="E84" s="239"/>
      <c r="F84" s="135" t="s">
        <v>24</v>
      </c>
      <c r="G84" s="136"/>
      <c r="H84" s="136"/>
      <c r="I84" s="136">
        <f>'01 02 Pol'!G8+'01 03 Pol'!G8</f>
        <v>0</v>
      </c>
      <c r="J84" s="132" t="str">
        <f>IF(I127=0,"",I84/I127*100)</f>
        <v/>
      </c>
    </row>
    <row r="85" spans="1:10" ht="36.75" customHeight="1" x14ac:dyDescent="0.2">
      <c r="A85" s="123"/>
      <c r="B85" s="128" t="s">
        <v>104</v>
      </c>
      <c r="C85" s="238" t="s">
        <v>105</v>
      </c>
      <c r="D85" s="239"/>
      <c r="E85" s="239"/>
      <c r="F85" s="135" t="s">
        <v>24</v>
      </c>
      <c r="G85" s="136"/>
      <c r="H85" s="136"/>
      <c r="I85" s="136">
        <f>'01 01 Pol'!G8+'01 05 Pol'!G8</f>
        <v>0</v>
      </c>
      <c r="J85" s="132" t="str">
        <f>IF(I127=0,"",I85/I127*100)</f>
        <v/>
      </c>
    </row>
    <row r="86" spans="1:10" ht="36.75" customHeight="1" x14ac:dyDescent="0.2">
      <c r="A86" s="123"/>
      <c r="B86" s="128" t="s">
        <v>106</v>
      </c>
      <c r="C86" s="238" t="s">
        <v>107</v>
      </c>
      <c r="D86" s="239"/>
      <c r="E86" s="239"/>
      <c r="F86" s="135" t="s">
        <v>24</v>
      </c>
      <c r="G86" s="136"/>
      <c r="H86" s="136"/>
      <c r="I86" s="136">
        <f>'01 01 Pol'!G30</f>
        <v>0</v>
      </c>
      <c r="J86" s="132" t="str">
        <f>IF(I127=0,"",I86/I127*100)</f>
        <v/>
      </c>
    </row>
    <row r="87" spans="1:10" ht="36.75" customHeight="1" x14ac:dyDescent="0.2">
      <c r="A87" s="123"/>
      <c r="B87" s="128" t="s">
        <v>108</v>
      </c>
      <c r="C87" s="238" t="s">
        <v>109</v>
      </c>
      <c r="D87" s="239"/>
      <c r="E87" s="239"/>
      <c r="F87" s="135" t="s">
        <v>24</v>
      </c>
      <c r="G87" s="136"/>
      <c r="H87" s="136"/>
      <c r="I87" s="136">
        <f>'01 01 Pol'!G65</f>
        <v>0</v>
      </c>
      <c r="J87" s="132" t="str">
        <f>IF(I127=0,"",I87/I127*100)</f>
        <v/>
      </c>
    </row>
    <row r="88" spans="1:10" ht="36.75" customHeight="1" x14ac:dyDescent="0.2">
      <c r="A88" s="123"/>
      <c r="B88" s="128" t="s">
        <v>108</v>
      </c>
      <c r="C88" s="238" t="s">
        <v>110</v>
      </c>
      <c r="D88" s="239"/>
      <c r="E88" s="239"/>
      <c r="F88" s="135" t="s">
        <v>24</v>
      </c>
      <c r="G88" s="136"/>
      <c r="H88" s="136"/>
      <c r="I88" s="136">
        <f>'01 08 Pol'!G29</f>
        <v>0</v>
      </c>
      <c r="J88" s="132" t="str">
        <f>IF(I127=0,"",I88/I127*100)</f>
        <v/>
      </c>
    </row>
    <row r="89" spans="1:10" ht="36.75" customHeight="1" x14ac:dyDescent="0.2">
      <c r="A89" s="123"/>
      <c r="B89" s="128" t="s">
        <v>111</v>
      </c>
      <c r="C89" s="238" t="s">
        <v>112</v>
      </c>
      <c r="D89" s="239"/>
      <c r="E89" s="239"/>
      <c r="F89" s="135" t="s">
        <v>24</v>
      </c>
      <c r="G89" s="136"/>
      <c r="H89" s="136"/>
      <c r="I89" s="136">
        <f>'01 01 Pol'!G123+'01 05 Pol'!G25</f>
        <v>0</v>
      </c>
      <c r="J89" s="132" t="str">
        <f>IF(I127=0,"",I89/I127*100)</f>
        <v/>
      </c>
    </row>
    <row r="90" spans="1:10" ht="36.75" customHeight="1" x14ac:dyDescent="0.2">
      <c r="A90" s="123"/>
      <c r="B90" s="128" t="s">
        <v>113</v>
      </c>
      <c r="C90" s="238" t="s">
        <v>114</v>
      </c>
      <c r="D90" s="239"/>
      <c r="E90" s="239"/>
      <c r="F90" s="135" t="s">
        <v>24</v>
      </c>
      <c r="G90" s="136"/>
      <c r="H90" s="136"/>
      <c r="I90" s="136">
        <f>'01 01 Pol'!G151</f>
        <v>0</v>
      </c>
      <c r="J90" s="132" t="str">
        <f>IF(I127=0,"",I90/I127*100)</f>
        <v/>
      </c>
    </row>
    <row r="91" spans="1:10" ht="36.75" customHeight="1" x14ac:dyDescent="0.2">
      <c r="A91" s="123"/>
      <c r="B91" s="128" t="s">
        <v>115</v>
      </c>
      <c r="C91" s="238" t="s">
        <v>116</v>
      </c>
      <c r="D91" s="239"/>
      <c r="E91" s="239"/>
      <c r="F91" s="135" t="s">
        <v>24</v>
      </c>
      <c r="G91" s="136"/>
      <c r="H91" s="136"/>
      <c r="I91" s="136">
        <f>'01 01 Pol'!G174</f>
        <v>0</v>
      </c>
      <c r="J91" s="132" t="str">
        <f>IF(I127=0,"",I91/I127*100)</f>
        <v/>
      </c>
    </row>
    <row r="92" spans="1:10" ht="36.75" customHeight="1" x14ac:dyDescent="0.2">
      <c r="A92" s="123"/>
      <c r="B92" s="128" t="s">
        <v>117</v>
      </c>
      <c r="C92" s="238" t="s">
        <v>118</v>
      </c>
      <c r="D92" s="239"/>
      <c r="E92" s="239"/>
      <c r="F92" s="135" t="s">
        <v>24</v>
      </c>
      <c r="G92" s="136"/>
      <c r="H92" s="136"/>
      <c r="I92" s="136">
        <f>'01 01 Pol'!G190+'01 05 Pol'!G28</f>
        <v>0</v>
      </c>
      <c r="J92" s="132" t="str">
        <f>IF(I127=0,"",I92/I127*100)</f>
        <v/>
      </c>
    </row>
    <row r="93" spans="1:10" ht="36.75" customHeight="1" x14ac:dyDescent="0.2">
      <c r="A93" s="123"/>
      <c r="B93" s="128" t="s">
        <v>119</v>
      </c>
      <c r="C93" s="238" t="s">
        <v>120</v>
      </c>
      <c r="D93" s="239"/>
      <c r="E93" s="239"/>
      <c r="F93" s="135" t="s">
        <v>24</v>
      </c>
      <c r="G93" s="136"/>
      <c r="H93" s="136"/>
      <c r="I93" s="136">
        <f>'01 01 Pol'!G219</f>
        <v>0</v>
      </c>
      <c r="J93" s="132" t="str">
        <f>IF(I127=0,"",I93/I127*100)</f>
        <v/>
      </c>
    </row>
    <row r="94" spans="1:10" ht="36.75" customHeight="1" x14ac:dyDescent="0.2">
      <c r="A94" s="123"/>
      <c r="B94" s="128" t="s">
        <v>121</v>
      </c>
      <c r="C94" s="238" t="s">
        <v>122</v>
      </c>
      <c r="D94" s="239"/>
      <c r="E94" s="239"/>
      <c r="F94" s="135" t="s">
        <v>24</v>
      </c>
      <c r="G94" s="136"/>
      <c r="H94" s="136"/>
      <c r="I94" s="136">
        <f>'01 05 Pol'!G33</f>
        <v>0</v>
      </c>
      <c r="J94" s="132" t="str">
        <f>IF(I127=0,"",I94/I127*100)</f>
        <v/>
      </c>
    </row>
    <row r="95" spans="1:10" ht="36.75" customHeight="1" x14ac:dyDescent="0.2">
      <c r="A95" s="123"/>
      <c r="B95" s="128" t="s">
        <v>123</v>
      </c>
      <c r="C95" s="238" t="s">
        <v>124</v>
      </c>
      <c r="D95" s="239"/>
      <c r="E95" s="239"/>
      <c r="F95" s="135" t="s">
        <v>24</v>
      </c>
      <c r="G95" s="136"/>
      <c r="H95" s="136"/>
      <c r="I95" s="136">
        <f>'01 06 Pol'!G8</f>
        <v>0</v>
      </c>
      <c r="J95" s="132" t="str">
        <f>IF(I127=0,"",I95/I127*100)</f>
        <v/>
      </c>
    </row>
    <row r="96" spans="1:10" ht="36.75" customHeight="1" x14ac:dyDescent="0.2">
      <c r="A96" s="123"/>
      <c r="B96" s="128" t="s">
        <v>125</v>
      </c>
      <c r="C96" s="238" t="s">
        <v>126</v>
      </c>
      <c r="D96" s="239"/>
      <c r="E96" s="239"/>
      <c r="F96" s="135" t="s">
        <v>24</v>
      </c>
      <c r="G96" s="136"/>
      <c r="H96" s="136"/>
      <c r="I96" s="136">
        <f>'01 06 Pol'!G11</f>
        <v>0</v>
      </c>
      <c r="J96" s="132" t="str">
        <f>IF(I127=0,"",I96/I127*100)</f>
        <v/>
      </c>
    </row>
    <row r="97" spans="1:10" ht="36.75" customHeight="1" x14ac:dyDescent="0.2">
      <c r="A97" s="123"/>
      <c r="B97" s="128" t="s">
        <v>127</v>
      </c>
      <c r="C97" s="238" t="s">
        <v>128</v>
      </c>
      <c r="D97" s="239"/>
      <c r="E97" s="239"/>
      <c r="F97" s="135" t="s">
        <v>24</v>
      </c>
      <c r="G97" s="136"/>
      <c r="H97" s="136"/>
      <c r="I97" s="136">
        <f>'01 01 Pol'!G223</f>
        <v>0</v>
      </c>
      <c r="J97" s="132" t="str">
        <f>IF(I127=0,"",I97/I127*100)</f>
        <v/>
      </c>
    </row>
    <row r="98" spans="1:10" ht="36.75" customHeight="1" x14ac:dyDescent="0.2">
      <c r="A98" s="123"/>
      <c r="B98" s="128" t="s">
        <v>129</v>
      </c>
      <c r="C98" s="238" t="s">
        <v>130</v>
      </c>
      <c r="D98" s="239"/>
      <c r="E98" s="239"/>
      <c r="F98" s="135" t="s">
        <v>24</v>
      </c>
      <c r="G98" s="136"/>
      <c r="H98" s="136"/>
      <c r="I98" s="136">
        <f>'01 01 Pol'!G232</f>
        <v>0</v>
      </c>
      <c r="J98" s="132" t="str">
        <f>IF(I127=0,"",I98/I127*100)</f>
        <v/>
      </c>
    </row>
    <row r="99" spans="1:10" ht="36.75" customHeight="1" x14ac:dyDescent="0.2">
      <c r="A99" s="123"/>
      <c r="B99" s="128" t="s">
        <v>131</v>
      </c>
      <c r="C99" s="238" t="s">
        <v>132</v>
      </c>
      <c r="D99" s="239"/>
      <c r="E99" s="239"/>
      <c r="F99" s="135" t="s">
        <v>24</v>
      </c>
      <c r="G99" s="136"/>
      <c r="H99" s="136"/>
      <c r="I99" s="136">
        <f>'01 01 Pol'!G241+'01 05 Pol'!G35</f>
        <v>0</v>
      </c>
      <c r="J99" s="132" t="str">
        <f>IF(I127=0,"",I99/I127*100)</f>
        <v/>
      </c>
    </row>
    <row r="100" spans="1:10" ht="36.75" customHeight="1" x14ac:dyDescent="0.2">
      <c r="A100" s="123"/>
      <c r="B100" s="128" t="s">
        <v>133</v>
      </c>
      <c r="C100" s="238" t="s">
        <v>134</v>
      </c>
      <c r="D100" s="239"/>
      <c r="E100" s="239"/>
      <c r="F100" s="135" t="s">
        <v>24</v>
      </c>
      <c r="G100" s="136"/>
      <c r="H100" s="136"/>
      <c r="I100" s="136">
        <f>'01 01 Pol'!G272+'01 05 Pol'!G38</f>
        <v>0</v>
      </c>
      <c r="J100" s="132" t="str">
        <f>IF(I127=0,"",I100/I127*100)</f>
        <v/>
      </c>
    </row>
    <row r="101" spans="1:10" ht="36.75" customHeight="1" x14ac:dyDescent="0.2">
      <c r="A101" s="123"/>
      <c r="B101" s="128" t="s">
        <v>135</v>
      </c>
      <c r="C101" s="238" t="s">
        <v>136</v>
      </c>
      <c r="D101" s="239"/>
      <c r="E101" s="239"/>
      <c r="F101" s="135" t="s">
        <v>24</v>
      </c>
      <c r="G101" s="136"/>
      <c r="H101" s="136"/>
      <c r="I101" s="136">
        <f>'01 01 Pol'!G295+'01 05 Pol'!G49</f>
        <v>0</v>
      </c>
      <c r="J101" s="132" t="str">
        <f>IF(I127=0,"",I101/I127*100)</f>
        <v/>
      </c>
    </row>
    <row r="102" spans="1:10" ht="36.75" customHeight="1" x14ac:dyDescent="0.2">
      <c r="A102" s="123"/>
      <c r="B102" s="128" t="s">
        <v>137</v>
      </c>
      <c r="C102" s="238" t="s">
        <v>138</v>
      </c>
      <c r="D102" s="239"/>
      <c r="E102" s="239"/>
      <c r="F102" s="135" t="s">
        <v>24</v>
      </c>
      <c r="G102" s="136"/>
      <c r="H102" s="136"/>
      <c r="I102" s="136">
        <f>'01 07 Pol'!G8</f>
        <v>0</v>
      </c>
      <c r="J102" s="132" t="str">
        <f>IF(I127=0,"",I102/I127*100)</f>
        <v/>
      </c>
    </row>
    <row r="103" spans="1:10" ht="36.75" customHeight="1" x14ac:dyDescent="0.2">
      <c r="A103" s="123"/>
      <c r="B103" s="128" t="s">
        <v>137</v>
      </c>
      <c r="C103" s="238" t="s">
        <v>139</v>
      </c>
      <c r="D103" s="239"/>
      <c r="E103" s="239"/>
      <c r="F103" s="135" t="s">
        <v>24</v>
      </c>
      <c r="G103" s="136"/>
      <c r="H103" s="136"/>
      <c r="I103" s="136">
        <f>'01 08 Pol'!G8</f>
        <v>0</v>
      </c>
      <c r="J103" s="132" t="str">
        <f>IF(I127=0,"",I103/I127*100)</f>
        <v/>
      </c>
    </row>
    <row r="104" spans="1:10" ht="36.75" customHeight="1" x14ac:dyDescent="0.2">
      <c r="A104" s="123"/>
      <c r="B104" s="128" t="s">
        <v>137</v>
      </c>
      <c r="C104" s="238" t="s">
        <v>140</v>
      </c>
      <c r="D104" s="239"/>
      <c r="E104" s="239"/>
      <c r="F104" s="135" t="s">
        <v>24</v>
      </c>
      <c r="G104" s="136"/>
      <c r="H104" s="136"/>
      <c r="I104" s="136">
        <f>'01 09 Pol'!G8</f>
        <v>0</v>
      </c>
      <c r="J104" s="132" t="str">
        <f>IF(I127=0,"",I104/I127*100)</f>
        <v/>
      </c>
    </row>
    <row r="105" spans="1:10" ht="36.75" customHeight="1" x14ac:dyDescent="0.2">
      <c r="A105" s="123"/>
      <c r="B105" s="128" t="s">
        <v>141</v>
      </c>
      <c r="C105" s="238" t="s">
        <v>142</v>
      </c>
      <c r="D105" s="239"/>
      <c r="E105" s="239"/>
      <c r="F105" s="135" t="s">
        <v>25</v>
      </c>
      <c r="G105" s="136"/>
      <c r="H105" s="136"/>
      <c r="I105" s="136">
        <f>'01 01 Pol'!G298</f>
        <v>0</v>
      </c>
      <c r="J105" s="132" t="str">
        <f>IF(I127=0,"",I105/I127*100)</f>
        <v/>
      </c>
    </row>
    <row r="106" spans="1:10" ht="36.75" customHeight="1" x14ac:dyDescent="0.2">
      <c r="A106" s="123"/>
      <c r="B106" s="128" t="s">
        <v>143</v>
      </c>
      <c r="C106" s="238" t="s">
        <v>144</v>
      </c>
      <c r="D106" s="239"/>
      <c r="E106" s="239"/>
      <c r="F106" s="135" t="s">
        <v>25</v>
      </c>
      <c r="G106" s="136"/>
      <c r="H106" s="136"/>
      <c r="I106" s="136">
        <f>'01 01 Pol'!G311</f>
        <v>0</v>
      </c>
      <c r="J106" s="132" t="str">
        <f>IF(I127=0,"",I106/I127*100)</f>
        <v/>
      </c>
    </row>
    <row r="107" spans="1:10" ht="36.75" customHeight="1" x14ac:dyDescent="0.2">
      <c r="A107" s="123"/>
      <c r="B107" s="128" t="s">
        <v>145</v>
      </c>
      <c r="C107" s="238" t="s">
        <v>146</v>
      </c>
      <c r="D107" s="239"/>
      <c r="E107" s="239"/>
      <c r="F107" s="135" t="s">
        <v>25</v>
      </c>
      <c r="G107" s="136"/>
      <c r="H107" s="136"/>
      <c r="I107" s="136">
        <f>'01 01 Pol'!G320</f>
        <v>0</v>
      </c>
      <c r="J107" s="132" t="str">
        <f>IF(I127=0,"",I107/I127*100)</f>
        <v/>
      </c>
    </row>
    <row r="108" spans="1:10" ht="36.75" customHeight="1" x14ac:dyDescent="0.2">
      <c r="A108" s="123"/>
      <c r="B108" s="128" t="s">
        <v>147</v>
      </c>
      <c r="C108" s="238" t="s">
        <v>148</v>
      </c>
      <c r="D108" s="239"/>
      <c r="E108" s="239"/>
      <c r="F108" s="135" t="s">
        <v>25</v>
      </c>
      <c r="G108" s="136"/>
      <c r="H108" s="136"/>
      <c r="I108" s="136">
        <f>'01 05 Pol'!G52</f>
        <v>0</v>
      </c>
      <c r="J108" s="132" t="str">
        <f>IF(I127=0,"",I108/I127*100)</f>
        <v/>
      </c>
    </row>
    <row r="109" spans="1:10" ht="36.75" customHeight="1" x14ac:dyDescent="0.2">
      <c r="A109" s="123"/>
      <c r="B109" s="128" t="s">
        <v>149</v>
      </c>
      <c r="C109" s="238" t="s">
        <v>150</v>
      </c>
      <c r="D109" s="239"/>
      <c r="E109" s="239"/>
      <c r="F109" s="135" t="s">
        <v>25</v>
      </c>
      <c r="G109" s="136"/>
      <c r="H109" s="136"/>
      <c r="I109" s="136">
        <f>'01 05 Pol'!G89</f>
        <v>0</v>
      </c>
      <c r="J109" s="132" t="str">
        <f>IF(I127=0,"",I109/I127*100)</f>
        <v/>
      </c>
    </row>
    <row r="110" spans="1:10" ht="36.75" customHeight="1" x14ac:dyDescent="0.2">
      <c r="A110" s="123"/>
      <c r="B110" s="128" t="s">
        <v>151</v>
      </c>
      <c r="C110" s="238" t="s">
        <v>152</v>
      </c>
      <c r="D110" s="239"/>
      <c r="E110" s="239"/>
      <c r="F110" s="135" t="s">
        <v>25</v>
      </c>
      <c r="G110" s="136"/>
      <c r="H110" s="136"/>
      <c r="I110" s="136">
        <f>'01 05 Pol'!G113</f>
        <v>0</v>
      </c>
      <c r="J110" s="132" t="str">
        <f>IF(I127=0,"",I110/I127*100)</f>
        <v/>
      </c>
    </row>
    <row r="111" spans="1:10" ht="36.75" customHeight="1" x14ac:dyDescent="0.2">
      <c r="A111" s="123"/>
      <c r="B111" s="128" t="s">
        <v>153</v>
      </c>
      <c r="C111" s="238" t="s">
        <v>154</v>
      </c>
      <c r="D111" s="239"/>
      <c r="E111" s="239"/>
      <c r="F111" s="135" t="s">
        <v>25</v>
      </c>
      <c r="G111" s="136"/>
      <c r="H111" s="136"/>
      <c r="I111" s="136">
        <f>'01 05 Pol'!G128</f>
        <v>0</v>
      </c>
      <c r="J111" s="132" t="str">
        <f>IF(I127=0,"",I111/I127*100)</f>
        <v/>
      </c>
    </row>
    <row r="112" spans="1:10" ht="36.75" customHeight="1" x14ac:dyDescent="0.2">
      <c r="A112" s="123"/>
      <c r="B112" s="128" t="s">
        <v>155</v>
      </c>
      <c r="C112" s="238" t="s">
        <v>156</v>
      </c>
      <c r="D112" s="239"/>
      <c r="E112" s="239"/>
      <c r="F112" s="135" t="s">
        <v>25</v>
      </c>
      <c r="G112" s="136"/>
      <c r="H112" s="136"/>
      <c r="I112" s="136">
        <f>'01 06 Pol'!G13</f>
        <v>0</v>
      </c>
      <c r="J112" s="132" t="str">
        <f>IF(I127=0,"",I112/I127*100)</f>
        <v/>
      </c>
    </row>
    <row r="113" spans="1:10" ht="36.75" customHeight="1" x14ac:dyDescent="0.2">
      <c r="A113" s="123"/>
      <c r="B113" s="128" t="s">
        <v>157</v>
      </c>
      <c r="C113" s="238" t="s">
        <v>158</v>
      </c>
      <c r="D113" s="239"/>
      <c r="E113" s="239"/>
      <c r="F113" s="135" t="s">
        <v>25</v>
      </c>
      <c r="G113" s="136"/>
      <c r="H113" s="136"/>
      <c r="I113" s="136">
        <f>'01 06 Pol'!G15</f>
        <v>0</v>
      </c>
      <c r="J113" s="132" t="str">
        <f>IF(I127=0,"",I113/I127*100)</f>
        <v/>
      </c>
    </row>
    <row r="114" spans="1:10" ht="36.75" customHeight="1" x14ac:dyDescent="0.2">
      <c r="A114" s="123"/>
      <c r="B114" s="128" t="s">
        <v>159</v>
      </c>
      <c r="C114" s="238" t="s">
        <v>160</v>
      </c>
      <c r="D114" s="239"/>
      <c r="E114" s="239"/>
      <c r="F114" s="135" t="s">
        <v>25</v>
      </c>
      <c r="G114" s="136"/>
      <c r="H114" s="136"/>
      <c r="I114" s="136">
        <f>'01 06 Pol'!G39</f>
        <v>0</v>
      </c>
      <c r="J114" s="132" t="str">
        <f>IF(I127=0,"",I114/I127*100)</f>
        <v/>
      </c>
    </row>
    <row r="115" spans="1:10" ht="36.75" customHeight="1" x14ac:dyDescent="0.2">
      <c r="A115" s="123"/>
      <c r="B115" s="128" t="s">
        <v>161</v>
      </c>
      <c r="C115" s="238" t="s">
        <v>162</v>
      </c>
      <c r="D115" s="239"/>
      <c r="E115" s="239"/>
      <c r="F115" s="135" t="s">
        <v>25</v>
      </c>
      <c r="G115" s="136"/>
      <c r="H115" s="136"/>
      <c r="I115" s="136">
        <f>'01 06 Pol'!G49</f>
        <v>0</v>
      </c>
      <c r="J115" s="132" t="str">
        <f>IF(I127=0,"",I115/I127*100)</f>
        <v/>
      </c>
    </row>
    <row r="116" spans="1:10" ht="36.75" customHeight="1" x14ac:dyDescent="0.2">
      <c r="A116" s="123"/>
      <c r="B116" s="128" t="s">
        <v>163</v>
      </c>
      <c r="C116" s="238" t="s">
        <v>164</v>
      </c>
      <c r="D116" s="239"/>
      <c r="E116" s="239"/>
      <c r="F116" s="135" t="s">
        <v>25</v>
      </c>
      <c r="G116" s="136"/>
      <c r="H116" s="136"/>
      <c r="I116" s="136">
        <f>'01 01 Pol'!G331</f>
        <v>0</v>
      </c>
      <c r="J116" s="132" t="str">
        <f>IF(I127=0,"",I116/I127*100)</f>
        <v/>
      </c>
    </row>
    <row r="117" spans="1:10" ht="36.75" customHeight="1" x14ac:dyDescent="0.2">
      <c r="A117" s="123"/>
      <c r="B117" s="128" t="s">
        <v>165</v>
      </c>
      <c r="C117" s="238" t="s">
        <v>166</v>
      </c>
      <c r="D117" s="239"/>
      <c r="E117" s="239"/>
      <c r="F117" s="135" t="s">
        <v>25</v>
      </c>
      <c r="G117" s="136"/>
      <c r="H117" s="136"/>
      <c r="I117" s="136">
        <f>'01 01 Pol'!G338</f>
        <v>0</v>
      </c>
      <c r="J117" s="132" t="str">
        <f>IF(I127=0,"",I117/I127*100)</f>
        <v/>
      </c>
    </row>
    <row r="118" spans="1:10" ht="36.75" customHeight="1" x14ac:dyDescent="0.2">
      <c r="A118" s="123"/>
      <c r="B118" s="128" t="s">
        <v>167</v>
      </c>
      <c r="C118" s="238" t="s">
        <v>168</v>
      </c>
      <c r="D118" s="239"/>
      <c r="E118" s="239"/>
      <c r="F118" s="135" t="s">
        <v>25</v>
      </c>
      <c r="G118" s="136"/>
      <c r="H118" s="136"/>
      <c r="I118" s="136">
        <f>'01 01 Pol'!G356</f>
        <v>0</v>
      </c>
      <c r="J118" s="132" t="str">
        <f>IF(I127=0,"",I118/I127*100)</f>
        <v/>
      </c>
    </row>
    <row r="119" spans="1:10" ht="36.75" customHeight="1" x14ac:dyDescent="0.2">
      <c r="A119" s="123"/>
      <c r="B119" s="128" t="s">
        <v>169</v>
      </c>
      <c r="C119" s="238" t="s">
        <v>170</v>
      </c>
      <c r="D119" s="239"/>
      <c r="E119" s="239"/>
      <c r="F119" s="135" t="s">
        <v>25</v>
      </c>
      <c r="G119" s="136"/>
      <c r="H119" s="136"/>
      <c r="I119" s="136">
        <f>'01 01 Pol'!G363</f>
        <v>0</v>
      </c>
      <c r="J119" s="132" t="str">
        <f>IF(I127=0,"",I119/I127*100)</f>
        <v/>
      </c>
    </row>
    <row r="120" spans="1:10" ht="36.75" customHeight="1" x14ac:dyDescent="0.2">
      <c r="A120" s="123"/>
      <c r="B120" s="128" t="s">
        <v>171</v>
      </c>
      <c r="C120" s="238" t="s">
        <v>172</v>
      </c>
      <c r="D120" s="239"/>
      <c r="E120" s="239"/>
      <c r="F120" s="135" t="s">
        <v>25</v>
      </c>
      <c r="G120" s="136"/>
      <c r="H120" s="136"/>
      <c r="I120" s="136">
        <f>'01 01 Pol'!G374</f>
        <v>0</v>
      </c>
      <c r="J120" s="132" t="str">
        <f>IF(I127=0,"",I120/I127*100)</f>
        <v/>
      </c>
    </row>
    <row r="121" spans="1:10" ht="36.75" customHeight="1" x14ac:dyDescent="0.2">
      <c r="A121" s="123"/>
      <c r="B121" s="128" t="s">
        <v>173</v>
      </c>
      <c r="C121" s="238" t="s">
        <v>174</v>
      </c>
      <c r="D121" s="239"/>
      <c r="E121" s="239"/>
      <c r="F121" s="135" t="s">
        <v>25</v>
      </c>
      <c r="G121" s="136"/>
      <c r="H121" s="136"/>
      <c r="I121" s="136">
        <f>'01 01 Pol'!G379</f>
        <v>0</v>
      </c>
      <c r="J121" s="132" t="str">
        <f>IF(I127=0,"",I121/I127*100)</f>
        <v/>
      </c>
    </row>
    <row r="122" spans="1:10" ht="36.75" customHeight="1" x14ac:dyDescent="0.2">
      <c r="A122" s="123"/>
      <c r="B122" s="128" t="s">
        <v>175</v>
      </c>
      <c r="C122" s="238" t="s">
        <v>176</v>
      </c>
      <c r="D122" s="239"/>
      <c r="E122" s="239"/>
      <c r="F122" s="135" t="s">
        <v>25</v>
      </c>
      <c r="G122" s="136"/>
      <c r="H122" s="136"/>
      <c r="I122" s="136">
        <f>'01 01 Pol'!G388+'01 06 Pol'!G72</f>
        <v>0</v>
      </c>
      <c r="J122" s="132" t="str">
        <f>IF(I127=0,"",I122/I127*100)</f>
        <v/>
      </c>
    </row>
    <row r="123" spans="1:10" ht="36.75" customHeight="1" x14ac:dyDescent="0.2">
      <c r="A123" s="123"/>
      <c r="B123" s="128" t="s">
        <v>177</v>
      </c>
      <c r="C123" s="238" t="s">
        <v>178</v>
      </c>
      <c r="D123" s="239"/>
      <c r="E123" s="239"/>
      <c r="F123" s="135" t="s">
        <v>25</v>
      </c>
      <c r="G123" s="136"/>
      <c r="H123" s="136"/>
      <c r="I123" s="136">
        <f>'01 01 Pol'!G391</f>
        <v>0</v>
      </c>
      <c r="J123" s="132" t="str">
        <f>IF(I127=0,"",I123/I127*100)</f>
        <v/>
      </c>
    </row>
    <row r="124" spans="1:10" ht="36.75" customHeight="1" x14ac:dyDescent="0.2">
      <c r="A124" s="123"/>
      <c r="B124" s="128" t="s">
        <v>179</v>
      </c>
      <c r="C124" s="238" t="s">
        <v>180</v>
      </c>
      <c r="D124" s="239"/>
      <c r="E124" s="239"/>
      <c r="F124" s="135" t="s">
        <v>25</v>
      </c>
      <c r="G124" s="136"/>
      <c r="H124" s="136"/>
      <c r="I124" s="136">
        <f>'01 04 Pol'!G67</f>
        <v>0</v>
      </c>
      <c r="J124" s="132" t="str">
        <f>IF(I127=0,"",I124/I127*100)</f>
        <v/>
      </c>
    </row>
    <row r="125" spans="1:10" ht="36.75" customHeight="1" x14ac:dyDescent="0.2">
      <c r="A125" s="123"/>
      <c r="B125" s="128" t="s">
        <v>181</v>
      </c>
      <c r="C125" s="238" t="s">
        <v>182</v>
      </c>
      <c r="D125" s="239"/>
      <c r="E125" s="239"/>
      <c r="F125" s="135" t="s">
        <v>26</v>
      </c>
      <c r="G125" s="136"/>
      <c r="H125" s="136"/>
      <c r="I125" s="136">
        <f>'02 10 Pol'!G8</f>
        <v>0</v>
      </c>
      <c r="J125" s="132" t="str">
        <f>IF(I127=0,"",I125/I127*100)</f>
        <v/>
      </c>
    </row>
    <row r="126" spans="1:10" ht="36.75" customHeight="1" x14ac:dyDescent="0.2">
      <c r="A126" s="123"/>
      <c r="B126" s="128" t="s">
        <v>183</v>
      </c>
      <c r="C126" s="238" t="s">
        <v>27</v>
      </c>
      <c r="D126" s="239"/>
      <c r="E126" s="239"/>
      <c r="F126" s="135" t="s">
        <v>183</v>
      </c>
      <c r="G126" s="136"/>
      <c r="H126" s="136"/>
      <c r="I126" s="136">
        <f>'01 01 Pol'!G395+'03 11 Pol'!G8</f>
        <v>0</v>
      </c>
      <c r="J126" s="132" t="str">
        <f>IF(I127=0,"",I126/I127*100)</f>
        <v/>
      </c>
    </row>
    <row r="127" spans="1:10" ht="25.5" customHeight="1" x14ac:dyDescent="0.2">
      <c r="A127" s="124"/>
      <c r="B127" s="129" t="s">
        <v>1</v>
      </c>
      <c r="C127" s="130"/>
      <c r="D127" s="131"/>
      <c r="E127" s="131"/>
      <c r="F127" s="137"/>
      <c r="G127" s="138"/>
      <c r="H127" s="138"/>
      <c r="I127" s="138">
        <f>SUM(I79:I126)</f>
        <v>0</v>
      </c>
      <c r="J127" s="133">
        <f>SUM(J79:J126)</f>
        <v>0</v>
      </c>
    </row>
    <row r="128" spans="1:10" x14ac:dyDescent="0.2">
      <c r="F128" s="86"/>
      <c r="G128" s="86"/>
      <c r="H128" s="86"/>
      <c r="I128" s="86"/>
      <c r="J128" s="134"/>
    </row>
    <row r="129" spans="6:10" x14ac:dyDescent="0.2">
      <c r="F129" s="86"/>
      <c r="G129" s="86"/>
      <c r="H129" s="86"/>
      <c r="I129" s="86"/>
      <c r="J129" s="134"/>
    </row>
    <row r="130" spans="6:10" x14ac:dyDescent="0.2">
      <c r="F130" s="86"/>
      <c r="G130" s="86"/>
      <c r="H130" s="86"/>
      <c r="I130" s="86"/>
      <c r="J130" s="134"/>
    </row>
  </sheetData>
  <sheetProtection algorithmName="SHA-512" hashValue="ssTnTKCheDH1J7xWJ4djN5z11NTcWYWBsQFh5qYr8PEapWnNXf0CyjlMgjLeM0n9mbkjTs4ZSoclD39+h6dlsQ==" saltValue="LIj9Hn8epfXrgBsETJnmvg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08">
    <mergeCell ref="C125:E125"/>
    <mergeCell ref="C126:E126"/>
    <mergeCell ref="C120:E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54:E54"/>
    <mergeCell ref="B55:E55"/>
    <mergeCell ref="B67:J67"/>
    <mergeCell ref="B69:J69"/>
    <mergeCell ref="C79:E79"/>
    <mergeCell ref="C49:E49"/>
    <mergeCell ref="C50:E50"/>
    <mergeCell ref="C51:E51"/>
    <mergeCell ref="C52:E52"/>
    <mergeCell ref="C53:E53"/>
    <mergeCell ref="C44:E44"/>
    <mergeCell ref="C45:E45"/>
    <mergeCell ref="C46:E46"/>
    <mergeCell ref="C47:E47"/>
    <mergeCell ref="C48:E48"/>
    <mergeCell ref="D6:G6"/>
    <mergeCell ref="E7:G7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7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4" t="s">
        <v>6</v>
      </c>
      <c r="B1" s="244"/>
      <c r="C1" s="245"/>
      <c r="D1" s="244"/>
      <c r="E1" s="244"/>
      <c r="F1" s="244"/>
      <c r="G1" s="244"/>
    </row>
    <row r="2" spans="1:7" ht="24.95" customHeight="1" x14ac:dyDescent="0.2">
      <c r="A2" s="50" t="s">
        <v>7</v>
      </c>
      <c r="B2" s="49"/>
      <c r="C2" s="246"/>
      <c r="D2" s="246"/>
      <c r="E2" s="246"/>
      <c r="F2" s="246"/>
      <c r="G2" s="247"/>
    </row>
    <row r="3" spans="1:7" ht="24.95" customHeight="1" x14ac:dyDescent="0.2">
      <c r="A3" s="50" t="s">
        <v>8</v>
      </c>
      <c r="B3" s="49"/>
      <c r="C3" s="246"/>
      <c r="D3" s="246"/>
      <c r="E3" s="246"/>
      <c r="F3" s="246"/>
      <c r="G3" s="247"/>
    </row>
    <row r="4" spans="1:7" ht="24.95" customHeight="1" x14ac:dyDescent="0.2">
      <c r="A4" s="50" t="s">
        <v>9</v>
      </c>
      <c r="B4" s="49"/>
      <c r="C4" s="246"/>
      <c r="D4" s="246"/>
      <c r="E4" s="246"/>
      <c r="F4" s="246"/>
      <c r="G4" s="247"/>
    </row>
    <row r="5" spans="1:7" x14ac:dyDescent="0.2">
      <c r="B5" s="4"/>
      <c r="C5" s="5"/>
      <c r="D5" s="6"/>
    </row>
  </sheetData>
  <sheetProtection algorithmName="SHA-512" hashValue="1kG2AulYgxHs9nAT4nHXaL3+AlXNqdkH4MQbWBgbUV6E5+usLAavfTSZQ67E8TJvp0fJYUjoVRLOwxq1Gjgf3g==" saltValue="GrcZXGJCEmmyYrNTj7tcVw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xSplit="1" topLeftCell="B1" activePane="topRight" state="frozen"/>
      <selection activeCell="A8" sqref="A8"/>
      <selection pane="topRight" activeCell="F9" sqref="F9"/>
    </sheetView>
  </sheetViews>
  <sheetFormatPr defaultRowHeight="12.75" outlineLevelRow="3" x14ac:dyDescent="0.2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50" t="s">
        <v>185</v>
      </c>
      <c r="B1" s="250"/>
      <c r="C1" s="250"/>
      <c r="D1" s="250"/>
      <c r="E1" s="250"/>
      <c r="F1" s="250"/>
      <c r="G1" s="250"/>
      <c r="AG1" t="s">
        <v>186</v>
      </c>
    </row>
    <row r="2" spans="1:60" ht="25.15" customHeight="1" x14ac:dyDescent="0.2">
      <c r="A2" s="140" t="s">
        <v>7</v>
      </c>
      <c r="B2" s="49" t="s">
        <v>43</v>
      </c>
      <c r="C2" s="251" t="s">
        <v>44</v>
      </c>
      <c r="D2" s="252"/>
      <c r="E2" s="252"/>
      <c r="F2" s="252"/>
      <c r="G2" s="253"/>
      <c r="AG2" t="s">
        <v>187</v>
      </c>
    </row>
    <row r="3" spans="1:60" ht="25.15" customHeight="1" x14ac:dyDescent="0.2">
      <c r="A3" s="140" t="s">
        <v>8</v>
      </c>
      <c r="B3" s="49" t="s">
        <v>47</v>
      </c>
      <c r="C3" s="251" t="s">
        <v>48</v>
      </c>
      <c r="D3" s="252"/>
      <c r="E3" s="252"/>
      <c r="F3" s="252"/>
      <c r="G3" s="253"/>
      <c r="AC3" s="121" t="s">
        <v>187</v>
      </c>
      <c r="AG3" t="s">
        <v>188</v>
      </c>
    </row>
    <row r="4" spans="1:60" ht="25.15" customHeight="1" x14ac:dyDescent="0.2">
      <c r="A4" s="141" t="s">
        <v>9</v>
      </c>
      <c r="B4" s="142" t="s">
        <v>47</v>
      </c>
      <c r="C4" s="254" t="s">
        <v>49</v>
      </c>
      <c r="D4" s="255"/>
      <c r="E4" s="255"/>
      <c r="F4" s="255"/>
      <c r="G4" s="256"/>
      <c r="AG4" t="s">
        <v>189</v>
      </c>
    </row>
    <row r="5" spans="1:60" x14ac:dyDescent="0.2">
      <c r="D5" s="10"/>
    </row>
    <row r="6" spans="1:60" ht="38.25" x14ac:dyDescent="0.2">
      <c r="A6" s="144" t="s">
        <v>190</v>
      </c>
      <c r="B6" s="146" t="s">
        <v>191</v>
      </c>
      <c r="C6" s="146" t="s">
        <v>192</v>
      </c>
      <c r="D6" s="145" t="s">
        <v>193</v>
      </c>
      <c r="E6" s="144" t="s">
        <v>194</v>
      </c>
      <c r="F6" s="143" t="s">
        <v>195</v>
      </c>
      <c r="G6" s="144" t="s">
        <v>29</v>
      </c>
      <c r="H6" s="147" t="s">
        <v>30</v>
      </c>
      <c r="I6" s="147" t="s">
        <v>196</v>
      </c>
      <c r="J6" s="147" t="s">
        <v>31</v>
      </c>
      <c r="K6" s="147" t="s">
        <v>197</v>
      </c>
      <c r="L6" s="147" t="s">
        <v>198</v>
      </c>
      <c r="M6" s="147" t="s">
        <v>199</v>
      </c>
      <c r="N6" s="147" t="s">
        <v>200</v>
      </c>
      <c r="O6" s="147" t="s">
        <v>201</v>
      </c>
      <c r="P6" s="147" t="s">
        <v>202</v>
      </c>
      <c r="Q6" s="147" t="s">
        <v>203</v>
      </c>
      <c r="R6" s="147" t="s">
        <v>204</v>
      </c>
      <c r="S6" s="147" t="s">
        <v>205</v>
      </c>
      <c r="T6" s="147" t="s">
        <v>206</v>
      </c>
      <c r="U6" s="147" t="s">
        <v>207</v>
      </c>
      <c r="V6" s="147" t="s">
        <v>208</v>
      </c>
      <c r="W6" s="147" t="s">
        <v>209</v>
      </c>
      <c r="X6" s="147" t="s">
        <v>210</v>
      </c>
      <c r="Y6" s="147" t="s">
        <v>211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2" t="s">
        <v>212</v>
      </c>
      <c r="B8" s="163" t="s">
        <v>104</v>
      </c>
      <c r="C8" s="184" t="s">
        <v>105</v>
      </c>
      <c r="D8" s="164"/>
      <c r="E8" s="165"/>
      <c r="F8" s="166"/>
      <c r="G8" s="166">
        <f>SUMIF(AG9:AG29,"&lt;&gt;NOR",G9:G29)</f>
        <v>0</v>
      </c>
      <c r="H8" s="166"/>
      <c r="I8" s="166">
        <f>SUM(I9:I29)</f>
        <v>0</v>
      </c>
      <c r="J8" s="166"/>
      <c r="K8" s="166">
        <f>SUM(K9:K29)</f>
        <v>0</v>
      </c>
      <c r="L8" s="166"/>
      <c r="M8" s="166">
        <f>SUM(M9:M29)</f>
        <v>0</v>
      </c>
      <c r="N8" s="165"/>
      <c r="O8" s="165">
        <f>SUM(O9:O29)</f>
        <v>62.28</v>
      </c>
      <c r="P8" s="165"/>
      <c r="Q8" s="165">
        <f>SUM(Q9:Q29)</f>
        <v>0</v>
      </c>
      <c r="R8" s="166"/>
      <c r="S8" s="166"/>
      <c r="T8" s="167"/>
      <c r="U8" s="161"/>
      <c r="V8" s="161">
        <f>SUM(V9:V29)</f>
        <v>69.150000000000006</v>
      </c>
      <c r="W8" s="161"/>
      <c r="X8" s="161"/>
      <c r="Y8" s="161"/>
      <c r="AG8" t="s">
        <v>213</v>
      </c>
    </row>
    <row r="9" spans="1:60" outlineLevel="1" x14ac:dyDescent="0.2">
      <c r="A9" s="169">
        <v>1</v>
      </c>
      <c r="B9" s="170" t="s">
        <v>214</v>
      </c>
      <c r="C9" s="185" t="s">
        <v>215</v>
      </c>
      <c r="D9" s="171" t="s">
        <v>216</v>
      </c>
      <c r="E9" s="172">
        <v>5.484</v>
      </c>
      <c r="F9" s="173"/>
      <c r="G9" s="174">
        <f>ROUND(E9*F9,2)</f>
        <v>0</v>
      </c>
      <c r="H9" s="173"/>
      <c r="I9" s="174">
        <f>ROUND(E9*H9,2)</f>
        <v>0</v>
      </c>
      <c r="J9" s="173"/>
      <c r="K9" s="174">
        <f>ROUND(E9*J9,2)</f>
        <v>0</v>
      </c>
      <c r="L9" s="174">
        <v>21</v>
      </c>
      <c r="M9" s="174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4" t="s">
        <v>217</v>
      </c>
      <c r="S9" s="174" t="s">
        <v>218</v>
      </c>
      <c r="T9" s="175" t="s">
        <v>219</v>
      </c>
      <c r="U9" s="158">
        <v>1.4379999999999999</v>
      </c>
      <c r="V9" s="158">
        <f>ROUND(E9*U9,2)</f>
        <v>7.89</v>
      </c>
      <c r="W9" s="158"/>
      <c r="X9" s="158" t="s">
        <v>220</v>
      </c>
      <c r="Y9" s="158" t="s">
        <v>221</v>
      </c>
      <c r="Z9" s="148"/>
      <c r="AA9" s="148"/>
      <c r="AB9" s="148"/>
      <c r="AC9" s="148"/>
      <c r="AD9" s="148"/>
      <c r="AE9" s="148"/>
      <c r="AF9" s="148"/>
      <c r="AG9" s="148" t="s">
        <v>222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 x14ac:dyDescent="0.2">
      <c r="A10" s="155"/>
      <c r="B10" s="156"/>
      <c r="C10" s="248" t="s">
        <v>223</v>
      </c>
      <c r="D10" s="249"/>
      <c r="E10" s="249"/>
      <c r="F10" s="249"/>
      <c r="G10" s="249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58"/>
      <c r="Z10" s="148"/>
      <c r="AA10" s="148"/>
      <c r="AB10" s="148"/>
      <c r="AC10" s="148"/>
      <c r="AD10" s="148"/>
      <c r="AE10" s="148"/>
      <c r="AF10" s="148"/>
      <c r="AG10" s="148" t="s">
        <v>224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76" t="str">
        <f>C10</f>
        <v>popř. lesní půdy s naložením, vodorovným přemístěním a složením na hromady nebo se zpětným přemístěním a rozprostřením.</v>
      </c>
      <c r="BB10" s="148"/>
      <c r="BC10" s="148"/>
      <c r="BD10" s="148"/>
      <c r="BE10" s="148"/>
      <c r="BF10" s="148"/>
      <c r="BG10" s="148"/>
      <c r="BH10" s="148"/>
    </row>
    <row r="11" spans="1:60" outlineLevel="2" x14ac:dyDescent="0.2">
      <c r="A11" s="155"/>
      <c r="B11" s="156"/>
      <c r="C11" s="186" t="s">
        <v>225</v>
      </c>
      <c r="D11" s="159"/>
      <c r="E11" s="160">
        <v>5.48</v>
      </c>
      <c r="F11" s="158"/>
      <c r="G11" s="158"/>
      <c r="H11" s="158"/>
      <c r="I11" s="158"/>
      <c r="J11" s="158"/>
      <c r="K11" s="158"/>
      <c r="L11" s="158"/>
      <c r="M11" s="158"/>
      <c r="N11" s="157"/>
      <c r="O11" s="157"/>
      <c r="P11" s="157"/>
      <c r="Q11" s="157"/>
      <c r="R11" s="158"/>
      <c r="S11" s="158"/>
      <c r="T11" s="158"/>
      <c r="U11" s="158"/>
      <c r="V11" s="158"/>
      <c r="W11" s="158"/>
      <c r="X11" s="158"/>
      <c r="Y11" s="158"/>
      <c r="Z11" s="148"/>
      <c r="AA11" s="148"/>
      <c r="AB11" s="148"/>
      <c r="AC11" s="148"/>
      <c r="AD11" s="148"/>
      <c r="AE11" s="148"/>
      <c r="AF11" s="148"/>
      <c r="AG11" s="148" t="s">
        <v>226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69">
        <v>2</v>
      </c>
      <c r="B12" s="170" t="s">
        <v>227</v>
      </c>
      <c r="C12" s="185" t="s">
        <v>228</v>
      </c>
      <c r="D12" s="171" t="s">
        <v>216</v>
      </c>
      <c r="E12" s="172">
        <v>13.71</v>
      </c>
      <c r="F12" s="173"/>
      <c r="G12" s="174">
        <f>ROUND(E12*F12,2)</f>
        <v>0</v>
      </c>
      <c r="H12" s="173"/>
      <c r="I12" s="174">
        <f>ROUND(E12*H12,2)</f>
        <v>0</v>
      </c>
      <c r="J12" s="173"/>
      <c r="K12" s="174">
        <f>ROUND(E12*J12,2)</f>
        <v>0</v>
      </c>
      <c r="L12" s="174">
        <v>21</v>
      </c>
      <c r="M12" s="174">
        <f>G12*(1+L12/100)</f>
        <v>0</v>
      </c>
      <c r="N12" s="172">
        <v>0</v>
      </c>
      <c r="O12" s="172">
        <f>ROUND(E12*N12,2)</f>
        <v>0</v>
      </c>
      <c r="P12" s="172">
        <v>0</v>
      </c>
      <c r="Q12" s="172">
        <f>ROUND(E12*P12,2)</f>
        <v>0</v>
      </c>
      <c r="R12" s="174" t="s">
        <v>229</v>
      </c>
      <c r="S12" s="174" t="s">
        <v>218</v>
      </c>
      <c r="T12" s="175" t="s">
        <v>219</v>
      </c>
      <c r="U12" s="158">
        <v>0.20399999999999999</v>
      </c>
      <c r="V12" s="158">
        <f>ROUND(E12*U12,2)</f>
        <v>2.8</v>
      </c>
      <c r="W12" s="158"/>
      <c r="X12" s="158" t="s">
        <v>230</v>
      </c>
      <c r="Y12" s="158" t="s">
        <v>221</v>
      </c>
      <c r="Z12" s="148"/>
      <c r="AA12" s="148"/>
      <c r="AB12" s="148"/>
      <c r="AC12" s="148"/>
      <c r="AD12" s="148"/>
      <c r="AE12" s="148"/>
      <c r="AF12" s="148"/>
      <c r="AG12" s="148" t="s">
        <v>231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2" x14ac:dyDescent="0.2">
      <c r="A13" s="155"/>
      <c r="B13" s="156"/>
      <c r="C13" s="248" t="s">
        <v>232</v>
      </c>
      <c r="D13" s="249"/>
      <c r="E13" s="249"/>
      <c r="F13" s="249"/>
      <c r="G13" s="249"/>
      <c r="H13" s="158"/>
      <c r="I13" s="158"/>
      <c r="J13" s="158"/>
      <c r="K13" s="158"/>
      <c r="L13" s="158"/>
      <c r="M13" s="158"/>
      <c r="N13" s="157"/>
      <c r="O13" s="157"/>
      <c r="P13" s="157"/>
      <c r="Q13" s="157"/>
      <c r="R13" s="158"/>
      <c r="S13" s="158"/>
      <c r="T13" s="158"/>
      <c r="U13" s="158"/>
      <c r="V13" s="158"/>
      <c r="W13" s="158"/>
      <c r="X13" s="158"/>
      <c r="Y13" s="158"/>
      <c r="Z13" s="148"/>
      <c r="AA13" s="148"/>
      <c r="AB13" s="148"/>
      <c r="AC13" s="148"/>
      <c r="AD13" s="148"/>
      <c r="AE13" s="148"/>
      <c r="AF13" s="148"/>
      <c r="AG13" s="148" t="s">
        <v>224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2" x14ac:dyDescent="0.2">
      <c r="A14" s="155"/>
      <c r="B14" s="156"/>
      <c r="C14" s="186" t="s">
        <v>233</v>
      </c>
      <c r="D14" s="159"/>
      <c r="E14" s="160">
        <v>13.71</v>
      </c>
      <c r="F14" s="158"/>
      <c r="G14" s="158"/>
      <c r="H14" s="158"/>
      <c r="I14" s="158"/>
      <c r="J14" s="158"/>
      <c r="K14" s="158"/>
      <c r="L14" s="158"/>
      <c r="M14" s="158"/>
      <c r="N14" s="157"/>
      <c r="O14" s="157"/>
      <c r="P14" s="157"/>
      <c r="Q14" s="157"/>
      <c r="R14" s="158"/>
      <c r="S14" s="158"/>
      <c r="T14" s="158"/>
      <c r="U14" s="158"/>
      <c r="V14" s="158"/>
      <c r="W14" s="158"/>
      <c r="X14" s="158"/>
      <c r="Y14" s="158"/>
      <c r="Z14" s="148"/>
      <c r="AA14" s="148"/>
      <c r="AB14" s="148"/>
      <c r="AC14" s="148"/>
      <c r="AD14" s="148"/>
      <c r="AE14" s="148"/>
      <c r="AF14" s="148"/>
      <c r="AG14" s="148" t="s">
        <v>226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2.5" outlineLevel="1" x14ac:dyDescent="0.2">
      <c r="A15" s="169">
        <v>3</v>
      </c>
      <c r="B15" s="170" t="s">
        <v>234</v>
      </c>
      <c r="C15" s="185" t="s">
        <v>235</v>
      </c>
      <c r="D15" s="171" t="s">
        <v>216</v>
      </c>
      <c r="E15" s="172">
        <v>27.520499999999998</v>
      </c>
      <c r="F15" s="173"/>
      <c r="G15" s="174">
        <f>ROUND(E15*F15,2)</f>
        <v>0</v>
      </c>
      <c r="H15" s="173"/>
      <c r="I15" s="174">
        <f>ROUND(E15*H15,2)</f>
        <v>0</v>
      </c>
      <c r="J15" s="173"/>
      <c r="K15" s="174">
        <f>ROUND(E15*J15,2)</f>
        <v>0</v>
      </c>
      <c r="L15" s="174">
        <v>21</v>
      </c>
      <c r="M15" s="174">
        <f>G15*(1+L15/100)</f>
        <v>0</v>
      </c>
      <c r="N15" s="172">
        <v>0</v>
      </c>
      <c r="O15" s="172">
        <f>ROUND(E15*N15,2)</f>
        <v>0</v>
      </c>
      <c r="P15" s="172">
        <v>0</v>
      </c>
      <c r="Q15" s="172">
        <f>ROUND(E15*P15,2)</f>
        <v>0</v>
      </c>
      <c r="R15" s="174" t="s">
        <v>217</v>
      </c>
      <c r="S15" s="174" t="s">
        <v>218</v>
      </c>
      <c r="T15" s="175" t="s">
        <v>219</v>
      </c>
      <c r="U15" s="158">
        <v>0.79630000000000001</v>
      </c>
      <c r="V15" s="158">
        <f>ROUND(E15*U15,2)</f>
        <v>21.91</v>
      </c>
      <c r="W15" s="158"/>
      <c r="X15" s="158" t="s">
        <v>220</v>
      </c>
      <c r="Y15" s="158" t="s">
        <v>221</v>
      </c>
      <c r="Z15" s="148"/>
      <c r="AA15" s="148"/>
      <c r="AB15" s="148"/>
      <c r="AC15" s="148"/>
      <c r="AD15" s="148"/>
      <c r="AE15" s="148"/>
      <c r="AF15" s="148"/>
      <c r="AG15" s="148" t="s">
        <v>222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2" x14ac:dyDescent="0.2">
      <c r="A16" s="155"/>
      <c r="B16" s="156"/>
      <c r="C16" s="186" t="s">
        <v>236</v>
      </c>
      <c r="D16" s="159"/>
      <c r="E16" s="160">
        <v>8.6999999999999993</v>
      </c>
      <c r="F16" s="158"/>
      <c r="G16" s="158"/>
      <c r="H16" s="158"/>
      <c r="I16" s="158"/>
      <c r="J16" s="158"/>
      <c r="K16" s="158"/>
      <c r="L16" s="158"/>
      <c r="M16" s="158"/>
      <c r="N16" s="157"/>
      <c r="O16" s="157"/>
      <c r="P16" s="157"/>
      <c r="Q16" s="157"/>
      <c r="R16" s="158"/>
      <c r="S16" s="158"/>
      <c r="T16" s="158"/>
      <c r="U16" s="158"/>
      <c r="V16" s="158"/>
      <c r="W16" s="158"/>
      <c r="X16" s="158"/>
      <c r="Y16" s="158"/>
      <c r="Z16" s="148"/>
      <c r="AA16" s="148"/>
      <c r="AB16" s="148"/>
      <c r="AC16" s="148"/>
      <c r="AD16" s="148"/>
      <c r="AE16" s="148"/>
      <c r="AF16" s="148"/>
      <c r="AG16" s="148" t="s">
        <v>226</v>
      </c>
      <c r="AH16" s="148">
        <v>0</v>
      </c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3" x14ac:dyDescent="0.2">
      <c r="A17" s="155"/>
      <c r="B17" s="156"/>
      <c r="C17" s="186" t="s">
        <v>237</v>
      </c>
      <c r="D17" s="159"/>
      <c r="E17" s="160">
        <v>18.82</v>
      </c>
      <c r="F17" s="158"/>
      <c r="G17" s="158"/>
      <c r="H17" s="158"/>
      <c r="I17" s="158"/>
      <c r="J17" s="158"/>
      <c r="K17" s="158"/>
      <c r="L17" s="158"/>
      <c r="M17" s="158"/>
      <c r="N17" s="157"/>
      <c r="O17" s="157"/>
      <c r="P17" s="157"/>
      <c r="Q17" s="157"/>
      <c r="R17" s="158"/>
      <c r="S17" s="158"/>
      <c r="T17" s="158"/>
      <c r="U17" s="158"/>
      <c r="V17" s="158"/>
      <c r="W17" s="158"/>
      <c r="X17" s="158"/>
      <c r="Y17" s="158"/>
      <c r="Z17" s="148"/>
      <c r="AA17" s="148"/>
      <c r="AB17" s="148"/>
      <c r="AC17" s="148"/>
      <c r="AD17" s="148"/>
      <c r="AE17" s="148"/>
      <c r="AF17" s="148"/>
      <c r="AG17" s="148" t="s">
        <v>226</v>
      </c>
      <c r="AH17" s="148">
        <v>0</v>
      </c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ht="22.5" outlineLevel="1" x14ac:dyDescent="0.2">
      <c r="A18" s="169">
        <v>4</v>
      </c>
      <c r="B18" s="170" t="s">
        <v>238</v>
      </c>
      <c r="C18" s="185" t="s">
        <v>239</v>
      </c>
      <c r="D18" s="171" t="s">
        <v>216</v>
      </c>
      <c r="E18" s="172">
        <v>41.230499999999999</v>
      </c>
      <c r="F18" s="173"/>
      <c r="G18" s="174">
        <f>ROUND(E18*F18,2)</f>
        <v>0</v>
      </c>
      <c r="H18" s="173"/>
      <c r="I18" s="174">
        <f>ROUND(E18*H18,2)</f>
        <v>0</v>
      </c>
      <c r="J18" s="173"/>
      <c r="K18" s="174">
        <f>ROUND(E18*J18,2)</f>
        <v>0</v>
      </c>
      <c r="L18" s="174">
        <v>21</v>
      </c>
      <c r="M18" s="174">
        <f>G18*(1+L18/100)</f>
        <v>0</v>
      </c>
      <c r="N18" s="172">
        <v>0</v>
      </c>
      <c r="O18" s="172">
        <f>ROUND(E18*N18,2)</f>
        <v>0</v>
      </c>
      <c r="P18" s="172">
        <v>0</v>
      </c>
      <c r="Q18" s="172">
        <f>ROUND(E18*P18,2)</f>
        <v>0</v>
      </c>
      <c r="R18" s="174" t="s">
        <v>229</v>
      </c>
      <c r="S18" s="174" t="s">
        <v>218</v>
      </c>
      <c r="T18" s="175" t="s">
        <v>219</v>
      </c>
      <c r="U18" s="158">
        <v>1.0999999999999999E-2</v>
      </c>
      <c r="V18" s="158">
        <f>ROUND(E18*U18,2)</f>
        <v>0.45</v>
      </c>
      <c r="W18" s="158"/>
      <c r="X18" s="158" t="s">
        <v>230</v>
      </c>
      <c r="Y18" s="158" t="s">
        <v>221</v>
      </c>
      <c r="Z18" s="148"/>
      <c r="AA18" s="148"/>
      <c r="AB18" s="148"/>
      <c r="AC18" s="148"/>
      <c r="AD18" s="148"/>
      <c r="AE18" s="148"/>
      <c r="AF18" s="148"/>
      <c r="AG18" s="148" t="s">
        <v>231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2" x14ac:dyDescent="0.2">
      <c r="A19" s="155"/>
      <c r="B19" s="156"/>
      <c r="C19" s="248" t="s">
        <v>240</v>
      </c>
      <c r="D19" s="249"/>
      <c r="E19" s="249"/>
      <c r="F19" s="249"/>
      <c r="G19" s="249"/>
      <c r="H19" s="158"/>
      <c r="I19" s="158"/>
      <c r="J19" s="158"/>
      <c r="K19" s="158"/>
      <c r="L19" s="158"/>
      <c r="M19" s="158"/>
      <c r="N19" s="157"/>
      <c r="O19" s="157"/>
      <c r="P19" s="157"/>
      <c r="Q19" s="157"/>
      <c r="R19" s="158"/>
      <c r="S19" s="158"/>
      <c r="T19" s="158"/>
      <c r="U19" s="158"/>
      <c r="V19" s="158"/>
      <c r="W19" s="158"/>
      <c r="X19" s="158"/>
      <c r="Y19" s="158"/>
      <c r="Z19" s="148"/>
      <c r="AA19" s="148"/>
      <c r="AB19" s="148"/>
      <c r="AC19" s="148"/>
      <c r="AD19" s="148"/>
      <c r="AE19" s="148"/>
      <c r="AF19" s="148"/>
      <c r="AG19" s="148" t="s">
        <v>224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2" x14ac:dyDescent="0.2">
      <c r="A20" s="155"/>
      <c r="B20" s="156"/>
      <c r="C20" s="186" t="s">
        <v>241</v>
      </c>
      <c r="D20" s="159"/>
      <c r="E20" s="160">
        <v>41.23</v>
      </c>
      <c r="F20" s="158"/>
      <c r="G20" s="158"/>
      <c r="H20" s="158"/>
      <c r="I20" s="158"/>
      <c r="J20" s="158"/>
      <c r="K20" s="158"/>
      <c r="L20" s="158"/>
      <c r="M20" s="158"/>
      <c r="N20" s="157"/>
      <c r="O20" s="157"/>
      <c r="P20" s="157"/>
      <c r="Q20" s="157"/>
      <c r="R20" s="158"/>
      <c r="S20" s="158"/>
      <c r="T20" s="158"/>
      <c r="U20" s="158"/>
      <c r="V20" s="158"/>
      <c r="W20" s="158"/>
      <c r="X20" s="158"/>
      <c r="Y20" s="158"/>
      <c r="Z20" s="148"/>
      <c r="AA20" s="148"/>
      <c r="AB20" s="148"/>
      <c r="AC20" s="148"/>
      <c r="AD20" s="148"/>
      <c r="AE20" s="148"/>
      <c r="AF20" s="148"/>
      <c r="AG20" s="148" t="s">
        <v>226</v>
      </c>
      <c r="AH20" s="148">
        <v>0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ht="22.5" outlineLevel="1" x14ac:dyDescent="0.2">
      <c r="A21" s="177">
        <v>5</v>
      </c>
      <c r="B21" s="178" t="s">
        <v>242</v>
      </c>
      <c r="C21" s="187" t="s">
        <v>243</v>
      </c>
      <c r="D21" s="179" t="s">
        <v>216</v>
      </c>
      <c r="E21" s="180">
        <v>41.230499999999999</v>
      </c>
      <c r="F21" s="181"/>
      <c r="G21" s="182">
        <f>ROUND(E21*F21,2)</f>
        <v>0</v>
      </c>
      <c r="H21" s="181"/>
      <c r="I21" s="182">
        <f>ROUND(E21*H21,2)</f>
        <v>0</v>
      </c>
      <c r="J21" s="181"/>
      <c r="K21" s="182">
        <f>ROUND(E21*J21,2)</f>
        <v>0</v>
      </c>
      <c r="L21" s="182">
        <v>21</v>
      </c>
      <c r="M21" s="182">
        <f>G21*(1+L21/100)</f>
        <v>0</v>
      </c>
      <c r="N21" s="180">
        <v>0</v>
      </c>
      <c r="O21" s="180">
        <f>ROUND(E21*N21,2)</f>
        <v>0</v>
      </c>
      <c r="P21" s="180">
        <v>0</v>
      </c>
      <c r="Q21" s="180">
        <f>ROUND(E21*P21,2)</f>
        <v>0</v>
      </c>
      <c r="R21" s="182" t="s">
        <v>229</v>
      </c>
      <c r="S21" s="182" t="s">
        <v>218</v>
      </c>
      <c r="T21" s="183" t="s">
        <v>219</v>
      </c>
      <c r="U21" s="158">
        <v>0.65200000000000002</v>
      </c>
      <c r="V21" s="158">
        <f>ROUND(E21*U21,2)</f>
        <v>26.88</v>
      </c>
      <c r="W21" s="158"/>
      <c r="X21" s="158" t="s">
        <v>230</v>
      </c>
      <c r="Y21" s="158" t="s">
        <v>221</v>
      </c>
      <c r="Z21" s="148"/>
      <c r="AA21" s="148"/>
      <c r="AB21" s="148"/>
      <c r="AC21" s="148"/>
      <c r="AD21" s="148"/>
      <c r="AE21" s="148"/>
      <c r="AF21" s="148"/>
      <c r="AG21" s="148" t="s">
        <v>231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">
      <c r="A22" s="177">
        <v>6</v>
      </c>
      <c r="B22" s="178" t="s">
        <v>244</v>
      </c>
      <c r="C22" s="187" t="s">
        <v>245</v>
      </c>
      <c r="D22" s="179" t="s">
        <v>216</v>
      </c>
      <c r="E22" s="180">
        <v>41.230499999999999</v>
      </c>
      <c r="F22" s="181"/>
      <c r="G22" s="182">
        <f>ROUND(E22*F22,2)</f>
        <v>0</v>
      </c>
      <c r="H22" s="181"/>
      <c r="I22" s="182">
        <f>ROUND(E22*H22,2)</f>
        <v>0</v>
      </c>
      <c r="J22" s="181"/>
      <c r="K22" s="182">
        <f>ROUND(E22*J22,2)</f>
        <v>0</v>
      </c>
      <c r="L22" s="182">
        <v>21</v>
      </c>
      <c r="M22" s="182">
        <f>G22*(1+L22/100)</f>
        <v>0</v>
      </c>
      <c r="N22" s="180">
        <v>0</v>
      </c>
      <c r="O22" s="180">
        <f>ROUND(E22*N22,2)</f>
        <v>0</v>
      </c>
      <c r="P22" s="180">
        <v>0</v>
      </c>
      <c r="Q22" s="180">
        <f>ROUND(E22*P22,2)</f>
        <v>0</v>
      </c>
      <c r="R22" s="182" t="s">
        <v>229</v>
      </c>
      <c r="S22" s="182" t="s">
        <v>218</v>
      </c>
      <c r="T22" s="183" t="s">
        <v>219</v>
      </c>
      <c r="U22" s="158">
        <v>3.1E-2</v>
      </c>
      <c r="V22" s="158">
        <f>ROUND(E22*U22,2)</f>
        <v>1.28</v>
      </c>
      <c r="W22" s="158"/>
      <c r="X22" s="158" t="s">
        <v>230</v>
      </c>
      <c r="Y22" s="158" t="s">
        <v>221</v>
      </c>
      <c r="Z22" s="148"/>
      <c r="AA22" s="148"/>
      <c r="AB22" s="148"/>
      <c r="AC22" s="148"/>
      <c r="AD22" s="148"/>
      <c r="AE22" s="148"/>
      <c r="AF22" s="148"/>
      <c r="AG22" s="148" t="s">
        <v>231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">
      <c r="A23" s="177">
        <v>7</v>
      </c>
      <c r="B23" s="178" t="s">
        <v>246</v>
      </c>
      <c r="C23" s="187" t="s">
        <v>247</v>
      </c>
      <c r="D23" s="179" t="s">
        <v>248</v>
      </c>
      <c r="E23" s="180">
        <v>74.215000000000003</v>
      </c>
      <c r="F23" s="181"/>
      <c r="G23" s="182">
        <f>ROUND(E23*F23,2)</f>
        <v>0</v>
      </c>
      <c r="H23" s="181"/>
      <c r="I23" s="182">
        <f>ROUND(E23*H23,2)</f>
        <v>0</v>
      </c>
      <c r="J23" s="181"/>
      <c r="K23" s="182">
        <f>ROUND(E23*J23,2)</f>
        <v>0</v>
      </c>
      <c r="L23" s="182">
        <v>21</v>
      </c>
      <c r="M23" s="182">
        <f>G23*(1+L23/100)</f>
        <v>0</v>
      </c>
      <c r="N23" s="180">
        <v>0</v>
      </c>
      <c r="O23" s="180">
        <f>ROUND(E23*N23,2)</f>
        <v>0</v>
      </c>
      <c r="P23" s="180">
        <v>0</v>
      </c>
      <c r="Q23" s="180">
        <f>ROUND(E23*P23,2)</f>
        <v>0</v>
      </c>
      <c r="R23" s="182" t="s">
        <v>229</v>
      </c>
      <c r="S23" s="182" t="s">
        <v>218</v>
      </c>
      <c r="T23" s="183" t="s">
        <v>219</v>
      </c>
      <c r="U23" s="158">
        <v>0</v>
      </c>
      <c r="V23" s="158">
        <f>ROUND(E23*U23,2)</f>
        <v>0</v>
      </c>
      <c r="W23" s="158"/>
      <c r="X23" s="158" t="s">
        <v>230</v>
      </c>
      <c r="Y23" s="158" t="s">
        <v>221</v>
      </c>
      <c r="Z23" s="148"/>
      <c r="AA23" s="148"/>
      <c r="AB23" s="148"/>
      <c r="AC23" s="148"/>
      <c r="AD23" s="148"/>
      <c r="AE23" s="148"/>
      <c r="AF23" s="148"/>
      <c r="AG23" s="148" t="s">
        <v>231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ht="22.5" outlineLevel="1" x14ac:dyDescent="0.2">
      <c r="A24" s="169">
        <v>8</v>
      </c>
      <c r="B24" s="170" t="s">
        <v>249</v>
      </c>
      <c r="C24" s="185" t="s">
        <v>250</v>
      </c>
      <c r="D24" s="171" t="s">
        <v>216</v>
      </c>
      <c r="E24" s="172">
        <v>37.290689999999998</v>
      </c>
      <c r="F24" s="173"/>
      <c r="G24" s="174">
        <f>ROUND(E24*F24,2)</f>
        <v>0</v>
      </c>
      <c r="H24" s="173"/>
      <c r="I24" s="174">
        <f>ROUND(E24*H24,2)</f>
        <v>0</v>
      </c>
      <c r="J24" s="173"/>
      <c r="K24" s="174">
        <f>ROUND(E24*J24,2)</f>
        <v>0</v>
      </c>
      <c r="L24" s="174">
        <v>21</v>
      </c>
      <c r="M24" s="174">
        <f>G24*(1+L24/100)</f>
        <v>0</v>
      </c>
      <c r="N24" s="172">
        <v>1.67</v>
      </c>
      <c r="O24" s="172">
        <f>ROUND(E24*N24,2)</f>
        <v>62.28</v>
      </c>
      <c r="P24" s="172">
        <v>0</v>
      </c>
      <c r="Q24" s="172">
        <f>ROUND(E24*P24,2)</f>
        <v>0</v>
      </c>
      <c r="R24" s="174" t="s">
        <v>217</v>
      </c>
      <c r="S24" s="174" t="s">
        <v>218</v>
      </c>
      <c r="T24" s="175" t="s">
        <v>219</v>
      </c>
      <c r="U24" s="158">
        <v>0.21299999999999999</v>
      </c>
      <c r="V24" s="158">
        <f>ROUND(E24*U24,2)</f>
        <v>7.94</v>
      </c>
      <c r="W24" s="158"/>
      <c r="X24" s="158" t="s">
        <v>220</v>
      </c>
      <c r="Y24" s="158" t="s">
        <v>221</v>
      </c>
      <c r="Z24" s="148"/>
      <c r="AA24" s="148"/>
      <c r="AB24" s="148"/>
      <c r="AC24" s="148"/>
      <c r="AD24" s="148"/>
      <c r="AE24" s="148"/>
      <c r="AF24" s="148"/>
      <c r="AG24" s="148" t="s">
        <v>222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2" x14ac:dyDescent="0.2">
      <c r="A25" s="155"/>
      <c r="B25" s="156"/>
      <c r="C25" s="248" t="s">
        <v>251</v>
      </c>
      <c r="D25" s="249"/>
      <c r="E25" s="249"/>
      <c r="F25" s="249"/>
      <c r="G25" s="249"/>
      <c r="H25" s="158"/>
      <c r="I25" s="158"/>
      <c r="J25" s="158"/>
      <c r="K25" s="158"/>
      <c r="L25" s="158"/>
      <c r="M25" s="158"/>
      <c r="N25" s="157"/>
      <c r="O25" s="157"/>
      <c r="P25" s="157"/>
      <c r="Q25" s="157"/>
      <c r="R25" s="158"/>
      <c r="S25" s="158"/>
      <c r="T25" s="158"/>
      <c r="U25" s="158"/>
      <c r="V25" s="158"/>
      <c r="W25" s="158"/>
      <c r="X25" s="158"/>
      <c r="Y25" s="158"/>
      <c r="Z25" s="148"/>
      <c r="AA25" s="148"/>
      <c r="AB25" s="148"/>
      <c r="AC25" s="148"/>
      <c r="AD25" s="148"/>
      <c r="AE25" s="148"/>
      <c r="AF25" s="148"/>
      <c r="AG25" s="148" t="s">
        <v>224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2" x14ac:dyDescent="0.2">
      <c r="A26" s="155"/>
      <c r="B26" s="156"/>
      <c r="C26" s="186" t="s">
        <v>252</v>
      </c>
      <c r="D26" s="159"/>
      <c r="E26" s="160">
        <v>13.02</v>
      </c>
      <c r="F26" s="158"/>
      <c r="G26" s="158"/>
      <c r="H26" s="158"/>
      <c r="I26" s="158"/>
      <c r="J26" s="158"/>
      <c r="K26" s="158"/>
      <c r="L26" s="158"/>
      <c r="M26" s="158"/>
      <c r="N26" s="157"/>
      <c r="O26" s="157"/>
      <c r="P26" s="157"/>
      <c r="Q26" s="157"/>
      <c r="R26" s="158"/>
      <c r="S26" s="158"/>
      <c r="T26" s="158"/>
      <c r="U26" s="158"/>
      <c r="V26" s="158"/>
      <c r="W26" s="158"/>
      <c r="X26" s="158"/>
      <c r="Y26" s="158"/>
      <c r="Z26" s="148"/>
      <c r="AA26" s="148"/>
      <c r="AB26" s="148"/>
      <c r="AC26" s="148"/>
      <c r="AD26" s="148"/>
      <c r="AE26" s="148"/>
      <c r="AF26" s="148"/>
      <c r="AG26" s="148" t="s">
        <v>226</v>
      </c>
      <c r="AH26" s="148">
        <v>0</v>
      </c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3" x14ac:dyDescent="0.2">
      <c r="A27" s="155"/>
      <c r="B27" s="156"/>
      <c r="C27" s="186" t="s">
        <v>253</v>
      </c>
      <c r="D27" s="159"/>
      <c r="E27" s="160">
        <v>16.670000000000002</v>
      </c>
      <c r="F27" s="158"/>
      <c r="G27" s="158"/>
      <c r="H27" s="158"/>
      <c r="I27" s="158"/>
      <c r="J27" s="158"/>
      <c r="K27" s="158"/>
      <c r="L27" s="158"/>
      <c r="M27" s="158"/>
      <c r="N27" s="157"/>
      <c r="O27" s="157"/>
      <c r="P27" s="157"/>
      <c r="Q27" s="157"/>
      <c r="R27" s="158"/>
      <c r="S27" s="158"/>
      <c r="T27" s="158"/>
      <c r="U27" s="158"/>
      <c r="V27" s="158"/>
      <c r="W27" s="158"/>
      <c r="X27" s="158"/>
      <c r="Y27" s="158"/>
      <c r="Z27" s="148"/>
      <c r="AA27" s="148"/>
      <c r="AB27" s="148"/>
      <c r="AC27" s="148"/>
      <c r="AD27" s="148"/>
      <c r="AE27" s="148"/>
      <c r="AF27" s="148"/>
      <c r="AG27" s="148" t="s">
        <v>226</v>
      </c>
      <c r="AH27" s="148">
        <v>0</v>
      </c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3" x14ac:dyDescent="0.2">
      <c r="A28" s="155"/>
      <c r="B28" s="156"/>
      <c r="C28" s="186" t="s">
        <v>254</v>
      </c>
      <c r="D28" s="159"/>
      <c r="E28" s="160">
        <v>2.4300000000000002</v>
      </c>
      <c r="F28" s="158"/>
      <c r="G28" s="158"/>
      <c r="H28" s="158"/>
      <c r="I28" s="158"/>
      <c r="J28" s="158"/>
      <c r="K28" s="158"/>
      <c r="L28" s="158"/>
      <c r="M28" s="158"/>
      <c r="N28" s="157"/>
      <c r="O28" s="157"/>
      <c r="P28" s="157"/>
      <c r="Q28" s="157"/>
      <c r="R28" s="158"/>
      <c r="S28" s="158"/>
      <c r="T28" s="158"/>
      <c r="U28" s="158"/>
      <c r="V28" s="158"/>
      <c r="W28" s="158"/>
      <c r="X28" s="158"/>
      <c r="Y28" s="158"/>
      <c r="Z28" s="148"/>
      <c r="AA28" s="148"/>
      <c r="AB28" s="148"/>
      <c r="AC28" s="148"/>
      <c r="AD28" s="148"/>
      <c r="AE28" s="148"/>
      <c r="AF28" s="148"/>
      <c r="AG28" s="148" t="s">
        <v>226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3" x14ac:dyDescent="0.2">
      <c r="A29" s="155"/>
      <c r="B29" s="156"/>
      <c r="C29" s="186" t="s">
        <v>255</v>
      </c>
      <c r="D29" s="159"/>
      <c r="E29" s="160">
        <v>5.17</v>
      </c>
      <c r="F29" s="158"/>
      <c r="G29" s="158"/>
      <c r="H29" s="158"/>
      <c r="I29" s="158"/>
      <c r="J29" s="158"/>
      <c r="K29" s="158"/>
      <c r="L29" s="158"/>
      <c r="M29" s="158"/>
      <c r="N29" s="157"/>
      <c r="O29" s="157"/>
      <c r="P29" s="157"/>
      <c r="Q29" s="157"/>
      <c r="R29" s="158"/>
      <c r="S29" s="158"/>
      <c r="T29" s="158"/>
      <c r="U29" s="158"/>
      <c r="V29" s="158"/>
      <c r="W29" s="158"/>
      <c r="X29" s="158"/>
      <c r="Y29" s="158"/>
      <c r="Z29" s="148"/>
      <c r="AA29" s="148"/>
      <c r="AB29" s="148"/>
      <c r="AC29" s="148"/>
      <c r="AD29" s="148"/>
      <c r="AE29" s="148"/>
      <c r="AF29" s="148"/>
      <c r="AG29" s="148" t="s">
        <v>226</v>
      </c>
      <c r="AH29" s="148">
        <v>0</v>
      </c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x14ac:dyDescent="0.2">
      <c r="A30" s="162" t="s">
        <v>212</v>
      </c>
      <c r="B30" s="163" t="s">
        <v>106</v>
      </c>
      <c r="C30" s="184" t="s">
        <v>107</v>
      </c>
      <c r="D30" s="164"/>
      <c r="E30" s="165"/>
      <c r="F30" s="166"/>
      <c r="G30" s="166">
        <f>SUMIF(AG31:AG64,"&lt;&gt;NOR",G31:G64)</f>
        <v>0</v>
      </c>
      <c r="H30" s="166"/>
      <c r="I30" s="166">
        <f>SUM(I31:I64)</f>
        <v>0</v>
      </c>
      <c r="J30" s="166"/>
      <c r="K30" s="166">
        <f>SUM(K31:K64)</f>
        <v>0</v>
      </c>
      <c r="L30" s="166"/>
      <c r="M30" s="166">
        <f>SUM(M31:M64)</f>
        <v>0</v>
      </c>
      <c r="N30" s="165"/>
      <c r="O30" s="165">
        <f>SUM(O31:O64)</f>
        <v>87.53</v>
      </c>
      <c r="P30" s="165"/>
      <c r="Q30" s="165">
        <f>SUM(Q31:Q64)</f>
        <v>0</v>
      </c>
      <c r="R30" s="166"/>
      <c r="S30" s="166"/>
      <c r="T30" s="167"/>
      <c r="U30" s="161"/>
      <c r="V30" s="161">
        <f>SUM(V31:V64)</f>
        <v>173.97000000000003</v>
      </c>
      <c r="W30" s="161"/>
      <c r="X30" s="161"/>
      <c r="Y30" s="161"/>
      <c r="AG30" t="s">
        <v>213</v>
      </c>
    </row>
    <row r="31" spans="1:60" outlineLevel="1" x14ac:dyDescent="0.2">
      <c r="A31" s="169">
        <v>9</v>
      </c>
      <c r="B31" s="170" t="s">
        <v>256</v>
      </c>
      <c r="C31" s="185" t="s">
        <v>257</v>
      </c>
      <c r="D31" s="171" t="s">
        <v>216</v>
      </c>
      <c r="E31" s="172">
        <v>11.988</v>
      </c>
      <c r="F31" s="173"/>
      <c r="G31" s="174">
        <f>ROUND(E31*F31,2)</f>
        <v>0</v>
      </c>
      <c r="H31" s="173"/>
      <c r="I31" s="174">
        <f>ROUND(E31*H31,2)</f>
        <v>0</v>
      </c>
      <c r="J31" s="173"/>
      <c r="K31" s="174">
        <f>ROUND(E31*J31,2)</f>
        <v>0</v>
      </c>
      <c r="L31" s="174">
        <v>21</v>
      </c>
      <c r="M31" s="174">
        <f>G31*(1+L31/100)</f>
        <v>0</v>
      </c>
      <c r="N31" s="172">
        <v>2.5249999999999999</v>
      </c>
      <c r="O31" s="172">
        <f>ROUND(E31*N31,2)</f>
        <v>30.27</v>
      </c>
      <c r="P31" s="172">
        <v>0</v>
      </c>
      <c r="Q31" s="172">
        <f>ROUND(E31*P31,2)</f>
        <v>0</v>
      </c>
      <c r="R31" s="174" t="s">
        <v>258</v>
      </c>
      <c r="S31" s="174" t="s">
        <v>218</v>
      </c>
      <c r="T31" s="175" t="s">
        <v>219</v>
      </c>
      <c r="U31" s="158">
        <v>0.48</v>
      </c>
      <c r="V31" s="158">
        <f>ROUND(E31*U31,2)</f>
        <v>5.75</v>
      </c>
      <c r="W31" s="158"/>
      <c r="X31" s="158" t="s">
        <v>230</v>
      </c>
      <c r="Y31" s="158" t="s">
        <v>221</v>
      </c>
      <c r="Z31" s="148"/>
      <c r="AA31" s="148"/>
      <c r="AB31" s="148"/>
      <c r="AC31" s="148"/>
      <c r="AD31" s="148"/>
      <c r="AE31" s="148"/>
      <c r="AF31" s="148"/>
      <c r="AG31" s="148" t="s">
        <v>231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2" x14ac:dyDescent="0.2">
      <c r="A32" s="155"/>
      <c r="B32" s="156"/>
      <c r="C32" s="248" t="s">
        <v>259</v>
      </c>
      <c r="D32" s="249"/>
      <c r="E32" s="249"/>
      <c r="F32" s="249"/>
      <c r="G32" s="249"/>
      <c r="H32" s="158"/>
      <c r="I32" s="158"/>
      <c r="J32" s="158"/>
      <c r="K32" s="158"/>
      <c r="L32" s="158"/>
      <c r="M32" s="158"/>
      <c r="N32" s="157"/>
      <c r="O32" s="157"/>
      <c r="P32" s="157"/>
      <c r="Q32" s="157"/>
      <c r="R32" s="158"/>
      <c r="S32" s="158"/>
      <c r="T32" s="158"/>
      <c r="U32" s="158"/>
      <c r="V32" s="158"/>
      <c r="W32" s="158"/>
      <c r="X32" s="158"/>
      <c r="Y32" s="158"/>
      <c r="Z32" s="148"/>
      <c r="AA32" s="148"/>
      <c r="AB32" s="148"/>
      <c r="AC32" s="148"/>
      <c r="AD32" s="148"/>
      <c r="AE32" s="148"/>
      <c r="AF32" s="148"/>
      <c r="AG32" s="148" t="s">
        <v>224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2" x14ac:dyDescent="0.2">
      <c r="A33" s="155"/>
      <c r="B33" s="156"/>
      <c r="C33" s="186" t="s">
        <v>260</v>
      </c>
      <c r="D33" s="159"/>
      <c r="E33" s="160">
        <v>7.7</v>
      </c>
      <c r="F33" s="158"/>
      <c r="G33" s="158"/>
      <c r="H33" s="158"/>
      <c r="I33" s="158"/>
      <c r="J33" s="158"/>
      <c r="K33" s="158"/>
      <c r="L33" s="158"/>
      <c r="M33" s="158"/>
      <c r="N33" s="157"/>
      <c r="O33" s="157"/>
      <c r="P33" s="157"/>
      <c r="Q33" s="157"/>
      <c r="R33" s="158"/>
      <c r="S33" s="158"/>
      <c r="T33" s="158"/>
      <c r="U33" s="158"/>
      <c r="V33" s="158"/>
      <c r="W33" s="158"/>
      <c r="X33" s="158"/>
      <c r="Y33" s="158"/>
      <c r="Z33" s="148"/>
      <c r="AA33" s="148"/>
      <c r="AB33" s="148"/>
      <c r="AC33" s="148"/>
      <c r="AD33" s="148"/>
      <c r="AE33" s="148"/>
      <c r="AF33" s="148"/>
      <c r="AG33" s="148" t="s">
        <v>226</v>
      </c>
      <c r="AH33" s="148">
        <v>0</v>
      </c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3" x14ac:dyDescent="0.2">
      <c r="A34" s="155"/>
      <c r="B34" s="156"/>
      <c r="C34" s="186" t="s">
        <v>261</v>
      </c>
      <c r="D34" s="159"/>
      <c r="E34" s="160">
        <v>4.28</v>
      </c>
      <c r="F34" s="158"/>
      <c r="G34" s="158"/>
      <c r="H34" s="158"/>
      <c r="I34" s="158"/>
      <c r="J34" s="158"/>
      <c r="K34" s="158"/>
      <c r="L34" s="158"/>
      <c r="M34" s="158"/>
      <c r="N34" s="157"/>
      <c r="O34" s="157"/>
      <c r="P34" s="157"/>
      <c r="Q34" s="157"/>
      <c r="R34" s="158"/>
      <c r="S34" s="158"/>
      <c r="T34" s="158"/>
      <c r="U34" s="158"/>
      <c r="V34" s="158"/>
      <c r="W34" s="158"/>
      <c r="X34" s="158"/>
      <c r="Y34" s="158"/>
      <c r="Z34" s="148"/>
      <c r="AA34" s="148"/>
      <c r="AB34" s="148"/>
      <c r="AC34" s="148"/>
      <c r="AD34" s="148"/>
      <c r="AE34" s="148"/>
      <c r="AF34" s="148"/>
      <c r="AG34" s="148" t="s">
        <v>226</v>
      </c>
      <c r="AH34" s="148">
        <v>0</v>
      </c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 x14ac:dyDescent="0.2">
      <c r="A35" s="169">
        <v>10</v>
      </c>
      <c r="B35" s="170" t="s">
        <v>262</v>
      </c>
      <c r="C35" s="185" t="s">
        <v>263</v>
      </c>
      <c r="D35" s="171" t="s">
        <v>264</v>
      </c>
      <c r="E35" s="172">
        <v>3.06</v>
      </c>
      <c r="F35" s="173"/>
      <c r="G35" s="174">
        <f>ROUND(E35*F35,2)</f>
        <v>0</v>
      </c>
      <c r="H35" s="173"/>
      <c r="I35" s="174">
        <f>ROUND(E35*H35,2)</f>
        <v>0</v>
      </c>
      <c r="J35" s="173"/>
      <c r="K35" s="174">
        <f>ROUND(E35*J35,2)</f>
        <v>0</v>
      </c>
      <c r="L35" s="174">
        <v>21</v>
      </c>
      <c r="M35" s="174">
        <f>G35*(1+L35/100)</f>
        <v>0</v>
      </c>
      <c r="N35" s="172">
        <v>3.9199999999999999E-2</v>
      </c>
      <c r="O35" s="172">
        <f>ROUND(E35*N35,2)</f>
        <v>0.12</v>
      </c>
      <c r="P35" s="172">
        <v>0</v>
      </c>
      <c r="Q35" s="172">
        <f>ROUND(E35*P35,2)</f>
        <v>0</v>
      </c>
      <c r="R35" s="174" t="s">
        <v>258</v>
      </c>
      <c r="S35" s="174" t="s">
        <v>218</v>
      </c>
      <c r="T35" s="175" t="s">
        <v>219</v>
      </c>
      <c r="U35" s="158">
        <v>1.6</v>
      </c>
      <c r="V35" s="158">
        <f>ROUND(E35*U35,2)</f>
        <v>4.9000000000000004</v>
      </c>
      <c r="W35" s="158"/>
      <c r="X35" s="158" t="s">
        <v>230</v>
      </c>
      <c r="Y35" s="158" t="s">
        <v>221</v>
      </c>
      <c r="Z35" s="148"/>
      <c r="AA35" s="148"/>
      <c r="AB35" s="148"/>
      <c r="AC35" s="148"/>
      <c r="AD35" s="148"/>
      <c r="AE35" s="148"/>
      <c r="AF35" s="148"/>
      <c r="AG35" s="148" t="s">
        <v>231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ht="22.5" outlineLevel="2" x14ac:dyDescent="0.2">
      <c r="A36" s="155"/>
      <c r="B36" s="156"/>
      <c r="C36" s="248" t="s">
        <v>265</v>
      </c>
      <c r="D36" s="249"/>
      <c r="E36" s="249"/>
      <c r="F36" s="249"/>
      <c r="G36" s="249"/>
      <c r="H36" s="158"/>
      <c r="I36" s="158"/>
      <c r="J36" s="158"/>
      <c r="K36" s="158"/>
      <c r="L36" s="158"/>
      <c r="M36" s="158"/>
      <c r="N36" s="157"/>
      <c r="O36" s="157"/>
      <c r="P36" s="157"/>
      <c r="Q36" s="157"/>
      <c r="R36" s="158"/>
      <c r="S36" s="158"/>
      <c r="T36" s="158"/>
      <c r="U36" s="158"/>
      <c r="V36" s="158"/>
      <c r="W36" s="158"/>
      <c r="X36" s="158"/>
      <c r="Y36" s="158"/>
      <c r="Z36" s="148"/>
      <c r="AA36" s="148"/>
      <c r="AB36" s="148"/>
      <c r="AC36" s="148"/>
      <c r="AD36" s="148"/>
      <c r="AE36" s="148"/>
      <c r="AF36" s="148"/>
      <c r="AG36" s="148" t="s">
        <v>224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76" t="str">
        <f>C36</f>
        <v>svislé nebo šikmé (odkloněné) , půdorysně přímé nebo zalomené, stěn základových desek ve volných nebo zapažených jámách, rýhách, šachtách, včetně případných vzpěr,</v>
      </c>
      <c r="BB36" s="148"/>
      <c r="BC36" s="148"/>
      <c r="BD36" s="148"/>
      <c r="BE36" s="148"/>
      <c r="BF36" s="148"/>
      <c r="BG36" s="148"/>
      <c r="BH36" s="148"/>
    </row>
    <row r="37" spans="1:60" outlineLevel="2" x14ac:dyDescent="0.2">
      <c r="A37" s="155"/>
      <c r="B37" s="156"/>
      <c r="C37" s="186" t="s">
        <v>266</v>
      </c>
      <c r="D37" s="159"/>
      <c r="E37" s="160">
        <v>3.06</v>
      </c>
      <c r="F37" s="158"/>
      <c r="G37" s="158"/>
      <c r="H37" s="158"/>
      <c r="I37" s="158"/>
      <c r="J37" s="158"/>
      <c r="K37" s="158"/>
      <c r="L37" s="158"/>
      <c r="M37" s="158"/>
      <c r="N37" s="157"/>
      <c r="O37" s="157"/>
      <c r="P37" s="157"/>
      <c r="Q37" s="157"/>
      <c r="R37" s="158"/>
      <c r="S37" s="158"/>
      <c r="T37" s="158"/>
      <c r="U37" s="158"/>
      <c r="V37" s="158"/>
      <c r="W37" s="158"/>
      <c r="X37" s="158"/>
      <c r="Y37" s="158"/>
      <c r="Z37" s="148"/>
      <c r="AA37" s="148"/>
      <c r="AB37" s="148"/>
      <c r="AC37" s="148"/>
      <c r="AD37" s="148"/>
      <c r="AE37" s="148"/>
      <c r="AF37" s="148"/>
      <c r="AG37" s="148" t="s">
        <v>226</v>
      </c>
      <c r="AH37" s="148">
        <v>0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 x14ac:dyDescent="0.2">
      <c r="A38" s="169">
        <v>11</v>
      </c>
      <c r="B38" s="170" t="s">
        <v>267</v>
      </c>
      <c r="C38" s="185" t="s">
        <v>268</v>
      </c>
      <c r="D38" s="171" t="s">
        <v>264</v>
      </c>
      <c r="E38" s="172">
        <v>3.06</v>
      </c>
      <c r="F38" s="173"/>
      <c r="G38" s="174">
        <f>ROUND(E38*F38,2)</f>
        <v>0</v>
      </c>
      <c r="H38" s="173"/>
      <c r="I38" s="174">
        <f>ROUND(E38*H38,2)</f>
        <v>0</v>
      </c>
      <c r="J38" s="173"/>
      <c r="K38" s="174">
        <f>ROUND(E38*J38,2)</f>
        <v>0</v>
      </c>
      <c r="L38" s="174">
        <v>21</v>
      </c>
      <c r="M38" s="174">
        <f>G38*(1+L38/100)</f>
        <v>0</v>
      </c>
      <c r="N38" s="172">
        <v>0</v>
      </c>
      <c r="O38" s="172">
        <f>ROUND(E38*N38,2)</f>
        <v>0</v>
      </c>
      <c r="P38" s="172">
        <v>0</v>
      </c>
      <c r="Q38" s="172">
        <f>ROUND(E38*P38,2)</f>
        <v>0</v>
      </c>
      <c r="R38" s="174" t="s">
        <v>258</v>
      </c>
      <c r="S38" s="174" t="s">
        <v>218</v>
      </c>
      <c r="T38" s="175" t="s">
        <v>219</v>
      </c>
      <c r="U38" s="158">
        <v>0.32</v>
      </c>
      <c r="V38" s="158">
        <f>ROUND(E38*U38,2)</f>
        <v>0.98</v>
      </c>
      <c r="W38" s="158"/>
      <c r="X38" s="158" t="s">
        <v>230</v>
      </c>
      <c r="Y38" s="158" t="s">
        <v>221</v>
      </c>
      <c r="Z38" s="148"/>
      <c r="AA38" s="148"/>
      <c r="AB38" s="148"/>
      <c r="AC38" s="148"/>
      <c r="AD38" s="148"/>
      <c r="AE38" s="148"/>
      <c r="AF38" s="148"/>
      <c r="AG38" s="148" t="s">
        <v>231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ht="22.5" outlineLevel="2" x14ac:dyDescent="0.2">
      <c r="A39" s="155"/>
      <c r="B39" s="156"/>
      <c r="C39" s="248" t="s">
        <v>265</v>
      </c>
      <c r="D39" s="249"/>
      <c r="E39" s="249"/>
      <c r="F39" s="249"/>
      <c r="G39" s="249"/>
      <c r="H39" s="158"/>
      <c r="I39" s="158"/>
      <c r="J39" s="158"/>
      <c r="K39" s="158"/>
      <c r="L39" s="158"/>
      <c r="M39" s="158"/>
      <c r="N39" s="157"/>
      <c r="O39" s="157"/>
      <c r="P39" s="157"/>
      <c r="Q39" s="157"/>
      <c r="R39" s="158"/>
      <c r="S39" s="158"/>
      <c r="T39" s="158"/>
      <c r="U39" s="158"/>
      <c r="V39" s="158"/>
      <c r="W39" s="158"/>
      <c r="X39" s="158"/>
      <c r="Y39" s="158"/>
      <c r="Z39" s="148"/>
      <c r="AA39" s="148"/>
      <c r="AB39" s="148"/>
      <c r="AC39" s="148"/>
      <c r="AD39" s="148"/>
      <c r="AE39" s="148"/>
      <c r="AF39" s="148"/>
      <c r="AG39" s="148" t="s">
        <v>224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76" t="str">
        <f>C39</f>
        <v>svislé nebo šikmé (odkloněné) , půdorysně přímé nebo zalomené, stěn základových desek ve volných nebo zapažených jámách, rýhách, šachtách, včetně případných vzpěr,</v>
      </c>
      <c r="BB39" s="148"/>
      <c r="BC39" s="148"/>
      <c r="BD39" s="148"/>
      <c r="BE39" s="148"/>
      <c r="BF39" s="148"/>
      <c r="BG39" s="148"/>
      <c r="BH39" s="148"/>
    </row>
    <row r="40" spans="1:60" ht="22.5" outlineLevel="1" x14ac:dyDescent="0.2">
      <c r="A40" s="169">
        <v>12</v>
      </c>
      <c r="B40" s="170" t="s">
        <v>269</v>
      </c>
      <c r="C40" s="185" t="s">
        <v>270</v>
      </c>
      <c r="D40" s="171" t="s">
        <v>248</v>
      </c>
      <c r="E40" s="172">
        <v>0.70330000000000004</v>
      </c>
      <c r="F40" s="173"/>
      <c r="G40" s="174">
        <f>ROUND(E40*F40,2)</f>
        <v>0</v>
      </c>
      <c r="H40" s="173"/>
      <c r="I40" s="174">
        <f>ROUND(E40*H40,2)</f>
        <v>0</v>
      </c>
      <c r="J40" s="173"/>
      <c r="K40" s="174">
        <f>ROUND(E40*J40,2)</f>
        <v>0</v>
      </c>
      <c r="L40" s="174">
        <v>21</v>
      </c>
      <c r="M40" s="174">
        <f>G40*(1+L40/100)</f>
        <v>0</v>
      </c>
      <c r="N40" s="172">
        <v>1.0543899999999999</v>
      </c>
      <c r="O40" s="172">
        <f>ROUND(E40*N40,2)</f>
        <v>0.74</v>
      </c>
      <c r="P40" s="172">
        <v>0</v>
      </c>
      <c r="Q40" s="172">
        <f>ROUND(E40*P40,2)</f>
        <v>0</v>
      </c>
      <c r="R40" s="174" t="s">
        <v>258</v>
      </c>
      <c r="S40" s="174" t="s">
        <v>218</v>
      </c>
      <c r="T40" s="175" t="s">
        <v>219</v>
      </c>
      <c r="U40" s="158">
        <v>15.231</v>
      </c>
      <c r="V40" s="158">
        <f>ROUND(E40*U40,2)</f>
        <v>10.71</v>
      </c>
      <c r="W40" s="158"/>
      <c r="X40" s="158" t="s">
        <v>230</v>
      </c>
      <c r="Y40" s="158" t="s">
        <v>221</v>
      </c>
      <c r="Z40" s="148"/>
      <c r="AA40" s="148"/>
      <c r="AB40" s="148"/>
      <c r="AC40" s="148"/>
      <c r="AD40" s="148"/>
      <c r="AE40" s="148"/>
      <c r="AF40" s="148"/>
      <c r="AG40" s="148" t="s">
        <v>231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2" x14ac:dyDescent="0.2">
      <c r="A41" s="155"/>
      <c r="B41" s="156"/>
      <c r="C41" s="248" t="s">
        <v>271</v>
      </c>
      <c r="D41" s="249"/>
      <c r="E41" s="249"/>
      <c r="F41" s="249"/>
      <c r="G41" s="249"/>
      <c r="H41" s="158"/>
      <c r="I41" s="158"/>
      <c r="J41" s="158"/>
      <c r="K41" s="158"/>
      <c r="L41" s="158"/>
      <c r="M41" s="158"/>
      <c r="N41" s="157"/>
      <c r="O41" s="157"/>
      <c r="P41" s="157"/>
      <c r="Q41" s="157"/>
      <c r="R41" s="158"/>
      <c r="S41" s="158"/>
      <c r="T41" s="158"/>
      <c r="U41" s="158"/>
      <c r="V41" s="158"/>
      <c r="W41" s="158"/>
      <c r="X41" s="158"/>
      <c r="Y41" s="158"/>
      <c r="Z41" s="148"/>
      <c r="AA41" s="148"/>
      <c r="AB41" s="148"/>
      <c r="AC41" s="148"/>
      <c r="AD41" s="148"/>
      <c r="AE41" s="148"/>
      <c r="AF41" s="148"/>
      <c r="AG41" s="148" t="s">
        <v>224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2" x14ac:dyDescent="0.2">
      <c r="A42" s="155"/>
      <c r="B42" s="156"/>
      <c r="C42" s="186" t="s">
        <v>272</v>
      </c>
      <c r="D42" s="159"/>
      <c r="E42" s="160">
        <v>0.45</v>
      </c>
      <c r="F42" s="158"/>
      <c r="G42" s="158"/>
      <c r="H42" s="158"/>
      <c r="I42" s="158"/>
      <c r="J42" s="158"/>
      <c r="K42" s="158"/>
      <c r="L42" s="158"/>
      <c r="M42" s="158"/>
      <c r="N42" s="157"/>
      <c r="O42" s="157"/>
      <c r="P42" s="157"/>
      <c r="Q42" s="157"/>
      <c r="R42" s="158"/>
      <c r="S42" s="158"/>
      <c r="T42" s="158"/>
      <c r="U42" s="158"/>
      <c r="V42" s="158"/>
      <c r="W42" s="158"/>
      <c r="X42" s="158"/>
      <c r="Y42" s="158"/>
      <c r="Z42" s="148"/>
      <c r="AA42" s="148"/>
      <c r="AB42" s="148"/>
      <c r="AC42" s="148"/>
      <c r="AD42" s="148"/>
      <c r="AE42" s="148"/>
      <c r="AF42" s="148"/>
      <c r="AG42" s="148" t="s">
        <v>226</v>
      </c>
      <c r="AH42" s="148">
        <v>0</v>
      </c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3" x14ac:dyDescent="0.2">
      <c r="A43" s="155"/>
      <c r="B43" s="156"/>
      <c r="C43" s="186" t="s">
        <v>273</v>
      </c>
      <c r="D43" s="159"/>
      <c r="E43" s="160">
        <v>0.25</v>
      </c>
      <c r="F43" s="158"/>
      <c r="G43" s="158"/>
      <c r="H43" s="158"/>
      <c r="I43" s="158"/>
      <c r="J43" s="158"/>
      <c r="K43" s="158"/>
      <c r="L43" s="158"/>
      <c r="M43" s="158"/>
      <c r="N43" s="157"/>
      <c r="O43" s="157"/>
      <c r="P43" s="157"/>
      <c r="Q43" s="157"/>
      <c r="R43" s="158"/>
      <c r="S43" s="158"/>
      <c r="T43" s="158"/>
      <c r="U43" s="158"/>
      <c r="V43" s="158"/>
      <c r="W43" s="158"/>
      <c r="X43" s="158"/>
      <c r="Y43" s="158"/>
      <c r="Z43" s="148"/>
      <c r="AA43" s="148"/>
      <c r="AB43" s="148"/>
      <c r="AC43" s="148"/>
      <c r="AD43" s="148"/>
      <c r="AE43" s="148"/>
      <c r="AF43" s="148"/>
      <c r="AG43" s="148" t="s">
        <v>226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 x14ac:dyDescent="0.2">
      <c r="A44" s="177">
        <v>13</v>
      </c>
      <c r="B44" s="178" t="s">
        <v>274</v>
      </c>
      <c r="C44" s="187" t="s">
        <v>275</v>
      </c>
      <c r="D44" s="179" t="s">
        <v>276</v>
      </c>
      <c r="E44" s="180">
        <v>4</v>
      </c>
      <c r="F44" s="181"/>
      <c r="G44" s="182">
        <f>ROUND(E44*F44,2)</f>
        <v>0</v>
      </c>
      <c r="H44" s="181"/>
      <c r="I44" s="182">
        <f>ROUND(E44*H44,2)</f>
        <v>0</v>
      </c>
      <c r="J44" s="181"/>
      <c r="K44" s="182">
        <f>ROUND(E44*J44,2)</f>
        <v>0</v>
      </c>
      <c r="L44" s="182">
        <v>21</v>
      </c>
      <c r="M44" s="182">
        <f>G44*(1+L44/100)</f>
        <v>0</v>
      </c>
      <c r="N44" s="180">
        <v>1.2999999999999999E-3</v>
      </c>
      <c r="O44" s="180">
        <f>ROUND(E44*N44,2)</f>
        <v>0.01</v>
      </c>
      <c r="P44" s="180">
        <v>0</v>
      </c>
      <c r="Q44" s="180">
        <f>ROUND(E44*P44,2)</f>
        <v>0</v>
      </c>
      <c r="R44" s="182"/>
      <c r="S44" s="182" t="s">
        <v>218</v>
      </c>
      <c r="T44" s="183" t="s">
        <v>219</v>
      </c>
      <c r="U44" s="158">
        <v>2.0579999999999998</v>
      </c>
      <c r="V44" s="158">
        <f>ROUND(E44*U44,2)</f>
        <v>8.23</v>
      </c>
      <c r="W44" s="158"/>
      <c r="X44" s="158" t="s">
        <v>230</v>
      </c>
      <c r="Y44" s="158" t="s">
        <v>221</v>
      </c>
      <c r="Z44" s="148"/>
      <c r="AA44" s="148"/>
      <c r="AB44" s="148"/>
      <c r="AC44" s="148"/>
      <c r="AD44" s="148"/>
      <c r="AE44" s="148"/>
      <c r="AF44" s="148"/>
      <c r="AG44" s="148" t="s">
        <v>231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 x14ac:dyDescent="0.2">
      <c r="A45" s="169">
        <v>14</v>
      </c>
      <c r="B45" s="170" t="s">
        <v>277</v>
      </c>
      <c r="C45" s="185" t="s">
        <v>278</v>
      </c>
      <c r="D45" s="171" t="s">
        <v>264</v>
      </c>
      <c r="E45" s="172">
        <v>19.201270000000001</v>
      </c>
      <c r="F45" s="173"/>
      <c r="G45" s="174">
        <f>ROUND(E45*F45,2)</f>
        <v>0</v>
      </c>
      <c r="H45" s="173"/>
      <c r="I45" s="174">
        <f>ROUND(E45*H45,2)</f>
        <v>0</v>
      </c>
      <c r="J45" s="173"/>
      <c r="K45" s="174">
        <f>ROUND(E45*J45,2)</f>
        <v>0</v>
      </c>
      <c r="L45" s="174">
        <v>21</v>
      </c>
      <c r="M45" s="174">
        <f>G45*(1+L45/100)</f>
        <v>0</v>
      </c>
      <c r="N45" s="172">
        <v>0.52</v>
      </c>
      <c r="O45" s="172">
        <f>ROUND(E45*N45,2)</f>
        <v>9.98</v>
      </c>
      <c r="P45" s="172">
        <v>0</v>
      </c>
      <c r="Q45" s="172">
        <f>ROUND(E45*P45,2)</f>
        <v>0</v>
      </c>
      <c r="R45" s="174" t="s">
        <v>258</v>
      </c>
      <c r="S45" s="174" t="s">
        <v>218</v>
      </c>
      <c r="T45" s="175" t="s">
        <v>219</v>
      </c>
      <c r="U45" s="158">
        <v>0.9</v>
      </c>
      <c r="V45" s="158">
        <f>ROUND(E45*U45,2)</f>
        <v>17.28</v>
      </c>
      <c r="W45" s="158"/>
      <c r="X45" s="158" t="s">
        <v>230</v>
      </c>
      <c r="Y45" s="158" t="s">
        <v>221</v>
      </c>
      <c r="Z45" s="148"/>
      <c r="AA45" s="148"/>
      <c r="AB45" s="148"/>
      <c r="AC45" s="148"/>
      <c r="AD45" s="148"/>
      <c r="AE45" s="148"/>
      <c r="AF45" s="148"/>
      <c r="AG45" s="148" t="s">
        <v>231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2" x14ac:dyDescent="0.2">
      <c r="A46" s="155"/>
      <c r="B46" s="156"/>
      <c r="C46" s="248" t="s">
        <v>279</v>
      </c>
      <c r="D46" s="249"/>
      <c r="E46" s="249"/>
      <c r="F46" s="249"/>
      <c r="G46" s="249"/>
      <c r="H46" s="158"/>
      <c r="I46" s="158"/>
      <c r="J46" s="158"/>
      <c r="K46" s="158"/>
      <c r="L46" s="158"/>
      <c r="M46" s="158"/>
      <c r="N46" s="157"/>
      <c r="O46" s="157"/>
      <c r="P46" s="157"/>
      <c r="Q46" s="157"/>
      <c r="R46" s="158"/>
      <c r="S46" s="158"/>
      <c r="T46" s="158"/>
      <c r="U46" s="158"/>
      <c r="V46" s="158"/>
      <c r="W46" s="158"/>
      <c r="X46" s="158"/>
      <c r="Y46" s="158"/>
      <c r="Z46" s="148"/>
      <c r="AA46" s="148"/>
      <c r="AB46" s="148"/>
      <c r="AC46" s="148"/>
      <c r="AD46" s="148"/>
      <c r="AE46" s="148"/>
      <c r="AF46" s="148"/>
      <c r="AG46" s="148" t="s">
        <v>224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2" x14ac:dyDescent="0.2">
      <c r="A47" s="155"/>
      <c r="B47" s="156"/>
      <c r="C47" s="186" t="s">
        <v>280</v>
      </c>
      <c r="D47" s="159"/>
      <c r="E47" s="160">
        <v>10.29</v>
      </c>
      <c r="F47" s="158"/>
      <c r="G47" s="158"/>
      <c r="H47" s="158"/>
      <c r="I47" s="158"/>
      <c r="J47" s="158"/>
      <c r="K47" s="158"/>
      <c r="L47" s="158"/>
      <c r="M47" s="158"/>
      <c r="N47" s="157"/>
      <c r="O47" s="157"/>
      <c r="P47" s="157"/>
      <c r="Q47" s="157"/>
      <c r="R47" s="158"/>
      <c r="S47" s="158"/>
      <c r="T47" s="158"/>
      <c r="U47" s="158"/>
      <c r="V47" s="158"/>
      <c r="W47" s="158"/>
      <c r="X47" s="158"/>
      <c r="Y47" s="158"/>
      <c r="Z47" s="148"/>
      <c r="AA47" s="148"/>
      <c r="AB47" s="148"/>
      <c r="AC47" s="148"/>
      <c r="AD47" s="148"/>
      <c r="AE47" s="148"/>
      <c r="AF47" s="148"/>
      <c r="AG47" s="148" t="s">
        <v>226</v>
      </c>
      <c r="AH47" s="148">
        <v>0</v>
      </c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3" x14ac:dyDescent="0.2">
      <c r="A48" s="155"/>
      <c r="B48" s="156"/>
      <c r="C48" s="186" t="s">
        <v>281</v>
      </c>
      <c r="D48" s="159"/>
      <c r="E48" s="160">
        <v>8.91</v>
      </c>
      <c r="F48" s="158"/>
      <c r="G48" s="158"/>
      <c r="H48" s="158"/>
      <c r="I48" s="158"/>
      <c r="J48" s="158"/>
      <c r="K48" s="158"/>
      <c r="L48" s="158"/>
      <c r="M48" s="158"/>
      <c r="N48" s="157"/>
      <c r="O48" s="157"/>
      <c r="P48" s="157"/>
      <c r="Q48" s="157"/>
      <c r="R48" s="158"/>
      <c r="S48" s="158"/>
      <c r="T48" s="158"/>
      <c r="U48" s="158"/>
      <c r="V48" s="158"/>
      <c r="W48" s="158"/>
      <c r="X48" s="158"/>
      <c r="Y48" s="158"/>
      <c r="Z48" s="148"/>
      <c r="AA48" s="148"/>
      <c r="AB48" s="148"/>
      <c r="AC48" s="148"/>
      <c r="AD48" s="148"/>
      <c r="AE48" s="148"/>
      <c r="AF48" s="148"/>
      <c r="AG48" s="148" t="s">
        <v>226</v>
      </c>
      <c r="AH48" s="148">
        <v>0</v>
      </c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 x14ac:dyDescent="0.2">
      <c r="A49" s="169">
        <v>15</v>
      </c>
      <c r="B49" s="170" t="s">
        <v>282</v>
      </c>
      <c r="C49" s="185" t="s">
        <v>283</v>
      </c>
      <c r="D49" s="171" t="s">
        <v>264</v>
      </c>
      <c r="E49" s="172">
        <v>50.308950000000003</v>
      </c>
      <c r="F49" s="173"/>
      <c r="G49" s="174">
        <f>ROUND(E49*F49,2)</f>
        <v>0</v>
      </c>
      <c r="H49" s="173"/>
      <c r="I49" s="174">
        <f>ROUND(E49*H49,2)</f>
        <v>0</v>
      </c>
      <c r="J49" s="173"/>
      <c r="K49" s="174">
        <f>ROUND(E49*J49,2)</f>
        <v>0</v>
      </c>
      <c r="L49" s="174">
        <v>21</v>
      </c>
      <c r="M49" s="174">
        <f>G49*(1+L49/100)</f>
        <v>0</v>
      </c>
      <c r="N49" s="172">
        <v>0.74</v>
      </c>
      <c r="O49" s="172">
        <f>ROUND(E49*N49,2)</f>
        <v>37.229999999999997</v>
      </c>
      <c r="P49" s="172">
        <v>0</v>
      </c>
      <c r="Q49" s="172">
        <f>ROUND(E49*P49,2)</f>
        <v>0</v>
      </c>
      <c r="R49" s="174" t="s">
        <v>258</v>
      </c>
      <c r="S49" s="174" t="s">
        <v>218</v>
      </c>
      <c r="T49" s="175" t="s">
        <v>219</v>
      </c>
      <c r="U49" s="158">
        <v>1.1000000000000001</v>
      </c>
      <c r="V49" s="158">
        <f>ROUND(E49*U49,2)</f>
        <v>55.34</v>
      </c>
      <c r="W49" s="158"/>
      <c r="X49" s="158" t="s">
        <v>230</v>
      </c>
      <c r="Y49" s="158" t="s">
        <v>221</v>
      </c>
      <c r="Z49" s="148"/>
      <c r="AA49" s="148"/>
      <c r="AB49" s="148"/>
      <c r="AC49" s="148"/>
      <c r="AD49" s="148"/>
      <c r="AE49" s="148"/>
      <c r="AF49" s="148"/>
      <c r="AG49" s="148" t="s">
        <v>231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2" x14ac:dyDescent="0.2">
      <c r="A50" s="155"/>
      <c r="B50" s="156"/>
      <c r="C50" s="248" t="s">
        <v>279</v>
      </c>
      <c r="D50" s="249"/>
      <c r="E50" s="249"/>
      <c r="F50" s="249"/>
      <c r="G50" s="249"/>
      <c r="H50" s="158"/>
      <c r="I50" s="158"/>
      <c r="J50" s="158"/>
      <c r="K50" s="158"/>
      <c r="L50" s="158"/>
      <c r="M50" s="158"/>
      <c r="N50" s="157"/>
      <c r="O50" s="157"/>
      <c r="P50" s="157"/>
      <c r="Q50" s="157"/>
      <c r="R50" s="158"/>
      <c r="S50" s="158"/>
      <c r="T50" s="158"/>
      <c r="U50" s="158"/>
      <c r="V50" s="158"/>
      <c r="W50" s="158"/>
      <c r="X50" s="158"/>
      <c r="Y50" s="158"/>
      <c r="Z50" s="148"/>
      <c r="AA50" s="148"/>
      <c r="AB50" s="148"/>
      <c r="AC50" s="148"/>
      <c r="AD50" s="148"/>
      <c r="AE50" s="148"/>
      <c r="AF50" s="148"/>
      <c r="AG50" s="148" t="s">
        <v>224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2" x14ac:dyDescent="0.2">
      <c r="A51" s="155"/>
      <c r="B51" s="156"/>
      <c r="C51" s="186" t="s">
        <v>284</v>
      </c>
      <c r="D51" s="159"/>
      <c r="E51" s="160">
        <v>13.34</v>
      </c>
      <c r="F51" s="158"/>
      <c r="G51" s="158"/>
      <c r="H51" s="158"/>
      <c r="I51" s="158"/>
      <c r="J51" s="158"/>
      <c r="K51" s="158"/>
      <c r="L51" s="158"/>
      <c r="M51" s="158"/>
      <c r="N51" s="157"/>
      <c r="O51" s="157"/>
      <c r="P51" s="157"/>
      <c r="Q51" s="157"/>
      <c r="R51" s="158"/>
      <c r="S51" s="158"/>
      <c r="T51" s="158"/>
      <c r="U51" s="158"/>
      <c r="V51" s="158"/>
      <c r="W51" s="158"/>
      <c r="X51" s="158"/>
      <c r="Y51" s="158"/>
      <c r="Z51" s="148"/>
      <c r="AA51" s="148"/>
      <c r="AB51" s="148"/>
      <c r="AC51" s="148"/>
      <c r="AD51" s="148"/>
      <c r="AE51" s="148"/>
      <c r="AF51" s="148"/>
      <c r="AG51" s="148" t="s">
        <v>226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3" x14ac:dyDescent="0.2">
      <c r="A52" s="155"/>
      <c r="B52" s="156"/>
      <c r="C52" s="186" t="s">
        <v>285</v>
      </c>
      <c r="D52" s="159"/>
      <c r="E52" s="160">
        <v>7.45</v>
      </c>
      <c r="F52" s="158"/>
      <c r="G52" s="158"/>
      <c r="H52" s="158"/>
      <c r="I52" s="158"/>
      <c r="J52" s="158"/>
      <c r="K52" s="158"/>
      <c r="L52" s="158"/>
      <c r="M52" s="158"/>
      <c r="N52" s="157"/>
      <c r="O52" s="157"/>
      <c r="P52" s="157"/>
      <c r="Q52" s="157"/>
      <c r="R52" s="158"/>
      <c r="S52" s="158"/>
      <c r="T52" s="158"/>
      <c r="U52" s="158"/>
      <c r="V52" s="158"/>
      <c r="W52" s="158"/>
      <c r="X52" s="158"/>
      <c r="Y52" s="158"/>
      <c r="Z52" s="148"/>
      <c r="AA52" s="148"/>
      <c r="AB52" s="148"/>
      <c r="AC52" s="148"/>
      <c r="AD52" s="148"/>
      <c r="AE52" s="148"/>
      <c r="AF52" s="148"/>
      <c r="AG52" s="148" t="s">
        <v>226</v>
      </c>
      <c r="AH52" s="148">
        <v>0</v>
      </c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3" x14ac:dyDescent="0.2">
      <c r="A53" s="155"/>
      <c r="B53" s="156"/>
      <c r="C53" s="186" t="s">
        <v>286</v>
      </c>
      <c r="D53" s="159"/>
      <c r="E53" s="160">
        <v>29.52</v>
      </c>
      <c r="F53" s="158"/>
      <c r="G53" s="158"/>
      <c r="H53" s="158"/>
      <c r="I53" s="158"/>
      <c r="J53" s="158"/>
      <c r="K53" s="158"/>
      <c r="L53" s="158"/>
      <c r="M53" s="158"/>
      <c r="N53" s="157"/>
      <c r="O53" s="157"/>
      <c r="P53" s="157"/>
      <c r="Q53" s="157"/>
      <c r="R53" s="158"/>
      <c r="S53" s="158"/>
      <c r="T53" s="158"/>
      <c r="U53" s="158"/>
      <c r="V53" s="158"/>
      <c r="W53" s="158"/>
      <c r="X53" s="158"/>
      <c r="Y53" s="158"/>
      <c r="Z53" s="148"/>
      <c r="AA53" s="148"/>
      <c r="AB53" s="148"/>
      <c r="AC53" s="148"/>
      <c r="AD53" s="148"/>
      <c r="AE53" s="148"/>
      <c r="AF53" s="148"/>
      <c r="AG53" s="148" t="s">
        <v>226</v>
      </c>
      <c r="AH53" s="148">
        <v>0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">
      <c r="A54" s="169">
        <v>16</v>
      </c>
      <c r="B54" s="170" t="s">
        <v>287</v>
      </c>
      <c r="C54" s="185" t="s">
        <v>288</v>
      </c>
      <c r="D54" s="171" t="s">
        <v>216</v>
      </c>
      <c r="E54" s="172">
        <v>2.5347</v>
      </c>
      <c r="F54" s="173"/>
      <c r="G54" s="174">
        <f>ROUND(E54*F54,2)</f>
        <v>0</v>
      </c>
      <c r="H54" s="173"/>
      <c r="I54" s="174">
        <f>ROUND(E54*H54,2)</f>
        <v>0</v>
      </c>
      <c r="J54" s="173"/>
      <c r="K54" s="174">
        <f>ROUND(E54*J54,2)</f>
        <v>0</v>
      </c>
      <c r="L54" s="174">
        <v>21</v>
      </c>
      <c r="M54" s="174">
        <f>G54*(1+L54/100)</f>
        <v>0</v>
      </c>
      <c r="N54" s="172">
        <v>2.5249999999999999</v>
      </c>
      <c r="O54" s="172">
        <f>ROUND(E54*N54,2)</f>
        <v>6.4</v>
      </c>
      <c r="P54" s="172">
        <v>0</v>
      </c>
      <c r="Q54" s="172">
        <f>ROUND(E54*P54,2)</f>
        <v>0</v>
      </c>
      <c r="R54" s="174" t="s">
        <v>289</v>
      </c>
      <c r="S54" s="174" t="s">
        <v>218</v>
      </c>
      <c r="T54" s="175" t="s">
        <v>219</v>
      </c>
      <c r="U54" s="158">
        <v>0.46</v>
      </c>
      <c r="V54" s="158">
        <f>ROUND(E54*U54,2)</f>
        <v>1.17</v>
      </c>
      <c r="W54" s="158"/>
      <c r="X54" s="158" t="s">
        <v>230</v>
      </c>
      <c r="Y54" s="158" t="s">
        <v>221</v>
      </c>
      <c r="Z54" s="148"/>
      <c r="AA54" s="148"/>
      <c r="AB54" s="148"/>
      <c r="AC54" s="148"/>
      <c r="AD54" s="148"/>
      <c r="AE54" s="148"/>
      <c r="AF54" s="148"/>
      <c r="AG54" s="148" t="s">
        <v>231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2" x14ac:dyDescent="0.2">
      <c r="A55" s="155"/>
      <c r="B55" s="156"/>
      <c r="C55" s="248" t="s">
        <v>290</v>
      </c>
      <c r="D55" s="249"/>
      <c r="E55" s="249"/>
      <c r="F55" s="249"/>
      <c r="G55" s="249"/>
      <c r="H55" s="158"/>
      <c r="I55" s="158"/>
      <c r="J55" s="158"/>
      <c r="K55" s="158"/>
      <c r="L55" s="158"/>
      <c r="M55" s="158"/>
      <c r="N55" s="157"/>
      <c r="O55" s="157"/>
      <c r="P55" s="157"/>
      <c r="Q55" s="157"/>
      <c r="R55" s="158"/>
      <c r="S55" s="158"/>
      <c r="T55" s="158"/>
      <c r="U55" s="158"/>
      <c r="V55" s="158"/>
      <c r="W55" s="158"/>
      <c r="X55" s="158"/>
      <c r="Y55" s="158"/>
      <c r="Z55" s="148"/>
      <c r="AA55" s="148"/>
      <c r="AB55" s="148"/>
      <c r="AC55" s="148"/>
      <c r="AD55" s="148"/>
      <c r="AE55" s="148"/>
      <c r="AF55" s="148"/>
      <c r="AG55" s="148" t="s">
        <v>224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2" x14ac:dyDescent="0.2">
      <c r="A56" s="155"/>
      <c r="B56" s="156"/>
      <c r="C56" s="186" t="s">
        <v>291</v>
      </c>
      <c r="D56" s="159"/>
      <c r="E56" s="160">
        <v>1.3</v>
      </c>
      <c r="F56" s="158"/>
      <c r="G56" s="158"/>
      <c r="H56" s="158"/>
      <c r="I56" s="158"/>
      <c r="J56" s="158"/>
      <c r="K56" s="158"/>
      <c r="L56" s="158"/>
      <c r="M56" s="158"/>
      <c r="N56" s="157"/>
      <c r="O56" s="157"/>
      <c r="P56" s="157"/>
      <c r="Q56" s="157"/>
      <c r="R56" s="158"/>
      <c r="S56" s="158"/>
      <c r="T56" s="158"/>
      <c r="U56" s="158"/>
      <c r="V56" s="158"/>
      <c r="W56" s="158"/>
      <c r="X56" s="158"/>
      <c r="Y56" s="158"/>
      <c r="Z56" s="148"/>
      <c r="AA56" s="148"/>
      <c r="AB56" s="148"/>
      <c r="AC56" s="148"/>
      <c r="AD56" s="148"/>
      <c r="AE56" s="148"/>
      <c r="AF56" s="148"/>
      <c r="AG56" s="148" t="s">
        <v>226</v>
      </c>
      <c r="AH56" s="148">
        <v>0</v>
      </c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3" x14ac:dyDescent="0.2">
      <c r="A57" s="155"/>
      <c r="B57" s="156"/>
      <c r="C57" s="186" t="s">
        <v>292</v>
      </c>
      <c r="D57" s="159"/>
      <c r="E57" s="160">
        <v>1.23</v>
      </c>
      <c r="F57" s="158"/>
      <c r="G57" s="158"/>
      <c r="H57" s="158"/>
      <c r="I57" s="158"/>
      <c r="J57" s="158"/>
      <c r="K57" s="158"/>
      <c r="L57" s="158"/>
      <c r="M57" s="158"/>
      <c r="N57" s="157"/>
      <c r="O57" s="157"/>
      <c r="P57" s="157"/>
      <c r="Q57" s="157"/>
      <c r="R57" s="158"/>
      <c r="S57" s="158"/>
      <c r="T57" s="158"/>
      <c r="U57" s="158"/>
      <c r="V57" s="158"/>
      <c r="W57" s="158"/>
      <c r="X57" s="158"/>
      <c r="Y57" s="158"/>
      <c r="Z57" s="148"/>
      <c r="AA57" s="148"/>
      <c r="AB57" s="148"/>
      <c r="AC57" s="148"/>
      <c r="AD57" s="148"/>
      <c r="AE57" s="148"/>
      <c r="AF57" s="148"/>
      <c r="AG57" s="148" t="s">
        <v>226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 x14ac:dyDescent="0.2">
      <c r="A58" s="169">
        <v>17</v>
      </c>
      <c r="B58" s="170" t="s">
        <v>293</v>
      </c>
      <c r="C58" s="185" t="s">
        <v>294</v>
      </c>
      <c r="D58" s="171" t="s">
        <v>264</v>
      </c>
      <c r="E58" s="172">
        <v>11.988</v>
      </c>
      <c r="F58" s="173"/>
      <c r="G58" s="174">
        <f>ROUND(E58*F58,2)</f>
        <v>0</v>
      </c>
      <c r="H58" s="173"/>
      <c r="I58" s="174">
        <f>ROUND(E58*H58,2)</f>
        <v>0</v>
      </c>
      <c r="J58" s="173"/>
      <c r="K58" s="174">
        <f>ROUND(E58*J58,2)</f>
        <v>0</v>
      </c>
      <c r="L58" s="174">
        <v>21</v>
      </c>
      <c r="M58" s="174">
        <f>G58*(1+L58/100)</f>
        <v>0</v>
      </c>
      <c r="N58" s="172">
        <v>3.916E-2</v>
      </c>
      <c r="O58" s="172">
        <f>ROUND(E58*N58,2)</f>
        <v>0.47</v>
      </c>
      <c r="P58" s="172">
        <v>0</v>
      </c>
      <c r="Q58" s="172">
        <f>ROUND(E58*P58,2)</f>
        <v>0</v>
      </c>
      <c r="R58" s="174" t="s">
        <v>258</v>
      </c>
      <c r="S58" s="174" t="s">
        <v>218</v>
      </c>
      <c r="T58" s="175" t="s">
        <v>219</v>
      </c>
      <c r="U58" s="158">
        <v>1.05</v>
      </c>
      <c r="V58" s="158">
        <f>ROUND(E58*U58,2)</f>
        <v>12.59</v>
      </c>
      <c r="W58" s="158"/>
      <c r="X58" s="158" t="s">
        <v>230</v>
      </c>
      <c r="Y58" s="158" t="s">
        <v>221</v>
      </c>
      <c r="Z58" s="148"/>
      <c r="AA58" s="148"/>
      <c r="AB58" s="148"/>
      <c r="AC58" s="148"/>
      <c r="AD58" s="148"/>
      <c r="AE58" s="148"/>
      <c r="AF58" s="148"/>
      <c r="AG58" s="148" t="s">
        <v>231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ht="22.5" outlineLevel="2" x14ac:dyDescent="0.2">
      <c r="A59" s="155"/>
      <c r="B59" s="156"/>
      <c r="C59" s="248" t="s">
        <v>295</v>
      </c>
      <c r="D59" s="249"/>
      <c r="E59" s="249"/>
      <c r="F59" s="249"/>
      <c r="G59" s="249"/>
      <c r="H59" s="158"/>
      <c r="I59" s="158"/>
      <c r="J59" s="158"/>
      <c r="K59" s="158"/>
      <c r="L59" s="158"/>
      <c r="M59" s="158"/>
      <c r="N59" s="157"/>
      <c r="O59" s="157"/>
      <c r="P59" s="157"/>
      <c r="Q59" s="157"/>
      <c r="R59" s="158"/>
      <c r="S59" s="158"/>
      <c r="T59" s="158"/>
      <c r="U59" s="158"/>
      <c r="V59" s="158"/>
      <c r="W59" s="158"/>
      <c r="X59" s="158"/>
      <c r="Y59" s="158"/>
      <c r="Z59" s="148"/>
      <c r="AA59" s="148"/>
      <c r="AB59" s="148"/>
      <c r="AC59" s="148"/>
      <c r="AD59" s="148"/>
      <c r="AE59" s="148"/>
      <c r="AF59" s="148"/>
      <c r="AG59" s="148" t="s">
        <v>224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76" t="str">
        <f>C59</f>
        <v>svislé nebo šikmé (odkloněné), půdorysně přímé nebo zalomené, stěn základových pasů ve volných nebo zapažených jámách, rýhách, šachtách, včetně případných vzpěr,</v>
      </c>
      <c r="BB59" s="148"/>
      <c r="BC59" s="148"/>
      <c r="BD59" s="148"/>
      <c r="BE59" s="148"/>
      <c r="BF59" s="148"/>
      <c r="BG59" s="148"/>
      <c r="BH59" s="148"/>
    </row>
    <row r="60" spans="1:60" outlineLevel="2" x14ac:dyDescent="0.2">
      <c r="A60" s="155"/>
      <c r="B60" s="156"/>
      <c r="C60" s="186" t="s">
        <v>296</v>
      </c>
      <c r="D60" s="159"/>
      <c r="E60" s="160">
        <v>6.5</v>
      </c>
      <c r="F60" s="158"/>
      <c r="G60" s="158"/>
      <c r="H60" s="158"/>
      <c r="I60" s="158"/>
      <c r="J60" s="158"/>
      <c r="K60" s="158"/>
      <c r="L60" s="158"/>
      <c r="M60" s="158"/>
      <c r="N60" s="157"/>
      <c r="O60" s="157"/>
      <c r="P60" s="157"/>
      <c r="Q60" s="157"/>
      <c r="R60" s="158"/>
      <c r="S60" s="158"/>
      <c r="T60" s="158"/>
      <c r="U60" s="158"/>
      <c r="V60" s="158"/>
      <c r="W60" s="158"/>
      <c r="X60" s="158"/>
      <c r="Y60" s="158"/>
      <c r="Z60" s="148"/>
      <c r="AA60" s="148"/>
      <c r="AB60" s="148"/>
      <c r="AC60" s="148"/>
      <c r="AD60" s="148"/>
      <c r="AE60" s="148"/>
      <c r="AF60" s="148"/>
      <c r="AG60" s="148" t="s">
        <v>226</v>
      </c>
      <c r="AH60" s="148">
        <v>0</v>
      </c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3" x14ac:dyDescent="0.2">
      <c r="A61" s="155"/>
      <c r="B61" s="156"/>
      <c r="C61" s="186" t="s">
        <v>297</v>
      </c>
      <c r="D61" s="159"/>
      <c r="E61" s="160">
        <v>5.48</v>
      </c>
      <c r="F61" s="158"/>
      <c r="G61" s="158"/>
      <c r="H61" s="158"/>
      <c r="I61" s="158"/>
      <c r="J61" s="158"/>
      <c r="K61" s="158"/>
      <c r="L61" s="158"/>
      <c r="M61" s="158"/>
      <c r="N61" s="157"/>
      <c r="O61" s="157"/>
      <c r="P61" s="157"/>
      <c r="Q61" s="157"/>
      <c r="R61" s="158"/>
      <c r="S61" s="158"/>
      <c r="T61" s="158"/>
      <c r="U61" s="158"/>
      <c r="V61" s="158"/>
      <c r="W61" s="158"/>
      <c r="X61" s="158"/>
      <c r="Y61" s="158"/>
      <c r="Z61" s="148"/>
      <c r="AA61" s="148"/>
      <c r="AB61" s="148"/>
      <c r="AC61" s="148"/>
      <c r="AD61" s="148"/>
      <c r="AE61" s="148"/>
      <c r="AF61" s="148"/>
      <c r="AG61" s="148" t="s">
        <v>226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 x14ac:dyDescent="0.2">
      <c r="A62" s="169">
        <v>18</v>
      </c>
      <c r="B62" s="170" t="s">
        <v>298</v>
      </c>
      <c r="C62" s="185" t="s">
        <v>299</v>
      </c>
      <c r="D62" s="171" t="s">
        <v>264</v>
      </c>
      <c r="E62" s="172">
        <v>11.988</v>
      </c>
      <c r="F62" s="173"/>
      <c r="G62" s="174">
        <f>ROUND(E62*F62,2)</f>
        <v>0</v>
      </c>
      <c r="H62" s="173"/>
      <c r="I62" s="174">
        <f>ROUND(E62*H62,2)</f>
        <v>0</v>
      </c>
      <c r="J62" s="173"/>
      <c r="K62" s="174">
        <f>ROUND(E62*J62,2)</f>
        <v>0</v>
      </c>
      <c r="L62" s="174">
        <v>21</v>
      </c>
      <c r="M62" s="174">
        <f>G62*(1+L62/100)</f>
        <v>0</v>
      </c>
      <c r="N62" s="172">
        <v>0</v>
      </c>
      <c r="O62" s="172">
        <f>ROUND(E62*N62,2)</f>
        <v>0</v>
      </c>
      <c r="P62" s="172">
        <v>0</v>
      </c>
      <c r="Q62" s="172">
        <f>ROUND(E62*P62,2)</f>
        <v>0</v>
      </c>
      <c r="R62" s="174" t="s">
        <v>258</v>
      </c>
      <c r="S62" s="174" t="s">
        <v>218</v>
      </c>
      <c r="T62" s="175" t="s">
        <v>219</v>
      </c>
      <c r="U62" s="158">
        <v>0.32</v>
      </c>
      <c r="V62" s="158">
        <f>ROUND(E62*U62,2)</f>
        <v>3.84</v>
      </c>
      <c r="W62" s="158"/>
      <c r="X62" s="158" t="s">
        <v>230</v>
      </c>
      <c r="Y62" s="158" t="s">
        <v>221</v>
      </c>
      <c r="Z62" s="148"/>
      <c r="AA62" s="148"/>
      <c r="AB62" s="148"/>
      <c r="AC62" s="148"/>
      <c r="AD62" s="148"/>
      <c r="AE62" s="148"/>
      <c r="AF62" s="148"/>
      <c r="AG62" s="148" t="s">
        <v>231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ht="22.5" outlineLevel="2" x14ac:dyDescent="0.2">
      <c r="A63" s="155"/>
      <c r="B63" s="156"/>
      <c r="C63" s="248" t="s">
        <v>295</v>
      </c>
      <c r="D63" s="249"/>
      <c r="E63" s="249"/>
      <c r="F63" s="249"/>
      <c r="G63" s="249"/>
      <c r="H63" s="158"/>
      <c r="I63" s="158"/>
      <c r="J63" s="158"/>
      <c r="K63" s="158"/>
      <c r="L63" s="158"/>
      <c r="M63" s="158"/>
      <c r="N63" s="157"/>
      <c r="O63" s="157"/>
      <c r="P63" s="157"/>
      <c r="Q63" s="157"/>
      <c r="R63" s="158"/>
      <c r="S63" s="158"/>
      <c r="T63" s="158"/>
      <c r="U63" s="158"/>
      <c r="V63" s="158"/>
      <c r="W63" s="158"/>
      <c r="X63" s="158"/>
      <c r="Y63" s="158"/>
      <c r="Z63" s="148"/>
      <c r="AA63" s="148"/>
      <c r="AB63" s="148"/>
      <c r="AC63" s="148"/>
      <c r="AD63" s="148"/>
      <c r="AE63" s="148"/>
      <c r="AF63" s="148"/>
      <c r="AG63" s="148" t="s">
        <v>224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76" t="str">
        <f>C63</f>
        <v>svislé nebo šikmé (odkloněné), půdorysně přímé nebo zalomené, stěn základových pasů ve volných nebo zapažených jámách, rýhách, šachtách, včetně případných vzpěr,</v>
      </c>
      <c r="BB63" s="148"/>
      <c r="BC63" s="148"/>
      <c r="BD63" s="148"/>
      <c r="BE63" s="148"/>
      <c r="BF63" s="148"/>
      <c r="BG63" s="148"/>
      <c r="BH63" s="148"/>
    </row>
    <row r="64" spans="1:60" outlineLevel="1" x14ac:dyDescent="0.2">
      <c r="A64" s="177">
        <v>19</v>
      </c>
      <c r="B64" s="178" t="s">
        <v>300</v>
      </c>
      <c r="C64" s="187" t="s">
        <v>301</v>
      </c>
      <c r="D64" s="179" t="s">
        <v>248</v>
      </c>
      <c r="E64" s="180">
        <v>2.2599999999999998</v>
      </c>
      <c r="F64" s="181"/>
      <c r="G64" s="182">
        <f>ROUND(E64*F64,2)</f>
        <v>0</v>
      </c>
      <c r="H64" s="181"/>
      <c r="I64" s="182">
        <f>ROUND(E64*H64,2)</f>
        <v>0</v>
      </c>
      <c r="J64" s="181"/>
      <c r="K64" s="182">
        <f>ROUND(E64*J64,2)</f>
        <v>0</v>
      </c>
      <c r="L64" s="182">
        <v>21</v>
      </c>
      <c r="M64" s="182">
        <f>G64*(1+L64/100)</f>
        <v>0</v>
      </c>
      <c r="N64" s="180">
        <v>1.0211600000000001</v>
      </c>
      <c r="O64" s="180">
        <f>ROUND(E64*N64,2)</f>
        <v>2.31</v>
      </c>
      <c r="P64" s="180">
        <v>0</v>
      </c>
      <c r="Q64" s="180">
        <f>ROUND(E64*P64,2)</f>
        <v>0</v>
      </c>
      <c r="R64" s="182" t="s">
        <v>289</v>
      </c>
      <c r="S64" s="182" t="s">
        <v>218</v>
      </c>
      <c r="T64" s="183" t="s">
        <v>219</v>
      </c>
      <c r="U64" s="158">
        <v>23.530999999999999</v>
      </c>
      <c r="V64" s="158">
        <f>ROUND(E64*U64,2)</f>
        <v>53.18</v>
      </c>
      <c r="W64" s="158"/>
      <c r="X64" s="158" t="s">
        <v>230</v>
      </c>
      <c r="Y64" s="158" t="s">
        <v>221</v>
      </c>
      <c r="Z64" s="148"/>
      <c r="AA64" s="148"/>
      <c r="AB64" s="148"/>
      <c r="AC64" s="148"/>
      <c r="AD64" s="148"/>
      <c r="AE64" s="148"/>
      <c r="AF64" s="148"/>
      <c r="AG64" s="148" t="s">
        <v>231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x14ac:dyDescent="0.2">
      <c r="A65" s="162" t="s">
        <v>212</v>
      </c>
      <c r="B65" s="163" t="s">
        <v>108</v>
      </c>
      <c r="C65" s="184" t="s">
        <v>109</v>
      </c>
      <c r="D65" s="164"/>
      <c r="E65" s="165"/>
      <c r="F65" s="166"/>
      <c r="G65" s="166">
        <f>SUMIF(AG66:AG122,"&lt;&gt;NOR",G66:G122)</f>
        <v>0</v>
      </c>
      <c r="H65" s="166"/>
      <c r="I65" s="166">
        <f>SUM(I66:I122)</f>
        <v>0</v>
      </c>
      <c r="J65" s="166"/>
      <c r="K65" s="166">
        <f>SUM(K66:K122)</f>
        <v>0</v>
      </c>
      <c r="L65" s="166"/>
      <c r="M65" s="166">
        <f>SUM(M66:M122)</f>
        <v>0</v>
      </c>
      <c r="N65" s="165"/>
      <c r="O65" s="165">
        <f>SUM(O66:O122)</f>
        <v>69.88000000000001</v>
      </c>
      <c r="P65" s="165"/>
      <c r="Q65" s="165">
        <f>SUM(Q66:Q122)</f>
        <v>0</v>
      </c>
      <c r="R65" s="166"/>
      <c r="S65" s="166"/>
      <c r="T65" s="167"/>
      <c r="U65" s="161"/>
      <c r="V65" s="161">
        <f>SUM(V66:V122)</f>
        <v>243.10999999999999</v>
      </c>
      <c r="W65" s="161"/>
      <c r="X65" s="161"/>
      <c r="Y65" s="161"/>
      <c r="AG65" t="s">
        <v>213</v>
      </c>
    </row>
    <row r="66" spans="1:60" ht="33.75" outlineLevel="1" x14ac:dyDescent="0.2">
      <c r="A66" s="169">
        <v>20</v>
      </c>
      <c r="B66" s="170" t="s">
        <v>302</v>
      </c>
      <c r="C66" s="185" t="s">
        <v>303</v>
      </c>
      <c r="D66" s="171" t="s">
        <v>216</v>
      </c>
      <c r="E66" s="172">
        <v>2.4114599999999999</v>
      </c>
      <c r="F66" s="173"/>
      <c r="G66" s="174">
        <f>ROUND(E66*F66,2)</f>
        <v>0</v>
      </c>
      <c r="H66" s="173"/>
      <c r="I66" s="174">
        <f>ROUND(E66*H66,2)</f>
        <v>0</v>
      </c>
      <c r="J66" s="173"/>
      <c r="K66" s="174">
        <f>ROUND(E66*J66,2)</f>
        <v>0</v>
      </c>
      <c r="L66" s="174">
        <v>21</v>
      </c>
      <c r="M66" s="174">
        <f>G66*(1+L66/100)</f>
        <v>0</v>
      </c>
      <c r="N66" s="172">
        <v>1.84144</v>
      </c>
      <c r="O66" s="172">
        <f>ROUND(E66*N66,2)</f>
        <v>4.4400000000000004</v>
      </c>
      <c r="P66" s="172">
        <v>0</v>
      </c>
      <c r="Q66" s="172">
        <f>ROUND(E66*P66,2)</f>
        <v>0</v>
      </c>
      <c r="R66" s="174" t="s">
        <v>304</v>
      </c>
      <c r="S66" s="174" t="s">
        <v>218</v>
      </c>
      <c r="T66" s="175" t="s">
        <v>219</v>
      </c>
      <c r="U66" s="158">
        <v>4.7939999999999996</v>
      </c>
      <c r="V66" s="158">
        <f>ROUND(E66*U66,2)</f>
        <v>11.56</v>
      </c>
      <c r="W66" s="158"/>
      <c r="X66" s="158" t="s">
        <v>230</v>
      </c>
      <c r="Y66" s="158" t="s">
        <v>221</v>
      </c>
      <c r="Z66" s="148"/>
      <c r="AA66" s="148"/>
      <c r="AB66" s="148"/>
      <c r="AC66" s="148"/>
      <c r="AD66" s="148"/>
      <c r="AE66" s="148"/>
      <c r="AF66" s="148"/>
      <c r="AG66" s="148" t="s">
        <v>231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2" x14ac:dyDescent="0.2">
      <c r="A67" s="155"/>
      <c r="B67" s="156"/>
      <c r="C67" s="248" t="s">
        <v>305</v>
      </c>
      <c r="D67" s="249"/>
      <c r="E67" s="249"/>
      <c r="F67" s="249"/>
      <c r="G67" s="249"/>
      <c r="H67" s="158"/>
      <c r="I67" s="158"/>
      <c r="J67" s="158"/>
      <c r="K67" s="158"/>
      <c r="L67" s="158"/>
      <c r="M67" s="158"/>
      <c r="N67" s="157"/>
      <c r="O67" s="157"/>
      <c r="P67" s="157"/>
      <c r="Q67" s="157"/>
      <c r="R67" s="158"/>
      <c r="S67" s="158"/>
      <c r="T67" s="158"/>
      <c r="U67" s="158"/>
      <c r="V67" s="158"/>
      <c r="W67" s="158"/>
      <c r="X67" s="158"/>
      <c r="Y67" s="158"/>
      <c r="Z67" s="148"/>
      <c r="AA67" s="148"/>
      <c r="AB67" s="148"/>
      <c r="AC67" s="148"/>
      <c r="AD67" s="148"/>
      <c r="AE67" s="148"/>
      <c r="AF67" s="148"/>
      <c r="AG67" s="148" t="s">
        <v>224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2" x14ac:dyDescent="0.2">
      <c r="A68" s="155"/>
      <c r="B68" s="156"/>
      <c r="C68" s="186" t="s">
        <v>306</v>
      </c>
      <c r="D68" s="159"/>
      <c r="E68" s="160">
        <v>0.7</v>
      </c>
      <c r="F68" s="158"/>
      <c r="G68" s="158"/>
      <c r="H68" s="158"/>
      <c r="I68" s="158"/>
      <c r="J68" s="158"/>
      <c r="K68" s="158"/>
      <c r="L68" s="158"/>
      <c r="M68" s="158"/>
      <c r="N68" s="157"/>
      <c r="O68" s="157"/>
      <c r="P68" s="157"/>
      <c r="Q68" s="157"/>
      <c r="R68" s="158"/>
      <c r="S68" s="158"/>
      <c r="T68" s="158"/>
      <c r="U68" s="158"/>
      <c r="V68" s="158"/>
      <c r="W68" s="158"/>
      <c r="X68" s="158"/>
      <c r="Y68" s="158"/>
      <c r="Z68" s="148"/>
      <c r="AA68" s="148"/>
      <c r="AB68" s="148"/>
      <c r="AC68" s="148"/>
      <c r="AD68" s="148"/>
      <c r="AE68" s="148"/>
      <c r="AF68" s="148"/>
      <c r="AG68" s="148" t="s">
        <v>226</v>
      </c>
      <c r="AH68" s="148">
        <v>0</v>
      </c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3" x14ac:dyDescent="0.2">
      <c r="A69" s="155"/>
      <c r="B69" s="156"/>
      <c r="C69" s="186" t="s">
        <v>307</v>
      </c>
      <c r="D69" s="159"/>
      <c r="E69" s="160">
        <v>0.49</v>
      </c>
      <c r="F69" s="158"/>
      <c r="G69" s="158"/>
      <c r="H69" s="158"/>
      <c r="I69" s="158"/>
      <c r="J69" s="158"/>
      <c r="K69" s="158"/>
      <c r="L69" s="158"/>
      <c r="M69" s="158"/>
      <c r="N69" s="157"/>
      <c r="O69" s="157"/>
      <c r="P69" s="157"/>
      <c r="Q69" s="157"/>
      <c r="R69" s="158"/>
      <c r="S69" s="158"/>
      <c r="T69" s="158"/>
      <c r="U69" s="158"/>
      <c r="V69" s="158"/>
      <c r="W69" s="158"/>
      <c r="X69" s="158"/>
      <c r="Y69" s="158"/>
      <c r="Z69" s="148"/>
      <c r="AA69" s="148"/>
      <c r="AB69" s="148"/>
      <c r="AC69" s="148"/>
      <c r="AD69" s="148"/>
      <c r="AE69" s="148"/>
      <c r="AF69" s="148"/>
      <c r="AG69" s="148" t="s">
        <v>226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3" x14ac:dyDescent="0.2">
      <c r="A70" s="155"/>
      <c r="B70" s="156"/>
      <c r="C70" s="186" t="s">
        <v>308</v>
      </c>
      <c r="D70" s="159"/>
      <c r="E70" s="160">
        <v>1.22</v>
      </c>
      <c r="F70" s="158"/>
      <c r="G70" s="158"/>
      <c r="H70" s="158"/>
      <c r="I70" s="158"/>
      <c r="J70" s="158"/>
      <c r="K70" s="158"/>
      <c r="L70" s="158"/>
      <c r="M70" s="158"/>
      <c r="N70" s="157"/>
      <c r="O70" s="157"/>
      <c r="P70" s="157"/>
      <c r="Q70" s="157"/>
      <c r="R70" s="158"/>
      <c r="S70" s="158"/>
      <c r="T70" s="158"/>
      <c r="U70" s="158"/>
      <c r="V70" s="158"/>
      <c r="W70" s="158"/>
      <c r="X70" s="158"/>
      <c r="Y70" s="158"/>
      <c r="Z70" s="148"/>
      <c r="AA70" s="148"/>
      <c r="AB70" s="148"/>
      <c r="AC70" s="148"/>
      <c r="AD70" s="148"/>
      <c r="AE70" s="148"/>
      <c r="AF70" s="148"/>
      <c r="AG70" s="148" t="s">
        <v>226</v>
      </c>
      <c r="AH70" s="148">
        <v>0</v>
      </c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ht="33.75" outlineLevel="1" x14ac:dyDescent="0.2">
      <c r="A71" s="169">
        <v>21</v>
      </c>
      <c r="B71" s="170" t="s">
        <v>309</v>
      </c>
      <c r="C71" s="185" t="s">
        <v>310</v>
      </c>
      <c r="D71" s="171" t="s">
        <v>216</v>
      </c>
      <c r="E71" s="172">
        <v>0.80711999999999995</v>
      </c>
      <c r="F71" s="173"/>
      <c r="G71" s="174">
        <f>ROUND(E71*F71,2)</f>
        <v>0</v>
      </c>
      <c r="H71" s="173"/>
      <c r="I71" s="174">
        <f>ROUND(E71*H71,2)</f>
        <v>0</v>
      </c>
      <c r="J71" s="173"/>
      <c r="K71" s="174">
        <f>ROUND(E71*J71,2)</f>
        <v>0</v>
      </c>
      <c r="L71" s="174">
        <v>21</v>
      </c>
      <c r="M71" s="174">
        <f>G71*(1+L71/100)</f>
        <v>0</v>
      </c>
      <c r="N71" s="172">
        <v>1.84144</v>
      </c>
      <c r="O71" s="172">
        <f>ROUND(E71*N71,2)</f>
        <v>1.49</v>
      </c>
      <c r="P71" s="172">
        <v>0</v>
      </c>
      <c r="Q71" s="172">
        <f>ROUND(E71*P71,2)</f>
        <v>0</v>
      </c>
      <c r="R71" s="174" t="s">
        <v>304</v>
      </c>
      <c r="S71" s="174" t="s">
        <v>218</v>
      </c>
      <c r="T71" s="175" t="s">
        <v>219</v>
      </c>
      <c r="U71" s="158">
        <v>3.8420000000000001</v>
      </c>
      <c r="V71" s="158">
        <f>ROUND(E71*U71,2)</f>
        <v>3.1</v>
      </c>
      <c r="W71" s="158"/>
      <c r="X71" s="158" t="s">
        <v>230</v>
      </c>
      <c r="Y71" s="158" t="s">
        <v>221</v>
      </c>
      <c r="Z71" s="148"/>
      <c r="AA71" s="148"/>
      <c r="AB71" s="148"/>
      <c r="AC71" s="148"/>
      <c r="AD71" s="148"/>
      <c r="AE71" s="148"/>
      <c r="AF71" s="148"/>
      <c r="AG71" s="148" t="s">
        <v>231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2" x14ac:dyDescent="0.2">
      <c r="A72" s="155"/>
      <c r="B72" s="156"/>
      <c r="C72" s="248" t="s">
        <v>305</v>
      </c>
      <c r="D72" s="249"/>
      <c r="E72" s="249"/>
      <c r="F72" s="249"/>
      <c r="G72" s="249"/>
      <c r="H72" s="158"/>
      <c r="I72" s="158"/>
      <c r="J72" s="158"/>
      <c r="K72" s="158"/>
      <c r="L72" s="158"/>
      <c r="M72" s="158"/>
      <c r="N72" s="157"/>
      <c r="O72" s="157"/>
      <c r="P72" s="157"/>
      <c r="Q72" s="157"/>
      <c r="R72" s="158"/>
      <c r="S72" s="158"/>
      <c r="T72" s="158"/>
      <c r="U72" s="158"/>
      <c r="V72" s="158"/>
      <c r="W72" s="158"/>
      <c r="X72" s="158"/>
      <c r="Y72" s="158"/>
      <c r="Z72" s="148"/>
      <c r="AA72" s="148"/>
      <c r="AB72" s="148"/>
      <c r="AC72" s="148"/>
      <c r="AD72" s="148"/>
      <c r="AE72" s="148"/>
      <c r="AF72" s="148"/>
      <c r="AG72" s="148" t="s">
        <v>224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2" x14ac:dyDescent="0.2">
      <c r="A73" s="155"/>
      <c r="B73" s="156"/>
      <c r="C73" s="186" t="s">
        <v>311</v>
      </c>
      <c r="D73" s="159"/>
      <c r="E73" s="160">
        <v>0.81</v>
      </c>
      <c r="F73" s="158"/>
      <c r="G73" s="158"/>
      <c r="H73" s="158"/>
      <c r="I73" s="158"/>
      <c r="J73" s="158"/>
      <c r="K73" s="158"/>
      <c r="L73" s="158"/>
      <c r="M73" s="158"/>
      <c r="N73" s="157"/>
      <c r="O73" s="157"/>
      <c r="P73" s="157"/>
      <c r="Q73" s="157"/>
      <c r="R73" s="158"/>
      <c r="S73" s="158"/>
      <c r="T73" s="158"/>
      <c r="U73" s="158"/>
      <c r="V73" s="158"/>
      <c r="W73" s="158"/>
      <c r="X73" s="158"/>
      <c r="Y73" s="158"/>
      <c r="Z73" s="148"/>
      <c r="AA73" s="148"/>
      <c r="AB73" s="148"/>
      <c r="AC73" s="148"/>
      <c r="AD73" s="148"/>
      <c r="AE73" s="148"/>
      <c r="AF73" s="148"/>
      <c r="AG73" s="148" t="s">
        <v>226</v>
      </c>
      <c r="AH73" s="148">
        <v>0</v>
      </c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 x14ac:dyDescent="0.2">
      <c r="A74" s="169">
        <v>22</v>
      </c>
      <c r="B74" s="170" t="s">
        <v>312</v>
      </c>
      <c r="C74" s="185" t="s">
        <v>313</v>
      </c>
      <c r="D74" s="171" t="s">
        <v>264</v>
      </c>
      <c r="E74" s="172">
        <v>49.991300000000003</v>
      </c>
      <c r="F74" s="173"/>
      <c r="G74" s="174">
        <f>ROUND(E74*F74,2)</f>
        <v>0</v>
      </c>
      <c r="H74" s="173"/>
      <c r="I74" s="174">
        <f>ROUND(E74*H74,2)</f>
        <v>0</v>
      </c>
      <c r="J74" s="173"/>
      <c r="K74" s="174">
        <f>ROUND(E74*J74,2)</f>
        <v>0</v>
      </c>
      <c r="L74" s="174">
        <v>21</v>
      </c>
      <c r="M74" s="174">
        <f>G74*(1+L74/100)</f>
        <v>0</v>
      </c>
      <c r="N74" s="172">
        <v>0.75124999999999997</v>
      </c>
      <c r="O74" s="172">
        <f>ROUND(E74*N74,2)</f>
        <v>37.56</v>
      </c>
      <c r="P74" s="172">
        <v>0</v>
      </c>
      <c r="Q74" s="172">
        <f>ROUND(E74*P74,2)</f>
        <v>0</v>
      </c>
      <c r="R74" s="174" t="s">
        <v>258</v>
      </c>
      <c r="S74" s="174" t="s">
        <v>218</v>
      </c>
      <c r="T74" s="175" t="s">
        <v>219</v>
      </c>
      <c r="U74" s="158">
        <v>0.93400000000000005</v>
      </c>
      <c r="V74" s="158">
        <f>ROUND(E74*U74,2)</f>
        <v>46.69</v>
      </c>
      <c r="W74" s="158"/>
      <c r="X74" s="158" t="s">
        <v>230</v>
      </c>
      <c r="Y74" s="158" t="s">
        <v>221</v>
      </c>
      <c r="Z74" s="148"/>
      <c r="AA74" s="148"/>
      <c r="AB74" s="148"/>
      <c r="AC74" s="148"/>
      <c r="AD74" s="148"/>
      <c r="AE74" s="148"/>
      <c r="AF74" s="148"/>
      <c r="AG74" s="148" t="s">
        <v>231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2" x14ac:dyDescent="0.2">
      <c r="A75" s="155"/>
      <c r="B75" s="156"/>
      <c r="C75" s="248" t="s">
        <v>314</v>
      </c>
      <c r="D75" s="249"/>
      <c r="E75" s="249"/>
      <c r="F75" s="249"/>
      <c r="G75" s="249"/>
      <c r="H75" s="158"/>
      <c r="I75" s="158"/>
      <c r="J75" s="158"/>
      <c r="K75" s="158"/>
      <c r="L75" s="158"/>
      <c r="M75" s="158"/>
      <c r="N75" s="157"/>
      <c r="O75" s="157"/>
      <c r="P75" s="157"/>
      <c r="Q75" s="157"/>
      <c r="R75" s="158"/>
      <c r="S75" s="158"/>
      <c r="T75" s="158"/>
      <c r="U75" s="158"/>
      <c r="V75" s="158"/>
      <c r="W75" s="158"/>
      <c r="X75" s="158"/>
      <c r="Y75" s="158"/>
      <c r="Z75" s="148"/>
      <c r="AA75" s="148"/>
      <c r="AB75" s="148"/>
      <c r="AC75" s="148"/>
      <c r="AD75" s="148"/>
      <c r="AE75" s="148"/>
      <c r="AF75" s="148"/>
      <c r="AG75" s="148" t="s">
        <v>224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2" x14ac:dyDescent="0.2">
      <c r="A76" s="155"/>
      <c r="B76" s="156"/>
      <c r="C76" s="186" t="s">
        <v>315</v>
      </c>
      <c r="D76" s="159"/>
      <c r="E76" s="160">
        <v>62.18</v>
      </c>
      <c r="F76" s="158"/>
      <c r="G76" s="158"/>
      <c r="H76" s="158"/>
      <c r="I76" s="158"/>
      <c r="J76" s="158"/>
      <c r="K76" s="158"/>
      <c r="L76" s="158"/>
      <c r="M76" s="158"/>
      <c r="N76" s="157"/>
      <c r="O76" s="157"/>
      <c r="P76" s="157"/>
      <c r="Q76" s="157"/>
      <c r="R76" s="158"/>
      <c r="S76" s="158"/>
      <c r="T76" s="158"/>
      <c r="U76" s="158"/>
      <c r="V76" s="158"/>
      <c r="W76" s="158"/>
      <c r="X76" s="158"/>
      <c r="Y76" s="158"/>
      <c r="Z76" s="148"/>
      <c r="AA76" s="148"/>
      <c r="AB76" s="148"/>
      <c r="AC76" s="148"/>
      <c r="AD76" s="148"/>
      <c r="AE76" s="148"/>
      <c r="AF76" s="148"/>
      <c r="AG76" s="148" t="s">
        <v>226</v>
      </c>
      <c r="AH76" s="148">
        <v>0</v>
      </c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3" x14ac:dyDescent="0.2">
      <c r="A77" s="155"/>
      <c r="B77" s="156"/>
      <c r="C77" s="186" t="s">
        <v>316</v>
      </c>
      <c r="D77" s="159"/>
      <c r="E77" s="160">
        <v>-10.38</v>
      </c>
      <c r="F77" s="158"/>
      <c r="G77" s="158"/>
      <c r="H77" s="158"/>
      <c r="I77" s="158"/>
      <c r="J77" s="158"/>
      <c r="K77" s="158"/>
      <c r="L77" s="158"/>
      <c r="M77" s="158"/>
      <c r="N77" s="157"/>
      <c r="O77" s="157"/>
      <c r="P77" s="157"/>
      <c r="Q77" s="157"/>
      <c r="R77" s="158"/>
      <c r="S77" s="158"/>
      <c r="T77" s="158"/>
      <c r="U77" s="158"/>
      <c r="V77" s="158"/>
      <c r="W77" s="158"/>
      <c r="X77" s="158"/>
      <c r="Y77" s="158"/>
      <c r="Z77" s="148"/>
      <c r="AA77" s="148"/>
      <c r="AB77" s="148"/>
      <c r="AC77" s="148"/>
      <c r="AD77" s="148"/>
      <c r="AE77" s="148"/>
      <c r="AF77" s="148"/>
      <c r="AG77" s="148" t="s">
        <v>226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3" x14ac:dyDescent="0.2">
      <c r="A78" s="155"/>
      <c r="B78" s="156"/>
      <c r="C78" s="186" t="s">
        <v>317</v>
      </c>
      <c r="D78" s="159"/>
      <c r="E78" s="160">
        <v>-1.8</v>
      </c>
      <c r="F78" s="158"/>
      <c r="G78" s="158"/>
      <c r="H78" s="158"/>
      <c r="I78" s="158"/>
      <c r="J78" s="158"/>
      <c r="K78" s="158"/>
      <c r="L78" s="158"/>
      <c r="M78" s="158"/>
      <c r="N78" s="157"/>
      <c r="O78" s="157"/>
      <c r="P78" s="157"/>
      <c r="Q78" s="157"/>
      <c r="R78" s="158"/>
      <c r="S78" s="158"/>
      <c r="T78" s="158"/>
      <c r="U78" s="158"/>
      <c r="V78" s="158"/>
      <c r="W78" s="158"/>
      <c r="X78" s="158"/>
      <c r="Y78" s="158"/>
      <c r="Z78" s="148"/>
      <c r="AA78" s="148"/>
      <c r="AB78" s="148"/>
      <c r="AC78" s="148"/>
      <c r="AD78" s="148"/>
      <c r="AE78" s="148"/>
      <c r="AF78" s="148"/>
      <c r="AG78" s="148" t="s">
        <v>226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 x14ac:dyDescent="0.2">
      <c r="A79" s="169">
        <v>23</v>
      </c>
      <c r="B79" s="170" t="s">
        <v>318</v>
      </c>
      <c r="C79" s="185" t="s">
        <v>319</v>
      </c>
      <c r="D79" s="171" t="s">
        <v>264</v>
      </c>
      <c r="E79" s="172">
        <v>6.3959999999999999</v>
      </c>
      <c r="F79" s="173"/>
      <c r="G79" s="174">
        <f>ROUND(E79*F79,2)</f>
        <v>0</v>
      </c>
      <c r="H79" s="173"/>
      <c r="I79" s="174">
        <f>ROUND(E79*H79,2)</f>
        <v>0</v>
      </c>
      <c r="J79" s="173"/>
      <c r="K79" s="174">
        <f>ROUND(E79*J79,2)</f>
        <v>0</v>
      </c>
      <c r="L79" s="174">
        <v>21</v>
      </c>
      <c r="M79" s="174">
        <f>G79*(1+L79/100)</f>
        <v>0</v>
      </c>
      <c r="N79" s="172">
        <v>0.17471</v>
      </c>
      <c r="O79" s="172">
        <f>ROUND(E79*N79,2)</f>
        <v>1.1200000000000001</v>
      </c>
      <c r="P79" s="172">
        <v>0</v>
      </c>
      <c r="Q79" s="172">
        <f>ROUND(E79*P79,2)</f>
        <v>0</v>
      </c>
      <c r="R79" s="174"/>
      <c r="S79" s="174" t="s">
        <v>320</v>
      </c>
      <c r="T79" s="175" t="s">
        <v>219</v>
      </c>
      <c r="U79" s="158">
        <v>0.68389999999999995</v>
      </c>
      <c r="V79" s="158">
        <f>ROUND(E79*U79,2)</f>
        <v>4.37</v>
      </c>
      <c r="W79" s="158"/>
      <c r="X79" s="158" t="s">
        <v>230</v>
      </c>
      <c r="Y79" s="158" t="s">
        <v>221</v>
      </c>
      <c r="Z79" s="148"/>
      <c r="AA79" s="148"/>
      <c r="AB79" s="148"/>
      <c r="AC79" s="148"/>
      <c r="AD79" s="148"/>
      <c r="AE79" s="148"/>
      <c r="AF79" s="148"/>
      <c r="AG79" s="148" t="s">
        <v>231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2" x14ac:dyDescent="0.2">
      <c r="A80" s="155"/>
      <c r="B80" s="156"/>
      <c r="C80" s="186" t="s">
        <v>321</v>
      </c>
      <c r="D80" s="159"/>
      <c r="E80" s="160">
        <v>6.4</v>
      </c>
      <c r="F80" s="158"/>
      <c r="G80" s="158"/>
      <c r="H80" s="158"/>
      <c r="I80" s="158"/>
      <c r="J80" s="158"/>
      <c r="K80" s="158"/>
      <c r="L80" s="158"/>
      <c r="M80" s="158"/>
      <c r="N80" s="157"/>
      <c r="O80" s="157"/>
      <c r="P80" s="157"/>
      <c r="Q80" s="157"/>
      <c r="R80" s="158"/>
      <c r="S80" s="158"/>
      <c r="T80" s="158"/>
      <c r="U80" s="158"/>
      <c r="V80" s="158"/>
      <c r="W80" s="158"/>
      <c r="X80" s="158"/>
      <c r="Y80" s="158"/>
      <c r="Z80" s="148"/>
      <c r="AA80" s="148"/>
      <c r="AB80" s="148"/>
      <c r="AC80" s="148"/>
      <c r="AD80" s="148"/>
      <c r="AE80" s="148"/>
      <c r="AF80" s="148"/>
      <c r="AG80" s="148" t="s">
        <v>226</v>
      </c>
      <c r="AH80" s="148">
        <v>0</v>
      </c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ht="45" outlineLevel="1" x14ac:dyDescent="0.2">
      <c r="A81" s="169">
        <v>24</v>
      </c>
      <c r="B81" s="170" t="s">
        <v>322</v>
      </c>
      <c r="C81" s="185" t="s">
        <v>323</v>
      </c>
      <c r="D81" s="171" t="s">
        <v>264</v>
      </c>
      <c r="E81" s="172">
        <v>2.5175000000000001</v>
      </c>
      <c r="F81" s="173"/>
      <c r="G81" s="174">
        <f>ROUND(E81*F81,2)</f>
        <v>0</v>
      </c>
      <c r="H81" s="173"/>
      <c r="I81" s="174">
        <f>ROUND(E81*H81,2)</f>
        <v>0</v>
      </c>
      <c r="J81" s="173"/>
      <c r="K81" s="174">
        <f>ROUND(E81*J81,2)</f>
        <v>0</v>
      </c>
      <c r="L81" s="174">
        <v>21</v>
      </c>
      <c r="M81" s="174">
        <f>G81*(1+L81/100)</f>
        <v>0</v>
      </c>
      <c r="N81" s="172">
        <v>0.30188999999999999</v>
      </c>
      <c r="O81" s="172">
        <f>ROUND(E81*N81,2)</f>
        <v>0.76</v>
      </c>
      <c r="P81" s="172">
        <v>0</v>
      </c>
      <c r="Q81" s="172">
        <f>ROUND(E81*P81,2)</f>
        <v>0</v>
      </c>
      <c r="R81" s="174" t="s">
        <v>258</v>
      </c>
      <c r="S81" s="174" t="s">
        <v>218</v>
      </c>
      <c r="T81" s="175" t="s">
        <v>219</v>
      </c>
      <c r="U81" s="158">
        <v>0.91500000000000004</v>
      </c>
      <c r="V81" s="158">
        <f>ROUND(E81*U81,2)</f>
        <v>2.2999999999999998</v>
      </c>
      <c r="W81" s="158"/>
      <c r="X81" s="158" t="s">
        <v>230</v>
      </c>
      <c r="Y81" s="158" t="s">
        <v>221</v>
      </c>
      <c r="Z81" s="148"/>
      <c r="AA81" s="148"/>
      <c r="AB81" s="148"/>
      <c r="AC81" s="148"/>
      <c r="AD81" s="148"/>
      <c r="AE81" s="148"/>
      <c r="AF81" s="148"/>
      <c r="AG81" s="148" t="s">
        <v>231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2" x14ac:dyDescent="0.2">
      <c r="A82" s="155"/>
      <c r="B82" s="156"/>
      <c r="C82" s="186" t="s">
        <v>324</v>
      </c>
      <c r="D82" s="159"/>
      <c r="E82" s="160">
        <v>2.52</v>
      </c>
      <c r="F82" s="158"/>
      <c r="G82" s="158"/>
      <c r="H82" s="158"/>
      <c r="I82" s="158"/>
      <c r="J82" s="158"/>
      <c r="K82" s="158"/>
      <c r="L82" s="158"/>
      <c r="M82" s="158"/>
      <c r="N82" s="157"/>
      <c r="O82" s="157"/>
      <c r="P82" s="157"/>
      <c r="Q82" s="157"/>
      <c r="R82" s="158"/>
      <c r="S82" s="158"/>
      <c r="T82" s="158"/>
      <c r="U82" s="158"/>
      <c r="V82" s="158"/>
      <c r="W82" s="158"/>
      <c r="X82" s="158"/>
      <c r="Y82" s="158"/>
      <c r="Z82" s="148"/>
      <c r="AA82" s="148"/>
      <c r="AB82" s="148"/>
      <c r="AC82" s="148"/>
      <c r="AD82" s="148"/>
      <c r="AE82" s="148"/>
      <c r="AF82" s="148"/>
      <c r="AG82" s="148" t="s">
        <v>226</v>
      </c>
      <c r="AH82" s="148">
        <v>0</v>
      </c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1" x14ac:dyDescent="0.2">
      <c r="A83" s="169">
        <v>25</v>
      </c>
      <c r="B83" s="170" t="s">
        <v>325</v>
      </c>
      <c r="C83" s="185" t="s">
        <v>326</v>
      </c>
      <c r="D83" s="171" t="s">
        <v>216</v>
      </c>
      <c r="E83" s="172">
        <v>2.5412400000000002</v>
      </c>
      <c r="F83" s="173"/>
      <c r="G83" s="174">
        <f>ROUND(E83*F83,2)</f>
        <v>0</v>
      </c>
      <c r="H83" s="173"/>
      <c r="I83" s="174">
        <f>ROUND(E83*H83,2)</f>
        <v>0</v>
      </c>
      <c r="J83" s="173"/>
      <c r="K83" s="174">
        <f>ROUND(E83*J83,2)</f>
        <v>0</v>
      </c>
      <c r="L83" s="174">
        <v>21</v>
      </c>
      <c r="M83" s="174">
        <f>G83*(1+L83/100)</f>
        <v>0</v>
      </c>
      <c r="N83" s="172">
        <v>2.5276700000000001</v>
      </c>
      <c r="O83" s="172">
        <f>ROUND(E83*N83,2)</f>
        <v>6.42</v>
      </c>
      <c r="P83" s="172">
        <v>0</v>
      </c>
      <c r="Q83" s="172">
        <f>ROUND(E83*P83,2)</f>
        <v>0</v>
      </c>
      <c r="R83" s="174" t="s">
        <v>258</v>
      </c>
      <c r="S83" s="174" t="s">
        <v>218</v>
      </c>
      <c r="T83" s="175" t="s">
        <v>219</v>
      </c>
      <c r="U83" s="158">
        <v>1.093</v>
      </c>
      <c r="V83" s="158">
        <f>ROUND(E83*U83,2)</f>
        <v>2.78</v>
      </c>
      <c r="W83" s="158"/>
      <c r="X83" s="158" t="s">
        <v>230</v>
      </c>
      <c r="Y83" s="158" t="s">
        <v>221</v>
      </c>
      <c r="Z83" s="148"/>
      <c r="AA83" s="148"/>
      <c r="AB83" s="148"/>
      <c r="AC83" s="148"/>
      <c r="AD83" s="148"/>
      <c r="AE83" s="148"/>
      <c r="AF83" s="148"/>
      <c r="AG83" s="148" t="s">
        <v>231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ht="22.5" outlineLevel="2" x14ac:dyDescent="0.2">
      <c r="A84" s="155"/>
      <c r="B84" s="156"/>
      <c r="C84" s="248" t="s">
        <v>327</v>
      </c>
      <c r="D84" s="249"/>
      <c r="E84" s="249"/>
      <c r="F84" s="249"/>
      <c r="G84" s="249"/>
      <c r="H84" s="158"/>
      <c r="I84" s="158"/>
      <c r="J84" s="158"/>
      <c r="K84" s="158"/>
      <c r="L84" s="158"/>
      <c r="M84" s="158"/>
      <c r="N84" s="157"/>
      <c r="O84" s="157"/>
      <c r="P84" s="157"/>
      <c r="Q84" s="157"/>
      <c r="R84" s="158"/>
      <c r="S84" s="158"/>
      <c r="T84" s="158"/>
      <c r="U84" s="158"/>
      <c r="V84" s="158"/>
      <c r="W84" s="158"/>
      <c r="X84" s="158"/>
      <c r="Y84" s="158"/>
      <c r="Z84" s="148"/>
      <c r="AA84" s="148"/>
      <c r="AB84" s="148"/>
      <c r="AC84" s="148"/>
      <c r="AD84" s="148"/>
      <c r="AE84" s="148"/>
      <c r="AF84" s="148"/>
      <c r="AG84" s="148" t="s">
        <v>224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76" t="str">
        <f>C84</f>
        <v>nosných, výplňových, obkladových, půdních, štítových, poprsních apod. (bez výztuže), s pomocným lešením o výšce podlahy do 1900 mm a pro zatížení 1,5 kPa,</v>
      </c>
      <c r="BB84" s="148"/>
      <c r="BC84" s="148"/>
      <c r="BD84" s="148"/>
      <c r="BE84" s="148"/>
      <c r="BF84" s="148"/>
      <c r="BG84" s="148"/>
      <c r="BH84" s="148"/>
    </row>
    <row r="85" spans="1:60" outlineLevel="2" x14ac:dyDescent="0.2">
      <c r="A85" s="155"/>
      <c r="B85" s="156"/>
      <c r="C85" s="186" t="s">
        <v>328</v>
      </c>
      <c r="D85" s="159"/>
      <c r="E85" s="160">
        <v>1.26</v>
      </c>
      <c r="F85" s="158"/>
      <c r="G85" s="158"/>
      <c r="H85" s="158"/>
      <c r="I85" s="158"/>
      <c r="J85" s="158"/>
      <c r="K85" s="158"/>
      <c r="L85" s="158"/>
      <c r="M85" s="158"/>
      <c r="N85" s="157"/>
      <c r="O85" s="157"/>
      <c r="P85" s="157"/>
      <c r="Q85" s="157"/>
      <c r="R85" s="158"/>
      <c r="S85" s="158"/>
      <c r="T85" s="158"/>
      <c r="U85" s="158"/>
      <c r="V85" s="158"/>
      <c r="W85" s="158"/>
      <c r="X85" s="158"/>
      <c r="Y85" s="158"/>
      <c r="Z85" s="148"/>
      <c r="AA85" s="148"/>
      <c r="AB85" s="148"/>
      <c r="AC85" s="148"/>
      <c r="AD85" s="148"/>
      <c r="AE85" s="148"/>
      <c r="AF85" s="148"/>
      <c r="AG85" s="148" t="s">
        <v>226</v>
      </c>
      <c r="AH85" s="148">
        <v>0</v>
      </c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3" x14ac:dyDescent="0.2">
      <c r="A86" s="155"/>
      <c r="B86" s="156"/>
      <c r="C86" s="186" t="s">
        <v>329</v>
      </c>
      <c r="D86" s="159"/>
      <c r="E86" s="160">
        <v>1.28</v>
      </c>
      <c r="F86" s="158"/>
      <c r="G86" s="158"/>
      <c r="H86" s="158"/>
      <c r="I86" s="158"/>
      <c r="J86" s="158"/>
      <c r="K86" s="158"/>
      <c r="L86" s="158"/>
      <c r="M86" s="158"/>
      <c r="N86" s="157"/>
      <c r="O86" s="157"/>
      <c r="P86" s="157"/>
      <c r="Q86" s="157"/>
      <c r="R86" s="158"/>
      <c r="S86" s="158"/>
      <c r="T86" s="158"/>
      <c r="U86" s="158"/>
      <c r="V86" s="158"/>
      <c r="W86" s="158"/>
      <c r="X86" s="158"/>
      <c r="Y86" s="158"/>
      <c r="Z86" s="148"/>
      <c r="AA86" s="148"/>
      <c r="AB86" s="148"/>
      <c r="AC86" s="148"/>
      <c r="AD86" s="148"/>
      <c r="AE86" s="148"/>
      <c r="AF86" s="148"/>
      <c r="AG86" s="148" t="s">
        <v>226</v>
      </c>
      <c r="AH86" s="148">
        <v>0</v>
      </c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1" x14ac:dyDescent="0.2">
      <c r="A87" s="169">
        <v>26</v>
      </c>
      <c r="B87" s="170" t="s">
        <v>330</v>
      </c>
      <c r="C87" s="185" t="s">
        <v>331</v>
      </c>
      <c r="D87" s="171" t="s">
        <v>264</v>
      </c>
      <c r="E87" s="172">
        <v>25.412400000000002</v>
      </c>
      <c r="F87" s="173"/>
      <c r="G87" s="174">
        <f>ROUND(E87*F87,2)</f>
        <v>0</v>
      </c>
      <c r="H87" s="173"/>
      <c r="I87" s="174">
        <f>ROUND(E87*H87,2)</f>
        <v>0</v>
      </c>
      <c r="J87" s="173"/>
      <c r="K87" s="174">
        <f>ROUND(E87*J87,2)</f>
        <v>0</v>
      </c>
      <c r="L87" s="174">
        <v>21</v>
      </c>
      <c r="M87" s="174">
        <f>G87*(1+L87/100)</f>
        <v>0</v>
      </c>
      <c r="N87" s="172">
        <v>3.5249999999999997E-2</v>
      </c>
      <c r="O87" s="172">
        <f>ROUND(E87*N87,2)</f>
        <v>0.9</v>
      </c>
      <c r="P87" s="172">
        <v>0</v>
      </c>
      <c r="Q87" s="172">
        <f>ROUND(E87*P87,2)</f>
        <v>0</v>
      </c>
      <c r="R87" s="174" t="s">
        <v>258</v>
      </c>
      <c r="S87" s="174" t="s">
        <v>218</v>
      </c>
      <c r="T87" s="175" t="s">
        <v>219</v>
      </c>
      <c r="U87" s="158">
        <v>0.74</v>
      </c>
      <c r="V87" s="158">
        <f>ROUND(E87*U87,2)</f>
        <v>18.809999999999999</v>
      </c>
      <c r="W87" s="158"/>
      <c r="X87" s="158" t="s">
        <v>230</v>
      </c>
      <c r="Y87" s="158" t="s">
        <v>221</v>
      </c>
      <c r="Z87" s="148"/>
      <c r="AA87" s="148"/>
      <c r="AB87" s="148"/>
      <c r="AC87" s="148"/>
      <c r="AD87" s="148"/>
      <c r="AE87" s="148"/>
      <c r="AF87" s="148"/>
      <c r="AG87" s="148" t="s">
        <v>231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ht="22.5" outlineLevel="2" x14ac:dyDescent="0.2">
      <c r="A88" s="155"/>
      <c r="B88" s="156"/>
      <c r="C88" s="248" t="s">
        <v>332</v>
      </c>
      <c r="D88" s="249"/>
      <c r="E88" s="249"/>
      <c r="F88" s="249"/>
      <c r="G88" s="249"/>
      <c r="H88" s="158"/>
      <c r="I88" s="158"/>
      <c r="J88" s="158"/>
      <c r="K88" s="158"/>
      <c r="L88" s="158"/>
      <c r="M88" s="158"/>
      <c r="N88" s="157"/>
      <c r="O88" s="157"/>
      <c r="P88" s="157"/>
      <c r="Q88" s="157"/>
      <c r="R88" s="158"/>
      <c r="S88" s="158"/>
      <c r="T88" s="158"/>
      <c r="U88" s="158"/>
      <c r="V88" s="158"/>
      <c r="W88" s="158"/>
      <c r="X88" s="158"/>
      <c r="Y88" s="158"/>
      <c r="Z88" s="148"/>
      <c r="AA88" s="148"/>
      <c r="AB88" s="148"/>
      <c r="AC88" s="148"/>
      <c r="AD88" s="148"/>
      <c r="AE88" s="148"/>
      <c r="AF88" s="148"/>
      <c r="AG88" s="148" t="s">
        <v>224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76" t="str">
        <f>C88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88" s="148"/>
      <c r="BC88" s="148"/>
      <c r="BD88" s="148"/>
      <c r="BE88" s="148"/>
      <c r="BF88" s="148"/>
      <c r="BG88" s="148"/>
      <c r="BH88" s="148"/>
    </row>
    <row r="89" spans="1:60" outlineLevel="2" x14ac:dyDescent="0.2">
      <c r="A89" s="155"/>
      <c r="B89" s="156"/>
      <c r="C89" s="186" t="s">
        <v>333</v>
      </c>
      <c r="D89" s="159"/>
      <c r="E89" s="160">
        <v>12.6</v>
      </c>
      <c r="F89" s="158"/>
      <c r="G89" s="158"/>
      <c r="H89" s="158"/>
      <c r="I89" s="158"/>
      <c r="J89" s="158"/>
      <c r="K89" s="158"/>
      <c r="L89" s="158"/>
      <c r="M89" s="158"/>
      <c r="N89" s="157"/>
      <c r="O89" s="157"/>
      <c r="P89" s="157"/>
      <c r="Q89" s="157"/>
      <c r="R89" s="158"/>
      <c r="S89" s="158"/>
      <c r="T89" s="158"/>
      <c r="U89" s="158"/>
      <c r="V89" s="158"/>
      <c r="W89" s="158"/>
      <c r="X89" s="158"/>
      <c r="Y89" s="158"/>
      <c r="Z89" s="148"/>
      <c r="AA89" s="148"/>
      <c r="AB89" s="148"/>
      <c r="AC89" s="148"/>
      <c r="AD89" s="148"/>
      <c r="AE89" s="148"/>
      <c r="AF89" s="148"/>
      <c r="AG89" s="148" t="s">
        <v>226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3" x14ac:dyDescent="0.2">
      <c r="A90" s="155"/>
      <c r="B90" s="156"/>
      <c r="C90" s="186" t="s">
        <v>334</v>
      </c>
      <c r="D90" s="159"/>
      <c r="E90" s="160">
        <v>12.81</v>
      </c>
      <c r="F90" s="158"/>
      <c r="G90" s="158"/>
      <c r="H90" s="158"/>
      <c r="I90" s="158"/>
      <c r="J90" s="158"/>
      <c r="K90" s="158"/>
      <c r="L90" s="158"/>
      <c r="M90" s="158"/>
      <c r="N90" s="157"/>
      <c r="O90" s="157"/>
      <c r="P90" s="157"/>
      <c r="Q90" s="157"/>
      <c r="R90" s="158"/>
      <c r="S90" s="158"/>
      <c r="T90" s="158"/>
      <c r="U90" s="158"/>
      <c r="V90" s="158"/>
      <c r="W90" s="158"/>
      <c r="X90" s="158"/>
      <c r="Y90" s="158"/>
      <c r="Z90" s="148"/>
      <c r="AA90" s="148"/>
      <c r="AB90" s="148"/>
      <c r="AC90" s="148"/>
      <c r="AD90" s="148"/>
      <c r="AE90" s="148"/>
      <c r="AF90" s="148"/>
      <c r="AG90" s="148" t="s">
        <v>226</v>
      </c>
      <c r="AH90" s="148">
        <v>0</v>
      </c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1" x14ac:dyDescent="0.2">
      <c r="A91" s="169">
        <v>27</v>
      </c>
      <c r="B91" s="170" t="s">
        <v>335</v>
      </c>
      <c r="C91" s="185" t="s">
        <v>336</v>
      </c>
      <c r="D91" s="171" t="s">
        <v>264</v>
      </c>
      <c r="E91" s="172">
        <v>25.412400000000002</v>
      </c>
      <c r="F91" s="173"/>
      <c r="G91" s="174">
        <f>ROUND(E91*F91,2)</f>
        <v>0</v>
      </c>
      <c r="H91" s="173"/>
      <c r="I91" s="174">
        <f>ROUND(E91*H91,2)</f>
        <v>0</v>
      </c>
      <c r="J91" s="173"/>
      <c r="K91" s="174">
        <f>ROUND(E91*J91,2)</f>
        <v>0</v>
      </c>
      <c r="L91" s="174">
        <v>21</v>
      </c>
      <c r="M91" s="174">
        <f>G91*(1+L91/100)</f>
        <v>0</v>
      </c>
      <c r="N91" s="172">
        <v>0</v>
      </c>
      <c r="O91" s="172">
        <f>ROUND(E91*N91,2)</f>
        <v>0</v>
      </c>
      <c r="P91" s="172">
        <v>0</v>
      </c>
      <c r="Q91" s="172">
        <f>ROUND(E91*P91,2)</f>
        <v>0</v>
      </c>
      <c r="R91" s="174" t="s">
        <v>258</v>
      </c>
      <c r="S91" s="174" t="s">
        <v>218</v>
      </c>
      <c r="T91" s="175" t="s">
        <v>219</v>
      </c>
      <c r="U91" s="158">
        <v>0.35</v>
      </c>
      <c r="V91" s="158">
        <f>ROUND(E91*U91,2)</f>
        <v>8.89</v>
      </c>
      <c r="W91" s="158"/>
      <c r="X91" s="158" t="s">
        <v>230</v>
      </c>
      <c r="Y91" s="158" t="s">
        <v>221</v>
      </c>
      <c r="Z91" s="148"/>
      <c r="AA91" s="148"/>
      <c r="AB91" s="148"/>
      <c r="AC91" s="148"/>
      <c r="AD91" s="148"/>
      <c r="AE91" s="148"/>
      <c r="AF91" s="148"/>
      <c r="AG91" s="148" t="s">
        <v>231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ht="22.5" outlineLevel="2" x14ac:dyDescent="0.2">
      <c r="A92" s="155"/>
      <c r="B92" s="156"/>
      <c r="C92" s="248" t="s">
        <v>332</v>
      </c>
      <c r="D92" s="249"/>
      <c r="E92" s="249"/>
      <c r="F92" s="249"/>
      <c r="G92" s="249"/>
      <c r="H92" s="158"/>
      <c r="I92" s="158"/>
      <c r="J92" s="158"/>
      <c r="K92" s="158"/>
      <c r="L92" s="158"/>
      <c r="M92" s="158"/>
      <c r="N92" s="157"/>
      <c r="O92" s="157"/>
      <c r="P92" s="157"/>
      <c r="Q92" s="157"/>
      <c r="R92" s="158"/>
      <c r="S92" s="158"/>
      <c r="T92" s="158"/>
      <c r="U92" s="158"/>
      <c r="V92" s="158"/>
      <c r="W92" s="158"/>
      <c r="X92" s="158"/>
      <c r="Y92" s="158"/>
      <c r="Z92" s="148"/>
      <c r="AA92" s="148"/>
      <c r="AB92" s="148"/>
      <c r="AC92" s="148"/>
      <c r="AD92" s="148"/>
      <c r="AE92" s="148"/>
      <c r="AF92" s="148"/>
      <c r="AG92" s="148" t="s">
        <v>224</v>
      </c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76" t="str">
        <f>C92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92" s="148"/>
      <c r="BC92" s="148"/>
      <c r="BD92" s="148"/>
      <c r="BE92" s="148"/>
      <c r="BF92" s="148"/>
      <c r="BG92" s="148"/>
      <c r="BH92" s="148"/>
    </row>
    <row r="93" spans="1:60" outlineLevel="1" x14ac:dyDescent="0.2">
      <c r="A93" s="169">
        <v>28</v>
      </c>
      <c r="B93" s="170" t="s">
        <v>337</v>
      </c>
      <c r="C93" s="185" t="s">
        <v>338</v>
      </c>
      <c r="D93" s="171" t="s">
        <v>248</v>
      </c>
      <c r="E93" s="172">
        <v>1.919</v>
      </c>
      <c r="F93" s="173"/>
      <c r="G93" s="174">
        <f>ROUND(E93*F93,2)</f>
        <v>0</v>
      </c>
      <c r="H93" s="173"/>
      <c r="I93" s="174">
        <f>ROUND(E93*H93,2)</f>
        <v>0</v>
      </c>
      <c r="J93" s="173"/>
      <c r="K93" s="174">
        <f>ROUND(E93*J93,2)</f>
        <v>0</v>
      </c>
      <c r="L93" s="174">
        <v>21</v>
      </c>
      <c r="M93" s="174">
        <f>G93*(1+L93/100)</f>
        <v>0</v>
      </c>
      <c r="N93" s="172">
        <v>1.0202899999999999</v>
      </c>
      <c r="O93" s="172">
        <f>ROUND(E93*N93,2)</f>
        <v>1.96</v>
      </c>
      <c r="P93" s="172">
        <v>0</v>
      </c>
      <c r="Q93" s="172">
        <f>ROUND(E93*P93,2)</f>
        <v>0</v>
      </c>
      <c r="R93" s="174" t="s">
        <v>258</v>
      </c>
      <c r="S93" s="174" t="s">
        <v>218</v>
      </c>
      <c r="T93" s="175" t="s">
        <v>219</v>
      </c>
      <c r="U93" s="158">
        <v>25.271000000000001</v>
      </c>
      <c r="V93" s="158">
        <f>ROUND(E93*U93,2)</f>
        <v>48.5</v>
      </c>
      <c r="W93" s="158"/>
      <c r="X93" s="158" t="s">
        <v>230</v>
      </c>
      <c r="Y93" s="158" t="s">
        <v>221</v>
      </c>
      <c r="Z93" s="148"/>
      <c r="AA93" s="148"/>
      <c r="AB93" s="148"/>
      <c r="AC93" s="148"/>
      <c r="AD93" s="148"/>
      <c r="AE93" s="148"/>
      <c r="AF93" s="148"/>
      <c r="AG93" s="148" t="s">
        <v>231</v>
      </c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2" x14ac:dyDescent="0.2">
      <c r="A94" s="155"/>
      <c r="B94" s="156"/>
      <c r="C94" s="248" t="s">
        <v>271</v>
      </c>
      <c r="D94" s="249"/>
      <c r="E94" s="249"/>
      <c r="F94" s="249"/>
      <c r="G94" s="249"/>
      <c r="H94" s="158"/>
      <c r="I94" s="158"/>
      <c r="J94" s="158"/>
      <c r="K94" s="158"/>
      <c r="L94" s="158"/>
      <c r="M94" s="158"/>
      <c r="N94" s="157"/>
      <c r="O94" s="157"/>
      <c r="P94" s="157"/>
      <c r="Q94" s="157"/>
      <c r="R94" s="158"/>
      <c r="S94" s="158"/>
      <c r="T94" s="158"/>
      <c r="U94" s="158"/>
      <c r="V94" s="158"/>
      <c r="W94" s="158"/>
      <c r="X94" s="158"/>
      <c r="Y94" s="158"/>
      <c r="Z94" s="148"/>
      <c r="AA94" s="148"/>
      <c r="AB94" s="148"/>
      <c r="AC94" s="148"/>
      <c r="AD94" s="148"/>
      <c r="AE94" s="148"/>
      <c r="AF94" s="148"/>
      <c r="AG94" s="148" t="s">
        <v>224</v>
      </c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ht="22.5" outlineLevel="1" x14ac:dyDescent="0.2">
      <c r="A95" s="177">
        <v>29</v>
      </c>
      <c r="B95" s="178" t="s">
        <v>339</v>
      </c>
      <c r="C95" s="187" t="s">
        <v>340</v>
      </c>
      <c r="D95" s="179" t="s">
        <v>341</v>
      </c>
      <c r="E95" s="180">
        <v>3</v>
      </c>
      <c r="F95" s="181"/>
      <c r="G95" s="182">
        <f>ROUND(E95*F95,2)</f>
        <v>0</v>
      </c>
      <c r="H95" s="181"/>
      <c r="I95" s="182">
        <f>ROUND(E95*H95,2)</f>
        <v>0</v>
      </c>
      <c r="J95" s="181"/>
      <c r="K95" s="182">
        <f>ROUND(E95*J95,2)</f>
        <v>0</v>
      </c>
      <c r="L95" s="182">
        <v>21</v>
      </c>
      <c r="M95" s="182">
        <f>G95*(1+L95/100)</f>
        <v>0</v>
      </c>
      <c r="N95" s="180">
        <v>2.1770000000000001E-2</v>
      </c>
      <c r="O95" s="180">
        <f>ROUND(E95*N95,2)</f>
        <v>7.0000000000000007E-2</v>
      </c>
      <c r="P95" s="180">
        <v>0</v>
      </c>
      <c r="Q95" s="180">
        <f>ROUND(E95*P95,2)</f>
        <v>0</v>
      </c>
      <c r="R95" s="182" t="s">
        <v>258</v>
      </c>
      <c r="S95" s="182" t="s">
        <v>218</v>
      </c>
      <c r="T95" s="183" t="s">
        <v>219</v>
      </c>
      <c r="U95" s="158">
        <v>0.24199999999999999</v>
      </c>
      <c r="V95" s="158">
        <f>ROUND(E95*U95,2)</f>
        <v>0.73</v>
      </c>
      <c r="W95" s="158"/>
      <c r="X95" s="158" t="s">
        <v>230</v>
      </c>
      <c r="Y95" s="158" t="s">
        <v>221</v>
      </c>
      <c r="Z95" s="148"/>
      <c r="AA95" s="148"/>
      <c r="AB95" s="148"/>
      <c r="AC95" s="148"/>
      <c r="AD95" s="148"/>
      <c r="AE95" s="148"/>
      <c r="AF95" s="148"/>
      <c r="AG95" s="148" t="s">
        <v>231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ht="22.5" outlineLevel="1" x14ac:dyDescent="0.2">
      <c r="A96" s="177">
        <v>30</v>
      </c>
      <c r="B96" s="178" t="s">
        <v>342</v>
      </c>
      <c r="C96" s="187" t="s">
        <v>343</v>
      </c>
      <c r="D96" s="179" t="s">
        <v>341</v>
      </c>
      <c r="E96" s="180">
        <v>3</v>
      </c>
      <c r="F96" s="181"/>
      <c r="G96" s="182">
        <f>ROUND(E96*F96,2)</f>
        <v>0</v>
      </c>
      <c r="H96" s="181"/>
      <c r="I96" s="182">
        <f>ROUND(E96*H96,2)</f>
        <v>0</v>
      </c>
      <c r="J96" s="181"/>
      <c r="K96" s="182">
        <f>ROUND(E96*J96,2)</f>
        <v>0</v>
      </c>
      <c r="L96" s="182">
        <v>21</v>
      </c>
      <c r="M96" s="182">
        <f>G96*(1+L96/100)</f>
        <v>0</v>
      </c>
      <c r="N96" s="180">
        <v>2.5309999999999999E-2</v>
      </c>
      <c r="O96" s="180">
        <f>ROUND(E96*N96,2)</f>
        <v>0.08</v>
      </c>
      <c r="P96" s="180">
        <v>0</v>
      </c>
      <c r="Q96" s="180">
        <f>ROUND(E96*P96,2)</f>
        <v>0</v>
      </c>
      <c r="R96" s="182" t="s">
        <v>258</v>
      </c>
      <c r="S96" s="182" t="s">
        <v>218</v>
      </c>
      <c r="T96" s="183" t="s">
        <v>219</v>
      </c>
      <c r="U96" s="158">
        <v>0.24199999999999999</v>
      </c>
      <c r="V96" s="158">
        <f>ROUND(E96*U96,2)</f>
        <v>0.73</v>
      </c>
      <c r="W96" s="158"/>
      <c r="X96" s="158" t="s">
        <v>230</v>
      </c>
      <c r="Y96" s="158" t="s">
        <v>221</v>
      </c>
      <c r="Z96" s="148"/>
      <c r="AA96" s="148"/>
      <c r="AB96" s="148"/>
      <c r="AC96" s="148"/>
      <c r="AD96" s="148"/>
      <c r="AE96" s="148"/>
      <c r="AF96" s="148"/>
      <c r="AG96" s="148" t="s">
        <v>231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ht="22.5" outlineLevel="1" x14ac:dyDescent="0.2">
      <c r="A97" s="177">
        <v>31</v>
      </c>
      <c r="B97" s="178" t="s">
        <v>344</v>
      </c>
      <c r="C97" s="187" t="s">
        <v>345</v>
      </c>
      <c r="D97" s="179" t="s">
        <v>341</v>
      </c>
      <c r="E97" s="180">
        <v>1</v>
      </c>
      <c r="F97" s="181"/>
      <c r="G97" s="182">
        <f>ROUND(E97*F97,2)</f>
        <v>0</v>
      </c>
      <c r="H97" s="181"/>
      <c r="I97" s="182">
        <f>ROUND(E97*H97,2)</f>
        <v>0</v>
      </c>
      <c r="J97" s="181"/>
      <c r="K97" s="182">
        <f>ROUND(E97*J97,2)</f>
        <v>0</v>
      </c>
      <c r="L97" s="182">
        <v>21</v>
      </c>
      <c r="M97" s="182">
        <f>G97*(1+L97/100)</f>
        <v>0</v>
      </c>
      <c r="N97" s="180">
        <v>4.0660000000000002E-2</v>
      </c>
      <c r="O97" s="180">
        <f>ROUND(E97*N97,2)</f>
        <v>0.04</v>
      </c>
      <c r="P97" s="180">
        <v>0</v>
      </c>
      <c r="Q97" s="180">
        <f>ROUND(E97*P97,2)</f>
        <v>0</v>
      </c>
      <c r="R97" s="182" t="s">
        <v>258</v>
      </c>
      <c r="S97" s="182" t="s">
        <v>218</v>
      </c>
      <c r="T97" s="183" t="s">
        <v>219</v>
      </c>
      <c r="U97" s="158">
        <v>0.35099999999999998</v>
      </c>
      <c r="V97" s="158">
        <f>ROUND(E97*U97,2)</f>
        <v>0.35</v>
      </c>
      <c r="W97" s="158"/>
      <c r="X97" s="158" t="s">
        <v>230</v>
      </c>
      <c r="Y97" s="158" t="s">
        <v>221</v>
      </c>
      <c r="Z97" s="148"/>
      <c r="AA97" s="148"/>
      <c r="AB97" s="148"/>
      <c r="AC97" s="148"/>
      <c r="AD97" s="148"/>
      <c r="AE97" s="148"/>
      <c r="AF97" s="148"/>
      <c r="AG97" s="148" t="s">
        <v>231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ht="22.5" outlineLevel="1" x14ac:dyDescent="0.2">
      <c r="A98" s="177">
        <v>32</v>
      </c>
      <c r="B98" s="178" t="s">
        <v>346</v>
      </c>
      <c r="C98" s="187" t="s">
        <v>347</v>
      </c>
      <c r="D98" s="179" t="s">
        <v>341</v>
      </c>
      <c r="E98" s="180">
        <v>1</v>
      </c>
      <c r="F98" s="181"/>
      <c r="G98" s="182">
        <f>ROUND(E98*F98,2)</f>
        <v>0</v>
      </c>
      <c r="H98" s="181"/>
      <c r="I98" s="182">
        <f>ROUND(E98*H98,2)</f>
        <v>0</v>
      </c>
      <c r="J98" s="181"/>
      <c r="K98" s="182">
        <f>ROUND(E98*J98,2)</f>
        <v>0</v>
      </c>
      <c r="L98" s="182">
        <v>21</v>
      </c>
      <c r="M98" s="182">
        <f>G98*(1+L98/100)</f>
        <v>0</v>
      </c>
      <c r="N98" s="180">
        <v>5.1979999999999998E-2</v>
      </c>
      <c r="O98" s="180">
        <f>ROUND(E98*N98,2)</f>
        <v>0.05</v>
      </c>
      <c r="P98" s="180">
        <v>0</v>
      </c>
      <c r="Q98" s="180">
        <f>ROUND(E98*P98,2)</f>
        <v>0</v>
      </c>
      <c r="R98" s="182" t="s">
        <v>258</v>
      </c>
      <c r="S98" s="182" t="s">
        <v>218</v>
      </c>
      <c r="T98" s="183" t="s">
        <v>219</v>
      </c>
      <c r="U98" s="158">
        <v>0.50600000000000001</v>
      </c>
      <c r="V98" s="158">
        <f>ROUND(E98*U98,2)</f>
        <v>0.51</v>
      </c>
      <c r="W98" s="158"/>
      <c r="X98" s="158" t="s">
        <v>230</v>
      </c>
      <c r="Y98" s="158" t="s">
        <v>221</v>
      </c>
      <c r="Z98" s="148"/>
      <c r="AA98" s="148"/>
      <c r="AB98" s="148"/>
      <c r="AC98" s="148"/>
      <c r="AD98" s="148"/>
      <c r="AE98" s="148"/>
      <c r="AF98" s="148"/>
      <c r="AG98" s="148" t="s">
        <v>231</v>
      </c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ht="33.75" outlineLevel="1" x14ac:dyDescent="0.2">
      <c r="A99" s="169">
        <v>33</v>
      </c>
      <c r="B99" s="170" t="s">
        <v>348</v>
      </c>
      <c r="C99" s="185" t="s">
        <v>349</v>
      </c>
      <c r="D99" s="171" t="s">
        <v>248</v>
      </c>
      <c r="E99" s="172">
        <v>0.3024</v>
      </c>
      <c r="F99" s="173"/>
      <c r="G99" s="174">
        <f>ROUND(E99*F99,2)</f>
        <v>0</v>
      </c>
      <c r="H99" s="173"/>
      <c r="I99" s="174">
        <f>ROUND(E99*H99,2)</f>
        <v>0</v>
      </c>
      <c r="J99" s="173"/>
      <c r="K99" s="174">
        <f>ROUND(E99*J99,2)</f>
        <v>0</v>
      </c>
      <c r="L99" s="174">
        <v>21</v>
      </c>
      <c r="M99" s="174">
        <f>G99*(1+L99/100)</f>
        <v>0</v>
      </c>
      <c r="N99" s="172">
        <v>1.0970899999999999</v>
      </c>
      <c r="O99" s="172">
        <f>ROUND(E99*N99,2)</f>
        <v>0.33</v>
      </c>
      <c r="P99" s="172">
        <v>0</v>
      </c>
      <c r="Q99" s="172">
        <f>ROUND(E99*P99,2)</f>
        <v>0</v>
      </c>
      <c r="R99" s="174" t="s">
        <v>217</v>
      </c>
      <c r="S99" s="174" t="s">
        <v>218</v>
      </c>
      <c r="T99" s="175" t="s">
        <v>219</v>
      </c>
      <c r="U99" s="158">
        <v>17.517720000000001</v>
      </c>
      <c r="V99" s="158">
        <f>ROUND(E99*U99,2)</f>
        <v>5.3</v>
      </c>
      <c r="W99" s="158"/>
      <c r="X99" s="158" t="s">
        <v>220</v>
      </c>
      <c r="Y99" s="158" t="s">
        <v>221</v>
      </c>
      <c r="Z99" s="148"/>
      <c r="AA99" s="148"/>
      <c r="AB99" s="148"/>
      <c r="AC99" s="148"/>
      <c r="AD99" s="148"/>
      <c r="AE99" s="148"/>
      <c r="AF99" s="148"/>
      <c r="AG99" s="148" t="s">
        <v>222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2" x14ac:dyDescent="0.2">
      <c r="A100" s="155"/>
      <c r="B100" s="156"/>
      <c r="C100" s="186" t="s">
        <v>350</v>
      </c>
      <c r="D100" s="159"/>
      <c r="E100" s="160">
        <v>0.19</v>
      </c>
      <c r="F100" s="158"/>
      <c r="G100" s="158"/>
      <c r="H100" s="158"/>
      <c r="I100" s="158"/>
      <c r="J100" s="158"/>
      <c r="K100" s="158"/>
      <c r="L100" s="158"/>
      <c r="M100" s="158"/>
      <c r="N100" s="157"/>
      <c r="O100" s="157"/>
      <c r="P100" s="157"/>
      <c r="Q100" s="157"/>
      <c r="R100" s="158"/>
      <c r="S100" s="158"/>
      <c r="T100" s="158"/>
      <c r="U100" s="158"/>
      <c r="V100" s="158"/>
      <c r="W100" s="158"/>
      <c r="X100" s="158"/>
      <c r="Y100" s="158"/>
      <c r="Z100" s="148"/>
      <c r="AA100" s="148"/>
      <c r="AB100" s="148"/>
      <c r="AC100" s="148"/>
      <c r="AD100" s="148"/>
      <c r="AE100" s="148"/>
      <c r="AF100" s="148"/>
      <c r="AG100" s="148" t="s">
        <v>226</v>
      </c>
      <c r="AH100" s="148">
        <v>0</v>
      </c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3" x14ac:dyDescent="0.2">
      <c r="A101" s="155"/>
      <c r="B101" s="156"/>
      <c r="C101" s="186" t="s">
        <v>351</v>
      </c>
      <c r="D101" s="159"/>
      <c r="E101" s="160">
        <v>0.11</v>
      </c>
      <c r="F101" s="158"/>
      <c r="G101" s="158"/>
      <c r="H101" s="158"/>
      <c r="I101" s="158"/>
      <c r="J101" s="158"/>
      <c r="K101" s="158"/>
      <c r="L101" s="158"/>
      <c r="M101" s="158"/>
      <c r="N101" s="157"/>
      <c r="O101" s="157"/>
      <c r="P101" s="157"/>
      <c r="Q101" s="157"/>
      <c r="R101" s="158"/>
      <c r="S101" s="158"/>
      <c r="T101" s="158"/>
      <c r="U101" s="158"/>
      <c r="V101" s="158"/>
      <c r="W101" s="158"/>
      <c r="X101" s="158"/>
      <c r="Y101" s="158"/>
      <c r="Z101" s="148"/>
      <c r="AA101" s="148"/>
      <c r="AB101" s="148"/>
      <c r="AC101" s="148"/>
      <c r="AD101" s="148"/>
      <c r="AE101" s="148"/>
      <c r="AF101" s="148"/>
      <c r="AG101" s="148" t="s">
        <v>226</v>
      </c>
      <c r="AH101" s="148">
        <v>0</v>
      </c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ht="33.75" outlineLevel="1" x14ac:dyDescent="0.2">
      <c r="A102" s="169">
        <v>34</v>
      </c>
      <c r="B102" s="170" t="s">
        <v>352</v>
      </c>
      <c r="C102" s="185" t="s">
        <v>353</v>
      </c>
      <c r="D102" s="171" t="s">
        <v>264</v>
      </c>
      <c r="E102" s="172">
        <v>118.9422</v>
      </c>
      <c r="F102" s="173"/>
      <c r="G102" s="174">
        <f>ROUND(E102*F102,2)</f>
        <v>0</v>
      </c>
      <c r="H102" s="173"/>
      <c r="I102" s="174">
        <f>ROUND(E102*H102,2)</f>
        <v>0</v>
      </c>
      <c r="J102" s="173"/>
      <c r="K102" s="174">
        <f>ROUND(E102*J102,2)</f>
        <v>0</v>
      </c>
      <c r="L102" s="174">
        <v>21</v>
      </c>
      <c r="M102" s="174">
        <f>G102*(1+L102/100)</f>
        <v>0</v>
      </c>
      <c r="N102" s="172">
        <v>0.11666</v>
      </c>
      <c r="O102" s="172">
        <f>ROUND(E102*N102,2)</f>
        <v>13.88</v>
      </c>
      <c r="P102" s="172">
        <v>0</v>
      </c>
      <c r="Q102" s="172">
        <f>ROUND(E102*P102,2)</f>
        <v>0</v>
      </c>
      <c r="R102" s="174" t="s">
        <v>258</v>
      </c>
      <c r="S102" s="174" t="s">
        <v>218</v>
      </c>
      <c r="T102" s="175" t="s">
        <v>219</v>
      </c>
      <c r="U102" s="158">
        <v>0.57299999999999995</v>
      </c>
      <c r="V102" s="158">
        <f>ROUND(E102*U102,2)</f>
        <v>68.150000000000006</v>
      </c>
      <c r="W102" s="158"/>
      <c r="X102" s="158" t="s">
        <v>230</v>
      </c>
      <c r="Y102" s="158" t="s">
        <v>221</v>
      </c>
      <c r="Z102" s="148"/>
      <c r="AA102" s="148"/>
      <c r="AB102" s="148"/>
      <c r="AC102" s="148"/>
      <c r="AD102" s="148"/>
      <c r="AE102" s="148"/>
      <c r="AF102" s="148"/>
      <c r="AG102" s="148" t="s">
        <v>231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ht="22.5" outlineLevel="2" x14ac:dyDescent="0.2">
      <c r="A103" s="155"/>
      <c r="B103" s="156"/>
      <c r="C103" s="248" t="s">
        <v>354</v>
      </c>
      <c r="D103" s="249"/>
      <c r="E103" s="249"/>
      <c r="F103" s="249"/>
      <c r="G103" s="249"/>
      <c r="H103" s="158"/>
      <c r="I103" s="158"/>
      <c r="J103" s="158"/>
      <c r="K103" s="158"/>
      <c r="L103" s="158"/>
      <c r="M103" s="158"/>
      <c r="N103" s="157"/>
      <c r="O103" s="157"/>
      <c r="P103" s="157"/>
      <c r="Q103" s="157"/>
      <c r="R103" s="158"/>
      <c r="S103" s="158"/>
      <c r="T103" s="158"/>
      <c r="U103" s="158"/>
      <c r="V103" s="158"/>
      <c r="W103" s="158"/>
      <c r="X103" s="158"/>
      <c r="Y103" s="158"/>
      <c r="Z103" s="148"/>
      <c r="AA103" s="148"/>
      <c r="AB103" s="148"/>
      <c r="AC103" s="148"/>
      <c r="AD103" s="148"/>
      <c r="AE103" s="148"/>
      <c r="AF103" s="148"/>
      <c r="AG103" s="148" t="s">
        <v>224</v>
      </c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76" t="str">
        <f>C103</f>
        <v>jednoduché nebo příčky zděné do svislé dřevěné, cihelné, betonové nebo ocelové konstrukce na jakoukoliv maltu vápenocementovou (MVC) nebo cementovou (MC),</v>
      </c>
      <c r="BB103" s="148"/>
      <c r="BC103" s="148"/>
      <c r="BD103" s="148"/>
      <c r="BE103" s="148"/>
      <c r="BF103" s="148"/>
      <c r="BG103" s="148"/>
      <c r="BH103" s="148"/>
    </row>
    <row r="104" spans="1:60" outlineLevel="2" x14ac:dyDescent="0.2">
      <c r="A104" s="155"/>
      <c r="B104" s="156"/>
      <c r="C104" s="186" t="s">
        <v>355</v>
      </c>
      <c r="D104" s="159"/>
      <c r="E104" s="160">
        <v>5.24</v>
      </c>
      <c r="F104" s="158"/>
      <c r="G104" s="158"/>
      <c r="H104" s="158"/>
      <c r="I104" s="158"/>
      <c r="J104" s="158"/>
      <c r="K104" s="158"/>
      <c r="L104" s="158"/>
      <c r="M104" s="158"/>
      <c r="N104" s="157"/>
      <c r="O104" s="157"/>
      <c r="P104" s="157"/>
      <c r="Q104" s="157"/>
      <c r="R104" s="158"/>
      <c r="S104" s="158"/>
      <c r="T104" s="158"/>
      <c r="U104" s="158"/>
      <c r="V104" s="158"/>
      <c r="W104" s="158"/>
      <c r="X104" s="158"/>
      <c r="Y104" s="158"/>
      <c r="Z104" s="148"/>
      <c r="AA104" s="148"/>
      <c r="AB104" s="148"/>
      <c r="AC104" s="148"/>
      <c r="AD104" s="148"/>
      <c r="AE104" s="148"/>
      <c r="AF104" s="148"/>
      <c r="AG104" s="148" t="s">
        <v>226</v>
      </c>
      <c r="AH104" s="148">
        <v>0</v>
      </c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3" x14ac:dyDescent="0.2">
      <c r="A105" s="155"/>
      <c r="B105" s="156"/>
      <c r="C105" s="186" t="s">
        <v>356</v>
      </c>
      <c r="D105" s="159"/>
      <c r="E105" s="160">
        <v>4</v>
      </c>
      <c r="F105" s="158"/>
      <c r="G105" s="158"/>
      <c r="H105" s="158"/>
      <c r="I105" s="158"/>
      <c r="J105" s="158"/>
      <c r="K105" s="158"/>
      <c r="L105" s="158"/>
      <c r="M105" s="158"/>
      <c r="N105" s="157"/>
      <c r="O105" s="157"/>
      <c r="P105" s="157"/>
      <c r="Q105" s="157"/>
      <c r="R105" s="158"/>
      <c r="S105" s="158"/>
      <c r="T105" s="158"/>
      <c r="U105" s="158"/>
      <c r="V105" s="158"/>
      <c r="W105" s="158"/>
      <c r="X105" s="158"/>
      <c r="Y105" s="158"/>
      <c r="Z105" s="148"/>
      <c r="AA105" s="148"/>
      <c r="AB105" s="148"/>
      <c r="AC105" s="148"/>
      <c r="AD105" s="148"/>
      <c r="AE105" s="148"/>
      <c r="AF105" s="148"/>
      <c r="AG105" s="148" t="s">
        <v>226</v>
      </c>
      <c r="AH105" s="148">
        <v>0</v>
      </c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3" x14ac:dyDescent="0.2">
      <c r="A106" s="155"/>
      <c r="B106" s="156"/>
      <c r="C106" s="186" t="s">
        <v>357</v>
      </c>
      <c r="D106" s="159"/>
      <c r="E106" s="160">
        <v>-1.2</v>
      </c>
      <c r="F106" s="158"/>
      <c r="G106" s="158"/>
      <c r="H106" s="158"/>
      <c r="I106" s="158"/>
      <c r="J106" s="158"/>
      <c r="K106" s="158"/>
      <c r="L106" s="158"/>
      <c r="M106" s="158"/>
      <c r="N106" s="157"/>
      <c r="O106" s="157"/>
      <c r="P106" s="157"/>
      <c r="Q106" s="157"/>
      <c r="R106" s="158"/>
      <c r="S106" s="158"/>
      <c r="T106" s="158"/>
      <c r="U106" s="158"/>
      <c r="V106" s="158"/>
      <c r="W106" s="158"/>
      <c r="X106" s="158"/>
      <c r="Y106" s="158"/>
      <c r="Z106" s="148"/>
      <c r="AA106" s="148"/>
      <c r="AB106" s="148"/>
      <c r="AC106" s="148"/>
      <c r="AD106" s="148"/>
      <c r="AE106" s="148"/>
      <c r="AF106" s="148"/>
      <c r="AG106" s="148" t="s">
        <v>226</v>
      </c>
      <c r="AH106" s="148">
        <v>0</v>
      </c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3" x14ac:dyDescent="0.2">
      <c r="A107" s="155"/>
      <c r="B107" s="156"/>
      <c r="C107" s="186" t="s">
        <v>358</v>
      </c>
      <c r="D107" s="159"/>
      <c r="E107" s="160">
        <v>19.84</v>
      </c>
      <c r="F107" s="158"/>
      <c r="G107" s="158"/>
      <c r="H107" s="158"/>
      <c r="I107" s="158"/>
      <c r="J107" s="158"/>
      <c r="K107" s="158"/>
      <c r="L107" s="158"/>
      <c r="M107" s="158"/>
      <c r="N107" s="157"/>
      <c r="O107" s="157"/>
      <c r="P107" s="157"/>
      <c r="Q107" s="157"/>
      <c r="R107" s="158"/>
      <c r="S107" s="158"/>
      <c r="T107" s="158"/>
      <c r="U107" s="158"/>
      <c r="V107" s="158"/>
      <c r="W107" s="158"/>
      <c r="X107" s="158"/>
      <c r="Y107" s="158"/>
      <c r="Z107" s="148"/>
      <c r="AA107" s="148"/>
      <c r="AB107" s="148"/>
      <c r="AC107" s="148"/>
      <c r="AD107" s="148"/>
      <c r="AE107" s="148"/>
      <c r="AF107" s="148"/>
      <c r="AG107" s="148" t="s">
        <v>226</v>
      </c>
      <c r="AH107" s="148">
        <v>0</v>
      </c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3" x14ac:dyDescent="0.2">
      <c r="A108" s="155"/>
      <c r="B108" s="156"/>
      <c r="C108" s="186" t="s">
        <v>359</v>
      </c>
      <c r="D108" s="159"/>
      <c r="E108" s="160">
        <v>-1.8</v>
      </c>
      <c r="F108" s="158"/>
      <c r="G108" s="158"/>
      <c r="H108" s="158"/>
      <c r="I108" s="158"/>
      <c r="J108" s="158"/>
      <c r="K108" s="158"/>
      <c r="L108" s="158"/>
      <c r="M108" s="158"/>
      <c r="N108" s="157"/>
      <c r="O108" s="157"/>
      <c r="P108" s="157"/>
      <c r="Q108" s="157"/>
      <c r="R108" s="158"/>
      <c r="S108" s="158"/>
      <c r="T108" s="158"/>
      <c r="U108" s="158"/>
      <c r="V108" s="158"/>
      <c r="W108" s="158"/>
      <c r="X108" s="158"/>
      <c r="Y108" s="158"/>
      <c r="Z108" s="148"/>
      <c r="AA108" s="148"/>
      <c r="AB108" s="148"/>
      <c r="AC108" s="148"/>
      <c r="AD108" s="148"/>
      <c r="AE108" s="148"/>
      <c r="AF108" s="148"/>
      <c r="AG108" s="148" t="s">
        <v>226</v>
      </c>
      <c r="AH108" s="148">
        <v>0</v>
      </c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3" x14ac:dyDescent="0.2">
      <c r="A109" s="155"/>
      <c r="B109" s="156"/>
      <c r="C109" s="186" t="s">
        <v>360</v>
      </c>
      <c r="D109" s="159"/>
      <c r="E109" s="160">
        <v>70.8</v>
      </c>
      <c r="F109" s="158"/>
      <c r="G109" s="158"/>
      <c r="H109" s="158"/>
      <c r="I109" s="158"/>
      <c r="J109" s="158"/>
      <c r="K109" s="158"/>
      <c r="L109" s="158"/>
      <c r="M109" s="158"/>
      <c r="N109" s="157"/>
      <c r="O109" s="157"/>
      <c r="P109" s="157"/>
      <c r="Q109" s="157"/>
      <c r="R109" s="158"/>
      <c r="S109" s="158"/>
      <c r="T109" s="158"/>
      <c r="U109" s="158"/>
      <c r="V109" s="158"/>
      <c r="W109" s="158"/>
      <c r="X109" s="158"/>
      <c r="Y109" s="158"/>
      <c r="Z109" s="148"/>
      <c r="AA109" s="148"/>
      <c r="AB109" s="148"/>
      <c r="AC109" s="148"/>
      <c r="AD109" s="148"/>
      <c r="AE109" s="148"/>
      <c r="AF109" s="148"/>
      <c r="AG109" s="148" t="s">
        <v>226</v>
      </c>
      <c r="AH109" s="148">
        <v>0</v>
      </c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3" x14ac:dyDescent="0.2">
      <c r="A110" s="155"/>
      <c r="B110" s="156"/>
      <c r="C110" s="186" t="s">
        <v>361</v>
      </c>
      <c r="D110" s="159"/>
      <c r="E110" s="160">
        <v>-2.25</v>
      </c>
      <c r="F110" s="158"/>
      <c r="G110" s="158"/>
      <c r="H110" s="158"/>
      <c r="I110" s="158"/>
      <c r="J110" s="158"/>
      <c r="K110" s="158"/>
      <c r="L110" s="158"/>
      <c r="M110" s="158"/>
      <c r="N110" s="157"/>
      <c r="O110" s="157"/>
      <c r="P110" s="157"/>
      <c r="Q110" s="157"/>
      <c r="R110" s="158"/>
      <c r="S110" s="158"/>
      <c r="T110" s="158"/>
      <c r="U110" s="158"/>
      <c r="V110" s="158"/>
      <c r="W110" s="158"/>
      <c r="X110" s="158"/>
      <c r="Y110" s="158"/>
      <c r="Z110" s="148"/>
      <c r="AA110" s="148"/>
      <c r="AB110" s="148"/>
      <c r="AC110" s="148"/>
      <c r="AD110" s="148"/>
      <c r="AE110" s="148"/>
      <c r="AF110" s="148"/>
      <c r="AG110" s="148" t="s">
        <v>226</v>
      </c>
      <c r="AH110" s="148">
        <v>0</v>
      </c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3" x14ac:dyDescent="0.2">
      <c r="A111" s="155"/>
      <c r="B111" s="156"/>
      <c r="C111" s="186" t="s">
        <v>362</v>
      </c>
      <c r="D111" s="159"/>
      <c r="E111" s="160">
        <v>-2</v>
      </c>
      <c r="F111" s="158"/>
      <c r="G111" s="158"/>
      <c r="H111" s="158"/>
      <c r="I111" s="158"/>
      <c r="J111" s="158"/>
      <c r="K111" s="158"/>
      <c r="L111" s="158"/>
      <c r="M111" s="158"/>
      <c r="N111" s="157"/>
      <c r="O111" s="157"/>
      <c r="P111" s="157"/>
      <c r="Q111" s="157"/>
      <c r="R111" s="158"/>
      <c r="S111" s="158"/>
      <c r="T111" s="158"/>
      <c r="U111" s="158"/>
      <c r="V111" s="158"/>
      <c r="W111" s="158"/>
      <c r="X111" s="158"/>
      <c r="Y111" s="158"/>
      <c r="Z111" s="148"/>
      <c r="AA111" s="148"/>
      <c r="AB111" s="148"/>
      <c r="AC111" s="148"/>
      <c r="AD111" s="148"/>
      <c r="AE111" s="148"/>
      <c r="AF111" s="148"/>
      <c r="AG111" s="148" t="s">
        <v>226</v>
      </c>
      <c r="AH111" s="148">
        <v>0</v>
      </c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3" x14ac:dyDescent="0.2">
      <c r="A112" s="155"/>
      <c r="B112" s="156"/>
      <c r="C112" s="186" t="s">
        <v>363</v>
      </c>
      <c r="D112" s="159"/>
      <c r="E112" s="160">
        <v>29.91</v>
      </c>
      <c r="F112" s="158"/>
      <c r="G112" s="158"/>
      <c r="H112" s="158"/>
      <c r="I112" s="158"/>
      <c r="J112" s="158"/>
      <c r="K112" s="158"/>
      <c r="L112" s="158"/>
      <c r="M112" s="158"/>
      <c r="N112" s="157"/>
      <c r="O112" s="157"/>
      <c r="P112" s="157"/>
      <c r="Q112" s="157"/>
      <c r="R112" s="158"/>
      <c r="S112" s="158"/>
      <c r="T112" s="158"/>
      <c r="U112" s="158"/>
      <c r="V112" s="158"/>
      <c r="W112" s="158"/>
      <c r="X112" s="158"/>
      <c r="Y112" s="158"/>
      <c r="Z112" s="148"/>
      <c r="AA112" s="148"/>
      <c r="AB112" s="148"/>
      <c r="AC112" s="148"/>
      <c r="AD112" s="148"/>
      <c r="AE112" s="148"/>
      <c r="AF112" s="148"/>
      <c r="AG112" s="148" t="s">
        <v>226</v>
      </c>
      <c r="AH112" s="148">
        <v>0</v>
      </c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3" x14ac:dyDescent="0.2">
      <c r="A113" s="155"/>
      <c r="B113" s="156"/>
      <c r="C113" s="186" t="s">
        <v>364</v>
      </c>
      <c r="D113" s="159"/>
      <c r="E113" s="160">
        <v>-3.6</v>
      </c>
      <c r="F113" s="158"/>
      <c r="G113" s="158"/>
      <c r="H113" s="158"/>
      <c r="I113" s="158"/>
      <c r="J113" s="158"/>
      <c r="K113" s="158"/>
      <c r="L113" s="158"/>
      <c r="M113" s="158"/>
      <c r="N113" s="157"/>
      <c r="O113" s="157"/>
      <c r="P113" s="157"/>
      <c r="Q113" s="157"/>
      <c r="R113" s="158"/>
      <c r="S113" s="158"/>
      <c r="T113" s="158"/>
      <c r="U113" s="158"/>
      <c r="V113" s="158"/>
      <c r="W113" s="158"/>
      <c r="X113" s="158"/>
      <c r="Y113" s="158"/>
      <c r="Z113" s="148"/>
      <c r="AA113" s="148"/>
      <c r="AB113" s="148"/>
      <c r="AC113" s="148"/>
      <c r="AD113" s="148"/>
      <c r="AE113" s="148"/>
      <c r="AF113" s="148"/>
      <c r="AG113" s="148" t="s">
        <v>226</v>
      </c>
      <c r="AH113" s="148">
        <v>0</v>
      </c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1" x14ac:dyDescent="0.2">
      <c r="A114" s="177">
        <v>35</v>
      </c>
      <c r="B114" s="178" t="s">
        <v>365</v>
      </c>
      <c r="C114" s="187" t="s">
        <v>366</v>
      </c>
      <c r="D114" s="179" t="s">
        <v>276</v>
      </c>
      <c r="E114" s="180">
        <v>35</v>
      </c>
      <c r="F114" s="181"/>
      <c r="G114" s="182">
        <f>ROUND(E114*F114,2)</f>
        <v>0</v>
      </c>
      <c r="H114" s="181"/>
      <c r="I114" s="182">
        <f>ROUND(E114*H114,2)</f>
        <v>0</v>
      </c>
      <c r="J114" s="181"/>
      <c r="K114" s="182">
        <f>ROUND(E114*J114,2)</f>
        <v>0</v>
      </c>
      <c r="L114" s="182">
        <v>21</v>
      </c>
      <c r="M114" s="182">
        <f>G114*(1+L114/100)</f>
        <v>0</v>
      </c>
      <c r="N114" s="180">
        <v>8.0000000000000007E-5</v>
      </c>
      <c r="O114" s="180">
        <f>ROUND(E114*N114,2)</f>
        <v>0</v>
      </c>
      <c r="P114" s="180">
        <v>0</v>
      </c>
      <c r="Q114" s="180">
        <f>ROUND(E114*P114,2)</f>
        <v>0</v>
      </c>
      <c r="R114" s="182" t="s">
        <v>304</v>
      </c>
      <c r="S114" s="182" t="s">
        <v>218</v>
      </c>
      <c r="T114" s="183" t="s">
        <v>219</v>
      </c>
      <c r="U114" s="158">
        <v>0.18</v>
      </c>
      <c r="V114" s="158">
        <f>ROUND(E114*U114,2)</f>
        <v>6.3</v>
      </c>
      <c r="W114" s="158"/>
      <c r="X114" s="158" t="s">
        <v>230</v>
      </c>
      <c r="Y114" s="158" t="s">
        <v>221</v>
      </c>
      <c r="Z114" s="148"/>
      <c r="AA114" s="148"/>
      <c r="AB114" s="148"/>
      <c r="AC114" s="148"/>
      <c r="AD114" s="148"/>
      <c r="AE114" s="148"/>
      <c r="AF114" s="148"/>
      <c r="AG114" s="148" t="s">
        <v>231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1" x14ac:dyDescent="0.2">
      <c r="A115" s="169">
        <v>36</v>
      </c>
      <c r="B115" s="170" t="s">
        <v>367</v>
      </c>
      <c r="C115" s="185" t="s">
        <v>368</v>
      </c>
      <c r="D115" s="171" t="s">
        <v>276</v>
      </c>
      <c r="E115" s="172">
        <v>37.9</v>
      </c>
      <c r="F115" s="173"/>
      <c r="G115" s="174">
        <f>ROUND(E115*F115,2)</f>
        <v>0</v>
      </c>
      <c r="H115" s="173"/>
      <c r="I115" s="174">
        <f>ROUND(E115*H115,2)</f>
        <v>0</v>
      </c>
      <c r="J115" s="173"/>
      <c r="K115" s="174">
        <f>ROUND(E115*J115,2)</f>
        <v>0</v>
      </c>
      <c r="L115" s="174">
        <v>21</v>
      </c>
      <c r="M115" s="174">
        <f>G115*(1+L115/100)</f>
        <v>0</v>
      </c>
      <c r="N115" s="172">
        <v>1.0200000000000001E-3</v>
      </c>
      <c r="O115" s="172">
        <f>ROUND(E115*N115,2)</f>
        <v>0.04</v>
      </c>
      <c r="P115" s="172">
        <v>0</v>
      </c>
      <c r="Q115" s="172">
        <f>ROUND(E115*P115,2)</f>
        <v>0</v>
      </c>
      <c r="R115" s="174" t="s">
        <v>258</v>
      </c>
      <c r="S115" s="174" t="s">
        <v>218</v>
      </c>
      <c r="T115" s="175" t="s">
        <v>219</v>
      </c>
      <c r="U115" s="158">
        <v>0.223</v>
      </c>
      <c r="V115" s="158">
        <f>ROUND(E115*U115,2)</f>
        <v>8.4499999999999993</v>
      </c>
      <c r="W115" s="158"/>
      <c r="X115" s="158" t="s">
        <v>230</v>
      </c>
      <c r="Y115" s="158" t="s">
        <v>221</v>
      </c>
      <c r="Z115" s="148"/>
      <c r="AA115" s="148"/>
      <c r="AB115" s="148"/>
      <c r="AC115" s="148"/>
      <c r="AD115" s="148"/>
      <c r="AE115" s="148"/>
      <c r="AF115" s="148"/>
      <c r="AG115" s="148" t="s">
        <v>231</v>
      </c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2" x14ac:dyDescent="0.2">
      <c r="A116" s="155"/>
      <c r="B116" s="156"/>
      <c r="C116" s="248" t="s">
        <v>369</v>
      </c>
      <c r="D116" s="249"/>
      <c r="E116" s="249"/>
      <c r="F116" s="249"/>
      <c r="G116" s="249"/>
      <c r="H116" s="158"/>
      <c r="I116" s="158"/>
      <c r="J116" s="158"/>
      <c r="K116" s="158"/>
      <c r="L116" s="158"/>
      <c r="M116" s="158"/>
      <c r="N116" s="157"/>
      <c r="O116" s="157"/>
      <c r="P116" s="157"/>
      <c r="Q116" s="157"/>
      <c r="R116" s="158"/>
      <c r="S116" s="158"/>
      <c r="T116" s="158"/>
      <c r="U116" s="158"/>
      <c r="V116" s="158"/>
      <c r="W116" s="158"/>
      <c r="X116" s="158"/>
      <c r="Y116" s="158"/>
      <c r="Z116" s="148"/>
      <c r="AA116" s="148"/>
      <c r="AB116" s="148"/>
      <c r="AC116" s="148"/>
      <c r="AD116" s="148"/>
      <c r="AE116" s="148"/>
      <c r="AF116" s="148"/>
      <c r="AG116" s="148" t="s">
        <v>224</v>
      </c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ht="22.5" outlineLevel="1" x14ac:dyDescent="0.2">
      <c r="A117" s="169">
        <v>37</v>
      </c>
      <c r="B117" s="170" t="s">
        <v>370</v>
      </c>
      <c r="C117" s="185" t="s">
        <v>371</v>
      </c>
      <c r="D117" s="171" t="s">
        <v>264</v>
      </c>
      <c r="E117" s="172">
        <v>3.8940000000000001</v>
      </c>
      <c r="F117" s="173"/>
      <c r="G117" s="174">
        <f>ROUND(E117*F117,2)</f>
        <v>0</v>
      </c>
      <c r="H117" s="173"/>
      <c r="I117" s="174">
        <f>ROUND(E117*H117,2)</f>
        <v>0</v>
      </c>
      <c r="J117" s="173"/>
      <c r="K117" s="174">
        <f>ROUND(E117*J117,2)</f>
        <v>0</v>
      </c>
      <c r="L117" s="174">
        <v>21</v>
      </c>
      <c r="M117" s="174">
        <f>G117*(1+L117/100)</f>
        <v>0</v>
      </c>
      <c r="N117" s="172">
        <v>0.1114</v>
      </c>
      <c r="O117" s="172">
        <f>ROUND(E117*N117,2)</f>
        <v>0.43</v>
      </c>
      <c r="P117" s="172">
        <v>0</v>
      </c>
      <c r="Q117" s="172">
        <f>ROUND(E117*P117,2)</f>
        <v>0</v>
      </c>
      <c r="R117" s="174" t="s">
        <v>258</v>
      </c>
      <c r="S117" s="174" t="s">
        <v>218</v>
      </c>
      <c r="T117" s="175" t="s">
        <v>219</v>
      </c>
      <c r="U117" s="158">
        <v>0.81899999999999995</v>
      </c>
      <c r="V117" s="158">
        <f>ROUND(E117*U117,2)</f>
        <v>3.19</v>
      </c>
      <c r="W117" s="158"/>
      <c r="X117" s="158" t="s">
        <v>230</v>
      </c>
      <c r="Y117" s="158" t="s">
        <v>221</v>
      </c>
      <c r="Z117" s="148"/>
      <c r="AA117" s="148"/>
      <c r="AB117" s="148"/>
      <c r="AC117" s="148"/>
      <c r="AD117" s="148"/>
      <c r="AE117" s="148"/>
      <c r="AF117" s="148"/>
      <c r="AG117" s="148" t="s">
        <v>231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2" x14ac:dyDescent="0.2">
      <c r="A118" s="155"/>
      <c r="B118" s="156"/>
      <c r="C118" s="186" t="s">
        <v>372</v>
      </c>
      <c r="D118" s="159"/>
      <c r="E118" s="160">
        <v>3.89</v>
      </c>
      <c r="F118" s="158"/>
      <c r="G118" s="158"/>
      <c r="H118" s="158"/>
      <c r="I118" s="158"/>
      <c r="J118" s="158"/>
      <c r="K118" s="158"/>
      <c r="L118" s="158"/>
      <c r="M118" s="158"/>
      <c r="N118" s="157"/>
      <c r="O118" s="157"/>
      <c r="P118" s="157"/>
      <c r="Q118" s="157"/>
      <c r="R118" s="158"/>
      <c r="S118" s="158"/>
      <c r="T118" s="158"/>
      <c r="U118" s="158"/>
      <c r="V118" s="158"/>
      <c r="W118" s="158"/>
      <c r="X118" s="158"/>
      <c r="Y118" s="158"/>
      <c r="Z118" s="148"/>
      <c r="AA118" s="148"/>
      <c r="AB118" s="148"/>
      <c r="AC118" s="148"/>
      <c r="AD118" s="148"/>
      <c r="AE118" s="148"/>
      <c r="AF118" s="148"/>
      <c r="AG118" s="148" t="s">
        <v>226</v>
      </c>
      <c r="AH118" s="148">
        <v>0</v>
      </c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ht="22.5" outlineLevel="1" x14ac:dyDescent="0.2">
      <c r="A119" s="169">
        <v>38</v>
      </c>
      <c r="B119" s="170" t="s">
        <v>373</v>
      </c>
      <c r="C119" s="185" t="s">
        <v>374</v>
      </c>
      <c r="D119" s="171" t="s">
        <v>264</v>
      </c>
      <c r="E119" s="172">
        <v>1.96</v>
      </c>
      <c r="F119" s="173"/>
      <c r="G119" s="174">
        <f>ROUND(E119*F119,2)</f>
        <v>0</v>
      </c>
      <c r="H119" s="173"/>
      <c r="I119" s="174">
        <f>ROUND(E119*H119,2)</f>
        <v>0</v>
      </c>
      <c r="J119" s="173"/>
      <c r="K119" s="174">
        <f>ROUND(E119*J119,2)</f>
        <v>0</v>
      </c>
      <c r="L119" s="174">
        <v>21</v>
      </c>
      <c r="M119" s="174">
        <f>G119*(1+L119/100)</f>
        <v>0</v>
      </c>
      <c r="N119" s="172">
        <v>0.15679999999999999</v>
      </c>
      <c r="O119" s="172">
        <f>ROUND(E119*N119,2)</f>
        <v>0.31</v>
      </c>
      <c r="P119" s="172">
        <v>0</v>
      </c>
      <c r="Q119" s="172">
        <f>ROUND(E119*P119,2)</f>
        <v>0</v>
      </c>
      <c r="R119" s="174" t="s">
        <v>258</v>
      </c>
      <c r="S119" s="174" t="s">
        <v>218</v>
      </c>
      <c r="T119" s="175" t="s">
        <v>219</v>
      </c>
      <c r="U119" s="158">
        <v>1.2225999999999999</v>
      </c>
      <c r="V119" s="158">
        <f>ROUND(E119*U119,2)</f>
        <v>2.4</v>
      </c>
      <c r="W119" s="158"/>
      <c r="X119" s="158" t="s">
        <v>230</v>
      </c>
      <c r="Y119" s="158" t="s">
        <v>221</v>
      </c>
      <c r="Z119" s="148"/>
      <c r="AA119" s="148"/>
      <c r="AB119" s="148"/>
      <c r="AC119" s="148"/>
      <c r="AD119" s="148"/>
      <c r="AE119" s="148"/>
      <c r="AF119" s="148"/>
      <c r="AG119" s="148" t="s">
        <v>231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2" x14ac:dyDescent="0.2">
      <c r="A120" s="155"/>
      <c r="B120" s="156"/>
      <c r="C120" s="248" t="s">
        <v>375</v>
      </c>
      <c r="D120" s="249"/>
      <c r="E120" s="249"/>
      <c r="F120" s="249"/>
      <c r="G120" s="249"/>
      <c r="H120" s="158"/>
      <c r="I120" s="158"/>
      <c r="J120" s="158"/>
      <c r="K120" s="158"/>
      <c r="L120" s="158"/>
      <c r="M120" s="158"/>
      <c r="N120" s="157"/>
      <c r="O120" s="157"/>
      <c r="P120" s="157"/>
      <c r="Q120" s="157"/>
      <c r="R120" s="158"/>
      <c r="S120" s="158"/>
      <c r="T120" s="158"/>
      <c r="U120" s="158"/>
      <c r="V120" s="158"/>
      <c r="W120" s="158"/>
      <c r="X120" s="158"/>
      <c r="Y120" s="158"/>
      <c r="Z120" s="148"/>
      <c r="AA120" s="148"/>
      <c r="AB120" s="148"/>
      <c r="AC120" s="148"/>
      <c r="AD120" s="148"/>
      <c r="AE120" s="148"/>
      <c r="AF120" s="148"/>
      <c r="AG120" s="148" t="s">
        <v>224</v>
      </c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2" x14ac:dyDescent="0.2">
      <c r="A121" s="155"/>
      <c r="B121" s="156"/>
      <c r="C121" s="186" t="s">
        <v>376</v>
      </c>
      <c r="D121" s="159"/>
      <c r="E121" s="160">
        <v>1.26</v>
      </c>
      <c r="F121" s="158"/>
      <c r="G121" s="158"/>
      <c r="H121" s="158"/>
      <c r="I121" s="158"/>
      <c r="J121" s="158"/>
      <c r="K121" s="158"/>
      <c r="L121" s="158"/>
      <c r="M121" s="158"/>
      <c r="N121" s="157"/>
      <c r="O121" s="157"/>
      <c r="P121" s="157"/>
      <c r="Q121" s="157"/>
      <c r="R121" s="158"/>
      <c r="S121" s="158"/>
      <c r="T121" s="158"/>
      <c r="U121" s="158"/>
      <c r="V121" s="158"/>
      <c r="W121" s="158"/>
      <c r="X121" s="158"/>
      <c r="Y121" s="158"/>
      <c r="Z121" s="148"/>
      <c r="AA121" s="148"/>
      <c r="AB121" s="148"/>
      <c r="AC121" s="148"/>
      <c r="AD121" s="148"/>
      <c r="AE121" s="148"/>
      <c r="AF121" s="148"/>
      <c r="AG121" s="148" t="s">
        <v>226</v>
      </c>
      <c r="AH121" s="148">
        <v>0</v>
      </c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3" x14ac:dyDescent="0.2">
      <c r="A122" s="155"/>
      <c r="B122" s="156"/>
      <c r="C122" s="186" t="s">
        <v>377</v>
      </c>
      <c r="D122" s="159"/>
      <c r="E122" s="160">
        <v>0.7</v>
      </c>
      <c r="F122" s="158"/>
      <c r="G122" s="158"/>
      <c r="H122" s="158"/>
      <c r="I122" s="158"/>
      <c r="J122" s="158"/>
      <c r="K122" s="158"/>
      <c r="L122" s="158"/>
      <c r="M122" s="158"/>
      <c r="N122" s="157"/>
      <c r="O122" s="157"/>
      <c r="P122" s="157"/>
      <c r="Q122" s="157"/>
      <c r="R122" s="158"/>
      <c r="S122" s="158"/>
      <c r="T122" s="158"/>
      <c r="U122" s="158"/>
      <c r="V122" s="158"/>
      <c r="W122" s="158"/>
      <c r="X122" s="158"/>
      <c r="Y122" s="158"/>
      <c r="Z122" s="148"/>
      <c r="AA122" s="148"/>
      <c r="AB122" s="148"/>
      <c r="AC122" s="148"/>
      <c r="AD122" s="148"/>
      <c r="AE122" s="148"/>
      <c r="AF122" s="148"/>
      <c r="AG122" s="148" t="s">
        <v>226</v>
      </c>
      <c r="AH122" s="148">
        <v>0</v>
      </c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x14ac:dyDescent="0.2">
      <c r="A123" s="162" t="s">
        <v>212</v>
      </c>
      <c r="B123" s="163" t="s">
        <v>111</v>
      </c>
      <c r="C123" s="184" t="s">
        <v>112</v>
      </c>
      <c r="D123" s="164"/>
      <c r="E123" s="165"/>
      <c r="F123" s="166"/>
      <c r="G123" s="166">
        <f>SUMIF(AG124:AG150,"&lt;&gt;NOR",G124:G150)</f>
        <v>0</v>
      </c>
      <c r="H123" s="166"/>
      <c r="I123" s="166">
        <f>SUM(I124:I150)</f>
        <v>0</v>
      </c>
      <c r="J123" s="166"/>
      <c r="K123" s="166">
        <f>SUM(K124:K150)</f>
        <v>0</v>
      </c>
      <c r="L123" s="166"/>
      <c r="M123" s="166">
        <f>SUM(M124:M150)</f>
        <v>0</v>
      </c>
      <c r="N123" s="165"/>
      <c r="O123" s="165">
        <f>SUM(O124:O150)</f>
        <v>16.240000000000002</v>
      </c>
      <c r="P123" s="165"/>
      <c r="Q123" s="165">
        <f>SUM(Q124:Q150)</f>
        <v>0</v>
      </c>
      <c r="R123" s="166"/>
      <c r="S123" s="166"/>
      <c r="T123" s="167"/>
      <c r="U123" s="161"/>
      <c r="V123" s="161">
        <f>SUM(V124:V150)</f>
        <v>181.28</v>
      </c>
      <c r="W123" s="161"/>
      <c r="X123" s="161"/>
      <c r="Y123" s="161"/>
      <c r="AG123" t="s">
        <v>213</v>
      </c>
    </row>
    <row r="124" spans="1:60" ht="33.75" outlineLevel="1" x14ac:dyDescent="0.2">
      <c r="A124" s="169">
        <v>39</v>
      </c>
      <c r="B124" s="170" t="s">
        <v>378</v>
      </c>
      <c r="C124" s="185" t="s">
        <v>379</v>
      </c>
      <c r="D124" s="171" t="s">
        <v>216</v>
      </c>
      <c r="E124" s="172">
        <v>4.6619999999999999</v>
      </c>
      <c r="F124" s="173"/>
      <c r="G124" s="174">
        <f>ROUND(E124*F124,2)</f>
        <v>0</v>
      </c>
      <c r="H124" s="173"/>
      <c r="I124" s="174">
        <f>ROUND(E124*H124,2)</f>
        <v>0</v>
      </c>
      <c r="J124" s="173"/>
      <c r="K124" s="174">
        <f>ROUND(E124*J124,2)</f>
        <v>0</v>
      </c>
      <c r="L124" s="174">
        <v>21</v>
      </c>
      <c r="M124" s="174">
        <f>G124*(1+L124/100)</f>
        <v>0</v>
      </c>
      <c r="N124" s="172">
        <v>2.5251399999999999</v>
      </c>
      <c r="O124" s="172">
        <f>ROUND(E124*N124,2)</f>
        <v>11.77</v>
      </c>
      <c r="P124" s="172">
        <v>0</v>
      </c>
      <c r="Q124" s="172">
        <f>ROUND(E124*P124,2)</f>
        <v>0</v>
      </c>
      <c r="R124" s="174" t="s">
        <v>258</v>
      </c>
      <c r="S124" s="174" t="s">
        <v>218</v>
      </c>
      <c r="T124" s="175" t="s">
        <v>219</v>
      </c>
      <c r="U124" s="158">
        <v>0.98699999999999999</v>
      </c>
      <c r="V124" s="158">
        <f>ROUND(E124*U124,2)</f>
        <v>4.5999999999999996</v>
      </c>
      <c r="W124" s="158"/>
      <c r="X124" s="158" t="s">
        <v>230</v>
      </c>
      <c r="Y124" s="158" t="s">
        <v>221</v>
      </c>
      <c r="Z124" s="148"/>
      <c r="AA124" s="148"/>
      <c r="AB124" s="148"/>
      <c r="AC124" s="148"/>
      <c r="AD124" s="148"/>
      <c r="AE124" s="148"/>
      <c r="AF124" s="148"/>
      <c r="AG124" s="148" t="s">
        <v>231</v>
      </c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2" x14ac:dyDescent="0.2">
      <c r="A125" s="155"/>
      <c r="B125" s="156"/>
      <c r="C125" s="186" t="s">
        <v>380</v>
      </c>
      <c r="D125" s="159"/>
      <c r="E125" s="160">
        <v>1.64</v>
      </c>
      <c r="F125" s="158"/>
      <c r="G125" s="158"/>
      <c r="H125" s="158"/>
      <c r="I125" s="158"/>
      <c r="J125" s="158"/>
      <c r="K125" s="158"/>
      <c r="L125" s="158"/>
      <c r="M125" s="158"/>
      <c r="N125" s="157"/>
      <c r="O125" s="157"/>
      <c r="P125" s="157"/>
      <c r="Q125" s="157"/>
      <c r="R125" s="158"/>
      <c r="S125" s="158"/>
      <c r="T125" s="158"/>
      <c r="U125" s="158"/>
      <c r="V125" s="158"/>
      <c r="W125" s="158"/>
      <c r="X125" s="158"/>
      <c r="Y125" s="158"/>
      <c r="Z125" s="148"/>
      <c r="AA125" s="148"/>
      <c r="AB125" s="148"/>
      <c r="AC125" s="148"/>
      <c r="AD125" s="148"/>
      <c r="AE125" s="148"/>
      <c r="AF125" s="148"/>
      <c r="AG125" s="148" t="s">
        <v>226</v>
      </c>
      <c r="AH125" s="148">
        <v>0</v>
      </c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3" x14ac:dyDescent="0.2">
      <c r="A126" s="155"/>
      <c r="B126" s="156"/>
      <c r="C126" s="186" t="s">
        <v>381</v>
      </c>
      <c r="D126" s="159"/>
      <c r="E126" s="160">
        <v>3.02</v>
      </c>
      <c r="F126" s="158"/>
      <c r="G126" s="158"/>
      <c r="H126" s="158"/>
      <c r="I126" s="158"/>
      <c r="J126" s="158"/>
      <c r="K126" s="158"/>
      <c r="L126" s="158"/>
      <c r="M126" s="158"/>
      <c r="N126" s="157"/>
      <c r="O126" s="157"/>
      <c r="P126" s="157"/>
      <c r="Q126" s="157"/>
      <c r="R126" s="158"/>
      <c r="S126" s="158"/>
      <c r="T126" s="158"/>
      <c r="U126" s="158"/>
      <c r="V126" s="158"/>
      <c r="W126" s="158"/>
      <c r="X126" s="158"/>
      <c r="Y126" s="158"/>
      <c r="Z126" s="148"/>
      <c r="AA126" s="148"/>
      <c r="AB126" s="148"/>
      <c r="AC126" s="148"/>
      <c r="AD126" s="148"/>
      <c r="AE126" s="148"/>
      <c r="AF126" s="148"/>
      <c r="AG126" s="148" t="s">
        <v>226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ht="33.75" outlineLevel="1" x14ac:dyDescent="0.2">
      <c r="A127" s="169">
        <v>40</v>
      </c>
      <c r="B127" s="170" t="s">
        <v>382</v>
      </c>
      <c r="C127" s="185" t="s">
        <v>383</v>
      </c>
      <c r="D127" s="171" t="s">
        <v>264</v>
      </c>
      <c r="E127" s="172">
        <v>23.31</v>
      </c>
      <c r="F127" s="173"/>
      <c r="G127" s="174">
        <f>ROUND(E127*F127,2)</f>
        <v>0</v>
      </c>
      <c r="H127" s="173"/>
      <c r="I127" s="174">
        <f>ROUND(E127*H127,2)</f>
        <v>0</v>
      </c>
      <c r="J127" s="173"/>
      <c r="K127" s="174">
        <f>ROUND(E127*J127,2)</f>
        <v>0</v>
      </c>
      <c r="L127" s="174">
        <v>21</v>
      </c>
      <c r="M127" s="174">
        <f>G127*(1+L127/100)</f>
        <v>0</v>
      </c>
      <c r="N127" s="172">
        <v>4.9160000000000002E-2</v>
      </c>
      <c r="O127" s="172">
        <f>ROUND(E127*N127,2)</f>
        <v>1.1499999999999999</v>
      </c>
      <c r="P127" s="172">
        <v>0</v>
      </c>
      <c r="Q127" s="172">
        <f>ROUND(E127*P127,2)</f>
        <v>0</v>
      </c>
      <c r="R127" s="174" t="s">
        <v>258</v>
      </c>
      <c r="S127" s="174" t="s">
        <v>218</v>
      </c>
      <c r="T127" s="175" t="s">
        <v>219</v>
      </c>
      <c r="U127" s="158">
        <v>0.99099999999999999</v>
      </c>
      <c r="V127" s="158">
        <f>ROUND(E127*U127,2)</f>
        <v>23.1</v>
      </c>
      <c r="W127" s="158"/>
      <c r="X127" s="158" t="s">
        <v>230</v>
      </c>
      <c r="Y127" s="158" t="s">
        <v>221</v>
      </c>
      <c r="Z127" s="148"/>
      <c r="AA127" s="148"/>
      <c r="AB127" s="148"/>
      <c r="AC127" s="148"/>
      <c r="AD127" s="148"/>
      <c r="AE127" s="148"/>
      <c r="AF127" s="148"/>
      <c r="AG127" s="148" t="s">
        <v>231</v>
      </c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2" x14ac:dyDescent="0.2">
      <c r="A128" s="155"/>
      <c r="B128" s="156"/>
      <c r="C128" s="248" t="s">
        <v>384</v>
      </c>
      <c r="D128" s="249"/>
      <c r="E128" s="249"/>
      <c r="F128" s="249"/>
      <c r="G128" s="249"/>
      <c r="H128" s="158"/>
      <c r="I128" s="158"/>
      <c r="J128" s="158"/>
      <c r="K128" s="158"/>
      <c r="L128" s="158"/>
      <c r="M128" s="158"/>
      <c r="N128" s="157"/>
      <c r="O128" s="157"/>
      <c r="P128" s="157"/>
      <c r="Q128" s="157"/>
      <c r="R128" s="158"/>
      <c r="S128" s="158"/>
      <c r="T128" s="158"/>
      <c r="U128" s="158"/>
      <c r="V128" s="158"/>
      <c r="W128" s="158"/>
      <c r="X128" s="158"/>
      <c r="Y128" s="158"/>
      <c r="Z128" s="148"/>
      <c r="AA128" s="148"/>
      <c r="AB128" s="148"/>
      <c r="AC128" s="148"/>
      <c r="AD128" s="148"/>
      <c r="AE128" s="148"/>
      <c r="AF128" s="148"/>
      <c r="AG128" s="148" t="s">
        <v>224</v>
      </c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2" x14ac:dyDescent="0.2">
      <c r="A129" s="155"/>
      <c r="B129" s="156"/>
      <c r="C129" s="186" t="s">
        <v>385</v>
      </c>
      <c r="D129" s="159"/>
      <c r="E129" s="160">
        <v>8.19</v>
      </c>
      <c r="F129" s="158"/>
      <c r="G129" s="158"/>
      <c r="H129" s="158"/>
      <c r="I129" s="158"/>
      <c r="J129" s="158"/>
      <c r="K129" s="158"/>
      <c r="L129" s="158"/>
      <c r="M129" s="158"/>
      <c r="N129" s="157"/>
      <c r="O129" s="157"/>
      <c r="P129" s="157"/>
      <c r="Q129" s="157"/>
      <c r="R129" s="158"/>
      <c r="S129" s="158"/>
      <c r="T129" s="158"/>
      <c r="U129" s="158"/>
      <c r="V129" s="158"/>
      <c r="W129" s="158"/>
      <c r="X129" s="158"/>
      <c r="Y129" s="158"/>
      <c r="Z129" s="148"/>
      <c r="AA129" s="148"/>
      <c r="AB129" s="148"/>
      <c r="AC129" s="148"/>
      <c r="AD129" s="148"/>
      <c r="AE129" s="148"/>
      <c r="AF129" s="148"/>
      <c r="AG129" s="148" t="s">
        <v>226</v>
      </c>
      <c r="AH129" s="148">
        <v>0</v>
      </c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3" x14ac:dyDescent="0.2">
      <c r="A130" s="155"/>
      <c r="B130" s="156"/>
      <c r="C130" s="186" t="s">
        <v>386</v>
      </c>
      <c r="D130" s="159"/>
      <c r="E130" s="160">
        <v>15.12</v>
      </c>
      <c r="F130" s="158"/>
      <c r="G130" s="158"/>
      <c r="H130" s="158"/>
      <c r="I130" s="158"/>
      <c r="J130" s="158"/>
      <c r="K130" s="158"/>
      <c r="L130" s="158"/>
      <c r="M130" s="158"/>
      <c r="N130" s="157"/>
      <c r="O130" s="157"/>
      <c r="P130" s="157"/>
      <c r="Q130" s="157"/>
      <c r="R130" s="158"/>
      <c r="S130" s="158"/>
      <c r="T130" s="158"/>
      <c r="U130" s="158"/>
      <c r="V130" s="158"/>
      <c r="W130" s="158"/>
      <c r="X130" s="158"/>
      <c r="Y130" s="158"/>
      <c r="Z130" s="148"/>
      <c r="AA130" s="148"/>
      <c r="AB130" s="148"/>
      <c r="AC130" s="148"/>
      <c r="AD130" s="148"/>
      <c r="AE130" s="148"/>
      <c r="AF130" s="148"/>
      <c r="AG130" s="148" t="s">
        <v>226</v>
      </c>
      <c r="AH130" s="148">
        <v>0</v>
      </c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ht="22.5" outlineLevel="1" x14ac:dyDescent="0.2">
      <c r="A131" s="169">
        <v>41</v>
      </c>
      <c r="B131" s="170" t="s">
        <v>387</v>
      </c>
      <c r="C131" s="185" t="s">
        <v>388</v>
      </c>
      <c r="D131" s="171" t="s">
        <v>264</v>
      </c>
      <c r="E131" s="172">
        <v>23.31</v>
      </c>
      <c r="F131" s="173"/>
      <c r="G131" s="174">
        <f>ROUND(E131*F131,2)</f>
        <v>0</v>
      </c>
      <c r="H131" s="173"/>
      <c r="I131" s="174">
        <f>ROUND(E131*H131,2)</f>
        <v>0</v>
      </c>
      <c r="J131" s="173"/>
      <c r="K131" s="174">
        <f>ROUND(E131*J131,2)</f>
        <v>0</v>
      </c>
      <c r="L131" s="174">
        <v>21</v>
      </c>
      <c r="M131" s="174">
        <f>G131*(1+L131/100)</f>
        <v>0</v>
      </c>
      <c r="N131" s="172">
        <v>0</v>
      </c>
      <c r="O131" s="172">
        <f>ROUND(E131*N131,2)</f>
        <v>0</v>
      </c>
      <c r="P131" s="172">
        <v>0</v>
      </c>
      <c r="Q131" s="172">
        <f>ROUND(E131*P131,2)</f>
        <v>0</v>
      </c>
      <c r="R131" s="174" t="s">
        <v>258</v>
      </c>
      <c r="S131" s="174" t="s">
        <v>218</v>
      </c>
      <c r="T131" s="175" t="s">
        <v>219</v>
      </c>
      <c r="U131" s="158">
        <v>0.26600000000000001</v>
      </c>
      <c r="V131" s="158">
        <f>ROUND(E131*U131,2)</f>
        <v>6.2</v>
      </c>
      <c r="W131" s="158"/>
      <c r="X131" s="158" t="s">
        <v>230</v>
      </c>
      <c r="Y131" s="158" t="s">
        <v>221</v>
      </c>
      <c r="Z131" s="148"/>
      <c r="AA131" s="148"/>
      <c r="AB131" s="148"/>
      <c r="AC131" s="148"/>
      <c r="AD131" s="148"/>
      <c r="AE131" s="148"/>
      <c r="AF131" s="148"/>
      <c r="AG131" s="148" t="s">
        <v>231</v>
      </c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2" x14ac:dyDescent="0.2">
      <c r="A132" s="155"/>
      <c r="B132" s="156"/>
      <c r="C132" s="248" t="s">
        <v>384</v>
      </c>
      <c r="D132" s="249"/>
      <c r="E132" s="249"/>
      <c r="F132" s="249"/>
      <c r="G132" s="249"/>
      <c r="H132" s="158"/>
      <c r="I132" s="158"/>
      <c r="J132" s="158"/>
      <c r="K132" s="158"/>
      <c r="L132" s="158"/>
      <c r="M132" s="158"/>
      <c r="N132" s="157"/>
      <c r="O132" s="157"/>
      <c r="P132" s="157"/>
      <c r="Q132" s="157"/>
      <c r="R132" s="158"/>
      <c r="S132" s="158"/>
      <c r="T132" s="158"/>
      <c r="U132" s="158"/>
      <c r="V132" s="158"/>
      <c r="W132" s="158"/>
      <c r="X132" s="158"/>
      <c r="Y132" s="158"/>
      <c r="Z132" s="148"/>
      <c r="AA132" s="148"/>
      <c r="AB132" s="148"/>
      <c r="AC132" s="148"/>
      <c r="AD132" s="148"/>
      <c r="AE132" s="148"/>
      <c r="AF132" s="148"/>
      <c r="AG132" s="148" t="s">
        <v>224</v>
      </c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1" x14ac:dyDescent="0.2">
      <c r="A133" s="169">
        <v>42</v>
      </c>
      <c r="B133" s="170" t="s">
        <v>389</v>
      </c>
      <c r="C133" s="185" t="s">
        <v>390</v>
      </c>
      <c r="D133" s="171" t="s">
        <v>276</v>
      </c>
      <c r="E133" s="172">
        <v>51.38</v>
      </c>
      <c r="F133" s="173"/>
      <c r="G133" s="174">
        <f>ROUND(E133*F133,2)</f>
        <v>0</v>
      </c>
      <c r="H133" s="173"/>
      <c r="I133" s="174">
        <f>ROUND(E133*H133,2)</f>
        <v>0</v>
      </c>
      <c r="J133" s="173"/>
      <c r="K133" s="174">
        <f>ROUND(E133*J133,2)</f>
        <v>0</v>
      </c>
      <c r="L133" s="174">
        <v>21</v>
      </c>
      <c r="M133" s="174">
        <f>G133*(1+L133/100)</f>
        <v>0</v>
      </c>
      <c r="N133" s="172">
        <v>3.0470000000000001E-2</v>
      </c>
      <c r="O133" s="172">
        <f>ROUND(E133*N133,2)</f>
        <v>1.57</v>
      </c>
      <c r="P133" s="172">
        <v>0</v>
      </c>
      <c r="Q133" s="172">
        <f>ROUND(E133*P133,2)</f>
        <v>0</v>
      </c>
      <c r="R133" s="174" t="s">
        <v>258</v>
      </c>
      <c r="S133" s="174" t="s">
        <v>218</v>
      </c>
      <c r="T133" s="175" t="s">
        <v>219</v>
      </c>
      <c r="U133" s="158">
        <v>0.87</v>
      </c>
      <c r="V133" s="158">
        <f>ROUND(E133*U133,2)</f>
        <v>44.7</v>
      </c>
      <c r="W133" s="158"/>
      <c r="X133" s="158" t="s">
        <v>230</v>
      </c>
      <c r="Y133" s="158" t="s">
        <v>221</v>
      </c>
      <c r="Z133" s="148"/>
      <c r="AA133" s="148"/>
      <c r="AB133" s="148"/>
      <c r="AC133" s="148"/>
      <c r="AD133" s="148"/>
      <c r="AE133" s="148"/>
      <c r="AF133" s="148"/>
      <c r="AG133" s="148" t="s">
        <v>231</v>
      </c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2" x14ac:dyDescent="0.2">
      <c r="A134" s="155"/>
      <c r="B134" s="156"/>
      <c r="C134" s="248" t="s">
        <v>384</v>
      </c>
      <c r="D134" s="249"/>
      <c r="E134" s="249"/>
      <c r="F134" s="249"/>
      <c r="G134" s="249"/>
      <c r="H134" s="158"/>
      <c r="I134" s="158"/>
      <c r="J134" s="158"/>
      <c r="K134" s="158"/>
      <c r="L134" s="158"/>
      <c r="M134" s="158"/>
      <c r="N134" s="157"/>
      <c r="O134" s="157"/>
      <c r="P134" s="157"/>
      <c r="Q134" s="157"/>
      <c r="R134" s="158"/>
      <c r="S134" s="158"/>
      <c r="T134" s="158"/>
      <c r="U134" s="158"/>
      <c r="V134" s="158"/>
      <c r="W134" s="158"/>
      <c r="X134" s="158"/>
      <c r="Y134" s="158"/>
      <c r="Z134" s="148"/>
      <c r="AA134" s="148"/>
      <c r="AB134" s="148"/>
      <c r="AC134" s="148"/>
      <c r="AD134" s="148"/>
      <c r="AE134" s="148"/>
      <c r="AF134" s="148"/>
      <c r="AG134" s="148" t="s">
        <v>224</v>
      </c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2" x14ac:dyDescent="0.2">
      <c r="A135" s="155"/>
      <c r="B135" s="156"/>
      <c r="C135" s="186" t="s">
        <v>391</v>
      </c>
      <c r="D135" s="159"/>
      <c r="E135" s="160">
        <v>10.3</v>
      </c>
      <c r="F135" s="158"/>
      <c r="G135" s="158"/>
      <c r="H135" s="158"/>
      <c r="I135" s="158"/>
      <c r="J135" s="158"/>
      <c r="K135" s="158"/>
      <c r="L135" s="158"/>
      <c r="M135" s="158"/>
      <c r="N135" s="157"/>
      <c r="O135" s="157"/>
      <c r="P135" s="157"/>
      <c r="Q135" s="157"/>
      <c r="R135" s="158"/>
      <c r="S135" s="158"/>
      <c r="T135" s="158"/>
      <c r="U135" s="158"/>
      <c r="V135" s="158"/>
      <c r="W135" s="158"/>
      <c r="X135" s="158"/>
      <c r="Y135" s="158"/>
      <c r="Z135" s="148"/>
      <c r="AA135" s="148"/>
      <c r="AB135" s="148"/>
      <c r="AC135" s="148"/>
      <c r="AD135" s="148"/>
      <c r="AE135" s="148"/>
      <c r="AF135" s="148"/>
      <c r="AG135" s="148" t="s">
        <v>226</v>
      </c>
      <c r="AH135" s="148">
        <v>0</v>
      </c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3" x14ac:dyDescent="0.2">
      <c r="A136" s="155"/>
      <c r="B136" s="156"/>
      <c r="C136" s="186" t="s">
        <v>392</v>
      </c>
      <c r="D136" s="159"/>
      <c r="E136" s="160">
        <v>15.3</v>
      </c>
      <c r="F136" s="158"/>
      <c r="G136" s="158"/>
      <c r="H136" s="158"/>
      <c r="I136" s="158"/>
      <c r="J136" s="158"/>
      <c r="K136" s="158"/>
      <c r="L136" s="158"/>
      <c r="M136" s="158"/>
      <c r="N136" s="157"/>
      <c r="O136" s="157"/>
      <c r="P136" s="157"/>
      <c r="Q136" s="157"/>
      <c r="R136" s="158"/>
      <c r="S136" s="158"/>
      <c r="T136" s="158"/>
      <c r="U136" s="158"/>
      <c r="V136" s="158"/>
      <c r="W136" s="158"/>
      <c r="X136" s="158"/>
      <c r="Y136" s="158"/>
      <c r="Z136" s="148"/>
      <c r="AA136" s="148"/>
      <c r="AB136" s="148"/>
      <c r="AC136" s="148"/>
      <c r="AD136" s="148"/>
      <c r="AE136" s="148"/>
      <c r="AF136" s="148"/>
      <c r="AG136" s="148" t="s">
        <v>226</v>
      </c>
      <c r="AH136" s="148">
        <v>0</v>
      </c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3" x14ac:dyDescent="0.2">
      <c r="A137" s="155"/>
      <c r="B137" s="156"/>
      <c r="C137" s="186" t="s">
        <v>393</v>
      </c>
      <c r="D137" s="159"/>
      <c r="E137" s="160">
        <v>18.28</v>
      </c>
      <c r="F137" s="158"/>
      <c r="G137" s="158"/>
      <c r="H137" s="158"/>
      <c r="I137" s="158"/>
      <c r="J137" s="158"/>
      <c r="K137" s="158"/>
      <c r="L137" s="158"/>
      <c r="M137" s="158"/>
      <c r="N137" s="157"/>
      <c r="O137" s="157"/>
      <c r="P137" s="157"/>
      <c r="Q137" s="157"/>
      <c r="R137" s="158"/>
      <c r="S137" s="158"/>
      <c r="T137" s="158"/>
      <c r="U137" s="158"/>
      <c r="V137" s="158"/>
      <c r="W137" s="158"/>
      <c r="X137" s="158"/>
      <c r="Y137" s="158"/>
      <c r="Z137" s="148"/>
      <c r="AA137" s="148"/>
      <c r="AB137" s="148"/>
      <c r="AC137" s="148"/>
      <c r="AD137" s="148"/>
      <c r="AE137" s="148"/>
      <c r="AF137" s="148"/>
      <c r="AG137" s="148" t="s">
        <v>226</v>
      </c>
      <c r="AH137" s="148">
        <v>0</v>
      </c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3" x14ac:dyDescent="0.2">
      <c r="A138" s="155"/>
      <c r="B138" s="156"/>
      <c r="C138" s="186" t="s">
        <v>394</v>
      </c>
      <c r="D138" s="159"/>
      <c r="E138" s="160">
        <v>7.5</v>
      </c>
      <c r="F138" s="158"/>
      <c r="G138" s="158"/>
      <c r="H138" s="158"/>
      <c r="I138" s="158"/>
      <c r="J138" s="158"/>
      <c r="K138" s="158"/>
      <c r="L138" s="158"/>
      <c r="M138" s="158"/>
      <c r="N138" s="157"/>
      <c r="O138" s="157"/>
      <c r="P138" s="157"/>
      <c r="Q138" s="157"/>
      <c r="R138" s="158"/>
      <c r="S138" s="158"/>
      <c r="T138" s="158"/>
      <c r="U138" s="158"/>
      <c r="V138" s="158"/>
      <c r="W138" s="158"/>
      <c r="X138" s="158"/>
      <c r="Y138" s="158"/>
      <c r="Z138" s="148"/>
      <c r="AA138" s="148"/>
      <c r="AB138" s="148"/>
      <c r="AC138" s="148"/>
      <c r="AD138" s="148"/>
      <c r="AE138" s="148"/>
      <c r="AF138" s="148"/>
      <c r="AG138" s="148" t="s">
        <v>226</v>
      </c>
      <c r="AH138" s="148">
        <v>0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1" x14ac:dyDescent="0.2">
      <c r="A139" s="169">
        <v>43</v>
      </c>
      <c r="B139" s="170" t="s">
        <v>395</v>
      </c>
      <c r="C139" s="185" t="s">
        <v>396</v>
      </c>
      <c r="D139" s="171" t="s">
        <v>276</v>
      </c>
      <c r="E139" s="172">
        <v>51.38</v>
      </c>
      <c r="F139" s="173"/>
      <c r="G139" s="174">
        <f>ROUND(E139*F139,2)</f>
        <v>0</v>
      </c>
      <c r="H139" s="173"/>
      <c r="I139" s="174">
        <f>ROUND(E139*H139,2)</f>
        <v>0</v>
      </c>
      <c r="J139" s="173"/>
      <c r="K139" s="174">
        <f>ROUND(E139*J139,2)</f>
        <v>0</v>
      </c>
      <c r="L139" s="174">
        <v>21</v>
      </c>
      <c r="M139" s="174">
        <f>G139*(1+L139/100)</f>
        <v>0</v>
      </c>
      <c r="N139" s="172">
        <v>0</v>
      </c>
      <c r="O139" s="172">
        <f>ROUND(E139*N139,2)</f>
        <v>0</v>
      </c>
      <c r="P139" s="172">
        <v>0</v>
      </c>
      <c r="Q139" s="172">
        <f>ROUND(E139*P139,2)</f>
        <v>0</v>
      </c>
      <c r="R139" s="174" t="s">
        <v>258</v>
      </c>
      <c r="S139" s="174" t="s">
        <v>218</v>
      </c>
      <c r="T139" s="175" t="s">
        <v>219</v>
      </c>
      <c r="U139" s="158">
        <v>0.23200000000000001</v>
      </c>
      <c r="V139" s="158">
        <f>ROUND(E139*U139,2)</f>
        <v>11.92</v>
      </c>
      <c r="W139" s="158"/>
      <c r="X139" s="158" t="s">
        <v>230</v>
      </c>
      <c r="Y139" s="158" t="s">
        <v>221</v>
      </c>
      <c r="Z139" s="148"/>
      <c r="AA139" s="148"/>
      <c r="AB139" s="148"/>
      <c r="AC139" s="148"/>
      <c r="AD139" s="148"/>
      <c r="AE139" s="148"/>
      <c r="AF139" s="148"/>
      <c r="AG139" s="148" t="s">
        <v>231</v>
      </c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outlineLevel="2" x14ac:dyDescent="0.2">
      <c r="A140" s="155"/>
      <c r="B140" s="156"/>
      <c r="C140" s="248" t="s">
        <v>384</v>
      </c>
      <c r="D140" s="249"/>
      <c r="E140" s="249"/>
      <c r="F140" s="249"/>
      <c r="G140" s="249"/>
      <c r="H140" s="158"/>
      <c r="I140" s="158"/>
      <c r="J140" s="158"/>
      <c r="K140" s="158"/>
      <c r="L140" s="158"/>
      <c r="M140" s="158"/>
      <c r="N140" s="157"/>
      <c r="O140" s="157"/>
      <c r="P140" s="157"/>
      <c r="Q140" s="157"/>
      <c r="R140" s="158"/>
      <c r="S140" s="158"/>
      <c r="T140" s="158"/>
      <c r="U140" s="158"/>
      <c r="V140" s="158"/>
      <c r="W140" s="158"/>
      <c r="X140" s="158"/>
      <c r="Y140" s="158"/>
      <c r="Z140" s="148"/>
      <c r="AA140" s="148"/>
      <c r="AB140" s="148"/>
      <c r="AC140" s="148"/>
      <c r="AD140" s="148"/>
      <c r="AE140" s="148"/>
      <c r="AF140" s="148"/>
      <c r="AG140" s="148" t="s">
        <v>224</v>
      </c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1" x14ac:dyDescent="0.2">
      <c r="A141" s="169">
        <v>44</v>
      </c>
      <c r="B141" s="170" t="s">
        <v>397</v>
      </c>
      <c r="C141" s="185" t="s">
        <v>398</v>
      </c>
      <c r="D141" s="171" t="s">
        <v>264</v>
      </c>
      <c r="E141" s="172">
        <v>23.31</v>
      </c>
      <c r="F141" s="173"/>
      <c r="G141" s="174">
        <f>ROUND(E141*F141,2)</f>
        <v>0</v>
      </c>
      <c r="H141" s="173"/>
      <c r="I141" s="174">
        <f>ROUND(E141*H141,2)</f>
        <v>0</v>
      </c>
      <c r="J141" s="173"/>
      <c r="K141" s="174">
        <f>ROUND(E141*J141,2)</f>
        <v>0</v>
      </c>
      <c r="L141" s="174">
        <v>21</v>
      </c>
      <c r="M141" s="174">
        <f>G141*(1+L141/100)</f>
        <v>0</v>
      </c>
      <c r="N141" s="172">
        <v>5.5199999999999997E-3</v>
      </c>
      <c r="O141" s="172">
        <f>ROUND(E141*N141,2)</f>
        <v>0.13</v>
      </c>
      <c r="P141" s="172">
        <v>0</v>
      </c>
      <c r="Q141" s="172">
        <f>ROUND(E141*P141,2)</f>
        <v>0</v>
      </c>
      <c r="R141" s="174" t="s">
        <v>258</v>
      </c>
      <c r="S141" s="174" t="s">
        <v>218</v>
      </c>
      <c r="T141" s="175" t="s">
        <v>219</v>
      </c>
      <c r="U141" s="158">
        <v>0.57299999999999995</v>
      </c>
      <c r="V141" s="158">
        <f>ROUND(E141*U141,2)</f>
        <v>13.36</v>
      </c>
      <c r="W141" s="158"/>
      <c r="X141" s="158" t="s">
        <v>230</v>
      </c>
      <c r="Y141" s="158" t="s">
        <v>221</v>
      </c>
      <c r="Z141" s="148"/>
      <c r="AA141" s="148"/>
      <c r="AB141" s="148"/>
      <c r="AC141" s="148"/>
      <c r="AD141" s="148"/>
      <c r="AE141" s="148"/>
      <c r="AF141" s="148"/>
      <c r="AG141" s="148" t="s">
        <v>231</v>
      </c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2" x14ac:dyDescent="0.2">
      <c r="A142" s="155"/>
      <c r="B142" s="156"/>
      <c r="C142" s="248" t="s">
        <v>399</v>
      </c>
      <c r="D142" s="249"/>
      <c r="E142" s="249"/>
      <c r="F142" s="249"/>
      <c r="G142" s="249"/>
      <c r="H142" s="158"/>
      <c r="I142" s="158"/>
      <c r="J142" s="158"/>
      <c r="K142" s="158"/>
      <c r="L142" s="158"/>
      <c r="M142" s="158"/>
      <c r="N142" s="157"/>
      <c r="O142" s="157"/>
      <c r="P142" s="157"/>
      <c r="Q142" s="157"/>
      <c r="R142" s="158"/>
      <c r="S142" s="158"/>
      <c r="T142" s="158"/>
      <c r="U142" s="158"/>
      <c r="V142" s="158"/>
      <c r="W142" s="158"/>
      <c r="X142" s="158"/>
      <c r="Y142" s="158"/>
      <c r="Z142" s="148"/>
      <c r="AA142" s="148"/>
      <c r="AB142" s="148"/>
      <c r="AC142" s="148"/>
      <c r="AD142" s="148"/>
      <c r="AE142" s="148"/>
      <c r="AF142" s="148"/>
      <c r="AG142" s="148" t="s">
        <v>224</v>
      </c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76" t="str">
        <f>C142</f>
        <v>výšky do 4 m se zesílením dna bednění podle hodnoty zatížení betonovou směsí a výztuží. Bez pomocného lešení.</v>
      </c>
      <c r="BB142" s="148"/>
      <c r="BC142" s="148"/>
      <c r="BD142" s="148"/>
      <c r="BE142" s="148"/>
      <c r="BF142" s="148"/>
      <c r="BG142" s="148"/>
      <c r="BH142" s="148"/>
    </row>
    <row r="143" spans="1:60" outlineLevel="1" x14ac:dyDescent="0.2">
      <c r="A143" s="169">
        <v>45</v>
      </c>
      <c r="B143" s="170" t="s">
        <v>400</v>
      </c>
      <c r="C143" s="185" t="s">
        <v>401</v>
      </c>
      <c r="D143" s="171" t="s">
        <v>264</v>
      </c>
      <c r="E143" s="172">
        <v>23.31</v>
      </c>
      <c r="F143" s="173"/>
      <c r="G143" s="174">
        <f>ROUND(E143*F143,2)</f>
        <v>0</v>
      </c>
      <c r="H143" s="173"/>
      <c r="I143" s="174">
        <f>ROUND(E143*H143,2)</f>
        <v>0</v>
      </c>
      <c r="J143" s="173"/>
      <c r="K143" s="174">
        <f>ROUND(E143*J143,2)</f>
        <v>0</v>
      </c>
      <c r="L143" s="174">
        <v>21</v>
      </c>
      <c r="M143" s="174">
        <f>G143*(1+L143/100)</f>
        <v>0</v>
      </c>
      <c r="N143" s="172">
        <v>0</v>
      </c>
      <c r="O143" s="172">
        <f>ROUND(E143*N143,2)</f>
        <v>0</v>
      </c>
      <c r="P143" s="172">
        <v>0</v>
      </c>
      <c r="Q143" s="172">
        <f>ROUND(E143*P143,2)</f>
        <v>0</v>
      </c>
      <c r="R143" s="174" t="s">
        <v>258</v>
      </c>
      <c r="S143" s="174" t="s">
        <v>218</v>
      </c>
      <c r="T143" s="175" t="s">
        <v>219</v>
      </c>
      <c r="U143" s="158">
        <v>0.19</v>
      </c>
      <c r="V143" s="158">
        <f>ROUND(E143*U143,2)</f>
        <v>4.43</v>
      </c>
      <c r="W143" s="158"/>
      <c r="X143" s="158" t="s">
        <v>230</v>
      </c>
      <c r="Y143" s="158" t="s">
        <v>221</v>
      </c>
      <c r="Z143" s="148"/>
      <c r="AA143" s="148"/>
      <c r="AB143" s="148"/>
      <c r="AC143" s="148"/>
      <c r="AD143" s="148"/>
      <c r="AE143" s="148"/>
      <c r="AF143" s="148"/>
      <c r="AG143" s="148" t="s">
        <v>231</v>
      </c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2" x14ac:dyDescent="0.2">
      <c r="A144" s="155"/>
      <c r="B144" s="156"/>
      <c r="C144" s="248" t="s">
        <v>399</v>
      </c>
      <c r="D144" s="249"/>
      <c r="E144" s="249"/>
      <c r="F144" s="249"/>
      <c r="G144" s="249"/>
      <c r="H144" s="158"/>
      <c r="I144" s="158"/>
      <c r="J144" s="158"/>
      <c r="K144" s="158"/>
      <c r="L144" s="158"/>
      <c r="M144" s="158"/>
      <c r="N144" s="157"/>
      <c r="O144" s="157"/>
      <c r="P144" s="157"/>
      <c r="Q144" s="157"/>
      <c r="R144" s="158"/>
      <c r="S144" s="158"/>
      <c r="T144" s="158"/>
      <c r="U144" s="158"/>
      <c r="V144" s="158"/>
      <c r="W144" s="158"/>
      <c r="X144" s="158"/>
      <c r="Y144" s="158"/>
      <c r="Z144" s="148"/>
      <c r="AA144" s="148"/>
      <c r="AB144" s="148"/>
      <c r="AC144" s="148"/>
      <c r="AD144" s="148"/>
      <c r="AE144" s="148"/>
      <c r="AF144" s="148"/>
      <c r="AG144" s="148" t="s">
        <v>224</v>
      </c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76" t="str">
        <f>C144</f>
        <v>výšky do 4 m se zesílením dna bednění podle hodnoty zatížení betonovou směsí a výztuží. Bez pomocného lešení.</v>
      </c>
      <c r="BB144" s="148"/>
      <c r="BC144" s="148"/>
      <c r="BD144" s="148"/>
      <c r="BE144" s="148"/>
      <c r="BF144" s="148"/>
      <c r="BG144" s="148"/>
      <c r="BH144" s="148"/>
    </row>
    <row r="145" spans="1:60" outlineLevel="1" x14ac:dyDescent="0.2">
      <c r="A145" s="169">
        <v>46</v>
      </c>
      <c r="B145" s="170" t="s">
        <v>402</v>
      </c>
      <c r="C145" s="185" t="s">
        <v>403</v>
      </c>
      <c r="D145" s="171" t="s">
        <v>248</v>
      </c>
      <c r="E145" s="172">
        <v>0.93240000000000001</v>
      </c>
      <c r="F145" s="173"/>
      <c r="G145" s="174">
        <f>ROUND(E145*F145,2)</f>
        <v>0</v>
      </c>
      <c r="H145" s="173"/>
      <c r="I145" s="174">
        <f>ROUND(E145*H145,2)</f>
        <v>0</v>
      </c>
      <c r="J145" s="173"/>
      <c r="K145" s="174">
        <f>ROUND(E145*J145,2)</f>
        <v>0</v>
      </c>
      <c r="L145" s="174">
        <v>21</v>
      </c>
      <c r="M145" s="174">
        <f>G145*(1+L145/100)</f>
        <v>0</v>
      </c>
      <c r="N145" s="172">
        <v>1.02139</v>
      </c>
      <c r="O145" s="172">
        <f>ROUND(E145*N145,2)</f>
        <v>0.95</v>
      </c>
      <c r="P145" s="172">
        <v>0</v>
      </c>
      <c r="Q145" s="172">
        <f>ROUND(E145*P145,2)</f>
        <v>0</v>
      </c>
      <c r="R145" s="174" t="s">
        <v>258</v>
      </c>
      <c r="S145" s="174" t="s">
        <v>218</v>
      </c>
      <c r="T145" s="175" t="s">
        <v>219</v>
      </c>
      <c r="U145" s="158">
        <v>26.616</v>
      </c>
      <c r="V145" s="158">
        <f>ROUND(E145*U145,2)</f>
        <v>24.82</v>
      </c>
      <c r="W145" s="158"/>
      <c r="X145" s="158" t="s">
        <v>230</v>
      </c>
      <c r="Y145" s="158" t="s">
        <v>221</v>
      </c>
      <c r="Z145" s="148"/>
      <c r="AA145" s="148"/>
      <c r="AB145" s="148"/>
      <c r="AC145" s="148"/>
      <c r="AD145" s="148"/>
      <c r="AE145" s="148"/>
      <c r="AF145" s="148"/>
      <c r="AG145" s="148" t="s">
        <v>231</v>
      </c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ht="33.75" outlineLevel="2" x14ac:dyDescent="0.2">
      <c r="A146" s="155"/>
      <c r="B146" s="156"/>
      <c r="C146" s="248" t="s">
        <v>404</v>
      </c>
      <c r="D146" s="249"/>
      <c r="E146" s="249"/>
      <c r="F146" s="249"/>
      <c r="G146" s="249"/>
      <c r="H146" s="158"/>
      <c r="I146" s="158"/>
      <c r="J146" s="158"/>
      <c r="K146" s="158"/>
      <c r="L146" s="158"/>
      <c r="M146" s="158"/>
      <c r="N146" s="157"/>
      <c r="O146" s="157"/>
      <c r="P146" s="157"/>
      <c r="Q146" s="157"/>
      <c r="R146" s="158"/>
      <c r="S146" s="158"/>
      <c r="T146" s="158"/>
      <c r="U146" s="158"/>
      <c r="V146" s="158"/>
      <c r="W146" s="158"/>
      <c r="X146" s="158"/>
      <c r="Y146" s="158"/>
      <c r="Z146" s="148"/>
      <c r="AA146" s="148"/>
      <c r="AB146" s="148"/>
      <c r="AC146" s="148"/>
      <c r="AD146" s="148"/>
      <c r="AE146" s="148"/>
      <c r="AF146" s="148"/>
      <c r="AG146" s="148" t="s">
        <v>224</v>
      </c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76" t="str">
        <f>C146</f>
        <v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v>
      </c>
      <c r="BB146" s="148"/>
      <c r="BC146" s="148"/>
      <c r="BD146" s="148"/>
      <c r="BE146" s="148"/>
      <c r="BF146" s="148"/>
      <c r="BG146" s="148"/>
      <c r="BH146" s="148"/>
    </row>
    <row r="147" spans="1:60" ht="33.75" outlineLevel="1" x14ac:dyDescent="0.2">
      <c r="A147" s="169">
        <v>47</v>
      </c>
      <c r="B147" s="170" t="s">
        <v>405</v>
      </c>
      <c r="C147" s="185" t="s">
        <v>406</v>
      </c>
      <c r="D147" s="171" t="s">
        <v>264</v>
      </c>
      <c r="E147" s="172">
        <v>50.68</v>
      </c>
      <c r="F147" s="173"/>
      <c r="G147" s="174">
        <f>ROUND(E147*F147,2)</f>
        <v>0</v>
      </c>
      <c r="H147" s="173"/>
      <c r="I147" s="174">
        <f>ROUND(E147*H147,2)</f>
        <v>0</v>
      </c>
      <c r="J147" s="173"/>
      <c r="K147" s="174">
        <f>ROUND(E147*J147,2)</f>
        <v>0</v>
      </c>
      <c r="L147" s="174">
        <v>21</v>
      </c>
      <c r="M147" s="174">
        <f>G147*(1+L147/100)</f>
        <v>0</v>
      </c>
      <c r="N147" s="172">
        <v>1.3270000000000001E-2</v>
      </c>
      <c r="O147" s="172">
        <f>ROUND(E147*N147,2)</f>
        <v>0.67</v>
      </c>
      <c r="P147" s="172">
        <v>0</v>
      </c>
      <c r="Q147" s="172">
        <f>ROUND(E147*P147,2)</f>
        <v>0</v>
      </c>
      <c r="R147" s="174" t="s">
        <v>258</v>
      </c>
      <c r="S147" s="174" t="s">
        <v>218</v>
      </c>
      <c r="T147" s="175" t="s">
        <v>219</v>
      </c>
      <c r="U147" s="158">
        <v>0.95</v>
      </c>
      <c r="V147" s="158">
        <f>ROUND(E147*U147,2)</f>
        <v>48.15</v>
      </c>
      <c r="W147" s="158"/>
      <c r="X147" s="158" t="s">
        <v>230</v>
      </c>
      <c r="Y147" s="158" t="s">
        <v>221</v>
      </c>
      <c r="Z147" s="148"/>
      <c r="AA147" s="148"/>
      <c r="AB147" s="148"/>
      <c r="AC147" s="148"/>
      <c r="AD147" s="148"/>
      <c r="AE147" s="148"/>
      <c r="AF147" s="148"/>
      <c r="AG147" s="148" t="s">
        <v>231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2" x14ac:dyDescent="0.2">
      <c r="A148" s="155"/>
      <c r="B148" s="156"/>
      <c r="C148" s="186" t="s">
        <v>407</v>
      </c>
      <c r="D148" s="159"/>
      <c r="E148" s="160">
        <v>10.9</v>
      </c>
      <c r="F148" s="158"/>
      <c r="G148" s="158"/>
      <c r="H148" s="158"/>
      <c r="I148" s="158"/>
      <c r="J148" s="158"/>
      <c r="K148" s="158"/>
      <c r="L148" s="158"/>
      <c r="M148" s="158"/>
      <c r="N148" s="157"/>
      <c r="O148" s="157"/>
      <c r="P148" s="157"/>
      <c r="Q148" s="157"/>
      <c r="R148" s="158"/>
      <c r="S148" s="158"/>
      <c r="T148" s="158"/>
      <c r="U148" s="158"/>
      <c r="V148" s="158"/>
      <c r="W148" s="158"/>
      <c r="X148" s="158"/>
      <c r="Y148" s="158"/>
      <c r="Z148" s="148"/>
      <c r="AA148" s="148"/>
      <c r="AB148" s="148"/>
      <c r="AC148" s="148"/>
      <c r="AD148" s="148"/>
      <c r="AE148" s="148"/>
      <c r="AF148" s="148"/>
      <c r="AG148" s="148" t="s">
        <v>226</v>
      </c>
      <c r="AH148" s="148">
        <v>0</v>
      </c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3" x14ac:dyDescent="0.2">
      <c r="A149" s="155"/>
      <c r="B149" s="156"/>
      <c r="C149" s="186" t="s">
        <v>408</v>
      </c>
      <c r="D149" s="159"/>
      <c r="E149" s="160">
        <v>9.1999999999999993</v>
      </c>
      <c r="F149" s="158"/>
      <c r="G149" s="158"/>
      <c r="H149" s="158"/>
      <c r="I149" s="158"/>
      <c r="J149" s="158"/>
      <c r="K149" s="158"/>
      <c r="L149" s="158"/>
      <c r="M149" s="158"/>
      <c r="N149" s="157"/>
      <c r="O149" s="157"/>
      <c r="P149" s="157"/>
      <c r="Q149" s="157"/>
      <c r="R149" s="158"/>
      <c r="S149" s="158"/>
      <c r="T149" s="158"/>
      <c r="U149" s="158"/>
      <c r="V149" s="158"/>
      <c r="W149" s="158"/>
      <c r="X149" s="158"/>
      <c r="Y149" s="158"/>
      <c r="Z149" s="148"/>
      <c r="AA149" s="148"/>
      <c r="AB149" s="148"/>
      <c r="AC149" s="148"/>
      <c r="AD149" s="148"/>
      <c r="AE149" s="148"/>
      <c r="AF149" s="148"/>
      <c r="AG149" s="148" t="s">
        <v>226</v>
      </c>
      <c r="AH149" s="148">
        <v>0</v>
      </c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3" x14ac:dyDescent="0.2">
      <c r="A150" s="155"/>
      <c r="B150" s="156"/>
      <c r="C150" s="186" t="s">
        <v>409</v>
      </c>
      <c r="D150" s="159"/>
      <c r="E150" s="160">
        <v>30.58</v>
      </c>
      <c r="F150" s="158"/>
      <c r="G150" s="158"/>
      <c r="H150" s="158"/>
      <c r="I150" s="158"/>
      <c r="J150" s="158"/>
      <c r="K150" s="158"/>
      <c r="L150" s="158"/>
      <c r="M150" s="158"/>
      <c r="N150" s="157"/>
      <c r="O150" s="157"/>
      <c r="P150" s="157"/>
      <c r="Q150" s="157"/>
      <c r="R150" s="158"/>
      <c r="S150" s="158"/>
      <c r="T150" s="158"/>
      <c r="U150" s="158"/>
      <c r="V150" s="158"/>
      <c r="W150" s="158"/>
      <c r="X150" s="158"/>
      <c r="Y150" s="158"/>
      <c r="Z150" s="148"/>
      <c r="AA150" s="148"/>
      <c r="AB150" s="148"/>
      <c r="AC150" s="148"/>
      <c r="AD150" s="148"/>
      <c r="AE150" s="148"/>
      <c r="AF150" s="148"/>
      <c r="AG150" s="148" t="s">
        <v>226</v>
      </c>
      <c r="AH150" s="148">
        <v>0</v>
      </c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x14ac:dyDescent="0.2">
      <c r="A151" s="162" t="s">
        <v>212</v>
      </c>
      <c r="B151" s="163" t="s">
        <v>113</v>
      </c>
      <c r="C151" s="184" t="s">
        <v>114</v>
      </c>
      <c r="D151" s="164"/>
      <c r="E151" s="165"/>
      <c r="F151" s="166"/>
      <c r="G151" s="166">
        <f>SUMIF(AG152:AG173,"&lt;&gt;NOR",G152:G173)</f>
        <v>0</v>
      </c>
      <c r="H151" s="166"/>
      <c r="I151" s="166">
        <f>SUM(I152:I173)</f>
        <v>0</v>
      </c>
      <c r="J151" s="166"/>
      <c r="K151" s="166">
        <f>SUM(K152:K173)</f>
        <v>0</v>
      </c>
      <c r="L151" s="166"/>
      <c r="M151" s="166">
        <f>SUM(M152:M173)</f>
        <v>0</v>
      </c>
      <c r="N151" s="165"/>
      <c r="O151" s="165">
        <f>SUM(O152:O173)</f>
        <v>72.3</v>
      </c>
      <c r="P151" s="165"/>
      <c r="Q151" s="165">
        <f>SUM(Q152:Q173)</f>
        <v>0</v>
      </c>
      <c r="R151" s="166"/>
      <c r="S151" s="166"/>
      <c r="T151" s="167"/>
      <c r="U151" s="161"/>
      <c r="V151" s="161">
        <f>SUM(V152:V173)</f>
        <v>2218.37</v>
      </c>
      <c r="W151" s="161"/>
      <c r="X151" s="161"/>
      <c r="Y151" s="161"/>
      <c r="AG151" t="s">
        <v>213</v>
      </c>
    </row>
    <row r="152" spans="1:60" ht="33.75" outlineLevel="1" x14ac:dyDescent="0.2">
      <c r="A152" s="177">
        <v>48</v>
      </c>
      <c r="B152" s="178" t="s">
        <v>410</v>
      </c>
      <c r="C152" s="187" t="s">
        <v>411</v>
      </c>
      <c r="D152" s="179" t="s">
        <v>264</v>
      </c>
      <c r="E152" s="180">
        <v>551.35</v>
      </c>
      <c r="F152" s="181"/>
      <c r="G152" s="182">
        <f>ROUND(E152*F152,2)</f>
        <v>0</v>
      </c>
      <c r="H152" s="181"/>
      <c r="I152" s="182">
        <f>ROUND(E152*H152,2)</f>
        <v>0</v>
      </c>
      <c r="J152" s="181"/>
      <c r="K152" s="182">
        <f>ROUND(E152*J152,2)</f>
        <v>0</v>
      </c>
      <c r="L152" s="182">
        <v>21</v>
      </c>
      <c r="M152" s="182">
        <f>G152*(1+L152/100)</f>
        <v>0</v>
      </c>
      <c r="N152" s="180">
        <v>2.3000000000000001E-4</v>
      </c>
      <c r="O152" s="180">
        <f>ROUND(E152*N152,2)</f>
        <v>0.13</v>
      </c>
      <c r="P152" s="180">
        <v>0</v>
      </c>
      <c r="Q152" s="180">
        <f>ROUND(E152*P152,2)</f>
        <v>0</v>
      </c>
      <c r="R152" s="182" t="s">
        <v>258</v>
      </c>
      <c r="S152" s="182" t="s">
        <v>218</v>
      </c>
      <c r="T152" s="183" t="s">
        <v>219</v>
      </c>
      <c r="U152" s="158">
        <v>8.8999999999999996E-2</v>
      </c>
      <c r="V152" s="158">
        <f>ROUND(E152*U152,2)</f>
        <v>49.07</v>
      </c>
      <c r="W152" s="158"/>
      <c r="X152" s="158" t="s">
        <v>230</v>
      </c>
      <c r="Y152" s="158" t="s">
        <v>221</v>
      </c>
      <c r="Z152" s="148"/>
      <c r="AA152" s="148"/>
      <c r="AB152" s="148"/>
      <c r="AC152" s="148"/>
      <c r="AD152" s="148"/>
      <c r="AE152" s="148"/>
      <c r="AF152" s="148"/>
      <c r="AG152" s="148" t="s">
        <v>231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ht="22.5" outlineLevel="1" x14ac:dyDescent="0.2">
      <c r="A153" s="169">
        <v>49</v>
      </c>
      <c r="B153" s="170" t="s">
        <v>412</v>
      </c>
      <c r="C153" s="185" t="s">
        <v>413</v>
      </c>
      <c r="D153" s="171" t="s">
        <v>264</v>
      </c>
      <c r="E153" s="172">
        <v>2148.442</v>
      </c>
      <c r="F153" s="173"/>
      <c r="G153" s="174">
        <f>ROUND(E153*F153,2)</f>
        <v>0</v>
      </c>
      <c r="H153" s="173"/>
      <c r="I153" s="174">
        <f>ROUND(E153*H153,2)</f>
        <v>0</v>
      </c>
      <c r="J153" s="173"/>
      <c r="K153" s="174">
        <f>ROUND(E153*J153,2)</f>
        <v>0</v>
      </c>
      <c r="L153" s="174">
        <v>21</v>
      </c>
      <c r="M153" s="174">
        <f>G153*(1+L153/100)</f>
        <v>0</v>
      </c>
      <c r="N153" s="172">
        <v>2.9999999999999997E-4</v>
      </c>
      <c r="O153" s="172">
        <f>ROUND(E153*N153,2)</f>
        <v>0.64</v>
      </c>
      <c r="P153" s="172">
        <v>0</v>
      </c>
      <c r="Q153" s="172">
        <f>ROUND(E153*P153,2)</f>
        <v>0</v>
      </c>
      <c r="R153" s="174" t="s">
        <v>258</v>
      </c>
      <c r="S153" s="174" t="s">
        <v>218</v>
      </c>
      <c r="T153" s="175" t="s">
        <v>219</v>
      </c>
      <c r="U153" s="158">
        <v>7.0000000000000007E-2</v>
      </c>
      <c r="V153" s="158">
        <f>ROUND(E153*U153,2)</f>
        <v>150.38999999999999</v>
      </c>
      <c r="W153" s="158"/>
      <c r="X153" s="158" t="s">
        <v>230</v>
      </c>
      <c r="Y153" s="158" t="s">
        <v>221</v>
      </c>
      <c r="Z153" s="148"/>
      <c r="AA153" s="148"/>
      <c r="AB153" s="148"/>
      <c r="AC153" s="148"/>
      <c r="AD153" s="148"/>
      <c r="AE153" s="148"/>
      <c r="AF153" s="148"/>
      <c r="AG153" s="148" t="s">
        <v>231</v>
      </c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2" x14ac:dyDescent="0.2">
      <c r="A154" s="155"/>
      <c r="B154" s="156"/>
      <c r="C154" s="248" t="s">
        <v>414</v>
      </c>
      <c r="D154" s="249"/>
      <c r="E154" s="249"/>
      <c r="F154" s="249"/>
      <c r="G154" s="249"/>
      <c r="H154" s="158"/>
      <c r="I154" s="158"/>
      <c r="J154" s="158"/>
      <c r="K154" s="158"/>
      <c r="L154" s="158"/>
      <c r="M154" s="158"/>
      <c r="N154" s="157"/>
      <c r="O154" s="157"/>
      <c r="P154" s="157"/>
      <c r="Q154" s="157"/>
      <c r="R154" s="158"/>
      <c r="S154" s="158"/>
      <c r="T154" s="158"/>
      <c r="U154" s="158"/>
      <c r="V154" s="158"/>
      <c r="W154" s="158"/>
      <c r="X154" s="158"/>
      <c r="Y154" s="158"/>
      <c r="Z154" s="148"/>
      <c r="AA154" s="148"/>
      <c r="AB154" s="148"/>
      <c r="AC154" s="148"/>
      <c r="AD154" s="148"/>
      <c r="AE154" s="148"/>
      <c r="AF154" s="148"/>
      <c r="AG154" s="148" t="s">
        <v>224</v>
      </c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1" x14ac:dyDescent="0.2">
      <c r="A155" s="169">
        <v>50</v>
      </c>
      <c r="B155" s="170" t="s">
        <v>415</v>
      </c>
      <c r="C155" s="185" t="s">
        <v>416</v>
      </c>
      <c r="D155" s="171" t="s">
        <v>264</v>
      </c>
      <c r="E155" s="172">
        <v>179.6</v>
      </c>
      <c r="F155" s="173"/>
      <c r="G155" s="174">
        <f>ROUND(E155*F155,2)</f>
        <v>0</v>
      </c>
      <c r="H155" s="173"/>
      <c r="I155" s="174">
        <f>ROUND(E155*H155,2)</f>
        <v>0</v>
      </c>
      <c r="J155" s="173"/>
      <c r="K155" s="174">
        <f>ROUND(E155*J155,2)</f>
        <v>0</v>
      </c>
      <c r="L155" s="174">
        <v>21</v>
      </c>
      <c r="M155" s="174">
        <f>G155*(1+L155/100)</f>
        <v>0</v>
      </c>
      <c r="N155" s="172">
        <v>4.0000000000000003E-5</v>
      </c>
      <c r="O155" s="172">
        <f>ROUND(E155*N155,2)</f>
        <v>0.01</v>
      </c>
      <c r="P155" s="172">
        <v>0</v>
      </c>
      <c r="Q155" s="172">
        <f>ROUND(E155*P155,2)</f>
        <v>0</v>
      </c>
      <c r="R155" s="174" t="s">
        <v>258</v>
      </c>
      <c r="S155" s="174" t="s">
        <v>218</v>
      </c>
      <c r="T155" s="175" t="s">
        <v>219</v>
      </c>
      <c r="U155" s="158">
        <v>7.8E-2</v>
      </c>
      <c r="V155" s="158">
        <f>ROUND(E155*U155,2)</f>
        <v>14.01</v>
      </c>
      <c r="W155" s="158"/>
      <c r="X155" s="158" t="s">
        <v>230</v>
      </c>
      <c r="Y155" s="158" t="s">
        <v>221</v>
      </c>
      <c r="Z155" s="148"/>
      <c r="AA155" s="148"/>
      <c r="AB155" s="148"/>
      <c r="AC155" s="148"/>
      <c r="AD155" s="148"/>
      <c r="AE155" s="148"/>
      <c r="AF155" s="148"/>
      <c r="AG155" s="148" t="s">
        <v>231</v>
      </c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ht="22.5" outlineLevel="2" x14ac:dyDescent="0.2">
      <c r="A156" s="155"/>
      <c r="B156" s="156"/>
      <c r="C156" s="248" t="s">
        <v>417</v>
      </c>
      <c r="D156" s="249"/>
      <c r="E156" s="249"/>
      <c r="F156" s="249"/>
      <c r="G156" s="249"/>
      <c r="H156" s="158"/>
      <c r="I156" s="158"/>
      <c r="J156" s="158"/>
      <c r="K156" s="158"/>
      <c r="L156" s="158"/>
      <c r="M156" s="158"/>
      <c r="N156" s="157"/>
      <c r="O156" s="157"/>
      <c r="P156" s="157"/>
      <c r="Q156" s="157"/>
      <c r="R156" s="158"/>
      <c r="S156" s="158"/>
      <c r="T156" s="158"/>
      <c r="U156" s="158"/>
      <c r="V156" s="158"/>
      <c r="W156" s="158"/>
      <c r="X156" s="158"/>
      <c r="Y156" s="158"/>
      <c r="Z156" s="148"/>
      <c r="AA156" s="148"/>
      <c r="AB156" s="148"/>
      <c r="AC156" s="148"/>
      <c r="AD156" s="148"/>
      <c r="AE156" s="148"/>
      <c r="AF156" s="148"/>
      <c r="AG156" s="148" t="s">
        <v>224</v>
      </c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76" t="str">
        <f>C156</f>
        <v>které se zřizují před úpravami povrchu, a obalení osazených dveřních zárubní před znečištěním při úpravách povrchu nástřikem plastických maltovin včetně pozdějšího odkrytí,</v>
      </c>
      <c r="BB156" s="148"/>
      <c r="BC156" s="148"/>
      <c r="BD156" s="148"/>
      <c r="BE156" s="148"/>
      <c r="BF156" s="148"/>
      <c r="BG156" s="148"/>
      <c r="BH156" s="148"/>
    </row>
    <row r="157" spans="1:60" ht="45" outlineLevel="1" x14ac:dyDescent="0.2">
      <c r="A157" s="177">
        <v>51</v>
      </c>
      <c r="B157" s="178" t="s">
        <v>418</v>
      </c>
      <c r="C157" s="187" t="s">
        <v>419</v>
      </c>
      <c r="D157" s="179" t="s">
        <v>264</v>
      </c>
      <c r="E157" s="180">
        <v>551.38</v>
      </c>
      <c r="F157" s="181"/>
      <c r="G157" s="182">
        <f>ROUND(E157*F157,2)</f>
        <v>0</v>
      </c>
      <c r="H157" s="181"/>
      <c r="I157" s="182">
        <f>ROUND(E157*H157,2)</f>
        <v>0</v>
      </c>
      <c r="J157" s="181"/>
      <c r="K157" s="182">
        <f>ROUND(E157*J157,2)</f>
        <v>0</v>
      </c>
      <c r="L157" s="182">
        <v>21</v>
      </c>
      <c r="M157" s="182">
        <f>G157*(1+L157/100)</f>
        <v>0</v>
      </c>
      <c r="N157" s="180">
        <v>1.5610000000000001E-2</v>
      </c>
      <c r="O157" s="180">
        <f>ROUND(E157*N157,2)</f>
        <v>8.61</v>
      </c>
      <c r="P157" s="180">
        <v>0</v>
      </c>
      <c r="Q157" s="180">
        <f>ROUND(E157*P157,2)</f>
        <v>0</v>
      </c>
      <c r="R157" s="182" t="s">
        <v>304</v>
      </c>
      <c r="S157" s="182" t="s">
        <v>218</v>
      </c>
      <c r="T157" s="183" t="s">
        <v>219</v>
      </c>
      <c r="U157" s="158">
        <v>0.29075000000000001</v>
      </c>
      <c r="V157" s="158">
        <f>ROUND(E157*U157,2)</f>
        <v>160.31</v>
      </c>
      <c r="W157" s="158"/>
      <c r="X157" s="158" t="s">
        <v>230</v>
      </c>
      <c r="Y157" s="158" t="s">
        <v>221</v>
      </c>
      <c r="Z157" s="148"/>
      <c r="AA157" s="148"/>
      <c r="AB157" s="148"/>
      <c r="AC157" s="148"/>
      <c r="AD157" s="148"/>
      <c r="AE157" s="148"/>
      <c r="AF157" s="148"/>
      <c r="AG157" s="148" t="s">
        <v>231</v>
      </c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ht="33.75" outlineLevel="1" x14ac:dyDescent="0.2">
      <c r="A158" s="169">
        <v>52</v>
      </c>
      <c r="B158" s="170" t="s">
        <v>420</v>
      </c>
      <c r="C158" s="185" t="s">
        <v>421</v>
      </c>
      <c r="D158" s="171" t="s">
        <v>264</v>
      </c>
      <c r="E158" s="172">
        <v>551.35</v>
      </c>
      <c r="F158" s="173"/>
      <c r="G158" s="174">
        <f>ROUND(E158*F158,2)</f>
        <v>0</v>
      </c>
      <c r="H158" s="173"/>
      <c r="I158" s="174">
        <f>ROUND(E158*H158,2)</f>
        <v>0</v>
      </c>
      <c r="J158" s="173"/>
      <c r="K158" s="174">
        <f>ROUND(E158*J158,2)</f>
        <v>0</v>
      </c>
      <c r="L158" s="174">
        <v>21</v>
      </c>
      <c r="M158" s="174">
        <f>G158*(1+L158/100)</f>
        <v>0</v>
      </c>
      <c r="N158" s="172">
        <v>7.6800000000000002E-3</v>
      </c>
      <c r="O158" s="172">
        <f>ROUND(E158*N158,2)</f>
        <v>4.2300000000000004</v>
      </c>
      <c r="P158" s="172">
        <v>0</v>
      </c>
      <c r="Q158" s="172">
        <f>ROUND(E158*P158,2)</f>
        <v>0</v>
      </c>
      <c r="R158" s="174" t="s">
        <v>258</v>
      </c>
      <c r="S158" s="174" t="s">
        <v>218</v>
      </c>
      <c r="T158" s="175" t="s">
        <v>219</v>
      </c>
      <c r="U158" s="158">
        <v>0.38100000000000001</v>
      </c>
      <c r="V158" s="158">
        <f>ROUND(E158*U158,2)</f>
        <v>210.06</v>
      </c>
      <c r="W158" s="158"/>
      <c r="X158" s="158" t="s">
        <v>230</v>
      </c>
      <c r="Y158" s="158" t="s">
        <v>221</v>
      </c>
      <c r="Z158" s="148"/>
      <c r="AA158" s="148"/>
      <c r="AB158" s="148"/>
      <c r="AC158" s="148"/>
      <c r="AD158" s="148"/>
      <c r="AE158" s="148"/>
      <c r="AF158" s="148"/>
      <c r="AG158" s="148" t="s">
        <v>231</v>
      </c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ht="22.5" outlineLevel="2" x14ac:dyDescent="0.2">
      <c r="A159" s="155"/>
      <c r="B159" s="156"/>
      <c r="C159" s="248" t="s">
        <v>422</v>
      </c>
      <c r="D159" s="249"/>
      <c r="E159" s="249"/>
      <c r="F159" s="249"/>
      <c r="G159" s="249"/>
      <c r="H159" s="158"/>
      <c r="I159" s="158"/>
      <c r="J159" s="158"/>
      <c r="K159" s="158"/>
      <c r="L159" s="158"/>
      <c r="M159" s="158"/>
      <c r="N159" s="157"/>
      <c r="O159" s="157"/>
      <c r="P159" s="157"/>
      <c r="Q159" s="157"/>
      <c r="R159" s="158"/>
      <c r="S159" s="158"/>
      <c r="T159" s="158"/>
      <c r="U159" s="158"/>
      <c r="V159" s="158"/>
      <c r="W159" s="158"/>
      <c r="X159" s="158"/>
      <c r="Y159" s="158"/>
      <c r="Z159" s="148"/>
      <c r="AA159" s="148"/>
      <c r="AB159" s="148"/>
      <c r="AC159" s="148"/>
      <c r="AD159" s="148"/>
      <c r="AE159" s="148"/>
      <c r="AF159" s="148"/>
      <c r="AG159" s="148" t="s">
        <v>224</v>
      </c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76" t="str">
        <f>C159</f>
        <v>vodorovných, šikmých, žebrových a klenutých a schodišťových konstrukcí, s nejnutnějším obroušením podkladu (pemzou apod.) a oprášením, s pomocným lešením o výšce podlahy do 1900 mm a pro zatížení do 1,5 kPa,</v>
      </c>
      <c r="BB159" s="148"/>
      <c r="BC159" s="148"/>
      <c r="BD159" s="148"/>
      <c r="BE159" s="148"/>
      <c r="BF159" s="148"/>
      <c r="BG159" s="148"/>
      <c r="BH159" s="148"/>
    </row>
    <row r="160" spans="1:60" outlineLevel="1" x14ac:dyDescent="0.2">
      <c r="A160" s="177">
        <v>53</v>
      </c>
      <c r="B160" s="178" t="s">
        <v>423</v>
      </c>
      <c r="C160" s="187" t="s">
        <v>424</v>
      </c>
      <c r="D160" s="179" t="s">
        <v>264</v>
      </c>
      <c r="E160" s="180">
        <v>551.35</v>
      </c>
      <c r="F160" s="181"/>
      <c r="G160" s="182">
        <f>ROUND(E160*F160,2)</f>
        <v>0</v>
      </c>
      <c r="H160" s="181"/>
      <c r="I160" s="182">
        <f>ROUND(E160*H160,2)</f>
        <v>0</v>
      </c>
      <c r="J160" s="181"/>
      <c r="K160" s="182">
        <f>ROUND(E160*J160,2)</f>
        <v>0</v>
      </c>
      <c r="L160" s="182">
        <v>21</v>
      </c>
      <c r="M160" s="182">
        <f>G160*(1+L160/100)</f>
        <v>0</v>
      </c>
      <c r="N160" s="180">
        <v>3.4000000000000002E-4</v>
      </c>
      <c r="O160" s="180">
        <f>ROUND(E160*N160,2)</f>
        <v>0.19</v>
      </c>
      <c r="P160" s="180">
        <v>0</v>
      </c>
      <c r="Q160" s="180">
        <f>ROUND(E160*P160,2)</f>
        <v>0</v>
      </c>
      <c r="R160" s="182" t="s">
        <v>258</v>
      </c>
      <c r="S160" s="182" t="s">
        <v>218</v>
      </c>
      <c r="T160" s="183" t="s">
        <v>219</v>
      </c>
      <c r="U160" s="158">
        <v>0.33</v>
      </c>
      <c r="V160" s="158">
        <f>ROUND(E160*U160,2)</f>
        <v>181.95</v>
      </c>
      <c r="W160" s="158"/>
      <c r="X160" s="158" t="s">
        <v>230</v>
      </c>
      <c r="Y160" s="158" t="s">
        <v>221</v>
      </c>
      <c r="Z160" s="148"/>
      <c r="AA160" s="148"/>
      <c r="AB160" s="148"/>
      <c r="AC160" s="148"/>
      <c r="AD160" s="148"/>
      <c r="AE160" s="148"/>
      <c r="AF160" s="148"/>
      <c r="AG160" s="148" t="s">
        <v>231</v>
      </c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1" x14ac:dyDescent="0.2">
      <c r="A161" s="177">
        <v>54</v>
      </c>
      <c r="B161" s="178" t="s">
        <v>425</v>
      </c>
      <c r="C161" s="187" t="s">
        <v>426</v>
      </c>
      <c r="D161" s="179" t="s">
        <v>276</v>
      </c>
      <c r="E161" s="180">
        <v>24.2</v>
      </c>
      <c r="F161" s="181"/>
      <c r="G161" s="182">
        <f>ROUND(E161*F161,2)</f>
        <v>0</v>
      </c>
      <c r="H161" s="181"/>
      <c r="I161" s="182">
        <f>ROUND(E161*H161,2)</f>
        <v>0</v>
      </c>
      <c r="J161" s="181"/>
      <c r="K161" s="182">
        <f>ROUND(E161*J161,2)</f>
        <v>0</v>
      </c>
      <c r="L161" s="182">
        <v>21</v>
      </c>
      <c r="M161" s="182">
        <f>G161*(1+L161/100)</f>
        <v>0</v>
      </c>
      <c r="N161" s="180">
        <v>3.7100000000000002E-3</v>
      </c>
      <c r="O161" s="180">
        <f>ROUND(E161*N161,2)</f>
        <v>0.09</v>
      </c>
      <c r="P161" s="180">
        <v>0</v>
      </c>
      <c r="Q161" s="180">
        <f>ROUND(E161*P161,2)</f>
        <v>0</v>
      </c>
      <c r="R161" s="182" t="s">
        <v>217</v>
      </c>
      <c r="S161" s="182" t="s">
        <v>218</v>
      </c>
      <c r="T161" s="183" t="s">
        <v>219</v>
      </c>
      <c r="U161" s="158">
        <v>0.19136</v>
      </c>
      <c r="V161" s="158">
        <f>ROUND(E161*U161,2)</f>
        <v>4.63</v>
      </c>
      <c r="W161" s="158"/>
      <c r="X161" s="158" t="s">
        <v>220</v>
      </c>
      <c r="Y161" s="158" t="s">
        <v>221</v>
      </c>
      <c r="Z161" s="148"/>
      <c r="AA161" s="148"/>
      <c r="AB161" s="148"/>
      <c r="AC161" s="148"/>
      <c r="AD161" s="148"/>
      <c r="AE161" s="148"/>
      <c r="AF161" s="148"/>
      <c r="AG161" s="148" t="s">
        <v>222</v>
      </c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ht="33.75" outlineLevel="1" x14ac:dyDescent="0.2">
      <c r="A162" s="169">
        <v>55</v>
      </c>
      <c r="B162" s="170" t="s">
        <v>427</v>
      </c>
      <c r="C162" s="185" t="s">
        <v>428</v>
      </c>
      <c r="D162" s="171" t="s">
        <v>341</v>
      </c>
      <c r="E162" s="172">
        <v>2</v>
      </c>
      <c r="F162" s="173"/>
      <c r="G162" s="174">
        <f>ROUND(E162*F162,2)</f>
        <v>0</v>
      </c>
      <c r="H162" s="173"/>
      <c r="I162" s="174">
        <f>ROUND(E162*H162,2)</f>
        <v>0</v>
      </c>
      <c r="J162" s="173"/>
      <c r="K162" s="174">
        <f>ROUND(E162*J162,2)</f>
        <v>0</v>
      </c>
      <c r="L162" s="174">
        <v>21</v>
      </c>
      <c r="M162" s="174">
        <f>G162*(1+L162/100)</f>
        <v>0</v>
      </c>
      <c r="N162" s="172">
        <v>3.5619999999999999E-2</v>
      </c>
      <c r="O162" s="172">
        <f>ROUND(E162*N162,2)</f>
        <v>7.0000000000000007E-2</v>
      </c>
      <c r="P162" s="172">
        <v>0</v>
      </c>
      <c r="Q162" s="172">
        <f>ROUND(E162*P162,2)</f>
        <v>0</v>
      </c>
      <c r="R162" s="174" t="s">
        <v>304</v>
      </c>
      <c r="S162" s="174" t="s">
        <v>218</v>
      </c>
      <c r="T162" s="175" t="s">
        <v>219</v>
      </c>
      <c r="U162" s="158">
        <v>0.88292999999999999</v>
      </c>
      <c r="V162" s="158">
        <f>ROUND(E162*U162,2)</f>
        <v>1.77</v>
      </c>
      <c r="W162" s="158"/>
      <c r="X162" s="158" t="s">
        <v>230</v>
      </c>
      <c r="Y162" s="158" t="s">
        <v>221</v>
      </c>
      <c r="Z162" s="148"/>
      <c r="AA162" s="148"/>
      <c r="AB162" s="148"/>
      <c r="AC162" s="148"/>
      <c r="AD162" s="148"/>
      <c r="AE162" s="148"/>
      <c r="AF162" s="148"/>
      <c r="AG162" s="148" t="s">
        <v>231</v>
      </c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2" x14ac:dyDescent="0.2">
      <c r="A163" s="155"/>
      <c r="B163" s="156"/>
      <c r="C163" s="248" t="s">
        <v>429</v>
      </c>
      <c r="D163" s="249"/>
      <c r="E163" s="249"/>
      <c r="F163" s="249"/>
      <c r="G163" s="249"/>
      <c r="H163" s="158"/>
      <c r="I163" s="158"/>
      <c r="J163" s="158"/>
      <c r="K163" s="158"/>
      <c r="L163" s="158"/>
      <c r="M163" s="158"/>
      <c r="N163" s="157"/>
      <c r="O163" s="157"/>
      <c r="P163" s="157"/>
      <c r="Q163" s="157"/>
      <c r="R163" s="158"/>
      <c r="S163" s="158"/>
      <c r="T163" s="158"/>
      <c r="U163" s="158"/>
      <c r="V163" s="158"/>
      <c r="W163" s="158"/>
      <c r="X163" s="158"/>
      <c r="Y163" s="158"/>
      <c r="Z163" s="148"/>
      <c r="AA163" s="148"/>
      <c r="AB163" s="148"/>
      <c r="AC163" s="148"/>
      <c r="AD163" s="148"/>
      <c r="AE163" s="148"/>
      <c r="AF163" s="148"/>
      <c r="AG163" s="148" t="s">
        <v>224</v>
      </c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76" t="str">
        <f>C163</f>
        <v>jakoukoliv maltou, z pomocného pracovního lešení o výšce podlahy do 1900 mm a pro zatížení do 1,5 kPa,</v>
      </c>
      <c r="BB163" s="148"/>
      <c r="BC163" s="148"/>
      <c r="BD163" s="148"/>
      <c r="BE163" s="148"/>
      <c r="BF163" s="148"/>
      <c r="BG163" s="148"/>
      <c r="BH163" s="148"/>
    </row>
    <row r="164" spans="1:60" ht="33.75" outlineLevel="1" x14ac:dyDescent="0.2">
      <c r="A164" s="177">
        <v>56</v>
      </c>
      <c r="B164" s="178" t="s">
        <v>430</v>
      </c>
      <c r="C164" s="187" t="s">
        <v>431</v>
      </c>
      <c r="D164" s="179" t="s">
        <v>264</v>
      </c>
      <c r="E164" s="180">
        <v>1326.3520000000001</v>
      </c>
      <c r="F164" s="181"/>
      <c r="G164" s="182">
        <f>ROUND(E164*F164,2)</f>
        <v>0</v>
      </c>
      <c r="H164" s="181"/>
      <c r="I164" s="182">
        <f>ROUND(E164*H164,2)</f>
        <v>0</v>
      </c>
      <c r="J164" s="181"/>
      <c r="K164" s="182">
        <f>ROUND(E164*J164,2)</f>
        <v>0</v>
      </c>
      <c r="L164" s="182">
        <v>21</v>
      </c>
      <c r="M164" s="182">
        <f>G164*(1+L164/100)</f>
        <v>0</v>
      </c>
      <c r="N164" s="180">
        <v>1.038E-2</v>
      </c>
      <c r="O164" s="180">
        <f>ROUND(E164*N164,2)</f>
        <v>13.77</v>
      </c>
      <c r="P164" s="180">
        <v>0</v>
      </c>
      <c r="Q164" s="180">
        <f>ROUND(E164*P164,2)</f>
        <v>0</v>
      </c>
      <c r="R164" s="182" t="s">
        <v>304</v>
      </c>
      <c r="S164" s="182" t="s">
        <v>218</v>
      </c>
      <c r="T164" s="183" t="s">
        <v>219</v>
      </c>
      <c r="U164" s="158">
        <v>0.33688000000000001</v>
      </c>
      <c r="V164" s="158">
        <f>ROUND(E164*U164,2)</f>
        <v>446.82</v>
      </c>
      <c r="W164" s="158"/>
      <c r="X164" s="158" t="s">
        <v>230</v>
      </c>
      <c r="Y164" s="158" t="s">
        <v>221</v>
      </c>
      <c r="Z164" s="148"/>
      <c r="AA164" s="148"/>
      <c r="AB164" s="148"/>
      <c r="AC164" s="148"/>
      <c r="AD164" s="148"/>
      <c r="AE164" s="148"/>
      <c r="AF164" s="148"/>
      <c r="AG164" s="148" t="s">
        <v>231</v>
      </c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ht="33.75" outlineLevel="1" x14ac:dyDescent="0.2">
      <c r="A165" s="177">
        <v>57</v>
      </c>
      <c r="B165" s="178" t="s">
        <v>432</v>
      </c>
      <c r="C165" s="187" t="s">
        <v>433</v>
      </c>
      <c r="D165" s="179" t="s">
        <v>264</v>
      </c>
      <c r="E165" s="180">
        <v>621.23800000000006</v>
      </c>
      <c r="F165" s="181"/>
      <c r="G165" s="182">
        <f>ROUND(E165*F165,2)</f>
        <v>0</v>
      </c>
      <c r="H165" s="181"/>
      <c r="I165" s="182">
        <f>ROUND(E165*H165,2)</f>
        <v>0</v>
      </c>
      <c r="J165" s="181"/>
      <c r="K165" s="182">
        <f>ROUND(E165*J165,2)</f>
        <v>0</v>
      </c>
      <c r="L165" s="182">
        <v>21</v>
      </c>
      <c r="M165" s="182">
        <f>G165*(1+L165/100)</f>
        <v>0</v>
      </c>
      <c r="N165" s="180">
        <v>3.9210000000000002E-2</v>
      </c>
      <c r="O165" s="180">
        <f>ROUND(E165*N165,2)</f>
        <v>24.36</v>
      </c>
      <c r="P165" s="180">
        <v>0</v>
      </c>
      <c r="Q165" s="180">
        <f>ROUND(E165*P165,2)</f>
        <v>0</v>
      </c>
      <c r="R165" s="182" t="s">
        <v>258</v>
      </c>
      <c r="S165" s="182" t="s">
        <v>218</v>
      </c>
      <c r="T165" s="183" t="s">
        <v>219</v>
      </c>
      <c r="U165" s="158">
        <v>0.39600000000000002</v>
      </c>
      <c r="V165" s="158">
        <f>ROUND(E165*U165,2)</f>
        <v>246.01</v>
      </c>
      <c r="W165" s="158"/>
      <c r="X165" s="158" t="s">
        <v>230</v>
      </c>
      <c r="Y165" s="158" t="s">
        <v>221</v>
      </c>
      <c r="Z165" s="148"/>
      <c r="AA165" s="148"/>
      <c r="AB165" s="148"/>
      <c r="AC165" s="148"/>
      <c r="AD165" s="148"/>
      <c r="AE165" s="148"/>
      <c r="AF165" s="148"/>
      <c r="AG165" s="148" t="s">
        <v>231</v>
      </c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ht="33.75" outlineLevel="1" x14ac:dyDescent="0.2">
      <c r="A166" s="169">
        <v>58</v>
      </c>
      <c r="B166" s="170" t="s">
        <v>434</v>
      </c>
      <c r="C166" s="185" t="s">
        <v>435</v>
      </c>
      <c r="D166" s="171" t="s">
        <v>264</v>
      </c>
      <c r="E166" s="172">
        <v>121.10599999999999</v>
      </c>
      <c r="F166" s="173"/>
      <c r="G166" s="174">
        <f>ROUND(E166*F166,2)</f>
        <v>0</v>
      </c>
      <c r="H166" s="173"/>
      <c r="I166" s="174">
        <f>ROUND(E166*H166,2)</f>
        <v>0</v>
      </c>
      <c r="J166" s="173"/>
      <c r="K166" s="174">
        <f>ROUND(E166*J166,2)</f>
        <v>0</v>
      </c>
      <c r="L166" s="174">
        <v>21</v>
      </c>
      <c r="M166" s="174">
        <f>G166*(1+L166/100)</f>
        <v>0</v>
      </c>
      <c r="N166" s="172">
        <v>4.4600000000000004E-3</v>
      </c>
      <c r="O166" s="172">
        <f>ROUND(E166*N166,2)</f>
        <v>0.54</v>
      </c>
      <c r="P166" s="172">
        <v>0</v>
      </c>
      <c r="Q166" s="172">
        <f>ROUND(E166*P166,2)</f>
        <v>0</v>
      </c>
      <c r="R166" s="174" t="s">
        <v>258</v>
      </c>
      <c r="S166" s="174" t="s">
        <v>218</v>
      </c>
      <c r="T166" s="175" t="s">
        <v>219</v>
      </c>
      <c r="U166" s="158">
        <v>0.25115999999999999</v>
      </c>
      <c r="V166" s="158">
        <f>ROUND(E166*U166,2)</f>
        <v>30.42</v>
      </c>
      <c r="W166" s="158"/>
      <c r="X166" s="158" t="s">
        <v>230</v>
      </c>
      <c r="Y166" s="158" t="s">
        <v>221</v>
      </c>
      <c r="Z166" s="148"/>
      <c r="AA166" s="148"/>
      <c r="AB166" s="148"/>
      <c r="AC166" s="148"/>
      <c r="AD166" s="148"/>
      <c r="AE166" s="148"/>
      <c r="AF166" s="148"/>
      <c r="AG166" s="148" t="s">
        <v>231</v>
      </c>
      <c r="AH166" s="148"/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ht="22.5" outlineLevel="2" x14ac:dyDescent="0.2">
      <c r="A167" s="155"/>
      <c r="B167" s="156"/>
      <c r="C167" s="248" t="s">
        <v>436</v>
      </c>
      <c r="D167" s="249"/>
      <c r="E167" s="249"/>
      <c r="F167" s="249"/>
      <c r="G167" s="249"/>
      <c r="H167" s="158"/>
      <c r="I167" s="158"/>
      <c r="J167" s="158"/>
      <c r="K167" s="158"/>
      <c r="L167" s="158"/>
      <c r="M167" s="158"/>
      <c r="N167" s="157"/>
      <c r="O167" s="157"/>
      <c r="P167" s="157"/>
      <c r="Q167" s="157"/>
      <c r="R167" s="158"/>
      <c r="S167" s="158"/>
      <c r="T167" s="158"/>
      <c r="U167" s="158"/>
      <c r="V167" s="158"/>
      <c r="W167" s="158"/>
      <c r="X167" s="158"/>
      <c r="Y167" s="158"/>
      <c r="Z167" s="148"/>
      <c r="AA167" s="148"/>
      <c r="AB167" s="148"/>
      <c r="AC167" s="148"/>
      <c r="AD167" s="148"/>
      <c r="AE167" s="148"/>
      <c r="AF167" s="148"/>
      <c r="AG167" s="148" t="s">
        <v>224</v>
      </c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76" t="str">
        <f>C167</f>
        <v>na rovném povrchu vnitřních stěn, pilířů, svislých panelových konstrukcí, s nejnutnějším obroušením podkladu (pemzou apod.) a oprášením,</v>
      </c>
      <c r="BB167" s="148"/>
      <c r="BC167" s="148"/>
      <c r="BD167" s="148"/>
      <c r="BE167" s="148"/>
      <c r="BF167" s="148"/>
      <c r="BG167" s="148"/>
      <c r="BH167" s="148"/>
    </row>
    <row r="168" spans="1:60" outlineLevel="2" x14ac:dyDescent="0.2">
      <c r="A168" s="155"/>
      <c r="B168" s="156"/>
      <c r="C168" s="186" t="s">
        <v>437</v>
      </c>
      <c r="D168" s="159"/>
      <c r="E168" s="160">
        <v>121.11</v>
      </c>
      <c r="F168" s="158"/>
      <c r="G168" s="158"/>
      <c r="H168" s="158"/>
      <c r="I168" s="158"/>
      <c r="J168" s="158"/>
      <c r="K168" s="158"/>
      <c r="L168" s="158"/>
      <c r="M168" s="158"/>
      <c r="N168" s="157"/>
      <c r="O168" s="157"/>
      <c r="P168" s="157"/>
      <c r="Q168" s="157"/>
      <c r="R168" s="158"/>
      <c r="S168" s="158"/>
      <c r="T168" s="158"/>
      <c r="U168" s="158"/>
      <c r="V168" s="158"/>
      <c r="W168" s="158"/>
      <c r="X168" s="158"/>
      <c r="Y168" s="158"/>
      <c r="Z168" s="148"/>
      <c r="AA168" s="148"/>
      <c r="AB168" s="148"/>
      <c r="AC168" s="148"/>
      <c r="AD168" s="148"/>
      <c r="AE168" s="148"/>
      <c r="AF168" s="148"/>
      <c r="AG168" s="148" t="s">
        <v>226</v>
      </c>
      <c r="AH168" s="148">
        <v>0</v>
      </c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ht="33.75" outlineLevel="1" x14ac:dyDescent="0.2">
      <c r="A169" s="169">
        <v>59</v>
      </c>
      <c r="B169" s="170" t="s">
        <v>438</v>
      </c>
      <c r="C169" s="185" t="s">
        <v>439</v>
      </c>
      <c r="D169" s="171" t="s">
        <v>264</v>
      </c>
      <c r="E169" s="172">
        <v>540.72199999999998</v>
      </c>
      <c r="F169" s="173"/>
      <c r="G169" s="174">
        <f>ROUND(E169*F169,2)</f>
        <v>0</v>
      </c>
      <c r="H169" s="173"/>
      <c r="I169" s="174">
        <f>ROUND(E169*H169,2)</f>
        <v>0</v>
      </c>
      <c r="J169" s="173"/>
      <c r="K169" s="174">
        <f>ROUND(E169*J169,2)</f>
        <v>0</v>
      </c>
      <c r="L169" s="174">
        <v>21</v>
      </c>
      <c r="M169" s="174">
        <f>G169*(1+L169/100)</f>
        <v>0</v>
      </c>
      <c r="N169" s="172">
        <v>3.5700000000000003E-2</v>
      </c>
      <c r="O169" s="172">
        <f>ROUND(E169*N169,2)</f>
        <v>19.3</v>
      </c>
      <c r="P169" s="172">
        <v>0</v>
      </c>
      <c r="Q169" s="172">
        <f>ROUND(E169*P169,2)</f>
        <v>0</v>
      </c>
      <c r="R169" s="174" t="s">
        <v>258</v>
      </c>
      <c r="S169" s="174" t="s">
        <v>218</v>
      </c>
      <c r="T169" s="175" t="s">
        <v>219</v>
      </c>
      <c r="U169" s="158">
        <v>0.93069999999999997</v>
      </c>
      <c r="V169" s="158">
        <f>ROUND(E169*U169,2)</f>
        <v>503.25</v>
      </c>
      <c r="W169" s="158"/>
      <c r="X169" s="158" t="s">
        <v>230</v>
      </c>
      <c r="Y169" s="158" t="s">
        <v>221</v>
      </c>
      <c r="Z169" s="148"/>
      <c r="AA169" s="148"/>
      <c r="AB169" s="148"/>
      <c r="AC169" s="148"/>
      <c r="AD169" s="148"/>
      <c r="AE169" s="148"/>
      <c r="AF169" s="148"/>
      <c r="AG169" s="148" t="s">
        <v>231</v>
      </c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2" x14ac:dyDescent="0.2">
      <c r="A170" s="155"/>
      <c r="B170" s="156"/>
      <c r="C170" s="248" t="s">
        <v>440</v>
      </c>
      <c r="D170" s="249"/>
      <c r="E170" s="249"/>
      <c r="F170" s="249"/>
      <c r="G170" s="249"/>
      <c r="H170" s="158"/>
      <c r="I170" s="158"/>
      <c r="J170" s="158"/>
      <c r="K170" s="158"/>
      <c r="L170" s="158"/>
      <c r="M170" s="158"/>
      <c r="N170" s="157"/>
      <c r="O170" s="157"/>
      <c r="P170" s="157"/>
      <c r="Q170" s="157"/>
      <c r="R170" s="158"/>
      <c r="S170" s="158"/>
      <c r="T170" s="158"/>
      <c r="U170" s="158"/>
      <c r="V170" s="158"/>
      <c r="W170" s="158"/>
      <c r="X170" s="158"/>
      <c r="Y170" s="158"/>
      <c r="Z170" s="148"/>
      <c r="AA170" s="148"/>
      <c r="AB170" s="148"/>
      <c r="AC170" s="148"/>
      <c r="AD170" s="148"/>
      <c r="AE170" s="148"/>
      <c r="AF170" s="148"/>
      <c r="AG170" s="148" t="s">
        <v>224</v>
      </c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outlineLevel="1" x14ac:dyDescent="0.2">
      <c r="A171" s="169">
        <v>60</v>
      </c>
      <c r="B171" s="170" t="s">
        <v>441</v>
      </c>
      <c r="C171" s="185" t="s">
        <v>442</v>
      </c>
      <c r="D171" s="171" t="s">
        <v>264</v>
      </c>
      <c r="E171" s="172">
        <v>910.654</v>
      </c>
      <c r="F171" s="173"/>
      <c r="G171" s="174">
        <f>ROUND(E171*F171,2)</f>
        <v>0</v>
      </c>
      <c r="H171" s="173"/>
      <c r="I171" s="174">
        <f>ROUND(E171*H171,2)</f>
        <v>0</v>
      </c>
      <c r="J171" s="173"/>
      <c r="K171" s="174">
        <f>ROUND(E171*J171,2)</f>
        <v>0</v>
      </c>
      <c r="L171" s="174">
        <v>21</v>
      </c>
      <c r="M171" s="174">
        <f>G171*(1+L171/100)</f>
        <v>0</v>
      </c>
      <c r="N171" s="172">
        <v>3.4000000000000002E-4</v>
      </c>
      <c r="O171" s="172">
        <f>ROUND(E171*N171,2)</f>
        <v>0.31</v>
      </c>
      <c r="P171" s="172">
        <v>0</v>
      </c>
      <c r="Q171" s="172">
        <f>ROUND(E171*P171,2)</f>
        <v>0</v>
      </c>
      <c r="R171" s="174" t="s">
        <v>258</v>
      </c>
      <c r="S171" s="174" t="s">
        <v>218</v>
      </c>
      <c r="T171" s="175" t="s">
        <v>219</v>
      </c>
      <c r="U171" s="158">
        <v>0.24</v>
      </c>
      <c r="V171" s="158">
        <f>ROUND(E171*U171,2)</f>
        <v>218.56</v>
      </c>
      <c r="W171" s="158"/>
      <c r="X171" s="158" t="s">
        <v>230</v>
      </c>
      <c r="Y171" s="158" t="s">
        <v>221</v>
      </c>
      <c r="Z171" s="148"/>
      <c r="AA171" s="148"/>
      <c r="AB171" s="148"/>
      <c r="AC171" s="148"/>
      <c r="AD171" s="148"/>
      <c r="AE171" s="148"/>
      <c r="AF171" s="148"/>
      <c r="AG171" s="148" t="s">
        <v>231</v>
      </c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2" x14ac:dyDescent="0.2">
      <c r="A172" s="155"/>
      <c r="B172" s="156"/>
      <c r="C172" s="248" t="s">
        <v>443</v>
      </c>
      <c r="D172" s="249"/>
      <c r="E172" s="249"/>
      <c r="F172" s="249"/>
      <c r="G172" s="249"/>
      <c r="H172" s="158"/>
      <c r="I172" s="158"/>
      <c r="J172" s="158"/>
      <c r="K172" s="158"/>
      <c r="L172" s="158"/>
      <c r="M172" s="158"/>
      <c r="N172" s="157"/>
      <c r="O172" s="157"/>
      <c r="P172" s="157"/>
      <c r="Q172" s="157"/>
      <c r="R172" s="158"/>
      <c r="S172" s="158"/>
      <c r="T172" s="158"/>
      <c r="U172" s="158"/>
      <c r="V172" s="158"/>
      <c r="W172" s="158"/>
      <c r="X172" s="158"/>
      <c r="Y172" s="158"/>
      <c r="Z172" s="148"/>
      <c r="AA172" s="148"/>
      <c r="AB172" s="148"/>
      <c r="AC172" s="148"/>
      <c r="AD172" s="148"/>
      <c r="AE172" s="148"/>
      <c r="AF172" s="148"/>
      <c r="AG172" s="148" t="s">
        <v>224</v>
      </c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1" x14ac:dyDescent="0.2">
      <c r="A173" s="177">
        <v>61</v>
      </c>
      <c r="B173" s="178" t="s">
        <v>444</v>
      </c>
      <c r="C173" s="187" t="s">
        <v>445</v>
      </c>
      <c r="D173" s="179" t="s">
        <v>446</v>
      </c>
      <c r="E173" s="180">
        <v>1</v>
      </c>
      <c r="F173" s="181"/>
      <c r="G173" s="182">
        <f>ROUND(E173*F173,2)</f>
        <v>0</v>
      </c>
      <c r="H173" s="181"/>
      <c r="I173" s="182">
        <f>ROUND(E173*H173,2)</f>
        <v>0</v>
      </c>
      <c r="J173" s="181"/>
      <c r="K173" s="182">
        <f>ROUND(E173*J173,2)</f>
        <v>0</v>
      </c>
      <c r="L173" s="182">
        <v>21</v>
      </c>
      <c r="M173" s="182">
        <f>G173*(1+L173/100)</f>
        <v>0</v>
      </c>
      <c r="N173" s="180">
        <v>5.0549999999999998E-2</v>
      </c>
      <c r="O173" s="180">
        <f>ROUND(E173*N173,2)</f>
        <v>0.05</v>
      </c>
      <c r="P173" s="180">
        <v>0</v>
      </c>
      <c r="Q173" s="180">
        <f>ROUND(E173*P173,2)</f>
        <v>0</v>
      </c>
      <c r="R173" s="182"/>
      <c r="S173" s="182" t="s">
        <v>320</v>
      </c>
      <c r="T173" s="183" t="s">
        <v>219</v>
      </c>
      <c r="U173" s="158">
        <v>1.11846</v>
      </c>
      <c r="V173" s="158">
        <f>ROUND(E173*U173,2)</f>
        <v>1.1200000000000001</v>
      </c>
      <c r="W173" s="158"/>
      <c r="X173" s="158" t="s">
        <v>230</v>
      </c>
      <c r="Y173" s="158" t="s">
        <v>221</v>
      </c>
      <c r="Z173" s="148"/>
      <c r="AA173" s="148"/>
      <c r="AB173" s="148"/>
      <c r="AC173" s="148"/>
      <c r="AD173" s="148"/>
      <c r="AE173" s="148"/>
      <c r="AF173" s="148"/>
      <c r="AG173" s="148" t="s">
        <v>231</v>
      </c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x14ac:dyDescent="0.2">
      <c r="A174" s="162" t="s">
        <v>212</v>
      </c>
      <c r="B174" s="163" t="s">
        <v>115</v>
      </c>
      <c r="C174" s="184" t="s">
        <v>116</v>
      </c>
      <c r="D174" s="164"/>
      <c r="E174" s="165"/>
      <c r="F174" s="166"/>
      <c r="G174" s="166">
        <f>SUMIF(AG175:AG189,"&lt;&gt;NOR",G175:G189)</f>
        <v>0</v>
      </c>
      <c r="H174" s="166"/>
      <c r="I174" s="166">
        <f>SUM(I175:I189)</f>
        <v>0</v>
      </c>
      <c r="J174" s="166"/>
      <c r="K174" s="166">
        <f>SUM(K175:K189)</f>
        <v>0</v>
      </c>
      <c r="L174" s="166"/>
      <c r="M174" s="166">
        <f>SUM(M175:M189)</f>
        <v>0</v>
      </c>
      <c r="N174" s="165"/>
      <c r="O174" s="165">
        <f>SUM(O175:O189)</f>
        <v>0.72000000000000008</v>
      </c>
      <c r="P174" s="165"/>
      <c r="Q174" s="165">
        <f>SUM(Q175:Q189)</f>
        <v>0</v>
      </c>
      <c r="R174" s="166"/>
      <c r="S174" s="166"/>
      <c r="T174" s="167"/>
      <c r="U174" s="161"/>
      <c r="V174" s="161">
        <f>SUM(V175:V189)</f>
        <v>74.150000000000006</v>
      </c>
      <c r="W174" s="161"/>
      <c r="X174" s="161"/>
      <c r="Y174" s="161"/>
      <c r="AG174" t="s">
        <v>213</v>
      </c>
    </row>
    <row r="175" spans="1:60" ht="45" outlineLevel="1" x14ac:dyDescent="0.2">
      <c r="A175" s="169">
        <v>62</v>
      </c>
      <c r="B175" s="170" t="s">
        <v>447</v>
      </c>
      <c r="C175" s="185" t="s">
        <v>448</v>
      </c>
      <c r="D175" s="171" t="s">
        <v>264</v>
      </c>
      <c r="E175" s="172">
        <v>2.34</v>
      </c>
      <c r="F175" s="173"/>
      <c r="G175" s="174">
        <f>ROUND(E175*F175,2)</f>
        <v>0</v>
      </c>
      <c r="H175" s="173"/>
      <c r="I175" s="174">
        <f>ROUND(E175*H175,2)</f>
        <v>0</v>
      </c>
      <c r="J175" s="173"/>
      <c r="K175" s="174">
        <f>ROUND(E175*J175,2)</f>
        <v>0</v>
      </c>
      <c r="L175" s="174">
        <v>21</v>
      </c>
      <c r="M175" s="174">
        <f>G175*(1+L175/100)</f>
        <v>0</v>
      </c>
      <c r="N175" s="172">
        <v>1.111E-2</v>
      </c>
      <c r="O175" s="172">
        <f>ROUND(E175*N175,2)</f>
        <v>0.03</v>
      </c>
      <c r="P175" s="172">
        <v>0</v>
      </c>
      <c r="Q175" s="172">
        <f>ROUND(E175*P175,2)</f>
        <v>0</v>
      </c>
      <c r="R175" s="174" t="s">
        <v>258</v>
      </c>
      <c r="S175" s="174" t="s">
        <v>218</v>
      </c>
      <c r="T175" s="175" t="s">
        <v>219</v>
      </c>
      <c r="U175" s="158">
        <v>0.85699999999999998</v>
      </c>
      <c r="V175" s="158">
        <f>ROUND(E175*U175,2)</f>
        <v>2.0099999999999998</v>
      </c>
      <c r="W175" s="158"/>
      <c r="X175" s="158" t="s">
        <v>230</v>
      </c>
      <c r="Y175" s="158" t="s">
        <v>221</v>
      </c>
      <c r="Z175" s="148"/>
      <c r="AA175" s="148"/>
      <c r="AB175" s="148"/>
      <c r="AC175" s="148"/>
      <c r="AD175" s="148"/>
      <c r="AE175" s="148"/>
      <c r="AF175" s="148"/>
      <c r="AG175" s="148" t="s">
        <v>231</v>
      </c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ht="22.5" outlineLevel="2" x14ac:dyDescent="0.2">
      <c r="A176" s="155"/>
      <c r="B176" s="156"/>
      <c r="C176" s="248" t="s">
        <v>449</v>
      </c>
      <c r="D176" s="249"/>
      <c r="E176" s="249"/>
      <c r="F176" s="249"/>
      <c r="G176" s="249"/>
      <c r="H176" s="158"/>
      <c r="I176" s="158"/>
      <c r="J176" s="158"/>
      <c r="K176" s="158"/>
      <c r="L176" s="158"/>
      <c r="M176" s="158"/>
      <c r="N176" s="157"/>
      <c r="O176" s="157"/>
      <c r="P176" s="157"/>
      <c r="Q176" s="157"/>
      <c r="R176" s="158"/>
      <c r="S176" s="158"/>
      <c r="T176" s="158"/>
      <c r="U176" s="158"/>
      <c r="V176" s="158"/>
      <c r="W176" s="158"/>
      <c r="X176" s="158"/>
      <c r="Y176" s="158"/>
      <c r="Z176" s="148"/>
      <c r="AA176" s="148"/>
      <c r="AB176" s="148"/>
      <c r="AC176" s="148"/>
      <c r="AD176" s="148"/>
      <c r="AE176" s="148"/>
      <c r="AF176" s="148"/>
      <c r="AG176" s="148" t="s">
        <v>224</v>
      </c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76" t="str">
        <f>C176</f>
        <v>nanesení lepicího tmelu na izolační desky, nalepení desek, zajištění talířovými hmoždinkami (6 ks/m2), přebroušení desek, natažení stěrky, vtlačení výztužné tkaniny, přehlazení stěrky. Další vrstvy podle popisu položky. Včetně rohových lišt na hranách budov.</v>
      </c>
      <c r="BB176" s="148"/>
      <c r="BC176" s="148"/>
      <c r="BD176" s="148"/>
      <c r="BE176" s="148"/>
      <c r="BF176" s="148"/>
      <c r="BG176" s="148"/>
      <c r="BH176" s="148"/>
    </row>
    <row r="177" spans="1:60" ht="45" outlineLevel="1" x14ac:dyDescent="0.2">
      <c r="A177" s="169">
        <v>63</v>
      </c>
      <c r="B177" s="170" t="s">
        <v>450</v>
      </c>
      <c r="C177" s="185" t="s">
        <v>451</v>
      </c>
      <c r="D177" s="171" t="s">
        <v>264</v>
      </c>
      <c r="E177" s="172">
        <v>29.347000000000001</v>
      </c>
      <c r="F177" s="173"/>
      <c r="G177" s="174">
        <f>ROUND(E177*F177,2)</f>
        <v>0</v>
      </c>
      <c r="H177" s="173"/>
      <c r="I177" s="174">
        <f>ROUND(E177*H177,2)</f>
        <v>0</v>
      </c>
      <c r="J177" s="173"/>
      <c r="K177" s="174">
        <f>ROUND(E177*J177,2)</f>
        <v>0</v>
      </c>
      <c r="L177" s="174">
        <v>21</v>
      </c>
      <c r="M177" s="174">
        <f>G177*(1+L177/100)</f>
        <v>0</v>
      </c>
      <c r="N177" s="172">
        <v>1.304E-2</v>
      </c>
      <c r="O177" s="172">
        <f>ROUND(E177*N177,2)</f>
        <v>0.38</v>
      </c>
      <c r="P177" s="172">
        <v>0</v>
      </c>
      <c r="Q177" s="172">
        <f>ROUND(E177*P177,2)</f>
        <v>0</v>
      </c>
      <c r="R177" s="174" t="s">
        <v>258</v>
      </c>
      <c r="S177" s="174" t="s">
        <v>218</v>
      </c>
      <c r="T177" s="175" t="s">
        <v>219</v>
      </c>
      <c r="U177" s="158">
        <v>1.2558</v>
      </c>
      <c r="V177" s="158">
        <f>ROUND(E177*U177,2)</f>
        <v>36.85</v>
      </c>
      <c r="W177" s="158"/>
      <c r="X177" s="158" t="s">
        <v>230</v>
      </c>
      <c r="Y177" s="158" t="s">
        <v>221</v>
      </c>
      <c r="Z177" s="148"/>
      <c r="AA177" s="148"/>
      <c r="AB177" s="148"/>
      <c r="AC177" s="148"/>
      <c r="AD177" s="148"/>
      <c r="AE177" s="148"/>
      <c r="AF177" s="148"/>
      <c r="AG177" s="148" t="s">
        <v>231</v>
      </c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ht="33.75" outlineLevel="2" x14ac:dyDescent="0.2">
      <c r="A178" s="155"/>
      <c r="B178" s="156"/>
      <c r="C178" s="248" t="s">
        <v>452</v>
      </c>
      <c r="D178" s="249"/>
      <c r="E178" s="249"/>
      <c r="F178" s="249"/>
      <c r="G178" s="249"/>
      <c r="H178" s="158"/>
      <c r="I178" s="158"/>
      <c r="J178" s="158"/>
      <c r="K178" s="158"/>
      <c r="L178" s="158"/>
      <c r="M178" s="158"/>
      <c r="N178" s="157"/>
      <c r="O178" s="157"/>
      <c r="P178" s="157"/>
      <c r="Q178" s="157"/>
      <c r="R178" s="158"/>
      <c r="S178" s="158"/>
      <c r="T178" s="158"/>
      <c r="U178" s="158"/>
      <c r="V178" s="158"/>
      <c r="W178" s="158"/>
      <c r="X178" s="158"/>
      <c r="Y178" s="158"/>
      <c r="Z178" s="148"/>
      <c r="AA178" s="148"/>
      <c r="AB178" s="148"/>
      <c r="AC178" s="148"/>
      <c r="AD178" s="148"/>
      <c r="AE178" s="148"/>
      <c r="AF178" s="148"/>
      <c r="AG178" s="148" t="s">
        <v>224</v>
      </c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76" t="str">
        <f>C178</f>
        <v>nanesení lepicího tmelu na izolační desky, nalepení desek, zajištění talířovými hmoždinkami (6 ks/m2), přebroušení desek EPS, nebo kašírování u minerálních desek, natažení stěrky, vtlačení výztužné tkaniny, přehlazení stěrky. Další vrstvy podle popisu položky. Včetně rohových lišt na hranách budov.</v>
      </c>
      <c r="BB178" s="148"/>
      <c r="BC178" s="148"/>
      <c r="BD178" s="148"/>
      <c r="BE178" s="148"/>
      <c r="BF178" s="148"/>
      <c r="BG178" s="148"/>
      <c r="BH178" s="148"/>
    </row>
    <row r="179" spans="1:60" outlineLevel="2" x14ac:dyDescent="0.2">
      <c r="A179" s="155"/>
      <c r="B179" s="156"/>
      <c r="C179" s="186" t="s">
        <v>453</v>
      </c>
      <c r="D179" s="159"/>
      <c r="E179" s="160">
        <v>33.479999999999997</v>
      </c>
      <c r="F179" s="158"/>
      <c r="G179" s="158"/>
      <c r="H179" s="158"/>
      <c r="I179" s="158"/>
      <c r="J179" s="158"/>
      <c r="K179" s="158"/>
      <c r="L179" s="158"/>
      <c r="M179" s="158"/>
      <c r="N179" s="157"/>
      <c r="O179" s="157"/>
      <c r="P179" s="157"/>
      <c r="Q179" s="157"/>
      <c r="R179" s="158"/>
      <c r="S179" s="158"/>
      <c r="T179" s="158"/>
      <c r="U179" s="158"/>
      <c r="V179" s="158"/>
      <c r="W179" s="158"/>
      <c r="X179" s="158"/>
      <c r="Y179" s="158"/>
      <c r="Z179" s="148"/>
      <c r="AA179" s="148"/>
      <c r="AB179" s="148"/>
      <c r="AC179" s="148"/>
      <c r="AD179" s="148"/>
      <c r="AE179" s="148"/>
      <c r="AF179" s="148"/>
      <c r="AG179" s="148" t="s">
        <v>226</v>
      </c>
      <c r="AH179" s="148">
        <v>0</v>
      </c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3" x14ac:dyDescent="0.2">
      <c r="A180" s="155"/>
      <c r="B180" s="156"/>
      <c r="C180" s="186" t="s">
        <v>454</v>
      </c>
      <c r="D180" s="159"/>
      <c r="E180" s="160">
        <v>-1.77</v>
      </c>
      <c r="F180" s="158"/>
      <c r="G180" s="158"/>
      <c r="H180" s="158"/>
      <c r="I180" s="158"/>
      <c r="J180" s="158"/>
      <c r="K180" s="158"/>
      <c r="L180" s="158"/>
      <c r="M180" s="158"/>
      <c r="N180" s="157"/>
      <c r="O180" s="157"/>
      <c r="P180" s="157"/>
      <c r="Q180" s="157"/>
      <c r="R180" s="158"/>
      <c r="S180" s="158"/>
      <c r="T180" s="158"/>
      <c r="U180" s="158"/>
      <c r="V180" s="158"/>
      <c r="W180" s="158"/>
      <c r="X180" s="158"/>
      <c r="Y180" s="158"/>
      <c r="Z180" s="148"/>
      <c r="AA180" s="148"/>
      <c r="AB180" s="148"/>
      <c r="AC180" s="148"/>
      <c r="AD180" s="148"/>
      <c r="AE180" s="148"/>
      <c r="AF180" s="148"/>
      <c r="AG180" s="148" t="s">
        <v>226</v>
      </c>
      <c r="AH180" s="148">
        <v>0</v>
      </c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3" x14ac:dyDescent="0.2">
      <c r="A181" s="155"/>
      <c r="B181" s="156"/>
      <c r="C181" s="186" t="s">
        <v>455</v>
      </c>
      <c r="D181" s="159"/>
      <c r="E181" s="160">
        <v>-2.36</v>
      </c>
      <c r="F181" s="158"/>
      <c r="G181" s="158"/>
      <c r="H181" s="158"/>
      <c r="I181" s="158"/>
      <c r="J181" s="158"/>
      <c r="K181" s="158"/>
      <c r="L181" s="158"/>
      <c r="M181" s="158"/>
      <c r="N181" s="157"/>
      <c r="O181" s="157"/>
      <c r="P181" s="157"/>
      <c r="Q181" s="157"/>
      <c r="R181" s="158"/>
      <c r="S181" s="158"/>
      <c r="T181" s="158"/>
      <c r="U181" s="158"/>
      <c r="V181" s="158"/>
      <c r="W181" s="158"/>
      <c r="X181" s="158"/>
      <c r="Y181" s="158"/>
      <c r="Z181" s="148"/>
      <c r="AA181" s="148"/>
      <c r="AB181" s="148"/>
      <c r="AC181" s="148"/>
      <c r="AD181" s="148"/>
      <c r="AE181" s="148"/>
      <c r="AF181" s="148"/>
      <c r="AG181" s="148" t="s">
        <v>226</v>
      </c>
      <c r="AH181" s="148">
        <v>0</v>
      </c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ht="45" outlineLevel="1" x14ac:dyDescent="0.2">
      <c r="A182" s="169">
        <v>64</v>
      </c>
      <c r="B182" s="170" t="s">
        <v>456</v>
      </c>
      <c r="C182" s="185" t="s">
        <v>457</v>
      </c>
      <c r="D182" s="171" t="s">
        <v>264</v>
      </c>
      <c r="E182" s="172">
        <v>19.079999999999998</v>
      </c>
      <c r="F182" s="173"/>
      <c r="G182" s="174">
        <f>ROUND(E182*F182,2)</f>
        <v>0</v>
      </c>
      <c r="H182" s="173"/>
      <c r="I182" s="174">
        <f>ROUND(E182*H182,2)</f>
        <v>0</v>
      </c>
      <c r="J182" s="173"/>
      <c r="K182" s="174">
        <f>ROUND(E182*J182,2)</f>
        <v>0</v>
      </c>
      <c r="L182" s="174">
        <v>21</v>
      </c>
      <c r="M182" s="174">
        <f>G182*(1+L182/100)</f>
        <v>0</v>
      </c>
      <c r="N182" s="172">
        <v>1.3860000000000001E-2</v>
      </c>
      <c r="O182" s="172">
        <f>ROUND(E182*N182,2)</f>
        <v>0.26</v>
      </c>
      <c r="P182" s="172">
        <v>0</v>
      </c>
      <c r="Q182" s="172">
        <f>ROUND(E182*P182,2)</f>
        <v>0</v>
      </c>
      <c r="R182" s="174" t="s">
        <v>258</v>
      </c>
      <c r="S182" s="174" t="s">
        <v>218</v>
      </c>
      <c r="T182" s="175" t="s">
        <v>219</v>
      </c>
      <c r="U182" s="158">
        <v>1.2558</v>
      </c>
      <c r="V182" s="158">
        <f>ROUND(E182*U182,2)</f>
        <v>23.96</v>
      </c>
      <c r="W182" s="158"/>
      <c r="X182" s="158" t="s">
        <v>230</v>
      </c>
      <c r="Y182" s="158" t="s">
        <v>221</v>
      </c>
      <c r="Z182" s="148"/>
      <c r="AA182" s="148"/>
      <c r="AB182" s="148"/>
      <c r="AC182" s="148"/>
      <c r="AD182" s="148"/>
      <c r="AE182" s="148"/>
      <c r="AF182" s="148"/>
      <c r="AG182" s="148" t="s">
        <v>231</v>
      </c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ht="33.75" outlineLevel="2" x14ac:dyDescent="0.2">
      <c r="A183" s="155"/>
      <c r="B183" s="156"/>
      <c r="C183" s="248" t="s">
        <v>452</v>
      </c>
      <c r="D183" s="249"/>
      <c r="E183" s="249"/>
      <c r="F183" s="249"/>
      <c r="G183" s="249"/>
      <c r="H183" s="158"/>
      <c r="I183" s="158"/>
      <c r="J183" s="158"/>
      <c r="K183" s="158"/>
      <c r="L183" s="158"/>
      <c r="M183" s="158"/>
      <c r="N183" s="157"/>
      <c r="O183" s="157"/>
      <c r="P183" s="157"/>
      <c r="Q183" s="157"/>
      <c r="R183" s="158"/>
      <c r="S183" s="158"/>
      <c r="T183" s="158"/>
      <c r="U183" s="158"/>
      <c r="V183" s="158"/>
      <c r="W183" s="158"/>
      <c r="X183" s="158"/>
      <c r="Y183" s="158"/>
      <c r="Z183" s="148"/>
      <c r="AA183" s="148"/>
      <c r="AB183" s="148"/>
      <c r="AC183" s="148"/>
      <c r="AD183" s="148"/>
      <c r="AE183" s="148"/>
      <c r="AF183" s="148"/>
      <c r="AG183" s="148" t="s">
        <v>224</v>
      </c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76" t="str">
        <f>C183</f>
        <v>nanesení lepicího tmelu na izolační desky, nalepení desek, zajištění talířovými hmoždinkami (6 ks/m2), přebroušení desek EPS, nebo kašírování u minerálních desek, natažení stěrky, vtlačení výztužné tkaniny, přehlazení stěrky. Další vrstvy podle popisu položky. Včetně rohových lišt na hranách budov.</v>
      </c>
      <c r="BB183" s="148"/>
      <c r="BC183" s="148"/>
      <c r="BD183" s="148"/>
      <c r="BE183" s="148"/>
      <c r="BF183" s="148"/>
      <c r="BG183" s="148"/>
      <c r="BH183" s="148"/>
    </row>
    <row r="184" spans="1:60" outlineLevel="2" x14ac:dyDescent="0.2">
      <c r="A184" s="155"/>
      <c r="B184" s="156"/>
      <c r="C184" s="186" t="s">
        <v>458</v>
      </c>
      <c r="D184" s="159"/>
      <c r="E184" s="160">
        <v>19.079999999999998</v>
      </c>
      <c r="F184" s="158"/>
      <c r="G184" s="158"/>
      <c r="H184" s="158"/>
      <c r="I184" s="158"/>
      <c r="J184" s="158"/>
      <c r="K184" s="158"/>
      <c r="L184" s="158"/>
      <c r="M184" s="158"/>
      <c r="N184" s="157"/>
      <c r="O184" s="157"/>
      <c r="P184" s="157"/>
      <c r="Q184" s="157"/>
      <c r="R184" s="158"/>
      <c r="S184" s="158"/>
      <c r="T184" s="158"/>
      <c r="U184" s="158"/>
      <c r="V184" s="158"/>
      <c r="W184" s="158"/>
      <c r="X184" s="158"/>
      <c r="Y184" s="158"/>
      <c r="Z184" s="148"/>
      <c r="AA184" s="148"/>
      <c r="AB184" s="148"/>
      <c r="AC184" s="148"/>
      <c r="AD184" s="148"/>
      <c r="AE184" s="148"/>
      <c r="AF184" s="148"/>
      <c r="AG184" s="148" t="s">
        <v>226</v>
      </c>
      <c r="AH184" s="148">
        <v>0</v>
      </c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ht="33.75" outlineLevel="1" x14ac:dyDescent="0.2">
      <c r="A185" s="169">
        <v>65</v>
      </c>
      <c r="B185" s="170" t="s">
        <v>459</v>
      </c>
      <c r="C185" s="185" t="s">
        <v>460</v>
      </c>
      <c r="D185" s="171" t="s">
        <v>264</v>
      </c>
      <c r="E185" s="172">
        <v>3.3</v>
      </c>
      <c r="F185" s="173"/>
      <c r="G185" s="174">
        <f>ROUND(E185*F185,2)</f>
        <v>0</v>
      </c>
      <c r="H185" s="173"/>
      <c r="I185" s="174">
        <f>ROUND(E185*H185,2)</f>
        <v>0</v>
      </c>
      <c r="J185" s="173"/>
      <c r="K185" s="174">
        <f>ROUND(E185*J185,2)</f>
        <v>0</v>
      </c>
      <c r="L185" s="174">
        <v>21</v>
      </c>
      <c r="M185" s="174">
        <f>G185*(1+L185/100)</f>
        <v>0</v>
      </c>
      <c r="N185" s="172">
        <v>1.017E-2</v>
      </c>
      <c r="O185" s="172">
        <f>ROUND(E185*N185,2)</f>
        <v>0.03</v>
      </c>
      <c r="P185" s="172">
        <v>0</v>
      </c>
      <c r="Q185" s="172">
        <f>ROUND(E185*P185,2)</f>
        <v>0</v>
      </c>
      <c r="R185" s="174" t="s">
        <v>258</v>
      </c>
      <c r="S185" s="174" t="s">
        <v>218</v>
      </c>
      <c r="T185" s="175" t="s">
        <v>219</v>
      </c>
      <c r="U185" s="158">
        <v>2.19</v>
      </c>
      <c r="V185" s="158">
        <f>ROUND(E185*U185,2)</f>
        <v>7.23</v>
      </c>
      <c r="W185" s="158"/>
      <c r="X185" s="158" t="s">
        <v>230</v>
      </c>
      <c r="Y185" s="158" t="s">
        <v>221</v>
      </c>
      <c r="Z185" s="148"/>
      <c r="AA185" s="148"/>
      <c r="AB185" s="148"/>
      <c r="AC185" s="148"/>
      <c r="AD185" s="148"/>
      <c r="AE185" s="148"/>
      <c r="AF185" s="148"/>
      <c r="AG185" s="148" t="s">
        <v>231</v>
      </c>
      <c r="AH185" s="148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outlineLevel="2" x14ac:dyDescent="0.2">
      <c r="A186" s="155"/>
      <c r="B186" s="156"/>
      <c r="C186" s="248" t="s">
        <v>461</v>
      </c>
      <c r="D186" s="249"/>
      <c r="E186" s="249"/>
      <c r="F186" s="249"/>
      <c r="G186" s="249"/>
      <c r="H186" s="158"/>
      <c r="I186" s="158"/>
      <c r="J186" s="158"/>
      <c r="K186" s="158"/>
      <c r="L186" s="158"/>
      <c r="M186" s="158"/>
      <c r="N186" s="157"/>
      <c r="O186" s="157"/>
      <c r="P186" s="157"/>
      <c r="Q186" s="157"/>
      <c r="R186" s="158"/>
      <c r="S186" s="158"/>
      <c r="T186" s="158"/>
      <c r="U186" s="158"/>
      <c r="V186" s="158"/>
      <c r="W186" s="158"/>
      <c r="X186" s="158"/>
      <c r="Y186" s="158"/>
      <c r="Z186" s="148"/>
      <c r="AA186" s="148"/>
      <c r="AB186" s="148"/>
      <c r="AC186" s="148"/>
      <c r="AD186" s="148"/>
      <c r="AE186" s="148"/>
      <c r="AF186" s="148"/>
      <c r="AG186" s="148" t="s">
        <v>224</v>
      </c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outlineLevel="2" x14ac:dyDescent="0.2">
      <c r="A187" s="155"/>
      <c r="B187" s="156"/>
      <c r="C187" s="186" t="s">
        <v>462</v>
      </c>
      <c r="D187" s="159"/>
      <c r="E187" s="160">
        <v>3.3</v>
      </c>
      <c r="F187" s="158"/>
      <c r="G187" s="158"/>
      <c r="H187" s="158"/>
      <c r="I187" s="158"/>
      <c r="J187" s="158"/>
      <c r="K187" s="158"/>
      <c r="L187" s="158"/>
      <c r="M187" s="158"/>
      <c r="N187" s="157"/>
      <c r="O187" s="157"/>
      <c r="P187" s="157"/>
      <c r="Q187" s="157"/>
      <c r="R187" s="158"/>
      <c r="S187" s="158"/>
      <c r="T187" s="158"/>
      <c r="U187" s="158"/>
      <c r="V187" s="158"/>
      <c r="W187" s="158"/>
      <c r="X187" s="158"/>
      <c r="Y187" s="158"/>
      <c r="Z187" s="148"/>
      <c r="AA187" s="148"/>
      <c r="AB187" s="148"/>
      <c r="AC187" s="148"/>
      <c r="AD187" s="148"/>
      <c r="AE187" s="148"/>
      <c r="AF187" s="148"/>
      <c r="AG187" s="148" t="s">
        <v>226</v>
      </c>
      <c r="AH187" s="148">
        <v>0</v>
      </c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outlineLevel="1" x14ac:dyDescent="0.2">
      <c r="A188" s="177">
        <v>66</v>
      </c>
      <c r="B188" s="178" t="s">
        <v>463</v>
      </c>
      <c r="C188" s="187" t="s">
        <v>464</v>
      </c>
      <c r="D188" s="179" t="s">
        <v>276</v>
      </c>
      <c r="E188" s="180">
        <v>1.4</v>
      </c>
      <c r="F188" s="181"/>
      <c r="G188" s="182">
        <f>ROUND(E188*F188,2)</f>
        <v>0</v>
      </c>
      <c r="H188" s="181"/>
      <c r="I188" s="182">
        <f>ROUND(E188*H188,2)</f>
        <v>0</v>
      </c>
      <c r="J188" s="181"/>
      <c r="K188" s="182">
        <f>ROUND(E188*J188,2)</f>
        <v>0</v>
      </c>
      <c r="L188" s="182">
        <v>21</v>
      </c>
      <c r="M188" s="182">
        <f>G188*(1+L188/100)</f>
        <v>0</v>
      </c>
      <c r="N188" s="180">
        <v>1.316E-2</v>
      </c>
      <c r="O188" s="180">
        <f>ROUND(E188*N188,2)</f>
        <v>0.02</v>
      </c>
      <c r="P188" s="180">
        <v>0</v>
      </c>
      <c r="Q188" s="180">
        <f>ROUND(E188*P188,2)</f>
        <v>0</v>
      </c>
      <c r="R188" s="182"/>
      <c r="S188" s="182" t="s">
        <v>320</v>
      </c>
      <c r="T188" s="183" t="s">
        <v>219</v>
      </c>
      <c r="U188" s="158">
        <v>1.2558</v>
      </c>
      <c r="V188" s="158">
        <f>ROUND(E188*U188,2)</f>
        <v>1.76</v>
      </c>
      <c r="W188" s="158"/>
      <c r="X188" s="158" t="s">
        <v>230</v>
      </c>
      <c r="Y188" s="158" t="s">
        <v>221</v>
      </c>
      <c r="Z188" s="148"/>
      <c r="AA188" s="148"/>
      <c r="AB188" s="148"/>
      <c r="AC188" s="148"/>
      <c r="AD188" s="148"/>
      <c r="AE188" s="148"/>
      <c r="AF188" s="148"/>
      <c r="AG188" s="148" t="s">
        <v>231</v>
      </c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89" spans="1:60" outlineLevel="1" x14ac:dyDescent="0.2">
      <c r="A189" s="177">
        <v>67</v>
      </c>
      <c r="B189" s="178" t="s">
        <v>465</v>
      </c>
      <c r="C189" s="187" t="s">
        <v>466</v>
      </c>
      <c r="D189" s="179" t="s">
        <v>276</v>
      </c>
      <c r="E189" s="180">
        <v>7.3</v>
      </c>
      <c r="F189" s="181"/>
      <c r="G189" s="182">
        <f>ROUND(E189*F189,2)</f>
        <v>0</v>
      </c>
      <c r="H189" s="181"/>
      <c r="I189" s="182">
        <f>ROUND(E189*H189,2)</f>
        <v>0</v>
      </c>
      <c r="J189" s="181"/>
      <c r="K189" s="182">
        <f>ROUND(E189*J189,2)</f>
        <v>0</v>
      </c>
      <c r="L189" s="182">
        <v>21</v>
      </c>
      <c r="M189" s="182">
        <f>G189*(1+L189/100)</f>
        <v>0</v>
      </c>
      <c r="N189" s="180">
        <v>1.4999999999999999E-4</v>
      </c>
      <c r="O189" s="180">
        <f>ROUND(E189*N189,2)</f>
        <v>0</v>
      </c>
      <c r="P189" s="180">
        <v>0</v>
      </c>
      <c r="Q189" s="180">
        <f>ROUND(E189*P189,2)</f>
        <v>0</v>
      </c>
      <c r="R189" s="182" t="s">
        <v>258</v>
      </c>
      <c r="S189" s="182" t="s">
        <v>218</v>
      </c>
      <c r="T189" s="183" t="s">
        <v>219</v>
      </c>
      <c r="U189" s="158">
        <v>0.32</v>
      </c>
      <c r="V189" s="158">
        <f>ROUND(E189*U189,2)</f>
        <v>2.34</v>
      </c>
      <c r="W189" s="158"/>
      <c r="X189" s="158" t="s">
        <v>230</v>
      </c>
      <c r="Y189" s="158" t="s">
        <v>221</v>
      </c>
      <c r="Z189" s="148"/>
      <c r="AA189" s="148"/>
      <c r="AB189" s="148"/>
      <c r="AC189" s="148"/>
      <c r="AD189" s="148"/>
      <c r="AE189" s="148"/>
      <c r="AF189" s="148"/>
      <c r="AG189" s="148" t="s">
        <v>231</v>
      </c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</row>
    <row r="190" spans="1:60" x14ac:dyDescent="0.2">
      <c r="A190" s="162" t="s">
        <v>212</v>
      </c>
      <c r="B190" s="163" t="s">
        <v>117</v>
      </c>
      <c r="C190" s="184" t="s">
        <v>118</v>
      </c>
      <c r="D190" s="164"/>
      <c r="E190" s="165"/>
      <c r="F190" s="166"/>
      <c r="G190" s="166">
        <f>SUMIF(AG191:AG218,"&lt;&gt;NOR",G191:G218)</f>
        <v>0</v>
      </c>
      <c r="H190" s="166"/>
      <c r="I190" s="166">
        <f>SUM(I191:I218)</f>
        <v>0</v>
      </c>
      <c r="J190" s="166"/>
      <c r="K190" s="166">
        <f>SUM(K191:K218)</f>
        <v>0</v>
      </c>
      <c r="L190" s="166"/>
      <c r="M190" s="166">
        <f>SUM(M191:M218)</f>
        <v>0</v>
      </c>
      <c r="N190" s="165"/>
      <c r="O190" s="165">
        <f>SUM(O191:O218)</f>
        <v>121.05000000000001</v>
      </c>
      <c r="P190" s="165"/>
      <c r="Q190" s="165">
        <f>SUM(Q191:Q218)</f>
        <v>0</v>
      </c>
      <c r="R190" s="166"/>
      <c r="S190" s="166"/>
      <c r="T190" s="167"/>
      <c r="U190" s="161"/>
      <c r="V190" s="161">
        <f>SUM(V191:V218)</f>
        <v>152.77000000000001</v>
      </c>
      <c r="W190" s="161"/>
      <c r="X190" s="161"/>
      <c r="Y190" s="161"/>
      <c r="AG190" t="s">
        <v>213</v>
      </c>
    </row>
    <row r="191" spans="1:60" ht="22.5" outlineLevel="1" x14ac:dyDescent="0.2">
      <c r="A191" s="169">
        <v>68</v>
      </c>
      <c r="B191" s="170" t="s">
        <v>467</v>
      </c>
      <c r="C191" s="185" t="s">
        <v>468</v>
      </c>
      <c r="D191" s="171" t="s">
        <v>216</v>
      </c>
      <c r="E191" s="172">
        <v>0.38400000000000001</v>
      </c>
      <c r="F191" s="173"/>
      <c r="G191" s="174">
        <f>ROUND(E191*F191,2)</f>
        <v>0</v>
      </c>
      <c r="H191" s="173"/>
      <c r="I191" s="174">
        <f>ROUND(E191*H191,2)</f>
        <v>0</v>
      </c>
      <c r="J191" s="173"/>
      <c r="K191" s="174">
        <f>ROUND(E191*J191,2)</f>
        <v>0</v>
      </c>
      <c r="L191" s="174">
        <v>21</v>
      </c>
      <c r="M191" s="174">
        <f>G191*(1+L191/100)</f>
        <v>0</v>
      </c>
      <c r="N191" s="172">
        <v>2.5</v>
      </c>
      <c r="O191" s="172">
        <f>ROUND(E191*N191,2)</f>
        <v>0.96</v>
      </c>
      <c r="P191" s="172">
        <v>0</v>
      </c>
      <c r="Q191" s="172">
        <f>ROUND(E191*P191,2)</f>
        <v>0</v>
      </c>
      <c r="R191" s="174" t="s">
        <v>304</v>
      </c>
      <c r="S191" s="174" t="s">
        <v>218</v>
      </c>
      <c r="T191" s="175" t="s">
        <v>219</v>
      </c>
      <c r="U191" s="158">
        <v>3.4</v>
      </c>
      <c r="V191" s="158">
        <f>ROUND(E191*U191,2)</f>
        <v>1.31</v>
      </c>
      <c r="W191" s="158"/>
      <c r="X191" s="158" t="s">
        <v>230</v>
      </c>
      <c r="Y191" s="158" t="s">
        <v>221</v>
      </c>
      <c r="Z191" s="148"/>
      <c r="AA191" s="148"/>
      <c r="AB191" s="148"/>
      <c r="AC191" s="148"/>
      <c r="AD191" s="148"/>
      <c r="AE191" s="148"/>
      <c r="AF191" s="148"/>
      <c r="AG191" s="148" t="s">
        <v>231</v>
      </c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outlineLevel="2" x14ac:dyDescent="0.2">
      <c r="A192" s="155"/>
      <c r="B192" s="156"/>
      <c r="C192" s="248" t="s">
        <v>469</v>
      </c>
      <c r="D192" s="249"/>
      <c r="E192" s="249"/>
      <c r="F192" s="249"/>
      <c r="G192" s="249"/>
      <c r="H192" s="158"/>
      <c r="I192" s="158"/>
      <c r="J192" s="158"/>
      <c r="K192" s="158"/>
      <c r="L192" s="158"/>
      <c r="M192" s="158"/>
      <c r="N192" s="157"/>
      <c r="O192" s="157"/>
      <c r="P192" s="157"/>
      <c r="Q192" s="157"/>
      <c r="R192" s="158"/>
      <c r="S192" s="158"/>
      <c r="T192" s="158"/>
      <c r="U192" s="158"/>
      <c r="V192" s="158"/>
      <c r="W192" s="158"/>
      <c r="X192" s="158"/>
      <c r="Y192" s="158"/>
      <c r="Z192" s="148"/>
      <c r="AA192" s="148"/>
      <c r="AB192" s="148"/>
      <c r="AC192" s="148"/>
      <c r="AD192" s="148"/>
      <c r="AE192" s="148"/>
      <c r="AF192" s="148"/>
      <c r="AG192" s="148" t="s">
        <v>224</v>
      </c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outlineLevel="2" x14ac:dyDescent="0.2">
      <c r="A193" s="155"/>
      <c r="B193" s="156"/>
      <c r="C193" s="186" t="s">
        <v>470</v>
      </c>
      <c r="D193" s="159"/>
      <c r="E193" s="160">
        <v>0.38</v>
      </c>
      <c r="F193" s="158"/>
      <c r="G193" s="158"/>
      <c r="H193" s="158"/>
      <c r="I193" s="158"/>
      <c r="J193" s="158"/>
      <c r="K193" s="158"/>
      <c r="L193" s="158"/>
      <c r="M193" s="158"/>
      <c r="N193" s="157"/>
      <c r="O193" s="157"/>
      <c r="P193" s="157"/>
      <c r="Q193" s="157"/>
      <c r="R193" s="158"/>
      <c r="S193" s="158"/>
      <c r="T193" s="158"/>
      <c r="U193" s="158"/>
      <c r="V193" s="158"/>
      <c r="W193" s="158"/>
      <c r="X193" s="158"/>
      <c r="Y193" s="158"/>
      <c r="Z193" s="148"/>
      <c r="AA193" s="148"/>
      <c r="AB193" s="148"/>
      <c r="AC193" s="148"/>
      <c r="AD193" s="148"/>
      <c r="AE193" s="148"/>
      <c r="AF193" s="148"/>
      <c r="AG193" s="148" t="s">
        <v>226</v>
      </c>
      <c r="AH193" s="148">
        <v>0</v>
      </c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</row>
    <row r="194" spans="1:60" outlineLevel="1" x14ac:dyDescent="0.2">
      <c r="A194" s="169">
        <v>69</v>
      </c>
      <c r="B194" s="170" t="s">
        <v>471</v>
      </c>
      <c r="C194" s="185" t="s">
        <v>472</v>
      </c>
      <c r="D194" s="171" t="s">
        <v>216</v>
      </c>
      <c r="E194" s="172">
        <v>4.8272000000000004</v>
      </c>
      <c r="F194" s="173"/>
      <c r="G194" s="174">
        <f>ROUND(E194*F194,2)</f>
        <v>0</v>
      </c>
      <c r="H194" s="173"/>
      <c r="I194" s="174">
        <f>ROUND(E194*H194,2)</f>
        <v>0</v>
      </c>
      <c r="J194" s="173"/>
      <c r="K194" s="174">
        <f>ROUND(E194*J194,2)</f>
        <v>0</v>
      </c>
      <c r="L194" s="174">
        <v>21</v>
      </c>
      <c r="M194" s="174">
        <f>G194*(1+L194/100)</f>
        <v>0</v>
      </c>
      <c r="N194" s="172">
        <v>2.5249999999999999</v>
      </c>
      <c r="O194" s="172">
        <f>ROUND(E194*N194,2)</f>
        <v>12.19</v>
      </c>
      <c r="P194" s="172">
        <v>0</v>
      </c>
      <c r="Q194" s="172">
        <f>ROUND(E194*P194,2)</f>
        <v>0</v>
      </c>
      <c r="R194" s="174" t="s">
        <v>258</v>
      </c>
      <c r="S194" s="174" t="s">
        <v>218</v>
      </c>
      <c r="T194" s="175" t="s">
        <v>219</v>
      </c>
      <c r="U194" s="158">
        <v>2.58</v>
      </c>
      <c r="V194" s="158">
        <f>ROUND(E194*U194,2)</f>
        <v>12.45</v>
      </c>
      <c r="W194" s="158"/>
      <c r="X194" s="158" t="s">
        <v>230</v>
      </c>
      <c r="Y194" s="158" t="s">
        <v>221</v>
      </c>
      <c r="Z194" s="148"/>
      <c r="AA194" s="148"/>
      <c r="AB194" s="148"/>
      <c r="AC194" s="148"/>
      <c r="AD194" s="148"/>
      <c r="AE194" s="148"/>
      <c r="AF194" s="148"/>
      <c r="AG194" s="148" t="s">
        <v>231</v>
      </c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</row>
    <row r="195" spans="1:60" outlineLevel="2" x14ac:dyDescent="0.2">
      <c r="A195" s="155"/>
      <c r="B195" s="156"/>
      <c r="C195" s="248" t="s">
        <v>473</v>
      </c>
      <c r="D195" s="249"/>
      <c r="E195" s="249"/>
      <c r="F195" s="249"/>
      <c r="G195" s="249"/>
      <c r="H195" s="158"/>
      <c r="I195" s="158"/>
      <c r="J195" s="158"/>
      <c r="K195" s="158"/>
      <c r="L195" s="158"/>
      <c r="M195" s="158"/>
      <c r="N195" s="157"/>
      <c r="O195" s="157"/>
      <c r="P195" s="157"/>
      <c r="Q195" s="157"/>
      <c r="R195" s="158"/>
      <c r="S195" s="158"/>
      <c r="T195" s="158"/>
      <c r="U195" s="158"/>
      <c r="V195" s="158"/>
      <c r="W195" s="158"/>
      <c r="X195" s="158"/>
      <c r="Y195" s="158"/>
      <c r="Z195" s="148"/>
      <c r="AA195" s="148"/>
      <c r="AB195" s="148"/>
      <c r="AC195" s="148"/>
      <c r="AD195" s="148"/>
      <c r="AE195" s="148"/>
      <c r="AF195" s="148"/>
      <c r="AG195" s="148" t="s">
        <v>224</v>
      </c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outlineLevel="2" x14ac:dyDescent="0.2">
      <c r="A196" s="155"/>
      <c r="B196" s="156"/>
      <c r="C196" s="186" t="s">
        <v>474</v>
      </c>
      <c r="D196" s="159"/>
      <c r="E196" s="160">
        <v>2.57</v>
      </c>
      <c r="F196" s="158"/>
      <c r="G196" s="158"/>
      <c r="H196" s="158"/>
      <c r="I196" s="158"/>
      <c r="J196" s="158"/>
      <c r="K196" s="158"/>
      <c r="L196" s="158"/>
      <c r="M196" s="158"/>
      <c r="N196" s="157"/>
      <c r="O196" s="157"/>
      <c r="P196" s="157"/>
      <c r="Q196" s="157"/>
      <c r="R196" s="158"/>
      <c r="S196" s="158"/>
      <c r="T196" s="158"/>
      <c r="U196" s="158"/>
      <c r="V196" s="158"/>
      <c r="W196" s="158"/>
      <c r="X196" s="158"/>
      <c r="Y196" s="158"/>
      <c r="Z196" s="148"/>
      <c r="AA196" s="148"/>
      <c r="AB196" s="148"/>
      <c r="AC196" s="148"/>
      <c r="AD196" s="148"/>
      <c r="AE196" s="148"/>
      <c r="AF196" s="148"/>
      <c r="AG196" s="148" t="s">
        <v>226</v>
      </c>
      <c r="AH196" s="148">
        <v>0</v>
      </c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</row>
    <row r="197" spans="1:60" outlineLevel="3" x14ac:dyDescent="0.2">
      <c r="A197" s="155"/>
      <c r="B197" s="156"/>
      <c r="C197" s="186" t="s">
        <v>475</v>
      </c>
      <c r="D197" s="159"/>
      <c r="E197" s="160">
        <v>1.43</v>
      </c>
      <c r="F197" s="158"/>
      <c r="G197" s="158"/>
      <c r="H197" s="158"/>
      <c r="I197" s="158"/>
      <c r="J197" s="158"/>
      <c r="K197" s="158"/>
      <c r="L197" s="158"/>
      <c r="M197" s="158"/>
      <c r="N197" s="157"/>
      <c r="O197" s="157"/>
      <c r="P197" s="157"/>
      <c r="Q197" s="157"/>
      <c r="R197" s="158"/>
      <c r="S197" s="158"/>
      <c r="T197" s="158"/>
      <c r="U197" s="158"/>
      <c r="V197" s="158"/>
      <c r="W197" s="158"/>
      <c r="X197" s="158"/>
      <c r="Y197" s="158"/>
      <c r="Z197" s="148"/>
      <c r="AA197" s="148"/>
      <c r="AB197" s="148"/>
      <c r="AC197" s="148"/>
      <c r="AD197" s="148"/>
      <c r="AE197" s="148"/>
      <c r="AF197" s="148"/>
      <c r="AG197" s="148" t="s">
        <v>226</v>
      </c>
      <c r="AH197" s="148">
        <v>0</v>
      </c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</row>
    <row r="198" spans="1:60" outlineLevel="3" x14ac:dyDescent="0.2">
      <c r="A198" s="155"/>
      <c r="B198" s="156"/>
      <c r="C198" s="186" t="s">
        <v>476</v>
      </c>
      <c r="D198" s="159"/>
      <c r="E198" s="160">
        <v>0.83</v>
      </c>
      <c r="F198" s="158"/>
      <c r="G198" s="158"/>
      <c r="H198" s="158"/>
      <c r="I198" s="158"/>
      <c r="J198" s="158"/>
      <c r="K198" s="158"/>
      <c r="L198" s="158"/>
      <c r="M198" s="158"/>
      <c r="N198" s="157"/>
      <c r="O198" s="157"/>
      <c r="P198" s="157"/>
      <c r="Q198" s="157"/>
      <c r="R198" s="158"/>
      <c r="S198" s="158"/>
      <c r="T198" s="158"/>
      <c r="U198" s="158"/>
      <c r="V198" s="158"/>
      <c r="W198" s="158"/>
      <c r="X198" s="158"/>
      <c r="Y198" s="158"/>
      <c r="Z198" s="148"/>
      <c r="AA198" s="148"/>
      <c r="AB198" s="148"/>
      <c r="AC198" s="148"/>
      <c r="AD198" s="148"/>
      <c r="AE198" s="148"/>
      <c r="AF198" s="148"/>
      <c r="AG198" s="148" t="s">
        <v>226</v>
      </c>
      <c r="AH198" s="148">
        <v>0</v>
      </c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</row>
    <row r="199" spans="1:60" outlineLevel="1" x14ac:dyDescent="0.2">
      <c r="A199" s="169">
        <v>70</v>
      </c>
      <c r="B199" s="170" t="s">
        <v>477</v>
      </c>
      <c r="C199" s="185" t="s">
        <v>478</v>
      </c>
      <c r="D199" s="171" t="s">
        <v>216</v>
      </c>
      <c r="E199" s="172">
        <v>9.1275999999999993</v>
      </c>
      <c r="F199" s="173"/>
      <c r="G199" s="174">
        <f>ROUND(E199*F199,2)</f>
        <v>0</v>
      </c>
      <c r="H199" s="173"/>
      <c r="I199" s="174">
        <f>ROUND(E199*H199,2)</f>
        <v>0</v>
      </c>
      <c r="J199" s="173"/>
      <c r="K199" s="174">
        <f>ROUND(E199*J199,2)</f>
        <v>0</v>
      </c>
      <c r="L199" s="174">
        <v>21</v>
      </c>
      <c r="M199" s="174">
        <f>G199*(1+L199/100)</f>
        <v>0</v>
      </c>
      <c r="N199" s="172">
        <v>2.5249999999999999</v>
      </c>
      <c r="O199" s="172">
        <f>ROUND(E199*N199,2)</f>
        <v>23.05</v>
      </c>
      <c r="P199" s="172">
        <v>0</v>
      </c>
      <c r="Q199" s="172">
        <f>ROUND(E199*P199,2)</f>
        <v>0</v>
      </c>
      <c r="R199" s="174" t="s">
        <v>258</v>
      </c>
      <c r="S199" s="174" t="s">
        <v>218</v>
      </c>
      <c r="T199" s="175" t="s">
        <v>219</v>
      </c>
      <c r="U199" s="158">
        <v>2.3170000000000002</v>
      </c>
      <c r="V199" s="158">
        <f>ROUND(E199*U199,2)</f>
        <v>21.15</v>
      </c>
      <c r="W199" s="158"/>
      <c r="X199" s="158" t="s">
        <v>230</v>
      </c>
      <c r="Y199" s="158" t="s">
        <v>221</v>
      </c>
      <c r="Z199" s="148"/>
      <c r="AA199" s="148"/>
      <c r="AB199" s="148"/>
      <c r="AC199" s="148"/>
      <c r="AD199" s="148"/>
      <c r="AE199" s="148"/>
      <c r="AF199" s="148"/>
      <c r="AG199" s="148" t="s">
        <v>231</v>
      </c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</row>
    <row r="200" spans="1:60" outlineLevel="2" x14ac:dyDescent="0.2">
      <c r="A200" s="155"/>
      <c r="B200" s="156"/>
      <c r="C200" s="248" t="s">
        <v>473</v>
      </c>
      <c r="D200" s="249"/>
      <c r="E200" s="249"/>
      <c r="F200" s="249"/>
      <c r="G200" s="249"/>
      <c r="H200" s="158"/>
      <c r="I200" s="158"/>
      <c r="J200" s="158"/>
      <c r="K200" s="158"/>
      <c r="L200" s="158"/>
      <c r="M200" s="158"/>
      <c r="N200" s="157"/>
      <c r="O200" s="157"/>
      <c r="P200" s="157"/>
      <c r="Q200" s="157"/>
      <c r="R200" s="158"/>
      <c r="S200" s="158"/>
      <c r="T200" s="158"/>
      <c r="U200" s="158"/>
      <c r="V200" s="158"/>
      <c r="W200" s="158"/>
      <c r="X200" s="158"/>
      <c r="Y200" s="158"/>
      <c r="Z200" s="148"/>
      <c r="AA200" s="148"/>
      <c r="AB200" s="148"/>
      <c r="AC200" s="148"/>
      <c r="AD200" s="148"/>
      <c r="AE200" s="148"/>
      <c r="AF200" s="148"/>
      <c r="AG200" s="148" t="s">
        <v>224</v>
      </c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</row>
    <row r="201" spans="1:60" outlineLevel="2" x14ac:dyDescent="0.2">
      <c r="A201" s="155"/>
      <c r="B201" s="156"/>
      <c r="C201" s="186" t="s">
        <v>479</v>
      </c>
      <c r="D201" s="159"/>
      <c r="E201" s="160">
        <v>4.0199999999999996</v>
      </c>
      <c r="F201" s="158"/>
      <c r="G201" s="158"/>
      <c r="H201" s="158"/>
      <c r="I201" s="158"/>
      <c r="J201" s="158"/>
      <c r="K201" s="158"/>
      <c r="L201" s="158"/>
      <c r="M201" s="158"/>
      <c r="N201" s="157"/>
      <c r="O201" s="157"/>
      <c r="P201" s="157"/>
      <c r="Q201" s="157"/>
      <c r="R201" s="158"/>
      <c r="S201" s="158"/>
      <c r="T201" s="158"/>
      <c r="U201" s="158"/>
      <c r="V201" s="158"/>
      <c r="W201" s="158"/>
      <c r="X201" s="158"/>
      <c r="Y201" s="158"/>
      <c r="Z201" s="148"/>
      <c r="AA201" s="148"/>
      <c r="AB201" s="148"/>
      <c r="AC201" s="148"/>
      <c r="AD201" s="148"/>
      <c r="AE201" s="148"/>
      <c r="AF201" s="148"/>
      <c r="AG201" s="148" t="s">
        <v>226</v>
      </c>
      <c r="AH201" s="148">
        <v>0</v>
      </c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</row>
    <row r="202" spans="1:60" outlineLevel="3" x14ac:dyDescent="0.2">
      <c r="A202" s="155"/>
      <c r="B202" s="156"/>
      <c r="C202" s="186" t="s">
        <v>480</v>
      </c>
      <c r="D202" s="159"/>
      <c r="E202" s="160">
        <v>2.25</v>
      </c>
      <c r="F202" s="158"/>
      <c r="G202" s="158"/>
      <c r="H202" s="158"/>
      <c r="I202" s="158"/>
      <c r="J202" s="158"/>
      <c r="K202" s="158"/>
      <c r="L202" s="158"/>
      <c r="M202" s="158"/>
      <c r="N202" s="157"/>
      <c r="O202" s="157"/>
      <c r="P202" s="157"/>
      <c r="Q202" s="157"/>
      <c r="R202" s="158"/>
      <c r="S202" s="158"/>
      <c r="T202" s="158"/>
      <c r="U202" s="158"/>
      <c r="V202" s="158"/>
      <c r="W202" s="158"/>
      <c r="X202" s="158"/>
      <c r="Y202" s="158"/>
      <c r="Z202" s="148"/>
      <c r="AA202" s="148"/>
      <c r="AB202" s="148"/>
      <c r="AC202" s="148"/>
      <c r="AD202" s="148"/>
      <c r="AE202" s="148"/>
      <c r="AF202" s="148"/>
      <c r="AG202" s="148" t="s">
        <v>226</v>
      </c>
      <c r="AH202" s="148">
        <v>0</v>
      </c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</row>
    <row r="203" spans="1:60" outlineLevel="3" x14ac:dyDescent="0.2">
      <c r="A203" s="155"/>
      <c r="B203" s="156"/>
      <c r="C203" s="186" t="s">
        <v>481</v>
      </c>
      <c r="D203" s="159"/>
      <c r="E203" s="160">
        <v>2.86</v>
      </c>
      <c r="F203" s="158"/>
      <c r="G203" s="158"/>
      <c r="H203" s="158"/>
      <c r="I203" s="158"/>
      <c r="J203" s="158"/>
      <c r="K203" s="158"/>
      <c r="L203" s="158"/>
      <c r="M203" s="158"/>
      <c r="N203" s="157"/>
      <c r="O203" s="157"/>
      <c r="P203" s="157"/>
      <c r="Q203" s="157"/>
      <c r="R203" s="158"/>
      <c r="S203" s="158"/>
      <c r="T203" s="158"/>
      <c r="U203" s="158"/>
      <c r="V203" s="158"/>
      <c r="W203" s="158"/>
      <c r="X203" s="158"/>
      <c r="Y203" s="158"/>
      <c r="Z203" s="148"/>
      <c r="AA203" s="148"/>
      <c r="AB203" s="148"/>
      <c r="AC203" s="148"/>
      <c r="AD203" s="148"/>
      <c r="AE203" s="148"/>
      <c r="AF203" s="148"/>
      <c r="AG203" s="148" t="s">
        <v>226</v>
      </c>
      <c r="AH203" s="148">
        <v>0</v>
      </c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</row>
    <row r="204" spans="1:60" outlineLevel="1" x14ac:dyDescent="0.2">
      <c r="A204" s="169">
        <v>71</v>
      </c>
      <c r="B204" s="170" t="s">
        <v>482</v>
      </c>
      <c r="C204" s="185" t="s">
        <v>483</v>
      </c>
      <c r="D204" s="171" t="s">
        <v>248</v>
      </c>
      <c r="E204" s="172">
        <v>0.91300000000000003</v>
      </c>
      <c r="F204" s="173"/>
      <c r="G204" s="174">
        <f>ROUND(E204*F204,2)</f>
        <v>0</v>
      </c>
      <c r="H204" s="173"/>
      <c r="I204" s="174">
        <f>ROUND(E204*H204,2)</f>
        <v>0</v>
      </c>
      <c r="J204" s="173"/>
      <c r="K204" s="174">
        <f>ROUND(E204*J204,2)</f>
        <v>0</v>
      </c>
      <c r="L204" s="174">
        <v>21</v>
      </c>
      <c r="M204" s="174">
        <f>G204*(1+L204/100)</f>
        <v>0</v>
      </c>
      <c r="N204" s="172">
        <v>1.0184899999999999</v>
      </c>
      <c r="O204" s="172">
        <f>ROUND(E204*N204,2)</f>
        <v>0.93</v>
      </c>
      <c r="P204" s="172">
        <v>0</v>
      </c>
      <c r="Q204" s="172">
        <f>ROUND(E204*P204,2)</f>
        <v>0</v>
      </c>
      <c r="R204" s="174" t="s">
        <v>258</v>
      </c>
      <c r="S204" s="174" t="s">
        <v>218</v>
      </c>
      <c r="T204" s="175" t="s">
        <v>219</v>
      </c>
      <c r="U204" s="158">
        <v>15.292999999999999</v>
      </c>
      <c r="V204" s="158">
        <f>ROUND(E204*U204,2)</f>
        <v>13.96</v>
      </c>
      <c r="W204" s="158"/>
      <c r="X204" s="158" t="s">
        <v>230</v>
      </c>
      <c r="Y204" s="158" t="s">
        <v>221</v>
      </c>
      <c r="Z204" s="148"/>
      <c r="AA204" s="148"/>
      <c r="AB204" s="148"/>
      <c r="AC204" s="148"/>
      <c r="AD204" s="148"/>
      <c r="AE204" s="148"/>
      <c r="AF204" s="148"/>
      <c r="AG204" s="148" t="s">
        <v>231</v>
      </c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</row>
    <row r="205" spans="1:60" outlineLevel="2" x14ac:dyDescent="0.2">
      <c r="A205" s="155"/>
      <c r="B205" s="156"/>
      <c r="C205" s="248" t="s">
        <v>271</v>
      </c>
      <c r="D205" s="249"/>
      <c r="E205" s="249"/>
      <c r="F205" s="249"/>
      <c r="G205" s="249"/>
      <c r="H205" s="158"/>
      <c r="I205" s="158"/>
      <c r="J205" s="158"/>
      <c r="K205" s="158"/>
      <c r="L205" s="158"/>
      <c r="M205" s="158"/>
      <c r="N205" s="157"/>
      <c r="O205" s="157"/>
      <c r="P205" s="157"/>
      <c r="Q205" s="157"/>
      <c r="R205" s="158"/>
      <c r="S205" s="158"/>
      <c r="T205" s="158"/>
      <c r="U205" s="158"/>
      <c r="V205" s="158"/>
      <c r="W205" s="158"/>
      <c r="X205" s="158"/>
      <c r="Y205" s="158"/>
      <c r="Z205" s="148"/>
      <c r="AA205" s="148"/>
      <c r="AB205" s="148"/>
      <c r="AC205" s="148"/>
      <c r="AD205" s="148"/>
      <c r="AE205" s="148"/>
      <c r="AF205" s="148"/>
      <c r="AG205" s="148" t="s">
        <v>224</v>
      </c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</row>
    <row r="206" spans="1:60" outlineLevel="1" x14ac:dyDescent="0.2">
      <c r="A206" s="177">
        <v>72</v>
      </c>
      <c r="B206" s="178" t="s">
        <v>484</v>
      </c>
      <c r="C206" s="187" t="s">
        <v>485</v>
      </c>
      <c r="D206" s="179" t="s">
        <v>276</v>
      </c>
      <c r="E206" s="180">
        <v>5.0999999999999996</v>
      </c>
      <c r="F206" s="181"/>
      <c r="G206" s="182">
        <f>ROUND(E206*F206,2)</f>
        <v>0</v>
      </c>
      <c r="H206" s="181"/>
      <c r="I206" s="182">
        <f>ROUND(E206*H206,2)</f>
        <v>0</v>
      </c>
      <c r="J206" s="181"/>
      <c r="K206" s="182">
        <f>ROUND(E206*J206,2)</f>
        <v>0</v>
      </c>
      <c r="L206" s="182">
        <v>21</v>
      </c>
      <c r="M206" s="182">
        <f>G206*(1+L206/100)</f>
        <v>0</v>
      </c>
      <c r="N206" s="180">
        <v>3.0000000000000001E-3</v>
      </c>
      <c r="O206" s="180">
        <f>ROUND(E206*N206,2)</f>
        <v>0.02</v>
      </c>
      <c r="P206" s="180">
        <v>0</v>
      </c>
      <c r="Q206" s="180">
        <f>ROUND(E206*P206,2)</f>
        <v>0</v>
      </c>
      <c r="R206" s="182"/>
      <c r="S206" s="182" t="s">
        <v>320</v>
      </c>
      <c r="T206" s="183" t="s">
        <v>219</v>
      </c>
      <c r="U206" s="158">
        <v>7.3999999999999996E-2</v>
      </c>
      <c r="V206" s="158">
        <f>ROUND(E206*U206,2)</f>
        <v>0.38</v>
      </c>
      <c r="W206" s="158"/>
      <c r="X206" s="158" t="s">
        <v>230</v>
      </c>
      <c r="Y206" s="158" t="s">
        <v>221</v>
      </c>
      <c r="Z206" s="148"/>
      <c r="AA206" s="148"/>
      <c r="AB206" s="148"/>
      <c r="AC206" s="148"/>
      <c r="AD206" s="148"/>
      <c r="AE206" s="148"/>
      <c r="AF206" s="148"/>
      <c r="AG206" s="148" t="s">
        <v>231</v>
      </c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</row>
    <row r="207" spans="1:60" ht="22.5" outlineLevel="1" x14ac:dyDescent="0.2">
      <c r="A207" s="169">
        <v>73</v>
      </c>
      <c r="B207" s="170" t="s">
        <v>486</v>
      </c>
      <c r="C207" s="185" t="s">
        <v>487</v>
      </c>
      <c r="D207" s="171" t="s">
        <v>264</v>
      </c>
      <c r="E207" s="172">
        <v>620.45000000000005</v>
      </c>
      <c r="F207" s="173"/>
      <c r="G207" s="174">
        <f>ROUND(E207*F207,2)</f>
        <v>0</v>
      </c>
      <c r="H207" s="173"/>
      <c r="I207" s="174">
        <f>ROUND(E207*H207,2)</f>
        <v>0</v>
      </c>
      <c r="J207" s="173"/>
      <c r="K207" s="174">
        <f>ROUND(E207*J207,2)</f>
        <v>0</v>
      </c>
      <c r="L207" s="174">
        <v>21</v>
      </c>
      <c r="M207" s="174">
        <f>G207*(1+L207/100)</f>
        <v>0</v>
      </c>
      <c r="N207" s="172">
        <v>0.1111</v>
      </c>
      <c r="O207" s="172">
        <f>ROUND(E207*N207,2)</f>
        <v>68.930000000000007</v>
      </c>
      <c r="P207" s="172">
        <v>0</v>
      </c>
      <c r="Q207" s="172">
        <f>ROUND(E207*P207,2)</f>
        <v>0</v>
      </c>
      <c r="R207" s="174" t="s">
        <v>258</v>
      </c>
      <c r="S207" s="174" t="s">
        <v>218</v>
      </c>
      <c r="T207" s="175" t="s">
        <v>219</v>
      </c>
      <c r="U207" s="158">
        <v>0.153</v>
      </c>
      <c r="V207" s="158">
        <f>ROUND(E207*U207,2)</f>
        <v>94.93</v>
      </c>
      <c r="W207" s="158"/>
      <c r="X207" s="158" t="s">
        <v>230</v>
      </c>
      <c r="Y207" s="158" t="s">
        <v>221</v>
      </c>
      <c r="Z207" s="148"/>
      <c r="AA207" s="148"/>
      <c r="AB207" s="148"/>
      <c r="AC207" s="148"/>
      <c r="AD207" s="148"/>
      <c r="AE207" s="148"/>
      <c r="AF207" s="148"/>
      <c r="AG207" s="148" t="s">
        <v>231</v>
      </c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</row>
    <row r="208" spans="1:60" outlineLevel="2" x14ac:dyDescent="0.2">
      <c r="A208" s="155"/>
      <c r="B208" s="156"/>
      <c r="C208" s="248" t="s">
        <v>488</v>
      </c>
      <c r="D208" s="249"/>
      <c r="E208" s="249"/>
      <c r="F208" s="249"/>
      <c r="G208" s="249"/>
      <c r="H208" s="158"/>
      <c r="I208" s="158"/>
      <c r="J208" s="158"/>
      <c r="K208" s="158"/>
      <c r="L208" s="158"/>
      <c r="M208" s="158"/>
      <c r="N208" s="157"/>
      <c r="O208" s="157"/>
      <c r="P208" s="157"/>
      <c r="Q208" s="157"/>
      <c r="R208" s="158"/>
      <c r="S208" s="158"/>
      <c r="T208" s="158"/>
      <c r="U208" s="158"/>
      <c r="V208" s="158"/>
      <c r="W208" s="158"/>
      <c r="X208" s="158"/>
      <c r="Y208" s="158"/>
      <c r="Z208" s="148"/>
      <c r="AA208" s="148"/>
      <c r="AB208" s="148"/>
      <c r="AC208" s="148"/>
      <c r="AD208" s="148"/>
      <c r="AE208" s="148"/>
      <c r="AF208" s="148"/>
      <c r="AG208" s="148" t="s">
        <v>224</v>
      </c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</row>
    <row r="209" spans="1:60" outlineLevel="2" x14ac:dyDescent="0.2">
      <c r="A209" s="155"/>
      <c r="B209" s="156"/>
      <c r="C209" s="186" t="s">
        <v>489</v>
      </c>
      <c r="D209" s="159"/>
      <c r="E209" s="160">
        <v>10.9</v>
      </c>
      <c r="F209" s="158"/>
      <c r="G209" s="158"/>
      <c r="H209" s="158"/>
      <c r="I209" s="158"/>
      <c r="J209" s="158"/>
      <c r="K209" s="158"/>
      <c r="L209" s="158"/>
      <c r="M209" s="158"/>
      <c r="N209" s="157"/>
      <c r="O209" s="157"/>
      <c r="P209" s="157"/>
      <c r="Q209" s="157"/>
      <c r="R209" s="158"/>
      <c r="S209" s="158"/>
      <c r="T209" s="158"/>
      <c r="U209" s="158"/>
      <c r="V209" s="158"/>
      <c r="W209" s="158"/>
      <c r="X209" s="158"/>
      <c r="Y209" s="158"/>
      <c r="Z209" s="148"/>
      <c r="AA209" s="148"/>
      <c r="AB209" s="148"/>
      <c r="AC209" s="148"/>
      <c r="AD209" s="148"/>
      <c r="AE209" s="148"/>
      <c r="AF209" s="148"/>
      <c r="AG209" s="148" t="s">
        <v>226</v>
      </c>
      <c r="AH209" s="148">
        <v>0</v>
      </c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</row>
    <row r="210" spans="1:60" outlineLevel="3" x14ac:dyDescent="0.2">
      <c r="A210" s="155"/>
      <c r="B210" s="156"/>
      <c r="C210" s="186" t="s">
        <v>490</v>
      </c>
      <c r="D210" s="159"/>
      <c r="E210" s="160">
        <v>443.2</v>
      </c>
      <c r="F210" s="158"/>
      <c r="G210" s="158"/>
      <c r="H210" s="158"/>
      <c r="I210" s="158"/>
      <c r="J210" s="158"/>
      <c r="K210" s="158"/>
      <c r="L210" s="158"/>
      <c r="M210" s="158"/>
      <c r="N210" s="157"/>
      <c r="O210" s="157"/>
      <c r="P210" s="157"/>
      <c r="Q210" s="157"/>
      <c r="R210" s="158"/>
      <c r="S210" s="158"/>
      <c r="T210" s="158"/>
      <c r="U210" s="158"/>
      <c r="V210" s="158"/>
      <c r="W210" s="158"/>
      <c r="X210" s="158"/>
      <c r="Y210" s="158"/>
      <c r="Z210" s="148"/>
      <c r="AA210" s="148"/>
      <c r="AB210" s="148"/>
      <c r="AC210" s="148"/>
      <c r="AD210" s="148"/>
      <c r="AE210" s="148"/>
      <c r="AF210" s="148"/>
      <c r="AG210" s="148" t="s">
        <v>226</v>
      </c>
      <c r="AH210" s="148">
        <v>0</v>
      </c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</row>
    <row r="211" spans="1:60" outlineLevel="3" x14ac:dyDescent="0.2">
      <c r="A211" s="155"/>
      <c r="B211" s="156"/>
      <c r="C211" s="186" t="s">
        <v>491</v>
      </c>
      <c r="D211" s="159"/>
      <c r="E211" s="160">
        <v>166.35</v>
      </c>
      <c r="F211" s="158"/>
      <c r="G211" s="158"/>
      <c r="H211" s="158"/>
      <c r="I211" s="158"/>
      <c r="J211" s="158"/>
      <c r="K211" s="158"/>
      <c r="L211" s="158"/>
      <c r="M211" s="158"/>
      <c r="N211" s="157"/>
      <c r="O211" s="157"/>
      <c r="P211" s="157"/>
      <c r="Q211" s="157"/>
      <c r="R211" s="158"/>
      <c r="S211" s="158"/>
      <c r="T211" s="158"/>
      <c r="U211" s="158"/>
      <c r="V211" s="158"/>
      <c r="W211" s="158"/>
      <c r="X211" s="158"/>
      <c r="Y211" s="158"/>
      <c r="Z211" s="148"/>
      <c r="AA211" s="148"/>
      <c r="AB211" s="148"/>
      <c r="AC211" s="148"/>
      <c r="AD211" s="148"/>
      <c r="AE211" s="148"/>
      <c r="AF211" s="148"/>
      <c r="AG211" s="148" t="s">
        <v>226</v>
      </c>
      <c r="AH211" s="148">
        <v>0</v>
      </c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</row>
    <row r="212" spans="1:60" ht="22.5" outlineLevel="1" x14ac:dyDescent="0.2">
      <c r="A212" s="169">
        <v>74</v>
      </c>
      <c r="B212" s="170" t="s">
        <v>492</v>
      </c>
      <c r="C212" s="185" t="s">
        <v>493</v>
      </c>
      <c r="D212" s="171" t="s">
        <v>264</v>
      </c>
      <c r="E212" s="172">
        <v>1347</v>
      </c>
      <c r="F212" s="173"/>
      <c r="G212" s="174">
        <f>ROUND(E212*F212,2)</f>
        <v>0</v>
      </c>
      <c r="H212" s="173"/>
      <c r="I212" s="174">
        <f>ROUND(E212*H212,2)</f>
        <v>0</v>
      </c>
      <c r="J212" s="173"/>
      <c r="K212" s="174">
        <f>ROUND(E212*J212,2)</f>
        <v>0</v>
      </c>
      <c r="L212" s="174">
        <v>21</v>
      </c>
      <c r="M212" s="174">
        <f>G212*(1+L212/100)</f>
        <v>0</v>
      </c>
      <c r="N212" s="172">
        <v>1.111E-2</v>
      </c>
      <c r="O212" s="172">
        <f>ROUND(E212*N212,2)</f>
        <v>14.97</v>
      </c>
      <c r="P212" s="172">
        <v>0</v>
      </c>
      <c r="Q212" s="172">
        <f>ROUND(E212*P212,2)</f>
        <v>0</v>
      </c>
      <c r="R212" s="174" t="s">
        <v>258</v>
      </c>
      <c r="S212" s="174" t="s">
        <v>218</v>
      </c>
      <c r="T212" s="175" t="s">
        <v>219</v>
      </c>
      <c r="U212" s="158">
        <v>5.0000000000000001E-3</v>
      </c>
      <c r="V212" s="158">
        <f>ROUND(E212*U212,2)</f>
        <v>6.74</v>
      </c>
      <c r="W212" s="158"/>
      <c r="X212" s="158" t="s">
        <v>230</v>
      </c>
      <c r="Y212" s="158" t="s">
        <v>221</v>
      </c>
      <c r="Z212" s="148"/>
      <c r="AA212" s="148"/>
      <c r="AB212" s="148"/>
      <c r="AC212" s="148"/>
      <c r="AD212" s="148"/>
      <c r="AE212" s="148"/>
      <c r="AF212" s="148"/>
      <c r="AG212" s="148" t="s">
        <v>231</v>
      </c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</row>
    <row r="213" spans="1:60" outlineLevel="2" x14ac:dyDescent="0.2">
      <c r="A213" s="155"/>
      <c r="B213" s="156"/>
      <c r="C213" s="248" t="s">
        <v>488</v>
      </c>
      <c r="D213" s="249"/>
      <c r="E213" s="249"/>
      <c r="F213" s="249"/>
      <c r="G213" s="249"/>
      <c r="H213" s="158"/>
      <c r="I213" s="158"/>
      <c r="J213" s="158"/>
      <c r="K213" s="158"/>
      <c r="L213" s="158"/>
      <c r="M213" s="158"/>
      <c r="N213" s="157"/>
      <c r="O213" s="157"/>
      <c r="P213" s="157"/>
      <c r="Q213" s="157"/>
      <c r="R213" s="158"/>
      <c r="S213" s="158"/>
      <c r="T213" s="158"/>
      <c r="U213" s="158"/>
      <c r="V213" s="158"/>
      <c r="W213" s="158"/>
      <c r="X213" s="158"/>
      <c r="Y213" s="158"/>
      <c r="Z213" s="148"/>
      <c r="AA213" s="148"/>
      <c r="AB213" s="148"/>
      <c r="AC213" s="148"/>
      <c r="AD213" s="148"/>
      <c r="AE213" s="148"/>
      <c r="AF213" s="148"/>
      <c r="AG213" s="148" t="s">
        <v>224</v>
      </c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</row>
    <row r="214" spans="1:60" outlineLevel="2" x14ac:dyDescent="0.2">
      <c r="A214" s="155"/>
      <c r="B214" s="156"/>
      <c r="C214" s="186" t="s">
        <v>494</v>
      </c>
      <c r="D214" s="159"/>
      <c r="E214" s="160">
        <v>17.399999999999999</v>
      </c>
      <c r="F214" s="158"/>
      <c r="G214" s="158"/>
      <c r="H214" s="158"/>
      <c r="I214" s="158"/>
      <c r="J214" s="158"/>
      <c r="K214" s="158"/>
      <c r="L214" s="158"/>
      <c r="M214" s="158"/>
      <c r="N214" s="157"/>
      <c r="O214" s="157"/>
      <c r="P214" s="157"/>
      <c r="Q214" s="157"/>
      <c r="R214" s="158"/>
      <c r="S214" s="158"/>
      <c r="T214" s="158"/>
      <c r="U214" s="158"/>
      <c r="V214" s="158"/>
      <c r="W214" s="158"/>
      <c r="X214" s="158"/>
      <c r="Y214" s="158"/>
      <c r="Z214" s="148"/>
      <c r="AA214" s="148"/>
      <c r="AB214" s="148"/>
      <c r="AC214" s="148"/>
      <c r="AD214" s="148"/>
      <c r="AE214" s="148"/>
      <c r="AF214" s="148"/>
      <c r="AG214" s="148" t="s">
        <v>226</v>
      </c>
      <c r="AH214" s="148">
        <v>0</v>
      </c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</row>
    <row r="215" spans="1:60" outlineLevel="3" x14ac:dyDescent="0.2">
      <c r="A215" s="155"/>
      <c r="B215" s="156"/>
      <c r="C215" s="186" t="s">
        <v>495</v>
      </c>
      <c r="D215" s="159"/>
      <c r="E215" s="160">
        <v>1329.6</v>
      </c>
      <c r="F215" s="158"/>
      <c r="G215" s="158"/>
      <c r="H215" s="158"/>
      <c r="I215" s="158"/>
      <c r="J215" s="158"/>
      <c r="K215" s="158"/>
      <c r="L215" s="158"/>
      <c r="M215" s="158"/>
      <c r="N215" s="157"/>
      <c r="O215" s="157"/>
      <c r="P215" s="157"/>
      <c r="Q215" s="157"/>
      <c r="R215" s="158"/>
      <c r="S215" s="158"/>
      <c r="T215" s="158"/>
      <c r="U215" s="158"/>
      <c r="V215" s="158"/>
      <c r="W215" s="158"/>
      <c r="X215" s="158"/>
      <c r="Y215" s="158"/>
      <c r="Z215" s="148"/>
      <c r="AA215" s="148"/>
      <c r="AB215" s="148"/>
      <c r="AC215" s="148"/>
      <c r="AD215" s="148"/>
      <c r="AE215" s="148"/>
      <c r="AF215" s="148"/>
      <c r="AG215" s="148" t="s">
        <v>226</v>
      </c>
      <c r="AH215" s="148">
        <v>0</v>
      </c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</row>
    <row r="216" spans="1:60" ht="22.5" outlineLevel="1" x14ac:dyDescent="0.2">
      <c r="A216" s="169">
        <v>75</v>
      </c>
      <c r="B216" s="170" t="s">
        <v>496</v>
      </c>
      <c r="C216" s="185" t="s">
        <v>497</v>
      </c>
      <c r="D216" s="171" t="s">
        <v>276</v>
      </c>
      <c r="E216" s="172">
        <v>45</v>
      </c>
      <c r="F216" s="173"/>
      <c r="G216" s="174">
        <f>ROUND(E216*F216,2)</f>
        <v>0</v>
      </c>
      <c r="H216" s="173"/>
      <c r="I216" s="174">
        <f>ROUND(E216*H216,2)</f>
        <v>0</v>
      </c>
      <c r="J216" s="173"/>
      <c r="K216" s="174">
        <f>ROUND(E216*J216,2)</f>
        <v>0</v>
      </c>
      <c r="L216" s="174">
        <v>21</v>
      </c>
      <c r="M216" s="174">
        <f>G216*(1+L216/100)</f>
        <v>0</v>
      </c>
      <c r="N216" s="172">
        <v>0</v>
      </c>
      <c r="O216" s="172">
        <f>ROUND(E216*N216,2)</f>
        <v>0</v>
      </c>
      <c r="P216" s="172">
        <v>0</v>
      </c>
      <c r="Q216" s="172">
        <f>ROUND(E216*P216,2)</f>
        <v>0</v>
      </c>
      <c r="R216" s="174" t="s">
        <v>258</v>
      </c>
      <c r="S216" s="174" t="s">
        <v>218</v>
      </c>
      <c r="T216" s="175" t="s">
        <v>219</v>
      </c>
      <c r="U216" s="158">
        <v>4.1200000000000001E-2</v>
      </c>
      <c r="V216" s="158">
        <f>ROUND(E216*U216,2)</f>
        <v>1.85</v>
      </c>
      <c r="W216" s="158"/>
      <c r="X216" s="158" t="s">
        <v>230</v>
      </c>
      <c r="Y216" s="158" t="s">
        <v>221</v>
      </c>
      <c r="Z216" s="148"/>
      <c r="AA216" s="148"/>
      <c r="AB216" s="148"/>
      <c r="AC216" s="148"/>
      <c r="AD216" s="148"/>
      <c r="AE216" s="148"/>
      <c r="AF216" s="148"/>
      <c r="AG216" s="148" t="s">
        <v>231</v>
      </c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</row>
    <row r="217" spans="1:60" outlineLevel="2" x14ac:dyDescent="0.2">
      <c r="A217" s="155"/>
      <c r="B217" s="156"/>
      <c r="C217" s="248" t="s">
        <v>473</v>
      </c>
      <c r="D217" s="249"/>
      <c r="E217" s="249"/>
      <c r="F217" s="249"/>
      <c r="G217" s="249"/>
      <c r="H217" s="158"/>
      <c r="I217" s="158"/>
      <c r="J217" s="158"/>
      <c r="K217" s="158"/>
      <c r="L217" s="158"/>
      <c r="M217" s="158"/>
      <c r="N217" s="157"/>
      <c r="O217" s="157"/>
      <c r="P217" s="157"/>
      <c r="Q217" s="157"/>
      <c r="R217" s="158"/>
      <c r="S217" s="158"/>
      <c r="T217" s="158"/>
      <c r="U217" s="158"/>
      <c r="V217" s="158"/>
      <c r="W217" s="158"/>
      <c r="X217" s="158"/>
      <c r="Y217" s="158"/>
      <c r="Z217" s="148"/>
      <c r="AA217" s="148"/>
      <c r="AB217" s="148"/>
      <c r="AC217" s="148"/>
      <c r="AD217" s="148"/>
      <c r="AE217" s="148"/>
      <c r="AF217" s="148"/>
      <c r="AG217" s="148" t="s">
        <v>224</v>
      </c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</row>
    <row r="218" spans="1:60" outlineLevel="1" x14ac:dyDescent="0.2">
      <c r="A218" s="177">
        <v>76</v>
      </c>
      <c r="B218" s="178" t="s">
        <v>498</v>
      </c>
      <c r="C218" s="187" t="s">
        <v>499</v>
      </c>
      <c r="D218" s="179" t="s">
        <v>341</v>
      </c>
      <c r="E218" s="180">
        <v>17</v>
      </c>
      <c r="F218" s="181"/>
      <c r="G218" s="182">
        <f>ROUND(E218*F218,2)</f>
        <v>0</v>
      </c>
      <c r="H218" s="181"/>
      <c r="I218" s="182">
        <f>ROUND(E218*H218,2)</f>
        <v>0</v>
      </c>
      <c r="J218" s="181"/>
      <c r="K218" s="182">
        <f>ROUND(E218*J218,2)</f>
        <v>0</v>
      </c>
      <c r="L218" s="182">
        <v>21</v>
      </c>
      <c r="M218" s="182">
        <f>G218*(1+L218/100)</f>
        <v>0</v>
      </c>
      <c r="N218" s="180">
        <v>2.5000000000000001E-4</v>
      </c>
      <c r="O218" s="180">
        <f>ROUND(E218*N218,2)</f>
        <v>0</v>
      </c>
      <c r="P218" s="180">
        <v>0</v>
      </c>
      <c r="Q218" s="180">
        <f>ROUND(E218*P218,2)</f>
        <v>0</v>
      </c>
      <c r="R218" s="182" t="s">
        <v>500</v>
      </c>
      <c r="S218" s="182" t="s">
        <v>218</v>
      </c>
      <c r="T218" s="183" t="s">
        <v>219</v>
      </c>
      <c r="U218" s="158">
        <v>0</v>
      </c>
      <c r="V218" s="158">
        <f>ROUND(E218*U218,2)</f>
        <v>0</v>
      </c>
      <c r="W218" s="158"/>
      <c r="X218" s="158" t="s">
        <v>501</v>
      </c>
      <c r="Y218" s="158" t="s">
        <v>221</v>
      </c>
      <c r="Z218" s="148"/>
      <c r="AA218" s="148"/>
      <c r="AB218" s="148"/>
      <c r="AC218" s="148"/>
      <c r="AD218" s="148"/>
      <c r="AE218" s="148"/>
      <c r="AF218" s="148"/>
      <c r="AG218" s="148" t="s">
        <v>502</v>
      </c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</row>
    <row r="219" spans="1:60" x14ac:dyDescent="0.2">
      <c r="A219" s="162" t="s">
        <v>212</v>
      </c>
      <c r="B219" s="163" t="s">
        <v>119</v>
      </c>
      <c r="C219" s="184" t="s">
        <v>120</v>
      </c>
      <c r="D219" s="164"/>
      <c r="E219" s="165"/>
      <c r="F219" s="166"/>
      <c r="G219" s="166">
        <f>SUMIF(AG220:AG222,"&lt;&gt;NOR",G220:G222)</f>
        <v>0</v>
      </c>
      <c r="H219" s="166"/>
      <c r="I219" s="166">
        <f>SUM(I220:I222)</f>
        <v>0</v>
      </c>
      <c r="J219" s="166"/>
      <c r="K219" s="166">
        <f>SUM(K220:K222)</f>
        <v>0</v>
      </c>
      <c r="L219" s="166"/>
      <c r="M219" s="166">
        <f>SUM(M220:M222)</f>
        <v>0</v>
      </c>
      <c r="N219" s="165"/>
      <c r="O219" s="165">
        <f>SUM(O220:O222)</f>
        <v>0.15000000000000002</v>
      </c>
      <c r="P219" s="165"/>
      <c r="Q219" s="165">
        <f>SUM(Q220:Q222)</f>
        <v>0</v>
      </c>
      <c r="R219" s="166"/>
      <c r="S219" s="166"/>
      <c r="T219" s="167"/>
      <c r="U219" s="161"/>
      <c r="V219" s="161">
        <f>SUM(V220:V222)</f>
        <v>9.3000000000000007</v>
      </c>
      <c r="W219" s="161"/>
      <c r="X219" s="161"/>
      <c r="Y219" s="161"/>
      <c r="AG219" t="s">
        <v>213</v>
      </c>
    </row>
    <row r="220" spans="1:60" ht="33.75" outlineLevel="1" x14ac:dyDescent="0.2">
      <c r="A220" s="177">
        <v>77</v>
      </c>
      <c r="B220" s="178" t="s">
        <v>503</v>
      </c>
      <c r="C220" s="187" t="s">
        <v>504</v>
      </c>
      <c r="D220" s="179" t="s">
        <v>341</v>
      </c>
      <c r="E220" s="180">
        <v>5</v>
      </c>
      <c r="F220" s="181"/>
      <c r="G220" s="182">
        <f>ROUND(E220*F220,2)</f>
        <v>0</v>
      </c>
      <c r="H220" s="181"/>
      <c r="I220" s="182">
        <f>ROUND(E220*H220,2)</f>
        <v>0</v>
      </c>
      <c r="J220" s="181"/>
      <c r="K220" s="182">
        <f>ROUND(E220*J220,2)</f>
        <v>0</v>
      </c>
      <c r="L220" s="182">
        <v>21</v>
      </c>
      <c r="M220" s="182">
        <f>G220*(1+L220/100)</f>
        <v>0</v>
      </c>
      <c r="N220" s="180">
        <v>1.8970000000000001E-2</v>
      </c>
      <c r="O220" s="180">
        <f>ROUND(E220*N220,2)</f>
        <v>0.09</v>
      </c>
      <c r="P220" s="180">
        <v>0</v>
      </c>
      <c r="Q220" s="180">
        <f>ROUND(E220*P220,2)</f>
        <v>0</v>
      </c>
      <c r="R220" s="182" t="s">
        <v>258</v>
      </c>
      <c r="S220" s="182" t="s">
        <v>218</v>
      </c>
      <c r="T220" s="183" t="s">
        <v>219</v>
      </c>
      <c r="U220" s="158">
        <v>1.86</v>
      </c>
      <c r="V220" s="158">
        <f>ROUND(E220*U220,2)</f>
        <v>9.3000000000000007</v>
      </c>
      <c r="W220" s="158"/>
      <c r="X220" s="158" t="s">
        <v>230</v>
      </c>
      <c r="Y220" s="158" t="s">
        <v>221</v>
      </c>
      <c r="Z220" s="148"/>
      <c r="AA220" s="148"/>
      <c r="AB220" s="148"/>
      <c r="AC220" s="148"/>
      <c r="AD220" s="148"/>
      <c r="AE220" s="148"/>
      <c r="AF220" s="148"/>
      <c r="AG220" s="148" t="s">
        <v>231</v>
      </c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</row>
    <row r="221" spans="1:60" ht="22.5" outlineLevel="1" x14ac:dyDescent="0.2">
      <c r="A221" s="177">
        <v>78</v>
      </c>
      <c r="B221" s="178" t="s">
        <v>505</v>
      </c>
      <c r="C221" s="187" t="s">
        <v>506</v>
      </c>
      <c r="D221" s="179" t="s">
        <v>341</v>
      </c>
      <c r="E221" s="180">
        <v>4</v>
      </c>
      <c r="F221" s="181"/>
      <c r="G221" s="182">
        <f>ROUND(E221*F221,2)</f>
        <v>0</v>
      </c>
      <c r="H221" s="181"/>
      <c r="I221" s="182">
        <f>ROUND(E221*H221,2)</f>
        <v>0</v>
      </c>
      <c r="J221" s="181"/>
      <c r="K221" s="182">
        <f>ROUND(E221*J221,2)</f>
        <v>0</v>
      </c>
      <c r="L221" s="182">
        <v>21</v>
      </c>
      <c r="M221" s="182">
        <f>G221*(1+L221/100)</f>
        <v>0</v>
      </c>
      <c r="N221" s="180">
        <v>1.2120000000000001E-2</v>
      </c>
      <c r="O221" s="180">
        <f>ROUND(E221*N221,2)</f>
        <v>0.05</v>
      </c>
      <c r="P221" s="180">
        <v>0</v>
      </c>
      <c r="Q221" s="180">
        <f>ROUND(E221*P221,2)</f>
        <v>0</v>
      </c>
      <c r="R221" s="182"/>
      <c r="S221" s="182" t="s">
        <v>320</v>
      </c>
      <c r="T221" s="183" t="s">
        <v>219</v>
      </c>
      <c r="U221" s="158">
        <v>0</v>
      </c>
      <c r="V221" s="158">
        <f>ROUND(E221*U221,2)</f>
        <v>0</v>
      </c>
      <c r="W221" s="158"/>
      <c r="X221" s="158" t="s">
        <v>501</v>
      </c>
      <c r="Y221" s="158" t="s">
        <v>221</v>
      </c>
      <c r="Z221" s="148"/>
      <c r="AA221" s="148"/>
      <c r="AB221" s="148"/>
      <c r="AC221" s="148"/>
      <c r="AD221" s="148"/>
      <c r="AE221" s="148"/>
      <c r="AF221" s="148"/>
      <c r="AG221" s="148" t="s">
        <v>502</v>
      </c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</row>
    <row r="222" spans="1:60" ht="22.5" outlineLevel="1" x14ac:dyDescent="0.2">
      <c r="A222" s="177">
        <v>79</v>
      </c>
      <c r="B222" s="178" t="s">
        <v>507</v>
      </c>
      <c r="C222" s="187" t="s">
        <v>508</v>
      </c>
      <c r="D222" s="179" t="s">
        <v>341</v>
      </c>
      <c r="E222" s="180">
        <v>1</v>
      </c>
      <c r="F222" s="181"/>
      <c r="G222" s="182">
        <f>ROUND(E222*F222,2)</f>
        <v>0</v>
      </c>
      <c r="H222" s="181"/>
      <c r="I222" s="182">
        <f>ROUND(E222*H222,2)</f>
        <v>0</v>
      </c>
      <c r="J222" s="181"/>
      <c r="K222" s="182">
        <f>ROUND(E222*J222,2)</f>
        <v>0</v>
      </c>
      <c r="L222" s="182">
        <v>21</v>
      </c>
      <c r="M222" s="182">
        <f>G222*(1+L222/100)</f>
        <v>0</v>
      </c>
      <c r="N222" s="180">
        <v>1.302E-2</v>
      </c>
      <c r="O222" s="180">
        <f>ROUND(E222*N222,2)</f>
        <v>0.01</v>
      </c>
      <c r="P222" s="180">
        <v>0</v>
      </c>
      <c r="Q222" s="180">
        <f>ROUND(E222*P222,2)</f>
        <v>0</v>
      </c>
      <c r="R222" s="182" t="s">
        <v>500</v>
      </c>
      <c r="S222" s="182" t="s">
        <v>218</v>
      </c>
      <c r="T222" s="183" t="s">
        <v>219</v>
      </c>
      <c r="U222" s="158">
        <v>0</v>
      </c>
      <c r="V222" s="158">
        <f>ROUND(E222*U222,2)</f>
        <v>0</v>
      </c>
      <c r="W222" s="158"/>
      <c r="X222" s="158" t="s">
        <v>501</v>
      </c>
      <c r="Y222" s="158" t="s">
        <v>221</v>
      </c>
      <c r="Z222" s="148"/>
      <c r="AA222" s="148"/>
      <c r="AB222" s="148"/>
      <c r="AC222" s="148"/>
      <c r="AD222" s="148"/>
      <c r="AE222" s="148"/>
      <c r="AF222" s="148"/>
      <c r="AG222" s="148" t="s">
        <v>502</v>
      </c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</row>
    <row r="223" spans="1:60" x14ac:dyDescent="0.2">
      <c r="A223" s="162" t="s">
        <v>212</v>
      </c>
      <c r="B223" s="163" t="s">
        <v>127</v>
      </c>
      <c r="C223" s="184" t="s">
        <v>128</v>
      </c>
      <c r="D223" s="164"/>
      <c r="E223" s="165"/>
      <c r="F223" s="166"/>
      <c r="G223" s="166">
        <f>SUMIF(AG224:AG231,"&lt;&gt;NOR",G224:G231)</f>
        <v>0</v>
      </c>
      <c r="H223" s="166"/>
      <c r="I223" s="166">
        <f>SUM(I224:I231)</f>
        <v>0</v>
      </c>
      <c r="J223" s="166"/>
      <c r="K223" s="166">
        <f>SUM(K224:K231)</f>
        <v>0</v>
      </c>
      <c r="L223" s="166"/>
      <c r="M223" s="166">
        <f>SUM(M224:M231)</f>
        <v>0</v>
      </c>
      <c r="N223" s="165"/>
      <c r="O223" s="165">
        <f>SUM(O224:O231)</f>
        <v>3.3200000000000003</v>
      </c>
      <c r="P223" s="165"/>
      <c r="Q223" s="165">
        <f>SUM(Q224:Q231)</f>
        <v>0</v>
      </c>
      <c r="R223" s="166"/>
      <c r="S223" s="166"/>
      <c r="T223" s="167"/>
      <c r="U223" s="161"/>
      <c r="V223" s="161">
        <f>SUM(V224:V231)</f>
        <v>164.89</v>
      </c>
      <c r="W223" s="161"/>
      <c r="X223" s="161"/>
      <c r="Y223" s="161"/>
      <c r="AG223" t="s">
        <v>213</v>
      </c>
    </row>
    <row r="224" spans="1:60" ht="22.5" outlineLevel="1" x14ac:dyDescent="0.2">
      <c r="A224" s="169">
        <v>80</v>
      </c>
      <c r="B224" s="170" t="s">
        <v>509</v>
      </c>
      <c r="C224" s="185" t="s">
        <v>510</v>
      </c>
      <c r="D224" s="171" t="s">
        <v>264</v>
      </c>
      <c r="E224" s="172">
        <v>55</v>
      </c>
      <c r="F224" s="173"/>
      <c r="G224" s="174">
        <f>ROUND(E224*F224,2)</f>
        <v>0</v>
      </c>
      <c r="H224" s="173"/>
      <c r="I224" s="174">
        <f>ROUND(E224*H224,2)</f>
        <v>0</v>
      </c>
      <c r="J224" s="173"/>
      <c r="K224" s="174">
        <f>ROUND(E224*J224,2)</f>
        <v>0</v>
      </c>
      <c r="L224" s="174">
        <v>21</v>
      </c>
      <c r="M224" s="174">
        <f>G224*(1+L224/100)</f>
        <v>0</v>
      </c>
      <c r="N224" s="172">
        <v>1.9230000000000001E-2</v>
      </c>
      <c r="O224" s="172">
        <f>ROUND(E224*N224,2)</f>
        <v>1.06</v>
      </c>
      <c r="P224" s="172">
        <v>0</v>
      </c>
      <c r="Q224" s="172">
        <f>ROUND(E224*P224,2)</f>
        <v>0</v>
      </c>
      <c r="R224" s="174" t="s">
        <v>217</v>
      </c>
      <c r="S224" s="174" t="s">
        <v>218</v>
      </c>
      <c r="T224" s="175" t="s">
        <v>219</v>
      </c>
      <c r="U224" s="158">
        <v>0.20841999999999999</v>
      </c>
      <c r="V224" s="158">
        <f>ROUND(E224*U224,2)</f>
        <v>11.46</v>
      </c>
      <c r="W224" s="158"/>
      <c r="X224" s="158" t="s">
        <v>220</v>
      </c>
      <c r="Y224" s="158" t="s">
        <v>221</v>
      </c>
      <c r="Z224" s="148"/>
      <c r="AA224" s="148"/>
      <c r="AB224" s="148"/>
      <c r="AC224" s="148"/>
      <c r="AD224" s="148"/>
      <c r="AE224" s="148"/>
      <c r="AF224" s="148"/>
      <c r="AG224" s="148" t="s">
        <v>222</v>
      </c>
      <c r="AH224" s="148"/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</row>
    <row r="225" spans="1:60" outlineLevel="2" x14ac:dyDescent="0.2">
      <c r="A225" s="155"/>
      <c r="B225" s="156"/>
      <c r="C225" s="248" t="s">
        <v>511</v>
      </c>
      <c r="D225" s="249"/>
      <c r="E225" s="249"/>
      <c r="F225" s="249"/>
      <c r="G225" s="249"/>
      <c r="H225" s="158"/>
      <c r="I225" s="158"/>
      <c r="J225" s="158"/>
      <c r="K225" s="158"/>
      <c r="L225" s="158"/>
      <c r="M225" s="158"/>
      <c r="N225" s="157"/>
      <c r="O225" s="157"/>
      <c r="P225" s="157"/>
      <c r="Q225" s="157"/>
      <c r="R225" s="158"/>
      <c r="S225" s="158"/>
      <c r="T225" s="158"/>
      <c r="U225" s="158"/>
      <c r="V225" s="158"/>
      <c r="W225" s="158"/>
      <c r="X225" s="158"/>
      <c r="Y225" s="158"/>
      <c r="Z225" s="148"/>
      <c r="AA225" s="148"/>
      <c r="AB225" s="148"/>
      <c r="AC225" s="148"/>
      <c r="AD225" s="148"/>
      <c r="AE225" s="148"/>
      <c r="AF225" s="148"/>
      <c r="AG225" s="148" t="s">
        <v>224</v>
      </c>
      <c r="AH225" s="148"/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76" t="str">
        <f>C225</f>
        <v>montáž, demontáž a pronájem lešení včetně přesunu hmot na staveništi a dopravy (odvozu i dovozu) na stavbu  tam i zpět.</v>
      </c>
      <c r="BB225" s="148"/>
      <c r="BC225" s="148"/>
      <c r="BD225" s="148"/>
      <c r="BE225" s="148"/>
      <c r="BF225" s="148"/>
      <c r="BG225" s="148"/>
      <c r="BH225" s="148"/>
    </row>
    <row r="226" spans="1:60" outlineLevel="1" x14ac:dyDescent="0.2">
      <c r="A226" s="177">
        <v>81</v>
      </c>
      <c r="B226" s="178" t="s">
        <v>512</v>
      </c>
      <c r="C226" s="187" t="s">
        <v>513</v>
      </c>
      <c r="D226" s="179" t="s">
        <v>264</v>
      </c>
      <c r="E226" s="180">
        <v>595</v>
      </c>
      <c r="F226" s="181"/>
      <c r="G226" s="182">
        <f>ROUND(E226*F226,2)</f>
        <v>0</v>
      </c>
      <c r="H226" s="181"/>
      <c r="I226" s="182">
        <f>ROUND(E226*H226,2)</f>
        <v>0</v>
      </c>
      <c r="J226" s="181"/>
      <c r="K226" s="182">
        <f>ROUND(E226*J226,2)</f>
        <v>0</v>
      </c>
      <c r="L226" s="182">
        <v>21</v>
      </c>
      <c r="M226" s="182">
        <f>G226*(1+L226/100)</f>
        <v>0</v>
      </c>
      <c r="N226" s="180">
        <v>1.58E-3</v>
      </c>
      <c r="O226" s="180">
        <f>ROUND(E226*N226,2)</f>
        <v>0.94</v>
      </c>
      <c r="P226" s="180">
        <v>0</v>
      </c>
      <c r="Q226" s="180">
        <f>ROUND(E226*P226,2)</f>
        <v>0</v>
      </c>
      <c r="R226" s="182" t="s">
        <v>514</v>
      </c>
      <c r="S226" s="182" t="s">
        <v>218</v>
      </c>
      <c r="T226" s="183" t="s">
        <v>219</v>
      </c>
      <c r="U226" s="158">
        <v>0.214</v>
      </c>
      <c r="V226" s="158">
        <f>ROUND(E226*U226,2)</f>
        <v>127.33</v>
      </c>
      <c r="W226" s="158"/>
      <c r="X226" s="158" t="s">
        <v>230</v>
      </c>
      <c r="Y226" s="158" t="s">
        <v>221</v>
      </c>
      <c r="Z226" s="148"/>
      <c r="AA226" s="148"/>
      <c r="AB226" s="148"/>
      <c r="AC226" s="148"/>
      <c r="AD226" s="148"/>
      <c r="AE226" s="148"/>
      <c r="AF226" s="148"/>
      <c r="AG226" s="148" t="s">
        <v>231</v>
      </c>
      <c r="AH226" s="148"/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</row>
    <row r="227" spans="1:60" outlineLevel="1" x14ac:dyDescent="0.2">
      <c r="A227" s="169">
        <v>82</v>
      </c>
      <c r="B227" s="170" t="s">
        <v>515</v>
      </c>
      <c r="C227" s="185" t="s">
        <v>516</v>
      </c>
      <c r="D227" s="171" t="s">
        <v>216</v>
      </c>
      <c r="E227" s="172">
        <v>180</v>
      </c>
      <c r="F227" s="173"/>
      <c r="G227" s="174">
        <f>ROUND(E227*F227,2)</f>
        <v>0</v>
      </c>
      <c r="H227" s="173"/>
      <c r="I227" s="174">
        <f>ROUND(E227*H227,2)</f>
        <v>0</v>
      </c>
      <c r="J227" s="173"/>
      <c r="K227" s="174">
        <f>ROUND(E227*J227,2)</f>
        <v>0</v>
      </c>
      <c r="L227" s="174">
        <v>21</v>
      </c>
      <c r="M227" s="174">
        <f>G227*(1+L227/100)</f>
        <v>0</v>
      </c>
      <c r="N227" s="172">
        <v>7.3499999999999998E-3</v>
      </c>
      <c r="O227" s="172">
        <f>ROUND(E227*N227,2)</f>
        <v>1.32</v>
      </c>
      <c r="P227" s="172">
        <v>0</v>
      </c>
      <c r="Q227" s="172">
        <f>ROUND(E227*P227,2)</f>
        <v>0</v>
      </c>
      <c r="R227" s="174" t="s">
        <v>514</v>
      </c>
      <c r="S227" s="174" t="s">
        <v>218</v>
      </c>
      <c r="T227" s="175" t="s">
        <v>219</v>
      </c>
      <c r="U227" s="158">
        <v>6.5000000000000002E-2</v>
      </c>
      <c r="V227" s="158">
        <f>ROUND(E227*U227,2)</f>
        <v>11.7</v>
      </c>
      <c r="W227" s="158"/>
      <c r="X227" s="158" t="s">
        <v>230</v>
      </c>
      <c r="Y227" s="158" t="s">
        <v>221</v>
      </c>
      <c r="Z227" s="148"/>
      <c r="AA227" s="148"/>
      <c r="AB227" s="148"/>
      <c r="AC227" s="148"/>
      <c r="AD227" s="148"/>
      <c r="AE227" s="148"/>
      <c r="AF227" s="148"/>
      <c r="AG227" s="148" t="s">
        <v>231</v>
      </c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</row>
    <row r="228" spans="1:60" outlineLevel="2" x14ac:dyDescent="0.2">
      <c r="A228" s="155"/>
      <c r="B228" s="156"/>
      <c r="C228" s="248" t="s">
        <v>517</v>
      </c>
      <c r="D228" s="249"/>
      <c r="E228" s="249"/>
      <c r="F228" s="249"/>
      <c r="G228" s="249"/>
      <c r="H228" s="158"/>
      <c r="I228" s="158"/>
      <c r="J228" s="158"/>
      <c r="K228" s="158"/>
      <c r="L228" s="158"/>
      <c r="M228" s="158"/>
      <c r="N228" s="157"/>
      <c r="O228" s="157"/>
      <c r="P228" s="157"/>
      <c r="Q228" s="157"/>
      <c r="R228" s="158"/>
      <c r="S228" s="158"/>
      <c r="T228" s="158"/>
      <c r="U228" s="158"/>
      <c r="V228" s="158"/>
      <c r="W228" s="158"/>
      <c r="X228" s="158"/>
      <c r="Y228" s="158"/>
      <c r="Z228" s="148"/>
      <c r="AA228" s="148"/>
      <c r="AB228" s="148"/>
      <c r="AC228" s="148"/>
      <c r="AD228" s="148"/>
      <c r="AE228" s="148"/>
      <c r="AF228" s="148"/>
      <c r="AG228" s="148" t="s">
        <v>224</v>
      </c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</row>
    <row r="229" spans="1:60" outlineLevel="1" x14ac:dyDescent="0.2">
      <c r="A229" s="177">
        <v>83</v>
      </c>
      <c r="B229" s="178" t="s">
        <v>518</v>
      </c>
      <c r="C229" s="187" t="s">
        <v>519</v>
      </c>
      <c r="D229" s="179" t="s">
        <v>216</v>
      </c>
      <c r="E229" s="180">
        <v>3600</v>
      </c>
      <c r="F229" s="181"/>
      <c r="G229" s="182">
        <f>ROUND(E229*F229,2)</f>
        <v>0</v>
      </c>
      <c r="H229" s="181"/>
      <c r="I229" s="182">
        <f>ROUND(E229*H229,2)</f>
        <v>0</v>
      </c>
      <c r="J229" s="181"/>
      <c r="K229" s="182">
        <f>ROUND(E229*J229,2)</f>
        <v>0</v>
      </c>
      <c r="L229" s="182">
        <v>21</v>
      </c>
      <c r="M229" s="182">
        <f>G229*(1+L229/100)</f>
        <v>0</v>
      </c>
      <c r="N229" s="180">
        <v>0</v>
      </c>
      <c r="O229" s="180">
        <f>ROUND(E229*N229,2)</f>
        <v>0</v>
      </c>
      <c r="P229" s="180">
        <v>0</v>
      </c>
      <c r="Q229" s="180">
        <f>ROUND(E229*P229,2)</f>
        <v>0</v>
      </c>
      <c r="R229" s="182" t="s">
        <v>514</v>
      </c>
      <c r="S229" s="182" t="s">
        <v>218</v>
      </c>
      <c r="T229" s="183" t="s">
        <v>219</v>
      </c>
      <c r="U229" s="158">
        <v>1.9499999999999999E-3</v>
      </c>
      <c r="V229" s="158">
        <f>ROUND(E229*U229,2)</f>
        <v>7.02</v>
      </c>
      <c r="W229" s="158"/>
      <c r="X229" s="158" t="s">
        <v>230</v>
      </c>
      <c r="Y229" s="158" t="s">
        <v>221</v>
      </c>
      <c r="Z229" s="148"/>
      <c r="AA229" s="148"/>
      <c r="AB229" s="148"/>
      <c r="AC229" s="148"/>
      <c r="AD229" s="148"/>
      <c r="AE229" s="148"/>
      <c r="AF229" s="148"/>
      <c r="AG229" s="148" t="s">
        <v>231</v>
      </c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</row>
    <row r="230" spans="1:60" outlineLevel="1" x14ac:dyDescent="0.2">
      <c r="A230" s="169">
        <v>84</v>
      </c>
      <c r="B230" s="170" t="s">
        <v>520</v>
      </c>
      <c r="C230" s="185" t="s">
        <v>521</v>
      </c>
      <c r="D230" s="171" t="s">
        <v>216</v>
      </c>
      <c r="E230" s="172">
        <v>180</v>
      </c>
      <c r="F230" s="173"/>
      <c r="G230" s="174">
        <f>ROUND(E230*F230,2)</f>
        <v>0</v>
      </c>
      <c r="H230" s="173"/>
      <c r="I230" s="174">
        <f>ROUND(E230*H230,2)</f>
        <v>0</v>
      </c>
      <c r="J230" s="173"/>
      <c r="K230" s="174">
        <f>ROUND(E230*J230,2)</f>
        <v>0</v>
      </c>
      <c r="L230" s="174">
        <v>21</v>
      </c>
      <c r="M230" s="174">
        <f>G230*(1+L230/100)</f>
        <v>0</v>
      </c>
      <c r="N230" s="172">
        <v>0</v>
      </c>
      <c r="O230" s="172">
        <f>ROUND(E230*N230,2)</f>
        <v>0</v>
      </c>
      <c r="P230" s="172">
        <v>0</v>
      </c>
      <c r="Q230" s="172">
        <f>ROUND(E230*P230,2)</f>
        <v>0</v>
      </c>
      <c r="R230" s="174" t="s">
        <v>514</v>
      </c>
      <c r="S230" s="174" t="s">
        <v>218</v>
      </c>
      <c r="T230" s="175" t="s">
        <v>219</v>
      </c>
      <c r="U230" s="158">
        <v>4.1000000000000002E-2</v>
      </c>
      <c r="V230" s="158">
        <f>ROUND(E230*U230,2)</f>
        <v>7.38</v>
      </c>
      <c r="W230" s="158"/>
      <c r="X230" s="158" t="s">
        <v>230</v>
      </c>
      <c r="Y230" s="158" t="s">
        <v>221</v>
      </c>
      <c r="Z230" s="148"/>
      <c r="AA230" s="148"/>
      <c r="AB230" s="148"/>
      <c r="AC230" s="148"/>
      <c r="AD230" s="148"/>
      <c r="AE230" s="148"/>
      <c r="AF230" s="148"/>
      <c r="AG230" s="148" t="s">
        <v>231</v>
      </c>
      <c r="AH230" s="148"/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</row>
    <row r="231" spans="1:60" outlineLevel="2" x14ac:dyDescent="0.2">
      <c r="A231" s="155"/>
      <c r="B231" s="156"/>
      <c r="C231" s="248" t="s">
        <v>522</v>
      </c>
      <c r="D231" s="249"/>
      <c r="E231" s="249"/>
      <c r="F231" s="249"/>
      <c r="G231" s="249"/>
      <c r="H231" s="158"/>
      <c r="I231" s="158"/>
      <c r="J231" s="158"/>
      <c r="K231" s="158"/>
      <c r="L231" s="158"/>
      <c r="M231" s="158"/>
      <c r="N231" s="157"/>
      <c r="O231" s="157"/>
      <c r="P231" s="157"/>
      <c r="Q231" s="157"/>
      <c r="R231" s="158"/>
      <c r="S231" s="158"/>
      <c r="T231" s="158"/>
      <c r="U231" s="158"/>
      <c r="V231" s="158"/>
      <c r="W231" s="158"/>
      <c r="X231" s="158"/>
      <c r="Y231" s="158"/>
      <c r="Z231" s="148"/>
      <c r="AA231" s="148"/>
      <c r="AB231" s="148"/>
      <c r="AC231" s="148"/>
      <c r="AD231" s="148"/>
      <c r="AE231" s="148"/>
      <c r="AF231" s="148"/>
      <c r="AG231" s="148" t="s">
        <v>224</v>
      </c>
      <c r="AH231" s="148"/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</row>
    <row r="232" spans="1:60" x14ac:dyDescent="0.2">
      <c r="A232" s="162" t="s">
        <v>212</v>
      </c>
      <c r="B232" s="163" t="s">
        <v>129</v>
      </c>
      <c r="C232" s="184" t="s">
        <v>130</v>
      </c>
      <c r="D232" s="164"/>
      <c r="E232" s="165"/>
      <c r="F232" s="166"/>
      <c r="G232" s="166">
        <f>SUMIF(AG233:AG240,"&lt;&gt;NOR",G233:G240)</f>
        <v>0</v>
      </c>
      <c r="H232" s="166"/>
      <c r="I232" s="166">
        <f>SUM(I233:I240)</f>
        <v>0</v>
      </c>
      <c r="J232" s="166"/>
      <c r="K232" s="166">
        <f>SUM(K233:K240)</f>
        <v>0</v>
      </c>
      <c r="L232" s="166"/>
      <c r="M232" s="166">
        <f>SUM(M233:M240)</f>
        <v>0</v>
      </c>
      <c r="N232" s="165"/>
      <c r="O232" s="165">
        <f>SUM(O233:O240)</f>
        <v>0.6100000000000001</v>
      </c>
      <c r="P232" s="165"/>
      <c r="Q232" s="165">
        <f>SUM(Q233:Q240)</f>
        <v>0</v>
      </c>
      <c r="R232" s="166"/>
      <c r="S232" s="166"/>
      <c r="T232" s="167"/>
      <c r="U232" s="161"/>
      <c r="V232" s="161">
        <f>SUM(V233:V240)</f>
        <v>236.48000000000002</v>
      </c>
      <c r="W232" s="161"/>
      <c r="X232" s="161"/>
      <c r="Y232" s="161"/>
      <c r="AG232" t="s">
        <v>213</v>
      </c>
    </row>
    <row r="233" spans="1:60" ht="22.5" outlineLevel="1" x14ac:dyDescent="0.2">
      <c r="A233" s="169">
        <v>85</v>
      </c>
      <c r="B233" s="170" t="s">
        <v>523</v>
      </c>
      <c r="C233" s="185" t="s">
        <v>524</v>
      </c>
      <c r="D233" s="171" t="s">
        <v>341</v>
      </c>
      <c r="E233" s="172">
        <v>5</v>
      </c>
      <c r="F233" s="173"/>
      <c r="G233" s="174">
        <f>ROUND(E233*F233,2)</f>
        <v>0</v>
      </c>
      <c r="H233" s="173"/>
      <c r="I233" s="174">
        <f>ROUND(E233*H233,2)</f>
        <v>0</v>
      </c>
      <c r="J233" s="173"/>
      <c r="K233" s="174">
        <f>ROUND(E233*J233,2)</f>
        <v>0</v>
      </c>
      <c r="L233" s="174">
        <v>21</v>
      </c>
      <c r="M233" s="174">
        <f>G233*(1+L233/100)</f>
        <v>0</v>
      </c>
      <c r="N233" s="172">
        <v>6.8000000000000005E-4</v>
      </c>
      <c r="O233" s="172">
        <f>ROUND(E233*N233,2)</f>
        <v>0</v>
      </c>
      <c r="P233" s="172">
        <v>0</v>
      </c>
      <c r="Q233" s="172">
        <f>ROUND(E233*P233,2)</f>
        <v>0</v>
      </c>
      <c r="R233" s="174" t="s">
        <v>258</v>
      </c>
      <c r="S233" s="174" t="s">
        <v>218</v>
      </c>
      <c r="T233" s="175" t="s">
        <v>219</v>
      </c>
      <c r="U233" s="158">
        <v>1.25</v>
      </c>
      <c r="V233" s="158">
        <f>ROUND(E233*U233,2)</f>
        <v>6.25</v>
      </c>
      <c r="W233" s="158"/>
      <c r="X233" s="158" t="s">
        <v>230</v>
      </c>
      <c r="Y233" s="158" t="s">
        <v>221</v>
      </c>
      <c r="Z233" s="148"/>
      <c r="AA233" s="148"/>
      <c r="AB233" s="148"/>
      <c r="AC233" s="148"/>
      <c r="AD233" s="148"/>
      <c r="AE233" s="148"/>
      <c r="AF233" s="148"/>
      <c r="AG233" s="148" t="s">
        <v>231</v>
      </c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</row>
    <row r="234" spans="1:60" outlineLevel="2" x14ac:dyDescent="0.2">
      <c r="A234" s="155"/>
      <c r="B234" s="156"/>
      <c r="C234" s="248" t="s">
        <v>525</v>
      </c>
      <c r="D234" s="249"/>
      <c r="E234" s="249"/>
      <c r="F234" s="249"/>
      <c r="G234" s="249"/>
      <c r="H234" s="158"/>
      <c r="I234" s="158"/>
      <c r="J234" s="158"/>
      <c r="K234" s="158"/>
      <c r="L234" s="158"/>
      <c r="M234" s="158"/>
      <c r="N234" s="157"/>
      <c r="O234" s="157"/>
      <c r="P234" s="157"/>
      <c r="Q234" s="157"/>
      <c r="R234" s="158"/>
      <c r="S234" s="158"/>
      <c r="T234" s="158"/>
      <c r="U234" s="158"/>
      <c r="V234" s="158"/>
      <c r="W234" s="158"/>
      <c r="X234" s="158"/>
      <c r="Y234" s="158"/>
      <c r="Z234" s="148"/>
      <c r="AA234" s="148"/>
      <c r="AB234" s="148"/>
      <c r="AC234" s="148"/>
      <c r="AD234" s="148"/>
      <c r="AE234" s="148"/>
      <c r="AF234" s="148"/>
      <c r="AG234" s="148" t="s">
        <v>224</v>
      </c>
      <c r="AH234" s="148"/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</row>
    <row r="235" spans="1:60" ht="22.5" outlineLevel="1" x14ac:dyDescent="0.2">
      <c r="A235" s="177">
        <v>86</v>
      </c>
      <c r="B235" s="178" t="s">
        <v>526</v>
      </c>
      <c r="C235" s="187" t="s">
        <v>527</v>
      </c>
      <c r="D235" s="179" t="s">
        <v>341</v>
      </c>
      <c r="E235" s="180">
        <v>124</v>
      </c>
      <c r="F235" s="181"/>
      <c r="G235" s="182">
        <f>ROUND(E235*F235,2)</f>
        <v>0</v>
      </c>
      <c r="H235" s="181"/>
      <c r="I235" s="182">
        <f>ROUND(E235*H235,2)</f>
        <v>0</v>
      </c>
      <c r="J235" s="181"/>
      <c r="K235" s="182">
        <f>ROUND(E235*J235,2)</f>
        <v>0</v>
      </c>
      <c r="L235" s="182">
        <v>21</v>
      </c>
      <c r="M235" s="182">
        <f>G235*(1+L235/100)</f>
        <v>0</v>
      </c>
      <c r="N235" s="180">
        <v>0</v>
      </c>
      <c r="O235" s="180">
        <f>ROUND(E235*N235,2)</f>
        <v>0</v>
      </c>
      <c r="P235" s="180">
        <v>0</v>
      </c>
      <c r="Q235" s="180">
        <f>ROUND(E235*P235,2)</f>
        <v>0</v>
      </c>
      <c r="R235" s="182" t="s">
        <v>304</v>
      </c>
      <c r="S235" s="182" t="s">
        <v>218</v>
      </c>
      <c r="T235" s="183" t="s">
        <v>219</v>
      </c>
      <c r="U235" s="158">
        <v>0.158</v>
      </c>
      <c r="V235" s="158">
        <f>ROUND(E235*U235,2)</f>
        <v>19.59</v>
      </c>
      <c r="W235" s="158"/>
      <c r="X235" s="158" t="s">
        <v>230</v>
      </c>
      <c r="Y235" s="158" t="s">
        <v>221</v>
      </c>
      <c r="Z235" s="148"/>
      <c r="AA235" s="148"/>
      <c r="AB235" s="148"/>
      <c r="AC235" s="148"/>
      <c r="AD235" s="148"/>
      <c r="AE235" s="148"/>
      <c r="AF235" s="148"/>
      <c r="AG235" s="148" t="s">
        <v>231</v>
      </c>
      <c r="AH235" s="148"/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</row>
    <row r="236" spans="1:60" ht="22.5" outlineLevel="1" x14ac:dyDescent="0.2">
      <c r="A236" s="177">
        <v>87</v>
      </c>
      <c r="B236" s="178" t="s">
        <v>528</v>
      </c>
      <c r="C236" s="187" t="s">
        <v>529</v>
      </c>
      <c r="D236" s="179" t="s">
        <v>341</v>
      </c>
      <c r="E236" s="180">
        <v>64</v>
      </c>
      <c r="F236" s="181"/>
      <c r="G236" s="182">
        <f>ROUND(E236*F236,2)</f>
        <v>0</v>
      </c>
      <c r="H236" s="181"/>
      <c r="I236" s="182">
        <f>ROUND(E236*H236,2)</f>
        <v>0</v>
      </c>
      <c r="J236" s="181"/>
      <c r="K236" s="182">
        <f>ROUND(E236*J236,2)</f>
        <v>0</v>
      </c>
      <c r="L236" s="182">
        <v>21</v>
      </c>
      <c r="M236" s="182">
        <f>G236*(1+L236/100)</f>
        <v>0</v>
      </c>
      <c r="N236" s="180">
        <v>0</v>
      </c>
      <c r="O236" s="180">
        <f>ROUND(E236*N236,2)</f>
        <v>0</v>
      </c>
      <c r="P236" s="180">
        <v>0</v>
      </c>
      <c r="Q236" s="180">
        <f>ROUND(E236*P236,2)</f>
        <v>0</v>
      </c>
      <c r="R236" s="182" t="s">
        <v>304</v>
      </c>
      <c r="S236" s="182" t="s">
        <v>218</v>
      </c>
      <c r="T236" s="183" t="s">
        <v>219</v>
      </c>
      <c r="U236" s="158">
        <v>0.115</v>
      </c>
      <c r="V236" s="158">
        <f>ROUND(E236*U236,2)</f>
        <v>7.36</v>
      </c>
      <c r="W236" s="158"/>
      <c r="X236" s="158" t="s">
        <v>230</v>
      </c>
      <c r="Y236" s="158" t="s">
        <v>221</v>
      </c>
      <c r="Z236" s="148"/>
      <c r="AA236" s="148"/>
      <c r="AB236" s="148"/>
      <c r="AC236" s="148"/>
      <c r="AD236" s="148"/>
      <c r="AE236" s="148"/>
      <c r="AF236" s="148"/>
      <c r="AG236" s="148" t="s">
        <v>231</v>
      </c>
      <c r="AH236" s="148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</row>
    <row r="237" spans="1:60" ht="22.5" outlineLevel="1" x14ac:dyDescent="0.2">
      <c r="A237" s="177">
        <v>88</v>
      </c>
      <c r="B237" s="178" t="s">
        <v>530</v>
      </c>
      <c r="C237" s="187" t="s">
        <v>531</v>
      </c>
      <c r="D237" s="179" t="s">
        <v>248</v>
      </c>
      <c r="E237" s="180">
        <v>0.05</v>
      </c>
      <c r="F237" s="181"/>
      <c r="G237" s="182">
        <f>ROUND(E237*F237,2)</f>
        <v>0</v>
      </c>
      <c r="H237" s="181"/>
      <c r="I237" s="182">
        <f>ROUND(E237*H237,2)</f>
        <v>0</v>
      </c>
      <c r="J237" s="181"/>
      <c r="K237" s="182">
        <f>ROUND(E237*J237,2)</f>
        <v>0</v>
      </c>
      <c r="L237" s="182">
        <v>21</v>
      </c>
      <c r="M237" s="182">
        <f>G237*(1+L237/100)</f>
        <v>0</v>
      </c>
      <c r="N237" s="180">
        <v>1</v>
      </c>
      <c r="O237" s="180">
        <f>ROUND(E237*N237,2)</f>
        <v>0.05</v>
      </c>
      <c r="P237" s="180">
        <v>0</v>
      </c>
      <c r="Q237" s="180">
        <f>ROUND(E237*P237,2)</f>
        <v>0</v>
      </c>
      <c r="R237" s="182" t="s">
        <v>500</v>
      </c>
      <c r="S237" s="182" t="s">
        <v>218</v>
      </c>
      <c r="T237" s="183" t="s">
        <v>219</v>
      </c>
      <c r="U237" s="158">
        <v>0</v>
      </c>
      <c r="V237" s="158">
        <f>ROUND(E237*U237,2)</f>
        <v>0</v>
      </c>
      <c r="W237" s="158"/>
      <c r="X237" s="158" t="s">
        <v>501</v>
      </c>
      <c r="Y237" s="158" t="s">
        <v>221</v>
      </c>
      <c r="Z237" s="148"/>
      <c r="AA237" s="148"/>
      <c r="AB237" s="148"/>
      <c r="AC237" s="148"/>
      <c r="AD237" s="148"/>
      <c r="AE237" s="148"/>
      <c r="AF237" s="148"/>
      <c r="AG237" s="148" t="s">
        <v>502</v>
      </c>
      <c r="AH237" s="148"/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</row>
    <row r="238" spans="1:60" outlineLevel="1" x14ac:dyDescent="0.2">
      <c r="A238" s="169">
        <v>89</v>
      </c>
      <c r="B238" s="170" t="s">
        <v>532</v>
      </c>
      <c r="C238" s="185" t="s">
        <v>533</v>
      </c>
      <c r="D238" s="171" t="s">
        <v>248</v>
      </c>
      <c r="E238" s="172">
        <v>0.53264999999999996</v>
      </c>
      <c r="F238" s="173"/>
      <c r="G238" s="174">
        <f>ROUND(E238*F238,2)</f>
        <v>0</v>
      </c>
      <c r="H238" s="173"/>
      <c r="I238" s="174">
        <f>ROUND(E238*H238,2)</f>
        <v>0</v>
      </c>
      <c r="J238" s="173"/>
      <c r="K238" s="174">
        <f>ROUND(E238*J238,2)</f>
        <v>0</v>
      </c>
      <c r="L238" s="174">
        <v>21</v>
      </c>
      <c r="M238" s="174">
        <f>G238*(1+L238/100)</f>
        <v>0</v>
      </c>
      <c r="N238" s="172">
        <v>1</v>
      </c>
      <c r="O238" s="172">
        <f>ROUND(E238*N238,2)</f>
        <v>0.53</v>
      </c>
      <c r="P238" s="172">
        <v>0</v>
      </c>
      <c r="Q238" s="172">
        <f>ROUND(E238*P238,2)</f>
        <v>0</v>
      </c>
      <c r="R238" s="174"/>
      <c r="S238" s="174" t="s">
        <v>320</v>
      </c>
      <c r="T238" s="175" t="s">
        <v>219</v>
      </c>
      <c r="U238" s="158">
        <v>0</v>
      </c>
      <c r="V238" s="158">
        <f>ROUND(E238*U238,2)</f>
        <v>0</v>
      </c>
      <c r="W238" s="158"/>
      <c r="X238" s="158" t="s">
        <v>501</v>
      </c>
      <c r="Y238" s="158" t="s">
        <v>221</v>
      </c>
      <c r="Z238" s="148"/>
      <c r="AA238" s="148"/>
      <c r="AB238" s="148"/>
      <c r="AC238" s="148"/>
      <c r="AD238" s="148"/>
      <c r="AE238" s="148"/>
      <c r="AF238" s="148"/>
      <c r="AG238" s="148" t="s">
        <v>502</v>
      </c>
      <c r="AH238" s="148"/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</row>
    <row r="239" spans="1:60" outlineLevel="2" x14ac:dyDescent="0.2">
      <c r="A239" s="155"/>
      <c r="B239" s="156"/>
      <c r="C239" s="186" t="s">
        <v>534</v>
      </c>
      <c r="D239" s="159"/>
      <c r="E239" s="160">
        <v>0.53</v>
      </c>
      <c r="F239" s="158"/>
      <c r="G239" s="158"/>
      <c r="H239" s="158"/>
      <c r="I239" s="158"/>
      <c r="J239" s="158"/>
      <c r="K239" s="158"/>
      <c r="L239" s="158"/>
      <c r="M239" s="158"/>
      <c r="N239" s="157"/>
      <c r="O239" s="157"/>
      <c r="P239" s="157"/>
      <c r="Q239" s="157"/>
      <c r="R239" s="158"/>
      <c r="S239" s="158"/>
      <c r="T239" s="158"/>
      <c r="U239" s="158"/>
      <c r="V239" s="158"/>
      <c r="W239" s="158"/>
      <c r="X239" s="158"/>
      <c r="Y239" s="158"/>
      <c r="Z239" s="148"/>
      <c r="AA239" s="148"/>
      <c r="AB239" s="148"/>
      <c r="AC239" s="148"/>
      <c r="AD239" s="148"/>
      <c r="AE239" s="148"/>
      <c r="AF239" s="148"/>
      <c r="AG239" s="148" t="s">
        <v>226</v>
      </c>
      <c r="AH239" s="148">
        <v>0</v>
      </c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48"/>
      <c r="BD239" s="148"/>
      <c r="BE239" s="148"/>
      <c r="BF239" s="148"/>
      <c r="BG239" s="148"/>
      <c r="BH239" s="148"/>
    </row>
    <row r="240" spans="1:60" ht="56.25" outlineLevel="1" x14ac:dyDescent="0.2">
      <c r="A240" s="177">
        <v>90</v>
      </c>
      <c r="B240" s="178" t="s">
        <v>535</v>
      </c>
      <c r="C240" s="187" t="s">
        <v>536</v>
      </c>
      <c r="D240" s="179" t="s">
        <v>264</v>
      </c>
      <c r="E240" s="180">
        <v>660</v>
      </c>
      <c r="F240" s="181"/>
      <c r="G240" s="182">
        <f>ROUND(E240*F240,2)</f>
        <v>0</v>
      </c>
      <c r="H240" s="181"/>
      <c r="I240" s="182">
        <f>ROUND(E240*H240,2)</f>
        <v>0</v>
      </c>
      <c r="J240" s="181"/>
      <c r="K240" s="182">
        <f>ROUND(E240*J240,2)</f>
        <v>0</v>
      </c>
      <c r="L240" s="182">
        <v>21</v>
      </c>
      <c r="M240" s="182">
        <f>G240*(1+L240/100)</f>
        <v>0</v>
      </c>
      <c r="N240" s="180">
        <v>4.0000000000000003E-5</v>
      </c>
      <c r="O240" s="180">
        <f>ROUND(E240*N240,2)</f>
        <v>0.03</v>
      </c>
      <c r="P240" s="180">
        <v>0</v>
      </c>
      <c r="Q240" s="180">
        <f>ROUND(E240*P240,2)</f>
        <v>0</v>
      </c>
      <c r="R240" s="182" t="s">
        <v>258</v>
      </c>
      <c r="S240" s="182" t="s">
        <v>218</v>
      </c>
      <c r="T240" s="183" t="s">
        <v>219</v>
      </c>
      <c r="U240" s="158">
        <v>0.308</v>
      </c>
      <c r="V240" s="158">
        <f>ROUND(E240*U240,2)</f>
        <v>203.28</v>
      </c>
      <c r="W240" s="158"/>
      <c r="X240" s="158" t="s">
        <v>230</v>
      </c>
      <c r="Y240" s="158" t="s">
        <v>221</v>
      </c>
      <c r="Z240" s="148"/>
      <c r="AA240" s="148"/>
      <c r="AB240" s="148"/>
      <c r="AC240" s="148"/>
      <c r="AD240" s="148"/>
      <c r="AE240" s="148"/>
      <c r="AF240" s="148"/>
      <c r="AG240" s="148" t="s">
        <v>231</v>
      </c>
      <c r="AH240" s="148"/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</row>
    <row r="241" spans="1:60" x14ac:dyDescent="0.2">
      <c r="A241" s="162" t="s">
        <v>212</v>
      </c>
      <c r="B241" s="163" t="s">
        <v>131</v>
      </c>
      <c r="C241" s="184" t="s">
        <v>132</v>
      </c>
      <c r="D241" s="164"/>
      <c r="E241" s="165"/>
      <c r="F241" s="166"/>
      <c r="G241" s="166">
        <f>SUMIF(AG242:AG271,"&lt;&gt;NOR",G242:G271)</f>
        <v>0</v>
      </c>
      <c r="H241" s="166"/>
      <c r="I241" s="166">
        <f>SUM(I242:I271)</f>
        <v>0</v>
      </c>
      <c r="J241" s="166"/>
      <c r="K241" s="166">
        <f>SUM(K242:K271)</f>
        <v>0</v>
      </c>
      <c r="L241" s="166"/>
      <c r="M241" s="166">
        <f>SUM(M242:M271)</f>
        <v>0</v>
      </c>
      <c r="N241" s="165"/>
      <c r="O241" s="165">
        <f>SUM(O242:O271)</f>
        <v>0.15000000000000002</v>
      </c>
      <c r="P241" s="165"/>
      <c r="Q241" s="165">
        <f>SUM(Q242:Q271)</f>
        <v>184.06</v>
      </c>
      <c r="R241" s="166"/>
      <c r="S241" s="166"/>
      <c r="T241" s="167"/>
      <c r="U241" s="161"/>
      <c r="V241" s="161">
        <f>SUM(V242:V271)</f>
        <v>2208.2200000000003</v>
      </c>
      <c r="W241" s="161"/>
      <c r="X241" s="161"/>
      <c r="Y241" s="161"/>
      <c r="AG241" t="s">
        <v>213</v>
      </c>
    </row>
    <row r="242" spans="1:60" outlineLevel="1" x14ac:dyDescent="0.2">
      <c r="A242" s="169">
        <v>91</v>
      </c>
      <c r="B242" s="170" t="s">
        <v>537</v>
      </c>
      <c r="C242" s="185" t="s">
        <v>538</v>
      </c>
      <c r="D242" s="171" t="s">
        <v>216</v>
      </c>
      <c r="E242" s="172">
        <v>2.6041500000000002</v>
      </c>
      <c r="F242" s="173"/>
      <c r="G242" s="174">
        <f>ROUND(E242*F242,2)</f>
        <v>0</v>
      </c>
      <c r="H242" s="173"/>
      <c r="I242" s="174">
        <f>ROUND(E242*H242,2)</f>
        <v>0</v>
      </c>
      <c r="J242" s="173"/>
      <c r="K242" s="174">
        <f>ROUND(E242*J242,2)</f>
        <v>0</v>
      </c>
      <c r="L242" s="174">
        <v>21</v>
      </c>
      <c r="M242" s="174">
        <f>G242*(1+L242/100)</f>
        <v>0</v>
      </c>
      <c r="N242" s="172">
        <v>0</v>
      </c>
      <c r="O242" s="172">
        <f>ROUND(E242*N242,2)</f>
        <v>0</v>
      </c>
      <c r="P242" s="172">
        <v>2.4</v>
      </c>
      <c r="Q242" s="172">
        <f>ROUND(E242*P242,2)</f>
        <v>6.25</v>
      </c>
      <c r="R242" s="174" t="s">
        <v>539</v>
      </c>
      <c r="S242" s="174" t="s">
        <v>218</v>
      </c>
      <c r="T242" s="175" t="s">
        <v>219</v>
      </c>
      <c r="U242" s="158">
        <v>13.301</v>
      </c>
      <c r="V242" s="158">
        <f>ROUND(E242*U242,2)</f>
        <v>34.64</v>
      </c>
      <c r="W242" s="158"/>
      <c r="X242" s="158" t="s">
        <v>230</v>
      </c>
      <c r="Y242" s="158" t="s">
        <v>221</v>
      </c>
      <c r="Z242" s="148"/>
      <c r="AA242" s="148"/>
      <c r="AB242" s="148"/>
      <c r="AC242" s="148"/>
      <c r="AD242" s="148"/>
      <c r="AE242" s="148"/>
      <c r="AF242" s="148"/>
      <c r="AG242" s="148" t="s">
        <v>231</v>
      </c>
      <c r="AH242" s="148"/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</row>
    <row r="243" spans="1:60" outlineLevel="2" x14ac:dyDescent="0.2">
      <c r="A243" s="155"/>
      <c r="B243" s="156"/>
      <c r="C243" s="248" t="s">
        <v>540</v>
      </c>
      <c r="D243" s="249"/>
      <c r="E243" s="249"/>
      <c r="F243" s="249"/>
      <c r="G243" s="249"/>
      <c r="H243" s="158"/>
      <c r="I243" s="158"/>
      <c r="J243" s="158"/>
      <c r="K243" s="158"/>
      <c r="L243" s="158"/>
      <c r="M243" s="158"/>
      <c r="N243" s="157"/>
      <c r="O243" s="157"/>
      <c r="P243" s="157"/>
      <c r="Q243" s="157"/>
      <c r="R243" s="158"/>
      <c r="S243" s="158"/>
      <c r="T243" s="158"/>
      <c r="U243" s="158"/>
      <c r="V243" s="158"/>
      <c r="W243" s="158"/>
      <c r="X243" s="158"/>
      <c r="Y243" s="158"/>
      <c r="Z243" s="148"/>
      <c r="AA243" s="148"/>
      <c r="AB243" s="148"/>
      <c r="AC243" s="148"/>
      <c r="AD243" s="148"/>
      <c r="AE243" s="148"/>
      <c r="AF243" s="148"/>
      <c r="AG243" s="148" t="s">
        <v>224</v>
      </c>
      <c r="AH243" s="148"/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</row>
    <row r="244" spans="1:60" outlineLevel="2" x14ac:dyDescent="0.2">
      <c r="A244" s="155"/>
      <c r="B244" s="156"/>
      <c r="C244" s="186" t="s">
        <v>541</v>
      </c>
      <c r="D244" s="159"/>
      <c r="E244" s="160">
        <v>1.88</v>
      </c>
      <c r="F244" s="158"/>
      <c r="G244" s="158"/>
      <c r="H244" s="158"/>
      <c r="I244" s="158"/>
      <c r="J244" s="158"/>
      <c r="K244" s="158"/>
      <c r="L244" s="158"/>
      <c r="M244" s="158"/>
      <c r="N244" s="157"/>
      <c r="O244" s="157"/>
      <c r="P244" s="157"/>
      <c r="Q244" s="157"/>
      <c r="R244" s="158"/>
      <c r="S244" s="158"/>
      <c r="T244" s="158"/>
      <c r="U244" s="158"/>
      <c r="V244" s="158"/>
      <c r="W244" s="158"/>
      <c r="X244" s="158"/>
      <c r="Y244" s="158"/>
      <c r="Z244" s="148"/>
      <c r="AA244" s="148"/>
      <c r="AB244" s="148"/>
      <c r="AC244" s="148"/>
      <c r="AD244" s="148"/>
      <c r="AE244" s="148"/>
      <c r="AF244" s="148"/>
      <c r="AG244" s="148" t="s">
        <v>226</v>
      </c>
      <c r="AH244" s="148">
        <v>0</v>
      </c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</row>
    <row r="245" spans="1:60" outlineLevel="3" x14ac:dyDescent="0.2">
      <c r="A245" s="155"/>
      <c r="B245" s="156"/>
      <c r="C245" s="186" t="s">
        <v>542</v>
      </c>
      <c r="D245" s="159"/>
      <c r="E245" s="160">
        <v>0.72</v>
      </c>
      <c r="F245" s="158"/>
      <c r="G245" s="158"/>
      <c r="H245" s="158"/>
      <c r="I245" s="158"/>
      <c r="J245" s="158"/>
      <c r="K245" s="158"/>
      <c r="L245" s="158"/>
      <c r="M245" s="158"/>
      <c r="N245" s="157"/>
      <c r="O245" s="157"/>
      <c r="P245" s="157"/>
      <c r="Q245" s="157"/>
      <c r="R245" s="158"/>
      <c r="S245" s="158"/>
      <c r="T245" s="158"/>
      <c r="U245" s="158"/>
      <c r="V245" s="158"/>
      <c r="W245" s="158"/>
      <c r="X245" s="158"/>
      <c r="Y245" s="158"/>
      <c r="Z245" s="148"/>
      <c r="AA245" s="148"/>
      <c r="AB245" s="148"/>
      <c r="AC245" s="148"/>
      <c r="AD245" s="148"/>
      <c r="AE245" s="148"/>
      <c r="AF245" s="148"/>
      <c r="AG245" s="148" t="s">
        <v>226</v>
      </c>
      <c r="AH245" s="148">
        <v>0</v>
      </c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</row>
    <row r="246" spans="1:60" outlineLevel="1" x14ac:dyDescent="0.2">
      <c r="A246" s="169">
        <v>92</v>
      </c>
      <c r="B246" s="170" t="s">
        <v>543</v>
      </c>
      <c r="C246" s="185" t="s">
        <v>544</v>
      </c>
      <c r="D246" s="171" t="s">
        <v>264</v>
      </c>
      <c r="E246" s="172">
        <v>135.93600000000001</v>
      </c>
      <c r="F246" s="173"/>
      <c r="G246" s="174">
        <f>ROUND(E246*F246,2)</f>
        <v>0</v>
      </c>
      <c r="H246" s="173"/>
      <c r="I246" s="174">
        <f>ROUND(E246*H246,2)</f>
        <v>0</v>
      </c>
      <c r="J246" s="173"/>
      <c r="K246" s="174">
        <f>ROUND(E246*J246,2)</f>
        <v>0</v>
      </c>
      <c r="L246" s="174">
        <v>21</v>
      </c>
      <c r="M246" s="174">
        <f>G246*(1+L246/100)</f>
        <v>0</v>
      </c>
      <c r="N246" s="172">
        <v>6.7000000000000002E-4</v>
      </c>
      <c r="O246" s="172">
        <f>ROUND(E246*N246,2)</f>
        <v>0.09</v>
      </c>
      <c r="P246" s="172">
        <v>0.13400000000000001</v>
      </c>
      <c r="Q246" s="172">
        <f>ROUND(E246*P246,2)</f>
        <v>18.22</v>
      </c>
      <c r="R246" s="174" t="s">
        <v>217</v>
      </c>
      <c r="S246" s="174" t="s">
        <v>218</v>
      </c>
      <c r="T246" s="175" t="s">
        <v>219</v>
      </c>
      <c r="U246" s="158">
        <v>1.3959600000000001</v>
      </c>
      <c r="V246" s="158">
        <f>ROUND(E246*U246,2)</f>
        <v>189.76</v>
      </c>
      <c r="W246" s="158"/>
      <c r="X246" s="158" t="s">
        <v>220</v>
      </c>
      <c r="Y246" s="158" t="s">
        <v>221</v>
      </c>
      <c r="Z246" s="148"/>
      <c r="AA246" s="148"/>
      <c r="AB246" s="148"/>
      <c r="AC246" s="148"/>
      <c r="AD246" s="148"/>
      <c r="AE246" s="148"/>
      <c r="AF246" s="148"/>
      <c r="AG246" s="148" t="s">
        <v>222</v>
      </c>
      <c r="AH246" s="148"/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</row>
    <row r="247" spans="1:60" ht="22.5" outlineLevel="2" x14ac:dyDescent="0.2">
      <c r="A247" s="155"/>
      <c r="B247" s="156"/>
      <c r="C247" s="248" t="s">
        <v>545</v>
      </c>
      <c r="D247" s="249"/>
      <c r="E247" s="249"/>
      <c r="F247" s="249"/>
      <c r="G247" s="249"/>
      <c r="H247" s="158"/>
      <c r="I247" s="158"/>
      <c r="J247" s="158"/>
      <c r="K247" s="158"/>
      <c r="L247" s="158"/>
      <c r="M247" s="158"/>
      <c r="N247" s="157"/>
      <c r="O247" s="157"/>
      <c r="P247" s="157"/>
      <c r="Q247" s="157"/>
      <c r="R247" s="158"/>
      <c r="S247" s="158"/>
      <c r="T247" s="158"/>
      <c r="U247" s="158"/>
      <c r="V247" s="158"/>
      <c r="W247" s="158"/>
      <c r="X247" s="158"/>
      <c r="Y247" s="158"/>
      <c r="Z247" s="148"/>
      <c r="AA247" s="148"/>
      <c r="AB247" s="148"/>
      <c r="AC247" s="148"/>
      <c r="AD247" s="148"/>
      <c r="AE247" s="148"/>
      <c r="AF247" s="148"/>
      <c r="AG247" s="148" t="s">
        <v>224</v>
      </c>
      <c r="AH247" s="148"/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76" t="str">
        <f>C247</f>
        <v>nebo vybourání otvorů průřezové plochy přes 4 m2 v příčkách z cihel na maltu vápennou nebo vápenocementovou. Svislá a vodorovná doprava suti, odvoz do 10 km.</v>
      </c>
      <c r="BB247" s="148"/>
      <c r="BC247" s="148"/>
      <c r="BD247" s="148"/>
      <c r="BE247" s="148"/>
      <c r="BF247" s="148"/>
      <c r="BG247" s="148"/>
      <c r="BH247" s="148"/>
    </row>
    <row r="248" spans="1:60" outlineLevel="2" x14ac:dyDescent="0.2">
      <c r="A248" s="155"/>
      <c r="B248" s="156"/>
      <c r="C248" s="186" t="s">
        <v>546</v>
      </c>
      <c r="D248" s="159"/>
      <c r="E248" s="160">
        <v>84.96</v>
      </c>
      <c r="F248" s="158"/>
      <c r="G248" s="158"/>
      <c r="H248" s="158"/>
      <c r="I248" s="158"/>
      <c r="J248" s="158"/>
      <c r="K248" s="158"/>
      <c r="L248" s="158"/>
      <c r="M248" s="158"/>
      <c r="N248" s="157"/>
      <c r="O248" s="157"/>
      <c r="P248" s="157"/>
      <c r="Q248" s="157"/>
      <c r="R248" s="158"/>
      <c r="S248" s="158"/>
      <c r="T248" s="158"/>
      <c r="U248" s="158"/>
      <c r="V248" s="158"/>
      <c r="W248" s="158"/>
      <c r="X248" s="158"/>
      <c r="Y248" s="158"/>
      <c r="Z248" s="148"/>
      <c r="AA248" s="148"/>
      <c r="AB248" s="148"/>
      <c r="AC248" s="148"/>
      <c r="AD248" s="148"/>
      <c r="AE248" s="148"/>
      <c r="AF248" s="148"/>
      <c r="AG248" s="148" t="s">
        <v>226</v>
      </c>
      <c r="AH248" s="148">
        <v>0</v>
      </c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</row>
    <row r="249" spans="1:60" outlineLevel="3" x14ac:dyDescent="0.2">
      <c r="A249" s="155"/>
      <c r="B249" s="156"/>
      <c r="C249" s="186" t="s">
        <v>547</v>
      </c>
      <c r="D249" s="159"/>
      <c r="E249" s="160">
        <v>34.340000000000003</v>
      </c>
      <c r="F249" s="158"/>
      <c r="G249" s="158"/>
      <c r="H249" s="158"/>
      <c r="I249" s="158"/>
      <c r="J249" s="158"/>
      <c r="K249" s="158"/>
      <c r="L249" s="158"/>
      <c r="M249" s="158"/>
      <c r="N249" s="157"/>
      <c r="O249" s="157"/>
      <c r="P249" s="157"/>
      <c r="Q249" s="157"/>
      <c r="R249" s="158"/>
      <c r="S249" s="158"/>
      <c r="T249" s="158"/>
      <c r="U249" s="158"/>
      <c r="V249" s="158"/>
      <c r="W249" s="158"/>
      <c r="X249" s="158"/>
      <c r="Y249" s="158"/>
      <c r="Z249" s="148"/>
      <c r="AA249" s="148"/>
      <c r="AB249" s="148"/>
      <c r="AC249" s="148"/>
      <c r="AD249" s="148"/>
      <c r="AE249" s="148"/>
      <c r="AF249" s="148"/>
      <c r="AG249" s="148" t="s">
        <v>226</v>
      </c>
      <c r="AH249" s="148">
        <v>0</v>
      </c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</row>
    <row r="250" spans="1:60" outlineLevel="3" x14ac:dyDescent="0.2">
      <c r="A250" s="155"/>
      <c r="B250" s="156"/>
      <c r="C250" s="186" t="s">
        <v>548</v>
      </c>
      <c r="D250" s="159"/>
      <c r="E250" s="160">
        <v>16.64</v>
      </c>
      <c r="F250" s="158"/>
      <c r="G250" s="158"/>
      <c r="H250" s="158"/>
      <c r="I250" s="158"/>
      <c r="J250" s="158"/>
      <c r="K250" s="158"/>
      <c r="L250" s="158"/>
      <c r="M250" s="158"/>
      <c r="N250" s="157"/>
      <c r="O250" s="157"/>
      <c r="P250" s="157"/>
      <c r="Q250" s="157"/>
      <c r="R250" s="158"/>
      <c r="S250" s="158"/>
      <c r="T250" s="158"/>
      <c r="U250" s="158"/>
      <c r="V250" s="158"/>
      <c r="W250" s="158"/>
      <c r="X250" s="158"/>
      <c r="Y250" s="158"/>
      <c r="Z250" s="148"/>
      <c r="AA250" s="148"/>
      <c r="AB250" s="148"/>
      <c r="AC250" s="148"/>
      <c r="AD250" s="148"/>
      <c r="AE250" s="148"/>
      <c r="AF250" s="148"/>
      <c r="AG250" s="148" t="s">
        <v>226</v>
      </c>
      <c r="AH250" s="148">
        <v>0</v>
      </c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</row>
    <row r="251" spans="1:60" outlineLevel="1" x14ac:dyDescent="0.2">
      <c r="A251" s="169">
        <v>93</v>
      </c>
      <c r="B251" s="170" t="s">
        <v>549</v>
      </c>
      <c r="C251" s="185" t="s">
        <v>550</v>
      </c>
      <c r="D251" s="171" t="s">
        <v>264</v>
      </c>
      <c r="E251" s="172">
        <v>55.843499999999999</v>
      </c>
      <c r="F251" s="173"/>
      <c r="G251" s="174">
        <f>ROUND(E251*F251,2)</f>
        <v>0</v>
      </c>
      <c r="H251" s="173"/>
      <c r="I251" s="174">
        <f>ROUND(E251*H251,2)</f>
        <v>0</v>
      </c>
      <c r="J251" s="173"/>
      <c r="K251" s="174">
        <f>ROUND(E251*J251,2)</f>
        <v>0</v>
      </c>
      <c r="L251" s="174">
        <v>21</v>
      </c>
      <c r="M251" s="174">
        <f>G251*(1+L251/100)</f>
        <v>0</v>
      </c>
      <c r="N251" s="172">
        <v>6.7000000000000002E-4</v>
      </c>
      <c r="O251" s="172">
        <f>ROUND(E251*N251,2)</f>
        <v>0.04</v>
      </c>
      <c r="P251" s="172">
        <v>0.20399999999999999</v>
      </c>
      <c r="Q251" s="172">
        <f>ROUND(E251*P251,2)</f>
        <v>11.39</v>
      </c>
      <c r="R251" s="174" t="s">
        <v>217</v>
      </c>
      <c r="S251" s="174" t="s">
        <v>218</v>
      </c>
      <c r="T251" s="175" t="s">
        <v>219</v>
      </c>
      <c r="U251" s="158">
        <v>1.5719700000000001</v>
      </c>
      <c r="V251" s="158">
        <f>ROUND(E251*U251,2)</f>
        <v>87.78</v>
      </c>
      <c r="W251" s="158"/>
      <c r="X251" s="158" t="s">
        <v>220</v>
      </c>
      <c r="Y251" s="158" t="s">
        <v>221</v>
      </c>
      <c r="Z251" s="148"/>
      <c r="AA251" s="148"/>
      <c r="AB251" s="148"/>
      <c r="AC251" s="148"/>
      <c r="AD251" s="148"/>
      <c r="AE251" s="148"/>
      <c r="AF251" s="148"/>
      <c r="AG251" s="148" t="s">
        <v>222</v>
      </c>
      <c r="AH251" s="148"/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</row>
    <row r="252" spans="1:60" ht="22.5" outlineLevel="2" x14ac:dyDescent="0.2">
      <c r="A252" s="155"/>
      <c r="B252" s="156"/>
      <c r="C252" s="248" t="s">
        <v>545</v>
      </c>
      <c r="D252" s="249"/>
      <c r="E252" s="249"/>
      <c r="F252" s="249"/>
      <c r="G252" s="249"/>
      <c r="H252" s="158"/>
      <c r="I252" s="158"/>
      <c r="J252" s="158"/>
      <c r="K252" s="158"/>
      <c r="L252" s="158"/>
      <c r="M252" s="158"/>
      <c r="N252" s="157"/>
      <c r="O252" s="157"/>
      <c r="P252" s="157"/>
      <c r="Q252" s="157"/>
      <c r="R252" s="158"/>
      <c r="S252" s="158"/>
      <c r="T252" s="158"/>
      <c r="U252" s="158"/>
      <c r="V252" s="158"/>
      <c r="W252" s="158"/>
      <c r="X252" s="158"/>
      <c r="Y252" s="158"/>
      <c r="Z252" s="148"/>
      <c r="AA252" s="148"/>
      <c r="AB252" s="148"/>
      <c r="AC252" s="148"/>
      <c r="AD252" s="148"/>
      <c r="AE252" s="148"/>
      <c r="AF252" s="148"/>
      <c r="AG252" s="148" t="s">
        <v>224</v>
      </c>
      <c r="AH252" s="148"/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76" t="str">
        <f>C252</f>
        <v>nebo vybourání otvorů průřezové plochy přes 4 m2 v příčkách z cihel na maltu vápennou nebo vápenocementovou. Svislá a vodorovná doprava suti, odvoz do 10 km.</v>
      </c>
      <c r="BB252" s="148"/>
      <c r="BC252" s="148"/>
      <c r="BD252" s="148"/>
      <c r="BE252" s="148"/>
      <c r="BF252" s="148"/>
      <c r="BG252" s="148"/>
      <c r="BH252" s="148"/>
    </row>
    <row r="253" spans="1:60" outlineLevel="2" x14ac:dyDescent="0.2">
      <c r="A253" s="155"/>
      <c r="B253" s="156"/>
      <c r="C253" s="186" t="s">
        <v>551</v>
      </c>
      <c r="D253" s="159"/>
      <c r="E253" s="160">
        <v>33.72</v>
      </c>
      <c r="F253" s="158"/>
      <c r="G253" s="158"/>
      <c r="H253" s="158"/>
      <c r="I253" s="158"/>
      <c r="J253" s="158"/>
      <c r="K253" s="158"/>
      <c r="L253" s="158"/>
      <c r="M253" s="158"/>
      <c r="N253" s="157"/>
      <c r="O253" s="157"/>
      <c r="P253" s="157"/>
      <c r="Q253" s="157"/>
      <c r="R253" s="158"/>
      <c r="S253" s="158"/>
      <c r="T253" s="158"/>
      <c r="U253" s="158"/>
      <c r="V253" s="158"/>
      <c r="W253" s="158"/>
      <c r="X253" s="158"/>
      <c r="Y253" s="158"/>
      <c r="Z253" s="148"/>
      <c r="AA253" s="148"/>
      <c r="AB253" s="148"/>
      <c r="AC253" s="148"/>
      <c r="AD253" s="148"/>
      <c r="AE253" s="148"/>
      <c r="AF253" s="148"/>
      <c r="AG253" s="148" t="s">
        <v>226</v>
      </c>
      <c r="AH253" s="148">
        <v>0</v>
      </c>
      <c r="AI253" s="148"/>
      <c r="AJ253" s="148"/>
      <c r="AK253" s="148"/>
      <c r="AL253" s="148"/>
      <c r="AM253" s="148"/>
      <c r="AN253" s="148"/>
      <c r="AO253" s="148"/>
      <c r="AP253" s="148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48"/>
      <c r="BD253" s="148"/>
      <c r="BE253" s="148"/>
      <c r="BF253" s="148"/>
      <c r="BG253" s="148"/>
      <c r="BH253" s="148"/>
    </row>
    <row r="254" spans="1:60" outlineLevel="3" x14ac:dyDescent="0.2">
      <c r="A254" s="155"/>
      <c r="B254" s="156"/>
      <c r="C254" s="186" t="s">
        <v>552</v>
      </c>
      <c r="D254" s="159"/>
      <c r="E254" s="160">
        <v>22.13</v>
      </c>
      <c r="F254" s="158"/>
      <c r="G254" s="158"/>
      <c r="H254" s="158"/>
      <c r="I254" s="158"/>
      <c r="J254" s="158"/>
      <c r="K254" s="158"/>
      <c r="L254" s="158"/>
      <c r="M254" s="158"/>
      <c r="N254" s="157"/>
      <c r="O254" s="157"/>
      <c r="P254" s="157"/>
      <c r="Q254" s="157"/>
      <c r="R254" s="158"/>
      <c r="S254" s="158"/>
      <c r="T254" s="158"/>
      <c r="U254" s="158"/>
      <c r="V254" s="158"/>
      <c r="W254" s="158"/>
      <c r="X254" s="158"/>
      <c r="Y254" s="158"/>
      <c r="Z254" s="148"/>
      <c r="AA254" s="148"/>
      <c r="AB254" s="148"/>
      <c r="AC254" s="148"/>
      <c r="AD254" s="148"/>
      <c r="AE254" s="148"/>
      <c r="AF254" s="148"/>
      <c r="AG254" s="148" t="s">
        <v>226</v>
      </c>
      <c r="AH254" s="148">
        <v>0</v>
      </c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48"/>
      <c r="BD254" s="148"/>
      <c r="BE254" s="148"/>
      <c r="BF254" s="148"/>
      <c r="BG254" s="148"/>
      <c r="BH254" s="148"/>
    </row>
    <row r="255" spans="1:60" ht="22.5" outlineLevel="1" x14ac:dyDescent="0.2">
      <c r="A255" s="169">
        <v>94</v>
      </c>
      <c r="B255" s="170" t="s">
        <v>553</v>
      </c>
      <c r="C255" s="185" t="s">
        <v>554</v>
      </c>
      <c r="D255" s="171" t="s">
        <v>216</v>
      </c>
      <c r="E255" s="172">
        <v>8.2809000000000008</v>
      </c>
      <c r="F255" s="173"/>
      <c r="G255" s="174">
        <f>ROUND(E255*F255,2)</f>
        <v>0</v>
      </c>
      <c r="H255" s="173"/>
      <c r="I255" s="174">
        <f>ROUND(E255*H255,2)</f>
        <v>0</v>
      </c>
      <c r="J255" s="173"/>
      <c r="K255" s="174">
        <f>ROUND(E255*J255,2)</f>
        <v>0</v>
      </c>
      <c r="L255" s="174">
        <v>21</v>
      </c>
      <c r="M255" s="174">
        <f>G255*(1+L255/100)</f>
        <v>0</v>
      </c>
      <c r="N255" s="172">
        <v>1.2800000000000001E-3</v>
      </c>
      <c r="O255" s="172">
        <f>ROUND(E255*N255,2)</f>
        <v>0.01</v>
      </c>
      <c r="P255" s="172">
        <v>1.8</v>
      </c>
      <c r="Q255" s="172">
        <f>ROUND(E255*P255,2)</f>
        <v>14.91</v>
      </c>
      <c r="R255" s="174" t="s">
        <v>539</v>
      </c>
      <c r="S255" s="174" t="s">
        <v>218</v>
      </c>
      <c r="T255" s="175" t="s">
        <v>219</v>
      </c>
      <c r="U255" s="158">
        <v>1.52</v>
      </c>
      <c r="V255" s="158">
        <f>ROUND(E255*U255,2)</f>
        <v>12.59</v>
      </c>
      <c r="W255" s="158"/>
      <c r="X255" s="158" t="s">
        <v>230</v>
      </c>
      <c r="Y255" s="158" t="s">
        <v>221</v>
      </c>
      <c r="Z255" s="148"/>
      <c r="AA255" s="148"/>
      <c r="AB255" s="148"/>
      <c r="AC255" s="148"/>
      <c r="AD255" s="148"/>
      <c r="AE255" s="148"/>
      <c r="AF255" s="148"/>
      <c r="AG255" s="148" t="s">
        <v>231</v>
      </c>
      <c r="AH255" s="148"/>
      <c r="AI255" s="148"/>
      <c r="AJ255" s="148"/>
      <c r="AK255" s="148"/>
      <c r="AL255" s="148"/>
      <c r="AM255" s="148"/>
      <c r="AN255" s="148"/>
      <c r="AO255" s="148"/>
      <c r="AP255" s="148"/>
      <c r="AQ255" s="148"/>
      <c r="AR255" s="148"/>
      <c r="AS255" s="148"/>
      <c r="AT255" s="148"/>
      <c r="AU255" s="148"/>
      <c r="AV255" s="148"/>
      <c r="AW255" s="148"/>
      <c r="AX255" s="148"/>
      <c r="AY255" s="148"/>
      <c r="AZ255" s="148"/>
      <c r="BA255" s="148"/>
      <c r="BB255" s="148"/>
      <c r="BC255" s="148"/>
      <c r="BD255" s="148"/>
      <c r="BE255" s="148"/>
      <c r="BF255" s="148"/>
      <c r="BG255" s="148"/>
      <c r="BH255" s="148"/>
    </row>
    <row r="256" spans="1:60" ht="22.5" outlineLevel="2" x14ac:dyDescent="0.2">
      <c r="A256" s="155"/>
      <c r="B256" s="156"/>
      <c r="C256" s="248" t="s">
        <v>555</v>
      </c>
      <c r="D256" s="249"/>
      <c r="E256" s="249"/>
      <c r="F256" s="249"/>
      <c r="G256" s="249"/>
      <c r="H256" s="158"/>
      <c r="I256" s="158"/>
      <c r="J256" s="158"/>
      <c r="K256" s="158"/>
      <c r="L256" s="158"/>
      <c r="M256" s="158"/>
      <c r="N256" s="157"/>
      <c r="O256" s="157"/>
      <c r="P256" s="157"/>
      <c r="Q256" s="157"/>
      <c r="R256" s="158"/>
      <c r="S256" s="158"/>
      <c r="T256" s="158"/>
      <c r="U256" s="158"/>
      <c r="V256" s="158"/>
      <c r="W256" s="158"/>
      <c r="X256" s="158"/>
      <c r="Y256" s="158"/>
      <c r="Z256" s="148"/>
      <c r="AA256" s="148"/>
      <c r="AB256" s="148"/>
      <c r="AC256" s="148"/>
      <c r="AD256" s="148"/>
      <c r="AE256" s="148"/>
      <c r="AF256" s="148"/>
      <c r="AG256" s="148" t="s">
        <v>224</v>
      </c>
      <c r="AH256" s="148"/>
      <c r="AI256" s="148"/>
      <c r="AJ256" s="148"/>
      <c r="AK256" s="148"/>
      <c r="AL256" s="148"/>
      <c r="AM256" s="148"/>
      <c r="AN256" s="148"/>
      <c r="AO256" s="148"/>
      <c r="AP256" s="148"/>
      <c r="AQ256" s="148"/>
      <c r="AR256" s="148"/>
      <c r="AS256" s="148"/>
      <c r="AT256" s="148"/>
      <c r="AU256" s="148"/>
      <c r="AV256" s="148"/>
      <c r="AW256" s="148"/>
      <c r="AX256" s="148"/>
      <c r="AY256" s="148"/>
      <c r="AZ256" s="148"/>
      <c r="BA256" s="176" t="str">
        <f>C256</f>
        <v>nebo vybourání otvorů průřezové plochy přes 4 m2 ve zdivu nadzákladovém, včetně pomocného lešení o výšce podlahy do 1900 mm a pro zatížení do 1,5 kPa  (150 kg/m2)</v>
      </c>
      <c r="BB256" s="148"/>
      <c r="BC256" s="148"/>
      <c r="BD256" s="148"/>
      <c r="BE256" s="148"/>
      <c r="BF256" s="148"/>
      <c r="BG256" s="148"/>
      <c r="BH256" s="148"/>
    </row>
    <row r="257" spans="1:60" outlineLevel="2" x14ac:dyDescent="0.2">
      <c r="A257" s="155"/>
      <c r="B257" s="156"/>
      <c r="C257" s="186" t="s">
        <v>556</v>
      </c>
      <c r="D257" s="159"/>
      <c r="E257" s="160">
        <v>2.5499999999999998</v>
      </c>
      <c r="F257" s="158"/>
      <c r="G257" s="158"/>
      <c r="H257" s="158"/>
      <c r="I257" s="158"/>
      <c r="J257" s="158"/>
      <c r="K257" s="158"/>
      <c r="L257" s="158"/>
      <c r="M257" s="158"/>
      <c r="N257" s="157"/>
      <c r="O257" s="157"/>
      <c r="P257" s="157"/>
      <c r="Q257" s="157"/>
      <c r="R257" s="158"/>
      <c r="S257" s="158"/>
      <c r="T257" s="158"/>
      <c r="U257" s="158"/>
      <c r="V257" s="158"/>
      <c r="W257" s="158"/>
      <c r="X257" s="158"/>
      <c r="Y257" s="158"/>
      <c r="Z257" s="148"/>
      <c r="AA257" s="148"/>
      <c r="AB257" s="148"/>
      <c r="AC257" s="148"/>
      <c r="AD257" s="148"/>
      <c r="AE257" s="148"/>
      <c r="AF257" s="148"/>
      <c r="AG257" s="148" t="s">
        <v>226</v>
      </c>
      <c r="AH257" s="148">
        <v>0</v>
      </c>
      <c r="AI257" s="148"/>
      <c r="AJ257" s="148"/>
      <c r="AK257" s="148"/>
      <c r="AL257" s="148"/>
      <c r="AM257" s="148"/>
      <c r="AN257" s="148"/>
      <c r="AO257" s="148"/>
      <c r="AP257" s="148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48"/>
      <c r="BD257" s="148"/>
      <c r="BE257" s="148"/>
      <c r="BF257" s="148"/>
      <c r="BG257" s="148"/>
      <c r="BH257" s="148"/>
    </row>
    <row r="258" spans="1:60" outlineLevel="3" x14ac:dyDescent="0.2">
      <c r="A258" s="155"/>
      <c r="B258" s="156"/>
      <c r="C258" s="186" t="s">
        <v>557</v>
      </c>
      <c r="D258" s="159"/>
      <c r="E258" s="160">
        <v>5.73</v>
      </c>
      <c r="F258" s="158"/>
      <c r="G258" s="158"/>
      <c r="H258" s="158"/>
      <c r="I258" s="158"/>
      <c r="J258" s="158"/>
      <c r="K258" s="158"/>
      <c r="L258" s="158"/>
      <c r="M258" s="158"/>
      <c r="N258" s="157"/>
      <c r="O258" s="157"/>
      <c r="P258" s="157"/>
      <c r="Q258" s="157"/>
      <c r="R258" s="158"/>
      <c r="S258" s="158"/>
      <c r="T258" s="158"/>
      <c r="U258" s="158"/>
      <c r="V258" s="158"/>
      <c r="W258" s="158"/>
      <c r="X258" s="158"/>
      <c r="Y258" s="158"/>
      <c r="Z258" s="148"/>
      <c r="AA258" s="148"/>
      <c r="AB258" s="148"/>
      <c r="AC258" s="148"/>
      <c r="AD258" s="148"/>
      <c r="AE258" s="148"/>
      <c r="AF258" s="148"/>
      <c r="AG258" s="148" t="s">
        <v>226</v>
      </c>
      <c r="AH258" s="148">
        <v>0</v>
      </c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8"/>
      <c r="BG258" s="148"/>
      <c r="BH258" s="148"/>
    </row>
    <row r="259" spans="1:60" ht="22.5" outlineLevel="1" x14ac:dyDescent="0.2">
      <c r="A259" s="169">
        <v>95</v>
      </c>
      <c r="B259" s="170" t="s">
        <v>558</v>
      </c>
      <c r="C259" s="185" t="s">
        <v>559</v>
      </c>
      <c r="D259" s="171" t="s">
        <v>264</v>
      </c>
      <c r="E259" s="172">
        <v>608.54999999999995</v>
      </c>
      <c r="F259" s="173"/>
      <c r="G259" s="174">
        <f>ROUND(E259*F259,2)</f>
        <v>0</v>
      </c>
      <c r="H259" s="173"/>
      <c r="I259" s="174">
        <f>ROUND(E259*H259,2)</f>
        <v>0</v>
      </c>
      <c r="J259" s="173"/>
      <c r="K259" s="174">
        <f>ROUND(E259*J259,2)</f>
        <v>0</v>
      </c>
      <c r="L259" s="174">
        <v>21</v>
      </c>
      <c r="M259" s="174">
        <f>G259*(1+L259/100)</f>
        <v>0</v>
      </c>
      <c r="N259" s="172">
        <v>0</v>
      </c>
      <c r="O259" s="172">
        <f>ROUND(E259*N259,2)</f>
        <v>0</v>
      </c>
      <c r="P259" s="172">
        <v>0.02</v>
      </c>
      <c r="Q259" s="172">
        <f>ROUND(E259*P259,2)</f>
        <v>12.17</v>
      </c>
      <c r="R259" s="174" t="s">
        <v>217</v>
      </c>
      <c r="S259" s="174" t="s">
        <v>218</v>
      </c>
      <c r="T259" s="175" t="s">
        <v>219</v>
      </c>
      <c r="U259" s="158">
        <v>1.2188600000000001</v>
      </c>
      <c r="V259" s="158">
        <f>ROUND(E259*U259,2)</f>
        <v>741.74</v>
      </c>
      <c r="W259" s="158"/>
      <c r="X259" s="158" t="s">
        <v>220</v>
      </c>
      <c r="Y259" s="158" t="s">
        <v>221</v>
      </c>
      <c r="Z259" s="148"/>
      <c r="AA259" s="148"/>
      <c r="AB259" s="148"/>
      <c r="AC259" s="148"/>
      <c r="AD259" s="148"/>
      <c r="AE259" s="148"/>
      <c r="AF259" s="148"/>
      <c r="AG259" s="148" t="s">
        <v>222</v>
      </c>
      <c r="AH259" s="148"/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8"/>
      <c r="BG259" s="148"/>
      <c r="BH259" s="148"/>
    </row>
    <row r="260" spans="1:60" outlineLevel="2" x14ac:dyDescent="0.2">
      <c r="A260" s="155"/>
      <c r="B260" s="156"/>
      <c r="C260" s="248" t="s">
        <v>560</v>
      </c>
      <c r="D260" s="249"/>
      <c r="E260" s="249"/>
      <c r="F260" s="249"/>
      <c r="G260" s="249"/>
      <c r="H260" s="158"/>
      <c r="I260" s="158"/>
      <c r="J260" s="158"/>
      <c r="K260" s="158"/>
      <c r="L260" s="158"/>
      <c r="M260" s="158"/>
      <c r="N260" s="157"/>
      <c r="O260" s="157"/>
      <c r="P260" s="157"/>
      <c r="Q260" s="157"/>
      <c r="R260" s="158"/>
      <c r="S260" s="158"/>
      <c r="T260" s="158"/>
      <c r="U260" s="158"/>
      <c r="V260" s="158"/>
      <c r="W260" s="158"/>
      <c r="X260" s="158"/>
      <c r="Y260" s="158"/>
      <c r="Z260" s="148"/>
      <c r="AA260" s="148"/>
      <c r="AB260" s="148"/>
      <c r="AC260" s="148"/>
      <c r="AD260" s="148"/>
      <c r="AE260" s="148"/>
      <c r="AF260" s="148"/>
      <c r="AG260" s="148" t="s">
        <v>224</v>
      </c>
      <c r="AH260" s="148"/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8"/>
      <c r="BG260" s="148"/>
      <c r="BH260" s="148"/>
    </row>
    <row r="261" spans="1:60" outlineLevel="2" x14ac:dyDescent="0.2">
      <c r="A261" s="155"/>
      <c r="B261" s="156"/>
      <c r="C261" s="186" t="s">
        <v>561</v>
      </c>
      <c r="D261" s="159"/>
      <c r="E261" s="160">
        <v>442.2</v>
      </c>
      <c r="F261" s="158"/>
      <c r="G261" s="158"/>
      <c r="H261" s="158"/>
      <c r="I261" s="158"/>
      <c r="J261" s="158"/>
      <c r="K261" s="158"/>
      <c r="L261" s="158"/>
      <c r="M261" s="158"/>
      <c r="N261" s="157"/>
      <c r="O261" s="157"/>
      <c r="P261" s="157"/>
      <c r="Q261" s="157"/>
      <c r="R261" s="158"/>
      <c r="S261" s="158"/>
      <c r="T261" s="158"/>
      <c r="U261" s="158"/>
      <c r="V261" s="158"/>
      <c r="W261" s="158"/>
      <c r="X261" s="158"/>
      <c r="Y261" s="158"/>
      <c r="Z261" s="148"/>
      <c r="AA261" s="148"/>
      <c r="AB261" s="148"/>
      <c r="AC261" s="148"/>
      <c r="AD261" s="148"/>
      <c r="AE261" s="148"/>
      <c r="AF261" s="148"/>
      <c r="AG261" s="148" t="s">
        <v>226</v>
      </c>
      <c r="AH261" s="148">
        <v>0</v>
      </c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</row>
    <row r="262" spans="1:60" outlineLevel="3" x14ac:dyDescent="0.2">
      <c r="A262" s="155"/>
      <c r="B262" s="156"/>
      <c r="C262" s="186" t="s">
        <v>491</v>
      </c>
      <c r="D262" s="159"/>
      <c r="E262" s="160">
        <v>166.35</v>
      </c>
      <c r="F262" s="158"/>
      <c r="G262" s="158"/>
      <c r="H262" s="158"/>
      <c r="I262" s="158"/>
      <c r="J262" s="158"/>
      <c r="K262" s="158"/>
      <c r="L262" s="158"/>
      <c r="M262" s="158"/>
      <c r="N262" s="157"/>
      <c r="O262" s="157"/>
      <c r="P262" s="157"/>
      <c r="Q262" s="157"/>
      <c r="R262" s="158"/>
      <c r="S262" s="158"/>
      <c r="T262" s="158"/>
      <c r="U262" s="158"/>
      <c r="V262" s="158"/>
      <c r="W262" s="158"/>
      <c r="X262" s="158"/>
      <c r="Y262" s="158"/>
      <c r="Z262" s="148"/>
      <c r="AA262" s="148"/>
      <c r="AB262" s="148"/>
      <c r="AC262" s="148"/>
      <c r="AD262" s="148"/>
      <c r="AE262" s="148"/>
      <c r="AF262" s="148"/>
      <c r="AG262" s="148" t="s">
        <v>226</v>
      </c>
      <c r="AH262" s="148">
        <v>0</v>
      </c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</row>
    <row r="263" spans="1:60" outlineLevel="1" x14ac:dyDescent="0.2">
      <c r="A263" s="169">
        <v>96</v>
      </c>
      <c r="B263" s="170" t="s">
        <v>562</v>
      </c>
      <c r="C263" s="185" t="s">
        <v>563</v>
      </c>
      <c r="D263" s="171" t="s">
        <v>216</v>
      </c>
      <c r="E263" s="172">
        <v>54.14</v>
      </c>
      <c r="F263" s="173"/>
      <c r="G263" s="174">
        <f>ROUND(E263*F263,2)</f>
        <v>0</v>
      </c>
      <c r="H263" s="173"/>
      <c r="I263" s="174">
        <f>ROUND(E263*H263,2)</f>
        <v>0</v>
      </c>
      <c r="J263" s="173"/>
      <c r="K263" s="174">
        <f>ROUND(E263*J263,2)</f>
        <v>0</v>
      </c>
      <c r="L263" s="174">
        <v>21</v>
      </c>
      <c r="M263" s="174">
        <f>G263*(1+L263/100)</f>
        <v>0</v>
      </c>
      <c r="N263" s="172">
        <v>0</v>
      </c>
      <c r="O263" s="172">
        <f>ROUND(E263*N263,2)</f>
        <v>0</v>
      </c>
      <c r="P263" s="172">
        <v>2.2000000000000002</v>
      </c>
      <c r="Q263" s="172">
        <f>ROUND(E263*P263,2)</f>
        <v>119.11</v>
      </c>
      <c r="R263" s="174" t="s">
        <v>217</v>
      </c>
      <c r="S263" s="174" t="s">
        <v>218</v>
      </c>
      <c r="T263" s="175" t="s">
        <v>219</v>
      </c>
      <c r="U263" s="158">
        <v>20.704599999999999</v>
      </c>
      <c r="V263" s="158">
        <f>ROUND(E263*U263,2)</f>
        <v>1120.95</v>
      </c>
      <c r="W263" s="158"/>
      <c r="X263" s="158" t="s">
        <v>220</v>
      </c>
      <c r="Y263" s="158" t="s">
        <v>221</v>
      </c>
      <c r="Z263" s="148"/>
      <c r="AA263" s="148"/>
      <c r="AB263" s="148"/>
      <c r="AC263" s="148"/>
      <c r="AD263" s="148"/>
      <c r="AE263" s="148"/>
      <c r="AF263" s="148"/>
      <c r="AG263" s="148" t="s">
        <v>222</v>
      </c>
      <c r="AH263" s="148"/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</row>
    <row r="264" spans="1:60" outlineLevel="2" x14ac:dyDescent="0.2">
      <c r="A264" s="155"/>
      <c r="B264" s="156"/>
      <c r="C264" s="248" t="s">
        <v>564</v>
      </c>
      <c r="D264" s="249"/>
      <c r="E264" s="249"/>
      <c r="F264" s="249"/>
      <c r="G264" s="249"/>
      <c r="H264" s="158"/>
      <c r="I264" s="158"/>
      <c r="J264" s="158"/>
      <c r="K264" s="158"/>
      <c r="L264" s="158"/>
      <c r="M264" s="158"/>
      <c r="N264" s="157"/>
      <c r="O264" s="157"/>
      <c r="P264" s="157"/>
      <c r="Q264" s="157"/>
      <c r="R264" s="158"/>
      <c r="S264" s="158"/>
      <c r="T264" s="158"/>
      <c r="U264" s="158"/>
      <c r="V264" s="158"/>
      <c r="W264" s="158"/>
      <c r="X264" s="158"/>
      <c r="Y264" s="158"/>
      <c r="Z264" s="148"/>
      <c r="AA264" s="148"/>
      <c r="AB264" s="148"/>
      <c r="AC264" s="148"/>
      <c r="AD264" s="148"/>
      <c r="AE264" s="148"/>
      <c r="AF264" s="148"/>
      <c r="AG264" s="148" t="s">
        <v>224</v>
      </c>
      <c r="AH264" s="148"/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76" t="str">
        <f>C264</f>
        <v>bourání podkladů pod dlažby nebo litých celistvých dlažeb a mazanin. Svislá a vodorovná doprava suti, odvoz do 10 km.</v>
      </c>
      <c r="BB264" s="148"/>
      <c r="BC264" s="148"/>
      <c r="BD264" s="148"/>
      <c r="BE264" s="148"/>
      <c r="BF264" s="148"/>
      <c r="BG264" s="148"/>
      <c r="BH264" s="148"/>
    </row>
    <row r="265" spans="1:60" outlineLevel="2" x14ac:dyDescent="0.2">
      <c r="A265" s="155"/>
      <c r="B265" s="156"/>
      <c r="C265" s="186" t="s">
        <v>565</v>
      </c>
      <c r="D265" s="159"/>
      <c r="E265" s="160">
        <v>5.38</v>
      </c>
      <c r="F265" s="158"/>
      <c r="G265" s="158"/>
      <c r="H265" s="158"/>
      <c r="I265" s="158"/>
      <c r="J265" s="158"/>
      <c r="K265" s="158"/>
      <c r="L265" s="158"/>
      <c r="M265" s="158"/>
      <c r="N265" s="157"/>
      <c r="O265" s="157"/>
      <c r="P265" s="157"/>
      <c r="Q265" s="157"/>
      <c r="R265" s="158"/>
      <c r="S265" s="158"/>
      <c r="T265" s="158"/>
      <c r="U265" s="158"/>
      <c r="V265" s="158"/>
      <c r="W265" s="158"/>
      <c r="X265" s="158"/>
      <c r="Y265" s="158"/>
      <c r="Z265" s="148"/>
      <c r="AA265" s="148"/>
      <c r="AB265" s="148"/>
      <c r="AC265" s="148"/>
      <c r="AD265" s="148"/>
      <c r="AE265" s="148"/>
      <c r="AF265" s="148"/>
      <c r="AG265" s="148" t="s">
        <v>226</v>
      </c>
      <c r="AH265" s="148">
        <v>0</v>
      </c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48"/>
      <c r="BD265" s="148"/>
      <c r="BE265" s="148"/>
      <c r="BF265" s="148"/>
      <c r="BG265" s="148"/>
      <c r="BH265" s="148"/>
    </row>
    <row r="266" spans="1:60" outlineLevel="3" x14ac:dyDescent="0.2">
      <c r="A266" s="155"/>
      <c r="B266" s="156"/>
      <c r="C266" s="186" t="s">
        <v>566</v>
      </c>
      <c r="D266" s="159"/>
      <c r="E266" s="160">
        <v>35.46</v>
      </c>
      <c r="F266" s="158"/>
      <c r="G266" s="158"/>
      <c r="H266" s="158"/>
      <c r="I266" s="158"/>
      <c r="J266" s="158"/>
      <c r="K266" s="158"/>
      <c r="L266" s="158"/>
      <c r="M266" s="158"/>
      <c r="N266" s="157"/>
      <c r="O266" s="157"/>
      <c r="P266" s="157"/>
      <c r="Q266" s="157"/>
      <c r="R266" s="158"/>
      <c r="S266" s="158"/>
      <c r="T266" s="158"/>
      <c r="U266" s="158"/>
      <c r="V266" s="158"/>
      <c r="W266" s="158"/>
      <c r="X266" s="158"/>
      <c r="Y266" s="158"/>
      <c r="Z266" s="148"/>
      <c r="AA266" s="148"/>
      <c r="AB266" s="148"/>
      <c r="AC266" s="148"/>
      <c r="AD266" s="148"/>
      <c r="AE266" s="148"/>
      <c r="AF266" s="148"/>
      <c r="AG266" s="148" t="s">
        <v>226</v>
      </c>
      <c r="AH266" s="148">
        <v>0</v>
      </c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</row>
    <row r="267" spans="1:60" outlineLevel="3" x14ac:dyDescent="0.2">
      <c r="A267" s="155"/>
      <c r="B267" s="156"/>
      <c r="C267" s="186" t="s">
        <v>567</v>
      </c>
      <c r="D267" s="159"/>
      <c r="E267" s="160">
        <v>13.31</v>
      </c>
      <c r="F267" s="158"/>
      <c r="G267" s="158"/>
      <c r="H267" s="158"/>
      <c r="I267" s="158"/>
      <c r="J267" s="158"/>
      <c r="K267" s="158"/>
      <c r="L267" s="158"/>
      <c r="M267" s="158"/>
      <c r="N267" s="157"/>
      <c r="O267" s="157"/>
      <c r="P267" s="157"/>
      <c r="Q267" s="157"/>
      <c r="R267" s="158"/>
      <c r="S267" s="158"/>
      <c r="T267" s="158"/>
      <c r="U267" s="158"/>
      <c r="V267" s="158"/>
      <c r="W267" s="158"/>
      <c r="X267" s="158"/>
      <c r="Y267" s="158"/>
      <c r="Z267" s="148"/>
      <c r="AA267" s="148"/>
      <c r="AB267" s="148"/>
      <c r="AC267" s="148"/>
      <c r="AD267" s="148"/>
      <c r="AE267" s="148"/>
      <c r="AF267" s="148"/>
      <c r="AG267" s="148" t="s">
        <v>226</v>
      </c>
      <c r="AH267" s="148">
        <v>0</v>
      </c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</row>
    <row r="268" spans="1:60" outlineLevel="1" x14ac:dyDescent="0.2">
      <c r="A268" s="169">
        <v>97</v>
      </c>
      <c r="B268" s="170" t="s">
        <v>568</v>
      </c>
      <c r="C268" s="185" t="s">
        <v>569</v>
      </c>
      <c r="D268" s="171" t="s">
        <v>341</v>
      </c>
      <c r="E268" s="172">
        <v>38</v>
      </c>
      <c r="F268" s="173"/>
      <c r="G268" s="174">
        <f>ROUND(E268*F268,2)</f>
        <v>0</v>
      </c>
      <c r="H268" s="173"/>
      <c r="I268" s="174">
        <f>ROUND(E268*H268,2)</f>
        <v>0</v>
      </c>
      <c r="J268" s="173"/>
      <c r="K268" s="174">
        <f>ROUND(E268*J268,2)</f>
        <v>0</v>
      </c>
      <c r="L268" s="174">
        <v>21</v>
      </c>
      <c r="M268" s="174">
        <f>G268*(1+L268/100)</f>
        <v>0</v>
      </c>
      <c r="N268" s="172">
        <v>0</v>
      </c>
      <c r="O268" s="172">
        <f>ROUND(E268*N268,2)</f>
        <v>0</v>
      </c>
      <c r="P268" s="172">
        <v>0</v>
      </c>
      <c r="Q268" s="172">
        <f>ROUND(E268*P268,2)</f>
        <v>0</v>
      </c>
      <c r="R268" s="174" t="s">
        <v>539</v>
      </c>
      <c r="S268" s="174" t="s">
        <v>218</v>
      </c>
      <c r="T268" s="175" t="s">
        <v>219</v>
      </c>
      <c r="U268" s="158">
        <v>0.05</v>
      </c>
      <c r="V268" s="158">
        <f>ROUND(E268*U268,2)</f>
        <v>1.9</v>
      </c>
      <c r="W268" s="158"/>
      <c r="X268" s="158" t="s">
        <v>230</v>
      </c>
      <c r="Y268" s="158" t="s">
        <v>221</v>
      </c>
      <c r="Z268" s="148"/>
      <c r="AA268" s="148"/>
      <c r="AB268" s="148"/>
      <c r="AC268" s="148"/>
      <c r="AD268" s="148"/>
      <c r="AE268" s="148"/>
      <c r="AF268" s="148"/>
      <c r="AG268" s="148" t="s">
        <v>231</v>
      </c>
      <c r="AH268" s="148"/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48"/>
      <c r="BD268" s="148"/>
      <c r="BE268" s="148"/>
      <c r="BF268" s="148"/>
      <c r="BG268" s="148"/>
      <c r="BH268" s="148"/>
    </row>
    <row r="269" spans="1:60" outlineLevel="2" x14ac:dyDescent="0.2">
      <c r="A269" s="155"/>
      <c r="B269" s="156"/>
      <c r="C269" s="248" t="s">
        <v>570</v>
      </c>
      <c r="D269" s="249"/>
      <c r="E269" s="249"/>
      <c r="F269" s="249"/>
      <c r="G269" s="249"/>
      <c r="H269" s="158"/>
      <c r="I269" s="158"/>
      <c r="J269" s="158"/>
      <c r="K269" s="158"/>
      <c r="L269" s="158"/>
      <c r="M269" s="158"/>
      <c r="N269" s="157"/>
      <c r="O269" s="157"/>
      <c r="P269" s="157"/>
      <c r="Q269" s="157"/>
      <c r="R269" s="158"/>
      <c r="S269" s="158"/>
      <c r="T269" s="158"/>
      <c r="U269" s="158"/>
      <c r="V269" s="158"/>
      <c r="W269" s="158"/>
      <c r="X269" s="158"/>
      <c r="Y269" s="158"/>
      <c r="Z269" s="148"/>
      <c r="AA269" s="148"/>
      <c r="AB269" s="148"/>
      <c r="AC269" s="148"/>
      <c r="AD269" s="148"/>
      <c r="AE269" s="148"/>
      <c r="AF269" s="148"/>
      <c r="AG269" s="148" t="s">
        <v>224</v>
      </c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</row>
    <row r="270" spans="1:60" ht="33.75" outlineLevel="1" x14ac:dyDescent="0.2">
      <c r="A270" s="177">
        <v>98</v>
      </c>
      <c r="B270" s="178" t="s">
        <v>571</v>
      </c>
      <c r="C270" s="187" t="s">
        <v>572</v>
      </c>
      <c r="D270" s="179" t="s">
        <v>264</v>
      </c>
      <c r="E270" s="180">
        <v>11</v>
      </c>
      <c r="F270" s="181"/>
      <c r="G270" s="182">
        <f>ROUND(E270*F270,2)</f>
        <v>0</v>
      </c>
      <c r="H270" s="181"/>
      <c r="I270" s="182">
        <f>ROUND(E270*H270,2)</f>
        <v>0</v>
      </c>
      <c r="J270" s="181"/>
      <c r="K270" s="182">
        <f>ROUND(E270*J270,2)</f>
        <v>0</v>
      </c>
      <c r="L270" s="182">
        <v>21</v>
      </c>
      <c r="M270" s="182">
        <f>G270*(1+L270/100)</f>
        <v>0</v>
      </c>
      <c r="N270" s="180">
        <v>1.17E-3</v>
      </c>
      <c r="O270" s="180">
        <f>ROUND(E270*N270,2)</f>
        <v>0.01</v>
      </c>
      <c r="P270" s="180">
        <v>7.5999999999999998E-2</v>
      </c>
      <c r="Q270" s="180">
        <f>ROUND(E270*P270,2)</f>
        <v>0.84</v>
      </c>
      <c r="R270" s="182" t="s">
        <v>539</v>
      </c>
      <c r="S270" s="182" t="s">
        <v>218</v>
      </c>
      <c r="T270" s="183" t="s">
        <v>219</v>
      </c>
      <c r="U270" s="158">
        <v>0.93899999999999995</v>
      </c>
      <c r="V270" s="158">
        <f>ROUND(E270*U270,2)</f>
        <v>10.33</v>
      </c>
      <c r="W270" s="158"/>
      <c r="X270" s="158" t="s">
        <v>230</v>
      </c>
      <c r="Y270" s="158" t="s">
        <v>221</v>
      </c>
      <c r="Z270" s="148"/>
      <c r="AA270" s="148"/>
      <c r="AB270" s="148"/>
      <c r="AC270" s="148"/>
      <c r="AD270" s="148"/>
      <c r="AE270" s="148"/>
      <c r="AF270" s="148"/>
      <c r="AG270" s="148" t="s">
        <v>231</v>
      </c>
      <c r="AH270" s="148"/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</row>
    <row r="271" spans="1:60" outlineLevel="1" x14ac:dyDescent="0.2">
      <c r="A271" s="177">
        <v>99</v>
      </c>
      <c r="B271" s="178" t="s">
        <v>573</v>
      </c>
      <c r="C271" s="187" t="s">
        <v>574</v>
      </c>
      <c r="D271" s="179" t="s">
        <v>276</v>
      </c>
      <c r="E271" s="180">
        <v>77.5</v>
      </c>
      <c r="F271" s="181"/>
      <c r="G271" s="182">
        <f>ROUND(E271*F271,2)</f>
        <v>0</v>
      </c>
      <c r="H271" s="181"/>
      <c r="I271" s="182">
        <f>ROUND(E271*H271,2)</f>
        <v>0</v>
      </c>
      <c r="J271" s="181"/>
      <c r="K271" s="182">
        <f>ROUND(E271*J271,2)</f>
        <v>0</v>
      </c>
      <c r="L271" s="182">
        <v>21</v>
      </c>
      <c r="M271" s="182">
        <f>G271*(1+L271/100)</f>
        <v>0</v>
      </c>
      <c r="N271" s="180">
        <v>0</v>
      </c>
      <c r="O271" s="180">
        <f>ROUND(E271*N271,2)</f>
        <v>0</v>
      </c>
      <c r="P271" s="180">
        <v>1.507E-2</v>
      </c>
      <c r="Q271" s="180">
        <f>ROUND(E271*P271,2)</f>
        <v>1.17</v>
      </c>
      <c r="R271" s="182" t="s">
        <v>539</v>
      </c>
      <c r="S271" s="182" t="s">
        <v>218</v>
      </c>
      <c r="T271" s="183" t="s">
        <v>219</v>
      </c>
      <c r="U271" s="158">
        <v>0.11</v>
      </c>
      <c r="V271" s="158">
        <f>ROUND(E271*U271,2)</f>
        <v>8.5299999999999994</v>
      </c>
      <c r="W271" s="158"/>
      <c r="X271" s="158" t="s">
        <v>230</v>
      </c>
      <c r="Y271" s="158" t="s">
        <v>221</v>
      </c>
      <c r="Z271" s="148"/>
      <c r="AA271" s="148"/>
      <c r="AB271" s="148"/>
      <c r="AC271" s="148"/>
      <c r="AD271" s="148"/>
      <c r="AE271" s="148"/>
      <c r="AF271" s="148"/>
      <c r="AG271" s="148" t="s">
        <v>231</v>
      </c>
      <c r="AH271" s="148"/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8"/>
      <c r="BG271" s="148"/>
      <c r="BH271" s="148"/>
    </row>
    <row r="272" spans="1:60" x14ac:dyDescent="0.2">
      <c r="A272" s="162" t="s">
        <v>212</v>
      </c>
      <c r="B272" s="163" t="s">
        <v>133</v>
      </c>
      <c r="C272" s="184" t="s">
        <v>134</v>
      </c>
      <c r="D272" s="164"/>
      <c r="E272" s="165"/>
      <c r="F272" s="166"/>
      <c r="G272" s="166">
        <f>SUMIF(AG273:AG294,"&lt;&gt;NOR",G273:G294)</f>
        <v>0</v>
      </c>
      <c r="H272" s="166"/>
      <c r="I272" s="166">
        <f>SUM(I273:I294)</f>
        <v>0</v>
      </c>
      <c r="J272" s="166"/>
      <c r="K272" s="166">
        <f>SUM(K273:K294)</f>
        <v>0</v>
      </c>
      <c r="L272" s="166"/>
      <c r="M272" s="166">
        <f>SUM(M273:M294)</f>
        <v>0</v>
      </c>
      <c r="N272" s="165"/>
      <c r="O272" s="165">
        <f>SUM(O273:O294)</f>
        <v>0.01</v>
      </c>
      <c r="P272" s="165"/>
      <c r="Q272" s="165">
        <f>SUM(Q273:Q294)</f>
        <v>61.61</v>
      </c>
      <c r="R272" s="166"/>
      <c r="S272" s="166"/>
      <c r="T272" s="167"/>
      <c r="U272" s="161"/>
      <c r="V272" s="161">
        <f>SUM(V273:V294)</f>
        <v>1324.77</v>
      </c>
      <c r="W272" s="161"/>
      <c r="X272" s="161"/>
      <c r="Y272" s="161"/>
      <c r="AG272" t="s">
        <v>213</v>
      </c>
    </row>
    <row r="273" spans="1:60" outlineLevel="1" x14ac:dyDescent="0.2">
      <c r="A273" s="177">
        <v>100</v>
      </c>
      <c r="B273" s="178" t="s">
        <v>575</v>
      </c>
      <c r="C273" s="187" t="s">
        <v>576</v>
      </c>
      <c r="D273" s="179" t="s">
        <v>276</v>
      </c>
      <c r="E273" s="180">
        <v>9.6</v>
      </c>
      <c r="F273" s="181"/>
      <c r="G273" s="182">
        <f>ROUND(E273*F273,2)</f>
        <v>0</v>
      </c>
      <c r="H273" s="181"/>
      <c r="I273" s="182">
        <f>ROUND(E273*H273,2)</f>
        <v>0</v>
      </c>
      <c r="J273" s="181"/>
      <c r="K273" s="182">
        <f>ROUND(E273*J273,2)</f>
        <v>0</v>
      </c>
      <c r="L273" s="182">
        <v>21</v>
      </c>
      <c r="M273" s="182">
        <f>G273*(1+L273/100)</f>
        <v>0</v>
      </c>
      <c r="N273" s="180">
        <v>0</v>
      </c>
      <c r="O273" s="180">
        <f>ROUND(E273*N273,2)</f>
        <v>0</v>
      </c>
      <c r="P273" s="180">
        <v>4.6000000000000001E-4</v>
      </c>
      <c r="Q273" s="180">
        <f>ROUND(E273*P273,2)</f>
        <v>0</v>
      </c>
      <c r="R273" s="182" t="s">
        <v>539</v>
      </c>
      <c r="S273" s="182" t="s">
        <v>218</v>
      </c>
      <c r="T273" s="183" t="s">
        <v>219</v>
      </c>
      <c r="U273" s="158">
        <v>2</v>
      </c>
      <c r="V273" s="158">
        <f>ROUND(E273*U273,2)</f>
        <v>19.2</v>
      </c>
      <c r="W273" s="158"/>
      <c r="X273" s="158" t="s">
        <v>230</v>
      </c>
      <c r="Y273" s="158" t="s">
        <v>221</v>
      </c>
      <c r="Z273" s="148"/>
      <c r="AA273" s="148"/>
      <c r="AB273" s="148"/>
      <c r="AC273" s="148"/>
      <c r="AD273" s="148"/>
      <c r="AE273" s="148"/>
      <c r="AF273" s="148"/>
      <c r="AG273" s="148" t="s">
        <v>231</v>
      </c>
      <c r="AH273" s="148"/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48"/>
      <c r="AT273" s="148"/>
      <c r="AU273" s="148"/>
      <c r="AV273" s="148"/>
      <c r="AW273" s="148"/>
      <c r="AX273" s="148"/>
      <c r="AY273" s="148"/>
      <c r="AZ273" s="148"/>
      <c r="BA273" s="148"/>
      <c r="BB273" s="148"/>
      <c r="BC273" s="148"/>
      <c r="BD273" s="148"/>
      <c r="BE273" s="148"/>
      <c r="BF273" s="148"/>
      <c r="BG273" s="148"/>
      <c r="BH273" s="148"/>
    </row>
    <row r="274" spans="1:60" outlineLevel="1" x14ac:dyDescent="0.2">
      <c r="A274" s="177">
        <v>101</v>
      </c>
      <c r="B274" s="178" t="s">
        <v>577</v>
      </c>
      <c r="C274" s="187" t="s">
        <v>578</v>
      </c>
      <c r="D274" s="179" t="s">
        <v>276</v>
      </c>
      <c r="E274" s="180">
        <v>12.3</v>
      </c>
      <c r="F274" s="181"/>
      <c r="G274" s="182">
        <f>ROUND(E274*F274,2)</f>
        <v>0</v>
      </c>
      <c r="H274" s="181"/>
      <c r="I274" s="182">
        <f>ROUND(E274*H274,2)</f>
        <v>0</v>
      </c>
      <c r="J274" s="181"/>
      <c r="K274" s="182">
        <f>ROUND(E274*J274,2)</f>
        <v>0</v>
      </c>
      <c r="L274" s="182">
        <v>21</v>
      </c>
      <c r="M274" s="182">
        <f>G274*(1+L274/100)</f>
        <v>0</v>
      </c>
      <c r="N274" s="180">
        <v>4.8999999999999998E-4</v>
      </c>
      <c r="O274" s="180">
        <f>ROUND(E274*N274,2)</f>
        <v>0.01</v>
      </c>
      <c r="P274" s="180">
        <v>8.1000000000000003E-2</v>
      </c>
      <c r="Q274" s="180">
        <f>ROUND(E274*P274,2)</f>
        <v>1</v>
      </c>
      <c r="R274" s="182" t="s">
        <v>539</v>
      </c>
      <c r="S274" s="182" t="s">
        <v>218</v>
      </c>
      <c r="T274" s="183" t="s">
        <v>219</v>
      </c>
      <c r="U274" s="158">
        <v>0.81200000000000006</v>
      </c>
      <c r="V274" s="158">
        <f>ROUND(E274*U274,2)</f>
        <v>9.99</v>
      </c>
      <c r="W274" s="158"/>
      <c r="X274" s="158" t="s">
        <v>230</v>
      </c>
      <c r="Y274" s="158" t="s">
        <v>221</v>
      </c>
      <c r="Z274" s="148"/>
      <c r="AA274" s="148"/>
      <c r="AB274" s="148"/>
      <c r="AC274" s="148"/>
      <c r="AD274" s="148"/>
      <c r="AE274" s="148"/>
      <c r="AF274" s="148"/>
      <c r="AG274" s="148" t="s">
        <v>231</v>
      </c>
      <c r="AH274" s="148"/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48"/>
      <c r="AT274" s="148"/>
      <c r="AU274" s="148"/>
      <c r="AV274" s="148"/>
      <c r="AW274" s="148"/>
      <c r="AX274" s="148"/>
      <c r="AY274" s="148"/>
      <c r="AZ274" s="148"/>
      <c r="BA274" s="148"/>
      <c r="BB274" s="148"/>
      <c r="BC274" s="148"/>
      <c r="BD274" s="148"/>
      <c r="BE274" s="148"/>
      <c r="BF274" s="148"/>
      <c r="BG274" s="148"/>
      <c r="BH274" s="148"/>
    </row>
    <row r="275" spans="1:60" ht="22.5" outlineLevel="1" x14ac:dyDescent="0.2">
      <c r="A275" s="169">
        <v>102</v>
      </c>
      <c r="B275" s="170" t="s">
        <v>579</v>
      </c>
      <c r="C275" s="185" t="s">
        <v>580</v>
      </c>
      <c r="D275" s="171" t="s">
        <v>264</v>
      </c>
      <c r="E275" s="172">
        <v>551.35</v>
      </c>
      <c r="F275" s="173"/>
      <c r="G275" s="174">
        <f>ROUND(E275*F275,2)</f>
        <v>0</v>
      </c>
      <c r="H275" s="173"/>
      <c r="I275" s="174">
        <f>ROUND(E275*H275,2)</f>
        <v>0</v>
      </c>
      <c r="J275" s="173"/>
      <c r="K275" s="174">
        <f>ROUND(E275*J275,2)</f>
        <v>0</v>
      </c>
      <c r="L275" s="174">
        <v>21</v>
      </c>
      <c r="M275" s="174">
        <f>G275*(1+L275/100)</f>
        <v>0</v>
      </c>
      <c r="N275" s="172">
        <v>0</v>
      </c>
      <c r="O275" s="172">
        <f>ROUND(E275*N275,2)</f>
        <v>0</v>
      </c>
      <c r="P275" s="172">
        <v>0.01</v>
      </c>
      <c r="Q275" s="172">
        <f>ROUND(E275*P275,2)</f>
        <v>5.51</v>
      </c>
      <c r="R275" s="174" t="s">
        <v>539</v>
      </c>
      <c r="S275" s="174" t="s">
        <v>218</v>
      </c>
      <c r="T275" s="175" t="s">
        <v>219</v>
      </c>
      <c r="U275" s="158">
        <v>0.1</v>
      </c>
      <c r="V275" s="158">
        <f>ROUND(E275*U275,2)</f>
        <v>55.14</v>
      </c>
      <c r="W275" s="158"/>
      <c r="X275" s="158" t="s">
        <v>230</v>
      </c>
      <c r="Y275" s="158" t="s">
        <v>221</v>
      </c>
      <c r="Z275" s="148"/>
      <c r="AA275" s="148"/>
      <c r="AB275" s="148"/>
      <c r="AC275" s="148"/>
      <c r="AD275" s="148"/>
      <c r="AE275" s="148"/>
      <c r="AF275" s="148"/>
      <c r="AG275" s="148" t="s">
        <v>231</v>
      </c>
      <c r="AH275" s="148"/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48"/>
      <c r="BD275" s="148"/>
      <c r="BE275" s="148"/>
      <c r="BF275" s="148"/>
      <c r="BG275" s="148"/>
      <c r="BH275" s="148"/>
    </row>
    <row r="276" spans="1:60" outlineLevel="2" x14ac:dyDescent="0.2">
      <c r="A276" s="155"/>
      <c r="B276" s="156"/>
      <c r="C276" s="186" t="s">
        <v>581</v>
      </c>
      <c r="D276" s="159"/>
      <c r="E276" s="160">
        <v>416.3</v>
      </c>
      <c r="F276" s="158"/>
      <c r="G276" s="158"/>
      <c r="H276" s="158"/>
      <c r="I276" s="158"/>
      <c r="J276" s="158"/>
      <c r="K276" s="158"/>
      <c r="L276" s="158"/>
      <c r="M276" s="158"/>
      <c r="N276" s="157"/>
      <c r="O276" s="157"/>
      <c r="P276" s="157"/>
      <c r="Q276" s="157"/>
      <c r="R276" s="158"/>
      <c r="S276" s="158"/>
      <c r="T276" s="158"/>
      <c r="U276" s="158"/>
      <c r="V276" s="158"/>
      <c r="W276" s="158"/>
      <c r="X276" s="158"/>
      <c r="Y276" s="158"/>
      <c r="Z276" s="148"/>
      <c r="AA276" s="148"/>
      <c r="AB276" s="148"/>
      <c r="AC276" s="148"/>
      <c r="AD276" s="148"/>
      <c r="AE276" s="148"/>
      <c r="AF276" s="148"/>
      <c r="AG276" s="148" t="s">
        <v>226</v>
      </c>
      <c r="AH276" s="148">
        <v>0</v>
      </c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48"/>
      <c r="AT276" s="148"/>
      <c r="AU276" s="148"/>
      <c r="AV276" s="148"/>
      <c r="AW276" s="148"/>
      <c r="AX276" s="148"/>
      <c r="AY276" s="148"/>
      <c r="AZ276" s="148"/>
      <c r="BA276" s="148"/>
      <c r="BB276" s="148"/>
      <c r="BC276" s="148"/>
      <c r="BD276" s="148"/>
      <c r="BE276" s="148"/>
      <c r="BF276" s="148"/>
      <c r="BG276" s="148"/>
      <c r="BH276" s="148"/>
    </row>
    <row r="277" spans="1:60" outlineLevel="3" x14ac:dyDescent="0.2">
      <c r="A277" s="155"/>
      <c r="B277" s="156"/>
      <c r="C277" s="186" t="s">
        <v>582</v>
      </c>
      <c r="D277" s="159"/>
      <c r="E277" s="160">
        <v>135.05000000000001</v>
      </c>
      <c r="F277" s="158"/>
      <c r="G277" s="158"/>
      <c r="H277" s="158"/>
      <c r="I277" s="158"/>
      <c r="J277" s="158"/>
      <c r="K277" s="158"/>
      <c r="L277" s="158"/>
      <c r="M277" s="158"/>
      <c r="N277" s="157"/>
      <c r="O277" s="157"/>
      <c r="P277" s="157"/>
      <c r="Q277" s="157"/>
      <c r="R277" s="158"/>
      <c r="S277" s="158"/>
      <c r="T277" s="158"/>
      <c r="U277" s="158"/>
      <c r="V277" s="158"/>
      <c r="W277" s="158"/>
      <c r="X277" s="158"/>
      <c r="Y277" s="158"/>
      <c r="Z277" s="148"/>
      <c r="AA277" s="148"/>
      <c r="AB277" s="148"/>
      <c r="AC277" s="148"/>
      <c r="AD277" s="148"/>
      <c r="AE277" s="148"/>
      <c r="AF277" s="148"/>
      <c r="AG277" s="148" t="s">
        <v>226</v>
      </c>
      <c r="AH277" s="148">
        <v>0</v>
      </c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48"/>
      <c r="BD277" s="148"/>
      <c r="BE277" s="148"/>
      <c r="BF277" s="148"/>
      <c r="BG277" s="148"/>
      <c r="BH277" s="148"/>
    </row>
    <row r="278" spans="1:60" ht="22.5" outlineLevel="1" x14ac:dyDescent="0.2">
      <c r="A278" s="169">
        <v>103</v>
      </c>
      <c r="B278" s="170" t="s">
        <v>583</v>
      </c>
      <c r="C278" s="185" t="s">
        <v>584</v>
      </c>
      <c r="D278" s="171" t="s">
        <v>264</v>
      </c>
      <c r="E278" s="172">
        <v>1941.3</v>
      </c>
      <c r="F278" s="173"/>
      <c r="G278" s="174">
        <f>ROUND(E278*F278,2)</f>
        <v>0</v>
      </c>
      <c r="H278" s="173"/>
      <c r="I278" s="174">
        <f>ROUND(E278*H278,2)</f>
        <v>0</v>
      </c>
      <c r="J278" s="173"/>
      <c r="K278" s="174">
        <f>ROUND(E278*J278,2)</f>
        <v>0</v>
      </c>
      <c r="L278" s="174">
        <v>21</v>
      </c>
      <c r="M278" s="174">
        <f>G278*(1+L278/100)</f>
        <v>0</v>
      </c>
      <c r="N278" s="172">
        <v>0</v>
      </c>
      <c r="O278" s="172">
        <f>ROUND(E278*N278,2)</f>
        <v>0</v>
      </c>
      <c r="P278" s="172">
        <v>0.01</v>
      </c>
      <c r="Q278" s="172">
        <f>ROUND(E278*P278,2)</f>
        <v>19.41</v>
      </c>
      <c r="R278" s="174" t="s">
        <v>539</v>
      </c>
      <c r="S278" s="174" t="s">
        <v>218</v>
      </c>
      <c r="T278" s="175" t="s">
        <v>219</v>
      </c>
      <c r="U278" s="158">
        <v>0.08</v>
      </c>
      <c r="V278" s="158">
        <f>ROUND(E278*U278,2)</f>
        <v>155.30000000000001</v>
      </c>
      <c r="W278" s="158"/>
      <c r="X278" s="158" t="s">
        <v>230</v>
      </c>
      <c r="Y278" s="158" t="s">
        <v>221</v>
      </c>
      <c r="Z278" s="148"/>
      <c r="AA278" s="148"/>
      <c r="AB278" s="148"/>
      <c r="AC278" s="148"/>
      <c r="AD278" s="148"/>
      <c r="AE278" s="148"/>
      <c r="AF278" s="148"/>
      <c r="AG278" s="148" t="s">
        <v>231</v>
      </c>
      <c r="AH278" s="148"/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48"/>
      <c r="BD278" s="148"/>
      <c r="BE278" s="148"/>
      <c r="BF278" s="148"/>
      <c r="BG278" s="148"/>
      <c r="BH278" s="148"/>
    </row>
    <row r="279" spans="1:60" outlineLevel="2" x14ac:dyDescent="0.2">
      <c r="A279" s="155"/>
      <c r="B279" s="156"/>
      <c r="C279" s="186" t="s">
        <v>585</v>
      </c>
      <c r="D279" s="159"/>
      <c r="E279" s="160">
        <v>984.25</v>
      </c>
      <c r="F279" s="158"/>
      <c r="G279" s="158"/>
      <c r="H279" s="158"/>
      <c r="I279" s="158"/>
      <c r="J279" s="158"/>
      <c r="K279" s="158"/>
      <c r="L279" s="158"/>
      <c r="M279" s="158"/>
      <c r="N279" s="157"/>
      <c r="O279" s="157"/>
      <c r="P279" s="157"/>
      <c r="Q279" s="157"/>
      <c r="R279" s="158"/>
      <c r="S279" s="158"/>
      <c r="T279" s="158"/>
      <c r="U279" s="158"/>
      <c r="V279" s="158"/>
      <c r="W279" s="158"/>
      <c r="X279" s="158"/>
      <c r="Y279" s="158"/>
      <c r="Z279" s="148"/>
      <c r="AA279" s="148"/>
      <c r="AB279" s="148"/>
      <c r="AC279" s="148"/>
      <c r="AD279" s="148"/>
      <c r="AE279" s="148"/>
      <c r="AF279" s="148"/>
      <c r="AG279" s="148" t="s">
        <v>226</v>
      </c>
      <c r="AH279" s="148">
        <v>0</v>
      </c>
      <c r="AI279" s="148"/>
      <c r="AJ279" s="148"/>
      <c r="AK279" s="148"/>
      <c r="AL279" s="148"/>
      <c r="AM279" s="148"/>
      <c r="AN279" s="148"/>
      <c r="AO279" s="148"/>
      <c r="AP279" s="148"/>
      <c r="AQ279" s="148"/>
      <c r="AR279" s="148"/>
      <c r="AS279" s="148"/>
      <c r="AT279" s="148"/>
      <c r="AU279" s="148"/>
      <c r="AV279" s="148"/>
      <c r="AW279" s="148"/>
      <c r="AX279" s="148"/>
      <c r="AY279" s="148"/>
      <c r="AZ279" s="148"/>
      <c r="BA279" s="148"/>
      <c r="BB279" s="148"/>
      <c r="BC279" s="148"/>
      <c r="BD279" s="148"/>
      <c r="BE279" s="148"/>
      <c r="BF279" s="148"/>
      <c r="BG279" s="148"/>
      <c r="BH279" s="148"/>
    </row>
    <row r="280" spans="1:60" outlineLevel="3" x14ac:dyDescent="0.2">
      <c r="A280" s="155"/>
      <c r="B280" s="156"/>
      <c r="C280" s="186" t="s">
        <v>586</v>
      </c>
      <c r="D280" s="159"/>
      <c r="E280" s="160">
        <v>957.05</v>
      </c>
      <c r="F280" s="158"/>
      <c r="G280" s="158"/>
      <c r="H280" s="158"/>
      <c r="I280" s="158"/>
      <c r="J280" s="158"/>
      <c r="K280" s="158"/>
      <c r="L280" s="158"/>
      <c r="M280" s="158"/>
      <c r="N280" s="157"/>
      <c r="O280" s="157"/>
      <c r="P280" s="157"/>
      <c r="Q280" s="157"/>
      <c r="R280" s="158"/>
      <c r="S280" s="158"/>
      <c r="T280" s="158"/>
      <c r="U280" s="158"/>
      <c r="V280" s="158"/>
      <c r="W280" s="158"/>
      <c r="X280" s="158"/>
      <c r="Y280" s="158"/>
      <c r="Z280" s="148"/>
      <c r="AA280" s="148"/>
      <c r="AB280" s="148"/>
      <c r="AC280" s="148"/>
      <c r="AD280" s="148"/>
      <c r="AE280" s="148"/>
      <c r="AF280" s="148"/>
      <c r="AG280" s="148" t="s">
        <v>226</v>
      </c>
      <c r="AH280" s="148">
        <v>0</v>
      </c>
      <c r="AI280" s="148"/>
      <c r="AJ280" s="148"/>
      <c r="AK280" s="148"/>
      <c r="AL280" s="148"/>
      <c r="AM280" s="148"/>
      <c r="AN280" s="148"/>
      <c r="AO280" s="148"/>
      <c r="AP280" s="148"/>
      <c r="AQ280" s="148"/>
      <c r="AR280" s="148"/>
      <c r="AS280" s="148"/>
      <c r="AT280" s="148"/>
      <c r="AU280" s="148"/>
      <c r="AV280" s="148"/>
      <c r="AW280" s="148"/>
      <c r="AX280" s="148"/>
      <c r="AY280" s="148"/>
      <c r="AZ280" s="148"/>
      <c r="BA280" s="148"/>
      <c r="BB280" s="148"/>
      <c r="BC280" s="148"/>
      <c r="BD280" s="148"/>
      <c r="BE280" s="148"/>
      <c r="BF280" s="148"/>
      <c r="BG280" s="148"/>
      <c r="BH280" s="148"/>
    </row>
    <row r="281" spans="1:60" outlineLevel="1" x14ac:dyDescent="0.2">
      <c r="A281" s="169">
        <v>104</v>
      </c>
      <c r="B281" s="170" t="s">
        <v>587</v>
      </c>
      <c r="C281" s="185" t="s">
        <v>588</v>
      </c>
      <c r="D281" s="171" t="s">
        <v>264</v>
      </c>
      <c r="E281" s="172">
        <v>52.2</v>
      </c>
      <c r="F281" s="173"/>
      <c r="G281" s="174">
        <f>ROUND(E281*F281,2)</f>
        <v>0</v>
      </c>
      <c r="H281" s="173"/>
      <c r="I281" s="174">
        <f>ROUND(E281*H281,2)</f>
        <v>0</v>
      </c>
      <c r="J281" s="173"/>
      <c r="K281" s="174">
        <f>ROUND(E281*J281,2)</f>
        <v>0</v>
      </c>
      <c r="L281" s="174">
        <v>21</v>
      </c>
      <c r="M281" s="174">
        <f>G281*(1+L281/100)</f>
        <v>0</v>
      </c>
      <c r="N281" s="172">
        <v>0</v>
      </c>
      <c r="O281" s="172">
        <f>ROUND(E281*N281,2)</f>
        <v>0</v>
      </c>
      <c r="P281" s="172">
        <v>5.8999999999999997E-2</v>
      </c>
      <c r="Q281" s="172">
        <f>ROUND(E281*P281,2)</f>
        <v>3.08</v>
      </c>
      <c r="R281" s="174"/>
      <c r="S281" s="174" t="s">
        <v>320</v>
      </c>
      <c r="T281" s="175" t="s">
        <v>219</v>
      </c>
      <c r="U281" s="158">
        <v>0.36431999999999998</v>
      </c>
      <c r="V281" s="158">
        <f>ROUND(E281*U281,2)</f>
        <v>19.02</v>
      </c>
      <c r="W281" s="158"/>
      <c r="X281" s="158" t="s">
        <v>230</v>
      </c>
      <c r="Y281" s="158" t="s">
        <v>221</v>
      </c>
      <c r="Z281" s="148"/>
      <c r="AA281" s="148"/>
      <c r="AB281" s="148"/>
      <c r="AC281" s="148"/>
      <c r="AD281" s="148"/>
      <c r="AE281" s="148"/>
      <c r="AF281" s="148"/>
      <c r="AG281" s="148" t="s">
        <v>231</v>
      </c>
      <c r="AH281" s="148"/>
      <c r="AI281" s="148"/>
      <c r="AJ281" s="148"/>
      <c r="AK281" s="148"/>
      <c r="AL281" s="148"/>
      <c r="AM281" s="148"/>
      <c r="AN281" s="148"/>
      <c r="AO281" s="148"/>
      <c r="AP281" s="148"/>
      <c r="AQ281" s="148"/>
      <c r="AR281" s="148"/>
      <c r="AS281" s="148"/>
      <c r="AT281" s="148"/>
      <c r="AU281" s="148"/>
      <c r="AV281" s="148"/>
      <c r="AW281" s="148"/>
      <c r="AX281" s="148"/>
      <c r="AY281" s="148"/>
      <c r="AZ281" s="148"/>
      <c r="BA281" s="148"/>
      <c r="BB281" s="148"/>
      <c r="BC281" s="148"/>
      <c r="BD281" s="148"/>
      <c r="BE281" s="148"/>
      <c r="BF281" s="148"/>
      <c r="BG281" s="148"/>
      <c r="BH281" s="148"/>
    </row>
    <row r="282" spans="1:60" outlineLevel="2" x14ac:dyDescent="0.2">
      <c r="A282" s="155"/>
      <c r="B282" s="156"/>
      <c r="C282" s="186" t="s">
        <v>589</v>
      </c>
      <c r="D282" s="159"/>
      <c r="E282" s="160">
        <v>52.2</v>
      </c>
      <c r="F282" s="158"/>
      <c r="G282" s="158"/>
      <c r="H282" s="158"/>
      <c r="I282" s="158"/>
      <c r="J282" s="158"/>
      <c r="K282" s="158"/>
      <c r="L282" s="158"/>
      <c r="M282" s="158"/>
      <c r="N282" s="157"/>
      <c r="O282" s="157"/>
      <c r="P282" s="157"/>
      <c r="Q282" s="157"/>
      <c r="R282" s="158"/>
      <c r="S282" s="158"/>
      <c r="T282" s="158"/>
      <c r="U282" s="158"/>
      <c r="V282" s="158"/>
      <c r="W282" s="158"/>
      <c r="X282" s="158"/>
      <c r="Y282" s="158"/>
      <c r="Z282" s="148"/>
      <c r="AA282" s="148"/>
      <c r="AB282" s="148"/>
      <c r="AC282" s="148"/>
      <c r="AD282" s="148"/>
      <c r="AE282" s="148"/>
      <c r="AF282" s="148"/>
      <c r="AG282" s="148" t="s">
        <v>226</v>
      </c>
      <c r="AH282" s="148">
        <v>0</v>
      </c>
      <c r="AI282" s="148"/>
      <c r="AJ282" s="148"/>
      <c r="AK282" s="148"/>
      <c r="AL282" s="148"/>
      <c r="AM282" s="148"/>
      <c r="AN282" s="148"/>
      <c r="AO282" s="148"/>
      <c r="AP282" s="148"/>
      <c r="AQ282" s="148"/>
      <c r="AR282" s="148"/>
      <c r="AS282" s="148"/>
      <c r="AT282" s="148"/>
      <c r="AU282" s="148"/>
      <c r="AV282" s="148"/>
      <c r="AW282" s="148"/>
      <c r="AX282" s="148"/>
      <c r="AY282" s="148"/>
      <c r="AZ282" s="148"/>
      <c r="BA282" s="148"/>
      <c r="BB282" s="148"/>
      <c r="BC282" s="148"/>
      <c r="BD282" s="148"/>
      <c r="BE282" s="148"/>
      <c r="BF282" s="148"/>
      <c r="BG282" s="148"/>
      <c r="BH282" s="148"/>
    </row>
    <row r="283" spans="1:60" ht="22.5" outlineLevel="1" x14ac:dyDescent="0.2">
      <c r="A283" s="169">
        <v>105</v>
      </c>
      <c r="B283" s="170" t="s">
        <v>590</v>
      </c>
      <c r="C283" s="185" t="s">
        <v>591</v>
      </c>
      <c r="D283" s="171" t="s">
        <v>264</v>
      </c>
      <c r="E283" s="172">
        <v>479.6</v>
      </c>
      <c r="F283" s="173"/>
      <c r="G283" s="174">
        <f>ROUND(E283*F283,2)</f>
        <v>0</v>
      </c>
      <c r="H283" s="173"/>
      <c r="I283" s="174">
        <f>ROUND(E283*H283,2)</f>
        <v>0</v>
      </c>
      <c r="J283" s="173"/>
      <c r="K283" s="174">
        <f>ROUND(E283*J283,2)</f>
        <v>0</v>
      </c>
      <c r="L283" s="174">
        <v>21</v>
      </c>
      <c r="M283" s="174">
        <f>G283*(1+L283/100)</f>
        <v>0</v>
      </c>
      <c r="N283" s="172">
        <v>0</v>
      </c>
      <c r="O283" s="172">
        <f>ROUND(E283*N283,2)</f>
        <v>0</v>
      </c>
      <c r="P283" s="172">
        <v>6.8000000000000005E-2</v>
      </c>
      <c r="Q283" s="172">
        <f>ROUND(E283*P283,2)</f>
        <v>32.61</v>
      </c>
      <c r="R283" s="174" t="s">
        <v>539</v>
      </c>
      <c r="S283" s="174" t="s">
        <v>218</v>
      </c>
      <c r="T283" s="175" t="s">
        <v>219</v>
      </c>
      <c r="U283" s="158">
        <v>0.3</v>
      </c>
      <c r="V283" s="158">
        <f>ROUND(E283*U283,2)</f>
        <v>143.88</v>
      </c>
      <c r="W283" s="158"/>
      <c r="X283" s="158" t="s">
        <v>230</v>
      </c>
      <c r="Y283" s="158" t="s">
        <v>221</v>
      </c>
      <c r="Z283" s="148"/>
      <c r="AA283" s="148"/>
      <c r="AB283" s="148"/>
      <c r="AC283" s="148"/>
      <c r="AD283" s="148"/>
      <c r="AE283" s="148"/>
      <c r="AF283" s="148"/>
      <c r="AG283" s="148" t="s">
        <v>231</v>
      </c>
      <c r="AH283" s="148"/>
      <c r="AI283" s="148"/>
      <c r="AJ283" s="148"/>
      <c r="AK283" s="148"/>
      <c r="AL283" s="148"/>
      <c r="AM283" s="148"/>
      <c r="AN283" s="148"/>
      <c r="AO283" s="148"/>
      <c r="AP283" s="148"/>
      <c r="AQ283" s="148"/>
      <c r="AR283" s="148"/>
      <c r="AS283" s="148"/>
      <c r="AT283" s="148"/>
      <c r="AU283" s="148"/>
      <c r="AV283" s="148"/>
      <c r="AW283" s="148"/>
      <c r="AX283" s="148"/>
      <c r="AY283" s="148"/>
      <c r="AZ283" s="148"/>
      <c r="BA283" s="148"/>
      <c r="BB283" s="148"/>
      <c r="BC283" s="148"/>
      <c r="BD283" s="148"/>
      <c r="BE283" s="148"/>
      <c r="BF283" s="148"/>
      <c r="BG283" s="148"/>
      <c r="BH283" s="148"/>
    </row>
    <row r="284" spans="1:60" outlineLevel="2" x14ac:dyDescent="0.2">
      <c r="A284" s="155"/>
      <c r="B284" s="156"/>
      <c r="C284" s="248" t="s">
        <v>592</v>
      </c>
      <c r="D284" s="249"/>
      <c r="E284" s="249"/>
      <c r="F284" s="249"/>
      <c r="G284" s="249"/>
      <c r="H284" s="158"/>
      <c r="I284" s="158"/>
      <c r="J284" s="158"/>
      <c r="K284" s="158"/>
      <c r="L284" s="158"/>
      <c r="M284" s="158"/>
      <c r="N284" s="157"/>
      <c r="O284" s="157"/>
      <c r="P284" s="157"/>
      <c r="Q284" s="157"/>
      <c r="R284" s="158"/>
      <c r="S284" s="158"/>
      <c r="T284" s="158"/>
      <c r="U284" s="158"/>
      <c r="V284" s="158"/>
      <c r="W284" s="158"/>
      <c r="X284" s="158"/>
      <c r="Y284" s="158"/>
      <c r="Z284" s="148"/>
      <c r="AA284" s="148"/>
      <c r="AB284" s="148"/>
      <c r="AC284" s="148"/>
      <c r="AD284" s="148"/>
      <c r="AE284" s="148"/>
      <c r="AF284" s="148"/>
      <c r="AG284" s="148" t="s">
        <v>224</v>
      </c>
      <c r="AH284" s="148"/>
      <c r="AI284" s="148"/>
      <c r="AJ284" s="148"/>
      <c r="AK284" s="148"/>
      <c r="AL284" s="148"/>
      <c r="AM284" s="148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</row>
    <row r="285" spans="1:60" outlineLevel="2" x14ac:dyDescent="0.2">
      <c r="A285" s="155"/>
      <c r="B285" s="156"/>
      <c r="C285" s="186" t="s">
        <v>593</v>
      </c>
      <c r="D285" s="159"/>
      <c r="E285" s="160">
        <v>325.39999999999998</v>
      </c>
      <c r="F285" s="158"/>
      <c r="G285" s="158"/>
      <c r="H285" s="158"/>
      <c r="I285" s="158"/>
      <c r="J285" s="158"/>
      <c r="K285" s="158"/>
      <c r="L285" s="158"/>
      <c r="M285" s="158"/>
      <c r="N285" s="157"/>
      <c r="O285" s="157"/>
      <c r="P285" s="157"/>
      <c r="Q285" s="157"/>
      <c r="R285" s="158"/>
      <c r="S285" s="158"/>
      <c r="T285" s="158"/>
      <c r="U285" s="158"/>
      <c r="V285" s="158"/>
      <c r="W285" s="158"/>
      <c r="X285" s="158"/>
      <c r="Y285" s="158"/>
      <c r="Z285" s="148"/>
      <c r="AA285" s="148"/>
      <c r="AB285" s="148"/>
      <c r="AC285" s="148"/>
      <c r="AD285" s="148"/>
      <c r="AE285" s="148"/>
      <c r="AF285" s="148"/>
      <c r="AG285" s="148" t="s">
        <v>226</v>
      </c>
      <c r="AH285" s="148">
        <v>0</v>
      </c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</row>
    <row r="286" spans="1:60" outlineLevel="3" x14ac:dyDescent="0.2">
      <c r="A286" s="155"/>
      <c r="B286" s="156"/>
      <c r="C286" s="186" t="s">
        <v>594</v>
      </c>
      <c r="D286" s="159"/>
      <c r="E286" s="160">
        <v>154.19999999999999</v>
      </c>
      <c r="F286" s="158"/>
      <c r="G286" s="158"/>
      <c r="H286" s="158"/>
      <c r="I286" s="158"/>
      <c r="J286" s="158"/>
      <c r="K286" s="158"/>
      <c r="L286" s="158"/>
      <c r="M286" s="158"/>
      <c r="N286" s="157"/>
      <c r="O286" s="157"/>
      <c r="P286" s="157"/>
      <c r="Q286" s="157"/>
      <c r="R286" s="158"/>
      <c r="S286" s="158"/>
      <c r="T286" s="158"/>
      <c r="U286" s="158"/>
      <c r="V286" s="158"/>
      <c r="W286" s="158"/>
      <c r="X286" s="158"/>
      <c r="Y286" s="158"/>
      <c r="Z286" s="148"/>
      <c r="AA286" s="148"/>
      <c r="AB286" s="148"/>
      <c r="AC286" s="148"/>
      <c r="AD286" s="148"/>
      <c r="AE286" s="148"/>
      <c r="AF286" s="148"/>
      <c r="AG286" s="148" t="s">
        <v>226</v>
      </c>
      <c r="AH286" s="148">
        <v>0</v>
      </c>
      <c r="AI286" s="148"/>
      <c r="AJ286" s="148"/>
      <c r="AK286" s="148"/>
      <c r="AL286" s="148"/>
      <c r="AM286" s="148"/>
      <c r="AN286" s="148"/>
      <c r="AO286" s="148"/>
      <c r="AP286" s="148"/>
      <c r="AQ286" s="148"/>
      <c r="AR286" s="148"/>
      <c r="AS286" s="148"/>
      <c r="AT286" s="148"/>
      <c r="AU286" s="148"/>
      <c r="AV286" s="148"/>
      <c r="AW286" s="148"/>
      <c r="AX286" s="148"/>
      <c r="AY286" s="148"/>
      <c r="AZ286" s="148"/>
      <c r="BA286" s="148"/>
      <c r="BB286" s="148"/>
      <c r="BC286" s="148"/>
      <c r="BD286" s="148"/>
      <c r="BE286" s="148"/>
      <c r="BF286" s="148"/>
      <c r="BG286" s="148"/>
      <c r="BH286" s="148"/>
    </row>
    <row r="287" spans="1:60" ht="22.5" outlineLevel="1" x14ac:dyDescent="0.2">
      <c r="A287" s="169">
        <v>106</v>
      </c>
      <c r="B287" s="170" t="s">
        <v>595</v>
      </c>
      <c r="C287" s="185" t="s">
        <v>596</v>
      </c>
      <c r="D287" s="171" t="s">
        <v>248</v>
      </c>
      <c r="E287" s="172">
        <v>262.67399999999998</v>
      </c>
      <c r="F287" s="173"/>
      <c r="G287" s="174">
        <f>ROUND(E287*F287,2)</f>
        <v>0</v>
      </c>
      <c r="H287" s="173"/>
      <c r="I287" s="174">
        <f>ROUND(E287*H287,2)</f>
        <v>0</v>
      </c>
      <c r="J287" s="173"/>
      <c r="K287" s="174">
        <f>ROUND(E287*J287,2)</f>
        <v>0</v>
      </c>
      <c r="L287" s="174">
        <v>21</v>
      </c>
      <c r="M287" s="174">
        <f>G287*(1+L287/100)</f>
        <v>0</v>
      </c>
      <c r="N287" s="172">
        <v>0</v>
      </c>
      <c r="O287" s="172">
        <f>ROUND(E287*N287,2)</f>
        <v>0</v>
      </c>
      <c r="P287" s="172">
        <v>0</v>
      </c>
      <c r="Q287" s="172">
        <f>ROUND(E287*P287,2)</f>
        <v>0</v>
      </c>
      <c r="R287" s="174" t="s">
        <v>597</v>
      </c>
      <c r="S287" s="174" t="s">
        <v>218</v>
      </c>
      <c r="T287" s="175" t="s">
        <v>219</v>
      </c>
      <c r="U287" s="158">
        <v>9.9000000000000005E-2</v>
      </c>
      <c r="V287" s="158">
        <f>ROUND(E287*U287,2)</f>
        <v>26</v>
      </c>
      <c r="W287" s="158"/>
      <c r="X287" s="158" t="s">
        <v>230</v>
      </c>
      <c r="Y287" s="158" t="s">
        <v>221</v>
      </c>
      <c r="Z287" s="148"/>
      <c r="AA287" s="148"/>
      <c r="AB287" s="148"/>
      <c r="AC287" s="148"/>
      <c r="AD287" s="148"/>
      <c r="AE287" s="148"/>
      <c r="AF287" s="148"/>
      <c r="AG287" s="148" t="s">
        <v>231</v>
      </c>
      <c r="AH287" s="148"/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48"/>
      <c r="BD287" s="148"/>
      <c r="BE287" s="148"/>
      <c r="BF287" s="148"/>
      <c r="BG287" s="148"/>
      <c r="BH287" s="148"/>
    </row>
    <row r="288" spans="1:60" outlineLevel="2" x14ac:dyDescent="0.2">
      <c r="A288" s="155"/>
      <c r="B288" s="156"/>
      <c r="C288" s="248" t="s">
        <v>598</v>
      </c>
      <c r="D288" s="249"/>
      <c r="E288" s="249"/>
      <c r="F288" s="249"/>
      <c r="G288" s="249"/>
      <c r="H288" s="158"/>
      <c r="I288" s="158"/>
      <c r="J288" s="158"/>
      <c r="K288" s="158"/>
      <c r="L288" s="158"/>
      <c r="M288" s="158"/>
      <c r="N288" s="157"/>
      <c r="O288" s="157"/>
      <c r="P288" s="157"/>
      <c r="Q288" s="157"/>
      <c r="R288" s="158"/>
      <c r="S288" s="158"/>
      <c r="T288" s="158"/>
      <c r="U288" s="158"/>
      <c r="V288" s="158"/>
      <c r="W288" s="158"/>
      <c r="X288" s="158"/>
      <c r="Y288" s="158"/>
      <c r="Z288" s="148"/>
      <c r="AA288" s="148"/>
      <c r="AB288" s="148"/>
      <c r="AC288" s="148"/>
      <c r="AD288" s="148"/>
      <c r="AE288" s="148"/>
      <c r="AF288" s="148"/>
      <c r="AG288" s="148" t="s">
        <v>224</v>
      </c>
      <c r="AH288" s="148"/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</row>
    <row r="289" spans="1:60" ht="22.5" outlineLevel="1" x14ac:dyDescent="0.2">
      <c r="A289" s="177">
        <v>107</v>
      </c>
      <c r="B289" s="178" t="s">
        <v>599</v>
      </c>
      <c r="C289" s="187" t="s">
        <v>600</v>
      </c>
      <c r="D289" s="179" t="s">
        <v>248</v>
      </c>
      <c r="E289" s="180">
        <v>262.67399999999998</v>
      </c>
      <c r="F289" s="181"/>
      <c r="G289" s="182">
        <f t="shared" ref="G289:G294" si="0">ROUND(E289*F289,2)</f>
        <v>0</v>
      </c>
      <c r="H289" s="181"/>
      <c r="I289" s="182">
        <f t="shared" ref="I289:I294" si="1">ROUND(E289*H289,2)</f>
        <v>0</v>
      </c>
      <c r="J289" s="181"/>
      <c r="K289" s="182">
        <f t="shared" ref="K289:K294" si="2">ROUND(E289*J289,2)</f>
        <v>0</v>
      </c>
      <c r="L289" s="182">
        <v>21</v>
      </c>
      <c r="M289" s="182">
        <f t="shared" ref="M289:M294" si="3">G289*(1+L289/100)</f>
        <v>0</v>
      </c>
      <c r="N289" s="180">
        <v>0</v>
      </c>
      <c r="O289" s="180">
        <f t="shared" ref="O289:O294" si="4">ROUND(E289*N289,2)</f>
        <v>0</v>
      </c>
      <c r="P289" s="180">
        <v>0</v>
      </c>
      <c r="Q289" s="180">
        <f t="shared" ref="Q289:Q294" si="5">ROUND(E289*P289,2)</f>
        <v>0</v>
      </c>
      <c r="R289" s="182" t="s">
        <v>217</v>
      </c>
      <c r="S289" s="182" t="s">
        <v>218</v>
      </c>
      <c r="T289" s="183" t="s">
        <v>219</v>
      </c>
      <c r="U289" s="158">
        <v>2.4700000000000002</v>
      </c>
      <c r="V289" s="158">
        <f t="shared" ref="V289:V294" si="6">ROUND(E289*U289,2)</f>
        <v>648.79999999999995</v>
      </c>
      <c r="W289" s="158"/>
      <c r="X289" s="158" t="s">
        <v>220</v>
      </c>
      <c r="Y289" s="158" t="s">
        <v>221</v>
      </c>
      <c r="Z289" s="148"/>
      <c r="AA289" s="148"/>
      <c r="AB289" s="148"/>
      <c r="AC289" s="148"/>
      <c r="AD289" s="148"/>
      <c r="AE289" s="148"/>
      <c r="AF289" s="148"/>
      <c r="AG289" s="148" t="s">
        <v>222</v>
      </c>
      <c r="AH289" s="148"/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</row>
    <row r="290" spans="1:60" outlineLevel="1" x14ac:dyDescent="0.2">
      <c r="A290" s="177">
        <v>108</v>
      </c>
      <c r="B290" s="178" t="s">
        <v>601</v>
      </c>
      <c r="C290" s="187" t="s">
        <v>602</v>
      </c>
      <c r="D290" s="179" t="s">
        <v>248</v>
      </c>
      <c r="E290" s="180">
        <v>262.67399999999998</v>
      </c>
      <c r="F290" s="181"/>
      <c r="G290" s="182">
        <f t="shared" si="0"/>
        <v>0</v>
      </c>
      <c r="H290" s="181"/>
      <c r="I290" s="182">
        <f t="shared" si="1"/>
        <v>0</v>
      </c>
      <c r="J290" s="181"/>
      <c r="K290" s="182">
        <f t="shared" si="2"/>
        <v>0</v>
      </c>
      <c r="L290" s="182">
        <v>21</v>
      </c>
      <c r="M290" s="182">
        <f t="shared" si="3"/>
        <v>0</v>
      </c>
      <c r="N290" s="180">
        <v>0</v>
      </c>
      <c r="O290" s="180">
        <f t="shared" si="4"/>
        <v>0</v>
      </c>
      <c r="P290" s="180">
        <v>0</v>
      </c>
      <c r="Q290" s="180">
        <f t="shared" si="5"/>
        <v>0</v>
      </c>
      <c r="R290" s="182" t="s">
        <v>539</v>
      </c>
      <c r="S290" s="182" t="s">
        <v>218</v>
      </c>
      <c r="T290" s="183" t="s">
        <v>219</v>
      </c>
      <c r="U290" s="158">
        <v>0.94199999999999995</v>
      </c>
      <c r="V290" s="158">
        <f t="shared" si="6"/>
        <v>247.44</v>
      </c>
      <c r="W290" s="158"/>
      <c r="X290" s="158" t="s">
        <v>230</v>
      </c>
      <c r="Y290" s="158" t="s">
        <v>221</v>
      </c>
      <c r="Z290" s="148"/>
      <c r="AA290" s="148"/>
      <c r="AB290" s="148"/>
      <c r="AC290" s="148"/>
      <c r="AD290" s="148"/>
      <c r="AE290" s="148"/>
      <c r="AF290" s="148"/>
      <c r="AG290" s="148" t="s">
        <v>231</v>
      </c>
      <c r="AH290" s="148"/>
      <c r="AI290" s="148"/>
      <c r="AJ290" s="148"/>
      <c r="AK290" s="148"/>
      <c r="AL290" s="148"/>
      <c r="AM290" s="148"/>
      <c r="AN290" s="148"/>
      <c r="AO290" s="148"/>
      <c r="AP290" s="148"/>
      <c r="AQ290" s="148"/>
      <c r="AR290" s="148"/>
      <c r="AS290" s="148"/>
      <c r="AT290" s="148"/>
      <c r="AU290" s="148"/>
      <c r="AV290" s="148"/>
      <c r="AW290" s="148"/>
      <c r="AX290" s="148"/>
      <c r="AY290" s="148"/>
      <c r="AZ290" s="148"/>
      <c r="BA290" s="148"/>
      <c r="BB290" s="148"/>
      <c r="BC290" s="148"/>
      <c r="BD290" s="148"/>
      <c r="BE290" s="148"/>
      <c r="BF290" s="148"/>
      <c r="BG290" s="148"/>
      <c r="BH290" s="148"/>
    </row>
    <row r="291" spans="1:60" outlineLevel="1" x14ac:dyDescent="0.2">
      <c r="A291" s="177">
        <v>109</v>
      </c>
      <c r="B291" s="178" t="s">
        <v>603</v>
      </c>
      <c r="C291" s="187" t="s">
        <v>604</v>
      </c>
      <c r="D291" s="179" t="s">
        <v>248</v>
      </c>
      <c r="E291" s="180">
        <v>1313.37</v>
      </c>
      <c r="F291" s="181"/>
      <c r="G291" s="182">
        <f t="shared" si="0"/>
        <v>0</v>
      </c>
      <c r="H291" s="181"/>
      <c r="I291" s="182">
        <f t="shared" si="1"/>
        <v>0</v>
      </c>
      <c r="J291" s="181"/>
      <c r="K291" s="182">
        <f t="shared" si="2"/>
        <v>0</v>
      </c>
      <c r="L291" s="182">
        <v>21</v>
      </c>
      <c r="M291" s="182">
        <f t="shared" si="3"/>
        <v>0</v>
      </c>
      <c r="N291" s="180">
        <v>0</v>
      </c>
      <c r="O291" s="180">
        <f t="shared" si="4"/>
        <v>0</v>
      </c>
      <c r="P291" s="180">
        <v>0</v>
      </c>
      <c r="Q291" s="180">
        <f t="shared" si="5"/>
        <v>0</v>
      </c>
      <c r="R291" s="182" t="s">
        <v>539</v>
      </c>
      <c r="S291" s="182" t="s">
        <v>218</v>
      </c>
      <c r="T291" s="183" t="s">
        <v>219</v>
      </c>
      <c r="U291" s="158">
        <v>0</v>
      </c>
      <c r="V291" s="158">
        <f t="shared" si="6"/>
        <v>0</v>
      </c>
      <c r="W291" s="158"/>
      <c r="X291" s="158" t="s">
        <v>230</v>
      </c>
      <c r="Y291" s="158" t="s">
        <v>221</v>
      </c>
      <c r="Z291" s="148"/>
      <c r="AA291" s="148"/>
      <c r="AB291" s="148"/>
      <c r="AC291" s="148"/>
      <c r="AD291" s="148"/>
      <c r="AE291" s="148"/>
      <c r="AF291" s="148"/>
      <c r="AG291" s="148" t="s">
        <v>231</v>
      </c>
      <c r="AH291" s="148"/>
      <c r="AI291" s="148"/>
      <c r="AJ291" s="148"/>
      <c r="AK291" s="148"/>
      <c r="AL291" s="148"/>
      <c r="AM291" s="148"/>
      <c r="AN291" s="148"/>
      <c r="AO291" s="148"/>
      <c r="AP291" s="148"/>
      <c r="AQ291" s="148"/>
      <c r="AR291" s="148"/>
      <c r="AS291" s="148"/>
      <c r="AT291" s="148"/>
      <c r="AU291" s="148"/>
      <c r="AV291" s="148"/>
      <c r="AW291" s="148"/>
      <c r="AX291" s="148"/>
      <c r="AY291" s="148"/>
      <c r="AZ291" s="148"/>
      <c r="BA291" s="148"/>
      <c r="BB291" s="148"/>
      <c r="BC291" s="148"/>
      <c r="BD291" s="148"/>
      <c r="BE291" s="148"/>
      <c r="BF291" s="148"/>
      <c r="BG291" s="148"/>
      <c r="BH291" s="148"/>
    </row>
    <row r="292" spans="1:60" outlineLevel="1" x14ac:dyDescent="0.2">
      <c r="A292" s="177">
        <v>110</v>
      </c>
      <c r="B292" s="178" t="s">
        <v>605</v>
      </c>
      <c r="C292" s="187" t="s">
        <v>606</v>
      </c>
      <c r="D292" s="179" t="s">
        <v>248</v>
      </c>
      <c r="E292" s="180">
        <v>261.47399999999999</v>
      </c>
      <c r="F292" s="181"/>
      <c r="G292" s="182">
        <f t="shared" si="0"/>
        <v>0</v>
      </c>
      <c r="H292" s="181"/>
      <c r="I292" s="182">
        <f t="shared" si="1"/>
        <v>0</v>
      </c>
      <c r="J292" s="181"/>
      <c r="K292" s="182">
        <f t="shared" si="2"/>
        <v>0</v>
      </c>
      <c r="L292" s="182">
        <v>21</v>
      </c>
      <c r="M292" s="182">
        <f t="shared" si="3"/>
        <v>0</v>
      </c>
      <c r="N292" s="180">
        <v>0</v>
      </c>
      <c r="O292" s="180">
        <f t="shared" si="4"/>
        <v>0</v>
      </c>
      <c r="P292" s="180">
        <v>0</v>
      </c>
      <c r="Q292" s="180">
        <f t="shared" si="5"/>
        <v>0</v>
      </c>
      <c r="R292" s="182"/>
      <c r="S292" s="182" t="s">
        <v>320</v>
      </c>
      <c r="T292" s="183" t="s">
        <v>219</v>
      </c>
      <c r="U292" s="158">
        <v>0</v>
      </c>
      <c r="V292" s="158">
        <f t="shared" si="6"/>
        <v>0</v>
      </c>
      <c r="W292" s="158"/>
      <c r="X292" s="158" t="s">
        <v>230</v>
      </c>
      <c r="Y292" s="158" t="s">
        <v>221</v>
      </c>
      <c r="Z292" s="148"/>
      <c r="AA292" s="148"/>
      <c r="AB292" s="148"/>
      <c r="AC292" s="148"/>
      <c r="AD292" s="148"/>
      <c r="AE292" s="148"/>
      <c r="AF292" s="148"/>
      <c r="AG292" s="148" t="s">
        <v>231</v>
      </c>
      <c r="AH292" s="148"/>
      <c r="AI292" s="148"/>
      <c r="AJ292" s="148"/>
      <c r="AK292" s="148"/>
      <c r="AL292" s="148"/>
      <c r="AM292" s="148"/>
      <c r="AN292" s="148"/>
      <c r="AO292" s="148"/>
      <c r="AP292" s="148"/>
      <c r="AQ292" s="148"/>
      <c r="AR292" s="148"/>
      <c r="AS292" s="148"/>
      <c r="AT292" s="148"/>
      <c r="AU292" s="148"/>
      <c r="AV292" s="148"/>
      <c r="AW292" s="148"/>
      <c r="AX292" s="148"/>
      <c r="AY292" s="148"/>
      <c r="AZ292" s="148"/>
      <c r="BA292" s="148"/>
      <c r="BB292" s="148"/>
      <c r="BC292" s="148"/>
      <c r="BD292" s="148"/>
      <c r="BE292" s="148"/>
      <c r="BF292" s="148"/>
      <c r="BG292" s="148"/>
      <c r="BH292" s="148"/>
    </row>
    <row r="293" spans="1:60" outlineLevel="1" x14ac:dyDescent="0.2">
      <c r="A293" s="177">
        <v>111</v>
      </c>
      <c r="B293" s="178" t="s">
        <v>607</v>
      </c>
      <c r="C293" s="187" t="s">
        <v>608</v>
      </c>
      <c r="D293" s="179" t="s">
        <v>248</v>
      </c>
      <c r="E293" s="180">
        <v>1.2</v>
      </c>
      <c r="F293" s="181"/>
      <c r="G293" s="182">
        <f t="shared" si="0"/>
        <v>0</v>
      </c>
      <c r="H293" s="181"/>
      <c r="I293" s="182">
        <f t="shared" si="1"/>
        <v>0</v>
      </c>
      <c r="J293" s="181"/>
      <c r="K293" s="182">
        <f t="shared" si="2"/>
        <v>0</v>
      </c>
      <c r="L293" s="182">
        <v>21</v>
      </c>
      <c r="M293" s="182">
        <f t="shared" si="3"/>
        <v>0</v>
      </c>
      <c r="N293" s="180">
        <v>0</v>
      </c>
      <c r="O293" s="180">
        <f t="shared" si="4"/>
        <v>0</v>
      </c>
      <c r="P293" s="180">
        <v>0</v>
      </c>
      <c r="Q293" s="180">
        <f t="shared" si="5"/>
        <v>0</v>
      </c>
      <c r="R293" s="182" t="s">
        <v>539</v>
      </c>
      <c r="S293" s="182" t="s">
        <v>218</v>
      </c>
      <c r="T293" s="183" t="s">
        <v>219</v>
      </c>
      <c r="U293" s="158">
        <v>0</v>
      </c>
      <c r="V293" s="158">
        <f t="shared" si="6"/>
        <v>0</v>
      </c>
      <c r="W293" s="158"/>
      <c r="X293" s="158" t="s">
        <v>230</v>
      </c>
      <c r="Y293" s="158" t="s">
        <v>221</v>
      </c>
      <c r="Z293" s="148"/>
      <c r="AA293" s="148"/>
      <c r="AB293" s="148"/>
      <c r="AC293" s="148"/>
      <c r="AD293" s="148"/>
      <c r="AE293" s="148"/>
      <c r="AF293" s="148"/>
      <c r="AG293" s="148" t="s">
        <v>231</v>
      </c>
      <c r="AH293" s="148"/>
      <c r="AI293" s="148"/>
      <c r="AJ293" s="148"/>
      <c r="AK293" s="148"/>
      <c r="AL293" s="148"/>
      <c r="AM293" s="148"/>
      <c r="AN293" s="148"/>
      <c r="AO293" s="148"/>
      <c r="AP293" s="148"/>
      <c r="AQ293" s="148"/>
      <c r="AR293" s="148"/>
      <c r="AS293" s="148"/>
      <c r="AT293" s="148"/>
      <c r="AU293" s="148"/>
      <c r="AV293" s="148"/>
      <c r="AW293" s="148"/>
      <c r="AX293" s="148"/>
      <c r="AY293" s="148"/>
      <c r="AZ293" s="148"/>
      <c r="BA293" s="148"/>
      <c r="BB293" s="148"/>
      <c r="BC293" s="148"/>
      <c r="BD293" s="148"/>
      <c r="BE293" s="148"/>
      <c r="BF293" s="148"/>
      <c r="BG293" s="148"/>
      <c r="BH293" s="148"/>
    </row>
    <row r="294" spans="1:60" outlineLevel="1" x14ac:dyDescent="0.2">
      <c r="A294" s="177">
        <v>112</v>
      </c>
      <c r="B294" s="178" t="s">
        <v>609</v>
      </c>
      <c r="C294" s="187" t="s">
        <v>610</v>
      </c>
      <c r="D294" s="179" t="s">
        <v>248</v>
      </c>
      <c r="E294" s="180">
        <v>2.1579999999999999</v>
      </c>
      <c r="F294" s="181"/>
      <c r="G294" s="182">
        <f t="shared" si="0"/>
        <v>0</v>
      </c>
      <c r="H294" s="181"/>
      <c r="I294" s="182">
        <f t="shared" si="1"/>
        <v>0</v>
      </c>
      <c r="J294" s="181"/>
      <c r="K294" s="182">
        <f t="shared" si="2"/>
        <v>0</v>
      </c>
      <c r="L294" s="182">
        <v>21</v>
      </c>
      <c r="M294" s="182">
        <f t="shared" si="3"/>
        <v>0</v>
      </c>
      <c r="N294" s="180">
        <v>0</v>
      </c>
      <c r="O294" s="180">
        <f t="shared" si="4"/>
        <v>0</v>
      </c>
      <c r="P294" s="180">
        <v>0</v>
      </c>
      <c r="Q294" s="180">
        <f t="shared" si="5"/>
        <v>0</v>
      </c>
      <c r="R294" s="182" t="s">
        <v>539</v>
      </c>
      <c r="S294" s="182" t="s">
        <v>218</v>
      </c>
      <c r="T294" s="183" t="s">
        <v>219</v>
      </c>
      <c r="U294" s="158">
        <v>0</v>
      </c>
      <c r="V294" s="158">
        <f t="shared" si="6"/>
        <v>0</v>
      </c>
      <c r="W294" s="158"/>
      <c r="X294" s="158" t="s">
        <v>230</v>
      </c>
      <c r="Y294" s="158" t="s">
        <v>221</v>
      </c>
      <c r="Z294" s="148"/>
      <c r="AA294" s="148"/>
      <c r="AB294" s="148"/>
      <c r="AC294" s="148"/>
      <c r="AD294" s="148"/>
      <c r="AE294" s="148"/>
      <c r="AF294" s="148"/>
      <c r="AG294" s="148" t="s">
        <v>231</v>
      </c>
      <c r="AH294" s="148"/>
      <c r="AI294" s="148"/>
      <c r="AJ294" s="148"/>
      <c r="AK294" s="148"/>
      <c r="AL294" s="148"/>
      <c r="AM294" s="148"/>
      <c r="AN294" s="148"/>
      <c r="AO294" s="148"/>
      <c r="AP294" s="148"/>
      <c r="AQ294" s="148"/>
      <c r="AR294" s="148"/>
      <c r="AS294" s="148"/>
      <c r="AT294" s="148"/>
      <c r="AU294" s="148"/>
      <c r="AV294" s="148"/>
      <c r="AW294" s="148"/>
      <c r="AX294" s="148"/>
      <c r="AY294" s="148"/>
      <c r="AZ294" s="148"/>
      <c r="BA294" s="148"/>
      <c r="BB294" s="148"/>
      <c r="BC294" s="148"/>
      <c r="BD294" s="148"/>
      <c r="BE294" s="148"/>
      <c r="BF294" s="148"/>
      <c r="BG294" s="148"/>
      <c r="BH294" s="148"/>
    </row>
    <row r="295" spans="1:60" x14ac:dyDescent="0.2">
      <c r="A295" s="162" t="s">
        <v>212</v>
      </c>
      <c r="B295" s="163" t="s">
        <v>135</v>
      </c>
      <c r="C295" s="184" t="s">
        <v>136</v>
      </c>
      <c r="D295" s="164"/>
      <c r="E295" s="165"/>
      <c r="F295" s="166"/>
      <c r="G295" s="166">
        <f>SUMIF(AG296:AG297,"&lt;&gt;NOR",G296:G297)</f>
        <v>0</v>
      </c>
      <c r="H295" s="166"/>
      <c r="I295" s="166">
        <f>SUM(I296:I297)</f>
        <v>0</v>
      </c>
      <c r="J295" s="166"/>
      <c r="K295" s="166">
        <f>SUM(K296:K297)</f>
        <v>0</v>
      </c>
      <c r="L295" s="166"/>
      <c r="M295" s="166">
        <f>SUM(M296:M297)</f>
        <v>0</v>
      </c>
      <c r="N295" s="165"/>
      <c r="O295" s="165">
        <f>SUM(O296:O297)</f>
        <v>0</v>
      </c>
      <c r="P295" s="165"/>
      <c r="Q295" s="165">
        <f>SUM(Q296:Q297)</f>
        <v>0</v>
      </c>
      <c r="R295" s="166"/>
      <c r="S295" s="166"/>
      <c r="T295" s="167"/>
      <c r="U295" s="161"/>
      <c r="V295" s="161">
        <f>SUM(V296:V297)</f>
        <v>829.47</v>
      </c>
      <c r="W295" s="161"/>
      <c r="X295" s="161"/>
      <c r="Y295" s="161"/>
      <c r="AG295" t="s">
        <v>213</v>
      </c>
    </row>
    <row r="296" spans="1:60" ht="22.5" outlineLevel="1" x14ac:dyDescent="0.2">
      <c r="A296" s="169">
        <v>113</v>
      </c>
      <c r="B296" s="170" t="s">
        <v>611</v>
      </c>
      <c r="C296" s="185" t="s">
        <v>612</v>
      </c>
      <c r="D296" s="171" t="s">
        <v>248</v>
      </c>
      <c r="E296" s="172">
        <v>438.40699999999998</v>
      </c>
      <c r="F296" s="173"/>
      <c r="G296" s="174">
        <f>ROUND(E296*F296,2)</f>
        <v>0</v>
      </c>
      <c r="H296" s="173"/>
      <c r="I296" s="174">
        <f>ROUND(E296*H296,2)</f>
        <v>0</v>
      </c>
      <c r="J296" s="173"/>
      <c r="K296" s="174">
        <f>ROUND(E296*J296,2)</f>
        <v>0</v>
      </c>
      <c r="L296" s="174">
        <v>21</v>
      </c>
      <c r="M296" s="174">
        <f>G296*(1+L296/100)</f>
        <v>0</v>
      </c>
      <c r="N296" s="172">
        <v>0</v>
      </c>
      <c r="O296" s="172">
        <f>ROUND(E296*N296,2)</f>
        <v>0</v>
      </c>
      <c r="P296" s="172">
        <v>0</v>
      </c>
      <c r="Q296" s="172">
        <f>ROUND(E296*P296,2)</f>
        <v>0</v>
      </c>
      <c r="R296" s="174" t="s">
        <v>304</v>
      </c>
      <c r="S296" s="174" t="s">
        <v>218</v>
      </c>
      <c r="T296" s="175" t="s">
        <v>219</v>
      </c>
      <c r="U296" s="158">
        <v>1.8919999999999999</v>
      </c>
      <c r="V296" s="158">
        <f>ROUND(E296*U296,2)</f>
        <v>829.47</v>
      </c>
      <c r="W296" s="158"/>
      <c r="X296" s="158" t="s">
        <v>230</v>
      </c>
      <c r="Y296" s="158" t="s">
        <v>221</v>
      </c>
      <c r="Z296" s="148"/>
      <c r="AA296" s="148"/>
      <c r="AB296" s="148"/>
      <c r="AC296" s="148"/>
      <c r="AD296" s="148"/>
      <c r="AE296" s="148"/>
      <c r="AF296" s="148"/>
      <c r="AG296" s="148" t="s">
        <v>231</v>
      </c>
      <c r="AH296" s="148"/>
      <c r="AI296" s="148"/>
      <c r="AJ296" s="148"/>
      <c r="AK296" s="148"/>
      <c r="AL296" s="148"/>
      <c r="AM296" s="148"/>
      <c r="AN296" s="148"/>
      <c r="AO296" s="148"/>
      <c r="AP296" s="148"/>
      <c r="AQ296" s="148"/>
      <c r="AR296" s="148"/>
      <c r="AS296" s="148"/>
      <c r="AT296" s="148"/>
      <c r="AU296" s="148"/>
      <c r="AV296" s="148"/>
      <c r="AW296" s="148"/>
      <c r="AX296" s="148"/>
      <c r="AY296" s="148"/>
      <c r="AZ296" s="148"/>
      <c r="BA296" s="148"/>
      <c r="BB296" s="148"/>
      <c r="BC296" s="148"/>
      <c r="BD296" s="148"/>
      <c r="BE296" s="148"/>
      <c r="BF296" s="148"/>
      <c r="BG296" s="148"/>
      <c r="BH296" s="148"/>
    </row>
    <row r="297" spans="1:60" outlineLevel="2" x14ac:dyDescent="0.2">
      <c r="A297" s="155"/>
      <c r="B297" s="156"/>
      <c r="C297" s="248" t="s">
        <v>613</v>
      </c>
      <c r="D297" s="249"/>
      <c r="E297" s="249"/>
      <c r="F297" s="249"/>
      <c r="G297" s="249"/>
      <c r="H297" s="158"/>
      <c r="I297" s="158"/>
      <c r="J297" s="158"/>
      <c r="K297" s="158"/>
      <c r="L297" s="158"/>
      <c r="M297" s="158"/>
      <c r="N297" s="157"/>
      <c r="O297" s="157"/>
      <c r="P297" s="157"/>
      <c r="Q297" s="157"/>
      <c r="R297" s="158"/>
      <c r="S297" s="158"/>
      <c r="T297" s="158"/>
      <c r="U297" s="158"/>
      <c r="V297" s="158"/>
      <c r="W297" s="158"/>
      <c r="X297" s="158"/>
      <c r="Y297" s="158"/>
      <c r="Z297" s="148"/>
      <c r="AA297" s="148"/>
      <c r="AB297" s="148"/>
      <c r="AC297" s="148"/>
      <c r="AD297" s="148"/>
      <c r="AE297" s="148"/>
      <c r="AF297" s="148"/>
      <c r="AG297" s="148" t="s">
        <v>224</v>
      </c>
      <c r="AH297" s="148"/>
      <c r="AI297" s="148"/>
      <c r="AJ297" s="148"/>
      <c r="AK297" s="148"/>
      <c r="AL297" s="148"/>
      <c r="AM297" s="148"/>
      <c r="AN297" s="148"/>
      <c r="AO297" s="148"/>
      <c r="AP297" s="148"/>
      <c r="AQ297" s="148"/>
      <c r="AR297" s="148"/>
      <c r="AS297" s="148"/>
      <c r="AT297" s="148"/>
      <c r="AU297" s="148"/>
      <c r="AV297" s="148"/>
      <c r="AW297" s="148"/>
      <c r="AX297" s="148"/>
      <c r="AY297" s="148"/>
      <c r="AZ297" s="148"/>
      <c r="BA297" s="148"/>
      <c r="BB297" s="148"/>
      <c r="BC297" s="148"/>
      <c r="BD297" s="148"/>
      <c r="BE297" s="148"/>
      <c r="BF297" s="148"/>
      <c r="BG297" s="148"/>
      <c r="BH297" s="148"/>
    </row>
    <row r="298" spans="1:60" x14ac:dyDescent="0.2">
      <c r="A298" s="162" t="s">
        <v>212</v>
      </c>
      <c r="B298" s="163" t="s">
        <v>141</v>
      </c>
      <c r="C298" s="184" t="s">
        <v>142</v>
      </c>
      <c r="D298" s="164"/>
      <c r="E298" s="165"/>
      <c r="F298" s="166"/>
      <c r="G298" s="166">
        <f>SUMIF(AG299:AG310,"&lt;&gt;NOR",G299:G310)</f>
        <v>0</v>
      </c>
      <c r="H298" s="166"/>
      <c r="I298" s="166">
        <f>SUM(I299:I310)</f>
        <v>0</v>
      </c>
      <c r="J298" s="166"/>
      <c r="K298" s="166">
        <f>SUM(K299:K310)</f>
        <v>0</v>
      </c>
      <c r="L298" s="166"/>
      <c r="M298" s="166">
        <f>SUM(M299:M310)</f>
        <v>0</v>
      </c>
      <c r="N298" s="165"/>
      <c r="O298" s="165">
        <f>SUM(O299:O310)</f>
        <v>7.24</v>
      </c>
      <c r="P298" s="165"/>
      <c r="Q298" s="165">
        <f>SUM(Q299:Q310)</f>
        <v>2.16</v>
      </c>
      <c r="R298" s="166"/>
      <c r="S298" s="166"/>
      <c r="T298" s="167"/>
      <c r="U298" s="161"/>
      <c r="V298" s="161">
        <f>SUM(V299:V310)</f>
        <v>711.88</v>
      </c>
      <c r="W298" s="161"/>
      <c r="X298" s="161"/>
      <c r="Y298" s="161"/>
      <c r="AG298" t="s">
        <v>213</v>
      </c>
    </row>
    <row r="299" spans="1:60" ht="33.75" outlineLevel="1" x14ac:dyDescent="0.2">
      <c r="A299" s="169">
        <v>114</v>
      </c>
      <c r="B299" s="170" t="s">
        <v>614</v>
      </c>
      <c r="C299" s="185" t="s">
        <v>615</v>
      </c>
      <c r="D299" s="171" t="s">
        <v>264</v>
      </c>
      <c r="E299" s="172">
        <v>454.67500000000001</v>
      </c>
      <c r="F299" s="173"/>
      <c r="G299" s="174">
        <f>ROUND(E299*F299,2)</f>
        <v>0</v>
      </c>
      <c r="H299" s="173"/>
      <c r="I299" s="174">
        <f>ROUND(E299*H299,2)</f>
        <v>0</v>
      </c>
      <c r="J299" s="173"/>
      <c r="K299" s="174">
        <f>ROUND(E299*J299,2)</f>
        <v>0</v>
      </c>
      <c r="L299" s="174">
        <v>21</v>
      </c>
      <c r="M299" s="174">
        <f>G299*(1+L299/100)</f>
        <v>0</v>
      </c>
      <c r="N299" s="172">
        <v>3.3E-4</v>
      </c>
      <c r="O299" s="172">
        <f>ROUND(E299*N299,2)</f>
        <v>0.15</v>
      </c>
      <c r="P299" s="172">
        <v>0</v>
      </c>
      <c r="Q299" s="172">
        <f>ROUND(E299*P299,2)</f>
        <v>0</v>
      </c>
      <c r="R299" s="174" t="s">
        <v>616</v>
      </c>
      <c r="S299" s="174" t="s">
        <v>218</v>
      </c>
      <c r="T299" s="175" t="s">
        <v>219</v>
      </c>
      <c r="U299" s="158">
        <v>2.75E-2</v>
      </c>
      <c r="V299" s="158">
        <f>ROUND(E299*U299,2)</f>
        <v>12.5</v>
      </c>
      <c r="W299" s="158"/>
      <c r="X299" s="158" t="s">
        <v>230</v>
      </c>
      <c r="Y299" s="158" t="s">
        <v>221</v>
      </c>
      <c r="Z299" s="148"/>
      <c r="AA299" s="148"/>
      <c r="AB299" s="148"/>
      <c r="AC299" s="148"/>
      <c r="AD299" s="148"/>
      <c r="AE299" s="148"/>
      <c r="AF299" s="148"/>
      <c r="AG299" s="148" t="s">
        <v>231</v>
      </c>
      <c r="AH299" s="148"/>
      <c r="AI299" s="148"/>
      <c r="AJ299" s="148"/>
      <c r="AK299" s="148"/>
      <c r="AL299" s="148"/>
      <c r="AM299" s="148"/>
      <c r="AN299" s="148"/>
      <c r="AO299" s="148"/>
      <c r="AP299" s="148"/>
      <c r="AQ299" s="148"/>
      <c r="AR299" s="148"/>
      <c r="AS299" s="148"/>
      <c r="AT299" s="148"/>
      <c r="AU299" s="148"/>
      <c r="AV299" s="148"/>
      <c r="AW299" s="148"/>
      <c r="AX299" s="148"/>
      <c r="AY299" s="148"/>
      <c r="AZ299" s="148"/>
      <c r="BA299" s="148"/>
      <c r="BB299" s="148"/>
      <c r="BC299" s="148"/>
      <c r="BD299" s="148"/>
      <c r="BE299" s="148"/>
      <c r="BF299" s="148"/>
      <c r="BG299" s="148"/>
      <c r="BH299" s="148"/>
    </row>
    <row r="300" spans="1:60" outlineLevel="2" x14ac:dyDescent="0.2">
      <c r="A300" s="155"/>
      <c r="B300" s="156"/>
      <c r="C300" s="186" t="s">
        <v>617</v>
      </c>
      <c r="D300" s="159"/>
      <c r="E300" s="160">
        <v>11.47</v>
      </c>
      <c r="F300" s="158"/>
      <c r="G300" s="158"/>
      <c r="H300" s="158"/>
      <c r="I300" s="158"/>
      <c r="J300" s="158"/>
      <c r="K300" s="158"/>
      <c r="L300" s="158"/>
      <c r="M300" s="158"/>
      <c r="N300" s="157"/>
      <c r="O300" s="157"/>
      <c r="P300" s="157"/>
      <c r="Q300" s="157"/>
      <c r="R300" s="158"/>
      <c r="S300" s="158"/>
      <c r="T300" s="158"/>
      <c r="U300" s="158"/>
      <c r="V300" s="158"/>
      <c r="W300" s="158"/>
      <c r="X300" s="158"/>
      <c r="Y300" s="158"/>
      <c r="Z300" s="148"/>
      <c r="AA300" s="148"/>
      <c r="AB300" s="148"/>
      <c r="AC300" s="148"/>
      <c r="AD300" s="148"/>
      <c r="AE300" s="148"/>
      <c r="AF300" s="148"/>
      <c r="AG300" s="148" t="s">
        <v>226</v>
      </c>
      <c r="AH300" s="148">
        <v>0</v>
      </c>
      <c r="AI300" s="148"/>
      <c r="AJ300" s="148"/>
      <c r="AK300" s="148"/>
      <c r="AL300" s="148"/>
      <c r="AM300" s="148"/>
      <c r="AN300" s="148"/>
      <c r="AO300" s="148"/>
      <c r="AP300" s="148"/>
      <c r="AQ300" s="148"/>
      <c r="AR300" s="148"/>
      <c r="AS300" s="148"/>
      <c r="AT300" s="148"/>
      <c r="AU300" s="148"/>
      <c r="AV300" s="148"/>
      <c r="AW300" s="148"/>
      <c r="AX300" s="148"/>
      <c r="AY300" s="148"/>
      <c r="AZ300" s="148"/>
      <c r="BA300" s="148"/>
      <c r="BB300" s="148"/>
      <c r="BC300" s="148"/>
      <c r="BD300" s="148"/>
      <c r="BE300" s="148"/>
      <c r="BF300" s="148"/>
      <c r="BG300" s="148"/>
      <c r="BH300" s="148"/>
    </row>
    <row r="301" spans="1:60" outlineLevel="3" x14ac:dyDescent="0.2">
      <c r="A301" s="155"/>
      <c r="B301" s="156"/>
      <c r="C301" s="186" t="s">
        <v>618</v>
      </c>
      <c r="D301" s="159"/>
      <c r="E301" s="160">
        <v>443.2</v>
      </c>
      <c r="F301" s="158"/>
      <c r="G301" s="158"/>
      <c r="H301" s="158"/>
      <c r="I301" s="158"/>
      <c r="J301" s="158"/>
      <c r="K301" s="158"/>
      <c r="L301" s="158"/>
      <c r="M301" s="158"/>
      <c r="N301" s="157"/>
      <c r="O301" s="157"/>
      <c r="P301" s="157"/>
      <c r="Q301" s="157"/>
      <c r="R301" s="158"/>
      <c r="S301" s="158"/>
      <c r="T301" s="158"/>
      <c r="U301" s="158"/>
      <c r="V301" s="158"/>
      <c r="W301" s="158"/>
      <c r="X301" s="158"/>
      <c r="Y301" s="158"/>
      <c r="Z301" s="148"/>
      <c r="AA301" s="148"/>
      <c r="AB301" s="148"/>
      <c r="AC301" s="148"/>
      <c r="AD301" s="148"/>
      <c r="AE301" s="148"/>
      <c r="AF301" s="148"/>
      <c r="AG301" s="148" t="s">
        <v>226</v>
      </c>
      <c r="AH301" s="148">
        <v>0</v>
      </c>
      <c r="AI301" s="148"/>
      <c r="AJ301" s="148"/>
      <c r="AK301" s="148"/>
      <c r="AL301" s="148"/>
      <c r="AM301" s="148"/>
      <c r="AN301" s="148"/>
      <c r="AO301" s="148"/>
      <c r="AP301" s="148"/>
      <c r="AQ301" s="148"/>
      <c r="AR301" s="148"/>
      <c r="AS301" s="148"/>
      <c r="AT301" s="148"/>
      <c r="AU301" s="148"/>
      <c r="AV301" s="148"/>
      <c r="AW301" s="148"/>
      <c r="AX301" s="148"/>
      <c r="AY301" s="148"/>
      <c r="AZ301" s="148"/>
      <c r="BA301" s="148"/>
      <c r="BB301" s="148"/>
      <c r="BC301" s="148"/>
      <c r="BD301" s="148"/>
      <c r="BE301" s="148"/>
      <c r="BF301" s="148"/>
      <c r="BG301" s="148"/>
      <c r="BH301" s="148"/>
    </row>
    <row r="302" spans="1:60" ht="45" outlineLevel="1" x14ac:dyDescent="0.2">
      <c r="A302" s="177">
        <v>115</v>
      </c>
      <c r="B302" s="178" t="s">
        <v>619</v>
      </c>
      <c r="C302" s="187" t="s">
        <v>620</v>
      </c>
      <c r="D302" s="179" t="s">
        <v>264</v>
      </c>
      <c r="E302" s="180">
        <v>12.708</v>
      </c>
      <c r="F302" s="181"/>
      <c r="G302" s="182">
        <f t="shared" ref="G302:G309" si="7">ROUND(E302*F302,2)</f>
        <v>0</v>
      </c>
      <c r="H302" s="181"/>
      <c r="I302" s="182">
        <f t="shared" ref="I302:I309" si="8">ROUND(E302*H302,2)</f>
        <v>0</v>
      </c>
      <c r="J302" s="181"/>
      <c r="K302" s="182">
        <f t="shared" ref="K302:K309" si="9">ROUND(E302*J302,2)</f>
        <v>0</v>
      </c>
      <c r="L302" s="182">
        <v>21</v>
      </c>
      <c r="M302" s="182">
        <f t="shared" ref="M302:M309" si="10">G302*(1+L302/100)</f>
        <v>0</v>
      </c>
      <c r="N302" s="180">
        <v>5.1999999999999995E-4</v>
      </c>
      <c r="O302" s="180">
        <f t="shared" ref="O302:O309" si="11">ROUND(E302*N302,2)</f>
        <v>0.01</v>
      </c>
      <c r="P302" s="180">
        <v>0</v>
      </c>
      <c r="Q302" s="180">
        <f t="shared" ref="Q302:Q309" si="12">ROUND(E302*P302,2)</f>
        <v>0</v>
      </c>
      <c r="R302" s="182" t="s">
        <v>616</v>
      </c>
      <c r="S302" s="182" t="s">
        <v>218</v>
      </c>
      <c r="T302" s="183" t="s">
        <v>219</v>
      </c>
      <c r="U302" s="158">
        <v>4.9000000000000002E-2</v>
      </c>
      <c r="V302" s="158">
        <f t="shared" ref="V302:V309" si="13">ROUND(E302*U302,2)</f>
        <v>0.62</v>
      </c>
      <c r="W302" s="158"/>
      <c r="X302" s="158" t="s">
        <v>230</v>
      </c>
      <c r="Y302" s="158" t="s">
        <v>221</v>
      </c>
      <c r="Z302" s="148"/>
      <c r="AA302" s="148"/>
      <c r="AB302" s="148"/>
      <c r="AC302" s="148"/>
      <c r="AD302" s="148"/>
      <c r="AE302" s="148"/>
      <c r="AF302" s="148"/>
      <c r="AG302" s="148" t="s">
        <v>231</v>
      </c>
      <c r="AH302" s="148"/>
      <c r="AI302" s="148"/>
      <c r="AJ302" s="148"/>
      <c r="AK302" s="148"/>
      <c r="AL302" s="148"/>
      <c r="AM302" s="148"/>
      <c r="AN302" s="148"/>
      <c r="AO302" s="148"/>
      <c r="AP302" s="148"/>
      <c r="AQ302" s="148"/>
      <c r="AR302" s="148"/>
      <c r="AS302" s="148"/>
      <c r="AT302" s="148"/>
      <c r="AU302" s="148"/>
      <c r="AV302" s="148"/>
      <c r="AW302" s="148"/>
      <c r="AX302" s="148"/>
      <c r="AY302" s="148"/>
      <c r="AZ302" s="148"/>
      <c r="BA302" s="148"/>
      <c r="BB302" s="148"/>
      <c r="BC302" s="148"/>
      <c r="BD302" s="148"/>
      <c r="BE302" s="148"/>
      <c r="BF302" s="148"/>
      <c r="BG302" s="148"/>
      <c r="BH302" s="148"/>
    </row>
    <row r="303" spans="1:60" ht="56.25" outlineLevel="1" x14ac:dyDescent="0.2">
      <c r="A303" s="177">
        <v>116</v>
      </c>
      <c r="B303" s="178" t="s">
        <v>621</v>
      </c>
      <c r="C303" s="187" t="s">
        <v>622</v>
      </c>
      <c r="D303" s="179" t="s">
        <v>264</v>
      </c>
      <c r="E303" s="180">
        <v>454.67500000000001</v>
      </c>
      <c r="F303" s="181"/>
      <c r="G303" s="182">
        <f t="shared" si="7"/>
        <v>0</v>
      </c>
      <c r="H303" s="181"/>
      <c r="I303" s="182">
        <f t="shared" si="8"/>
        <v>0</v>
      </c>
      <c r="J303" s="181"/>
      <c r="K303" s="182">
        <f t="shared" si="9"/>
        <v>0</v>
      </c>
      <c r="L303" s="182">
        <v>21</v>
      </c>
      <c r="M303" s="182">
        <f t="shared" si="10"/>
        <v>0</v>
      </c>
      <c r="N303" s="180">
        <v>6.0299999999999998E-3</v>
      </c>
      <c r="O303" s="180">
        <f t="shared" si="11"/>
        <v>2.74</v>
      </c>
      <c r="P303" s="180">
        <v>0</v>
      </c>
      <c r="Q303" s="180">
        <f t="shared" si="12"/>
        <v>0</v>
      </c>
      <c r="R303" s="182" t="s">
        <v>623</v>
      </c>
      <c r="S303" s="182" t="s">
        <v>218</v>
      </c>
      <c r="T303" s="183" t="s">
        <v>219</v>
      </c>
      <c r="U303" s="158">
        <v>0.26668999999999998</v>
      </c>
      <c r="V303" s="158">
        <f t="shared" si="13"/>
        <v>121.26</v>
      </c>
      <c r="W303" s="158"/>
      <c r="X303" s="158" t="s">
        <v>220</v>
      </c>
      <c r="Y303" s="158" t="s">
        <v>221</v>
      </c>
      <c r="Z303" s="148"/>
      <c r="AA303" s="148"/>
      <c r="AB303" s="148"/>
      <c r="AC303" s="148"/>
      <c r="AD303" s="148"/>
      <c r="AE303" s="148"/>
      <c r="AF303" s="148"/>
      <c r="AG303" s="148" t="s">
        <v>222</v>
      </c>
      <c r="AH303" s="148"/>
      <c r="AI303" s="148"/>
      <c r="AJ303" s="148"/>
      <c r="AK303" s="148"/>
      <c r="AL303" s="148"/>
      <c r="AM303" s="148"/>
      <c r="AN303" s="148"/>
      <c r="AO303" s="148"/>
      <c r="AP303" s="148"/>
      <c r="AQ303" s="148"/>
      <c r="AR303" s="148"/>
      <c r="AS303" s="148"/>
      <c r="AT303" s="148"/>
      <c r="AU303" s="148"/>
      <c r="AV303" s="148"/>
      <c r="AW303" s="148"/>
      <c r="AX303" s="148"/>
      <c r="AY303" s="148"/>
      <c r="AZ303" s="148"/>
      <c r="BA303" s="148"/>
      <c r="BB303" s="148"/>
      <c r="BC303" s="148"/>
      <c r="BD303" s="148"/>
      <c r="BE303" s="148"/>
      <c r="BF303" s="148"/>
      <c r="BG303" s="148"/>
      <c r="BH303" s="148"/>
    </row>
    <row r="304" spans="1:60" outlineLevel="1" x14ac:dyDescent="0.2">
      <c r="A304" s="177">
        <v>117</v>
      </c>
      <c r="B304" s="178" t="s">
        <v>624</v>
      </c>
      <c r="C304" s="187" t="s">
        <v>625</v>
      </c>
      <c r="D304" s="179" t="s">
        <v>264</v>
      </c>
      <c r="E304" s="180">
        <v>443.2</v>
      </c>
      <c r="F304" s="181"/>
      <c r="G304" s="182">
        <f t="shared" si="7"/>
        <v>0</v>
      </c>
      <c r="H304" s="181"/>
      <c r="I304" s="182">
        <f t="shared" si="8"/>
        <v>0</v>
      </c>
      <c r="J304" s="181"/>
      <c r="K304" s="182">
        <f t="shared" si="9"/>
        <v>0</v>
      </c>
      <c r="L304" s="182">
        <v>21</v>
      </c>
      <c r="M304" s="182">
        <f t="shared" si="10"/>
        <v>0</v>
      </c>
      <c r="N304" s="180">
        <v>0</v>
      </c>
      <c r="O304" s="180">
        <f t="shared" si="11"/>
        <v>0</v>
      </c>
      <c r="P304" s="180">
        <v>4.8700000000000002E-3</v>
      </c>
      <c r="Q304" s="180">
        <f t="shared" si="12"/>
        <v>2.16</v>
      </c>
      <c r="R304" s="182" t="s">
        <v>616</v>
      </c>
      <c r="S304" s="182" t="s">
        <v>218</v>
      </c>
      <c r="T304" s="183" t="s">
        <v>219</v>
      </c>
      <c r="U304" s="158">
        <v>4.1000000000000002E-2</v>
      </c>
      <c r="V304" s="158">
        <f t="shared" si="13"/>
        <v>18.170000000000002</v>
      </c>
      <c r="W304" s="158"/>
      <c r="X304" s="158" t="s">
        <v>230</v>
      </c>
      <c r="Y304" s="158" t="s">
        <v>221</v>
      </c>
      <c r="Z304" s="148"/>
      <c r="AA304" s="148"/>
      <c r="AB304" s="148"/>
      <c r="AC304" s="148"/>
      <c r="AD304" s="148"/>
      <c r="AE304" s="148"/>
      <c r="AF304" s="148"/>
      <c r="AG304" s="148" t="s">
        <v>231</v>
      </c>
      <c r="AH304" s="148"/>
      <c r="AI304" s="148"/>
      <c r="AJ304" s="148"/>
      <c r="AK304" s="148"/>
      <c r="AL304" s="148"/>
      <c r="AM304" s="148"/>
      <c r="AN304" s="148"/>
      <c r="AO304" s="148"/>
      <c r="AP304" s="148"/>
      <c r="AQ304" s="148"/>
      <c r="AR304" s="148"/>
      <c r="AS304" s="148"/>
      <c r="AT304" s="148"/>
      <c r="AU304" s="148"/>
      <c r="AV304" s="148"/>
      <c r="AW304" s="148"/>
      <c r="AX304" s="148"/>
      <c r="AY304" s="148"/>
      <c r="AZ304" s="148"/>
      <c r="BA304" s="148"/>
      <c r="BB304" s="148"/>
      <c r="BC304" s="148"/>
      <c r="BD304" s="148"/>
      <c r="BE304" s="148"/>
      <c r="BF304" s="148"/>
      <c r="BG304" s="148"/>
      <c r="BH304" s="148"/>
    </row>
    <row r="305" spans="1:60" ht="45" outlineLevel="1" x14ac:dyDescent="0.2">
      <c r="A305" s="177">
        <v>118</v>
      </c>
      <c r="B305" s="178" t="s">
        <v>626</v>
      </c>
      <c r="C305" s="187" t="s">
        <v>627</v>
      </c>
      <c r="D305" s="179" t="s">
        <v>264</v>
      </c>
      <c r="E305" s="180">
        <v>12.708</v>
      </c>
      <c r="F305" s="181"/>
      <c r="G305" s="182">
        <f t="shared" si="7"/>
        <v>0</v>
      </c>
      <c r="H305" s="181"/>
      <c r="I305" s="182">
        <f t="shared" si="8"/>
        <v>0</v>
      </c>
      <c r="J305" s="181"/>
      <c r="K305" s="182">
        <f t="shared" si="9"/>
        <v>0</v>
      </c>
      <c r="L305" s="182">
        <v>21</v>
      </c>
      <c r="M305" s="182">
        <f t="shared" si="10"/>
        <v>0</v>
      </c>
      <c r="N305" s="180">
        <v>6.1000000000000004E-3</v>
      </c>
      <c r="O305" s="180">
        <f t="shared" si="11"/>
        <v>0.08</v>
      </c>
      <c r="P305" s="180">
        <v>0</v>
      </c>
      <c r="Q305" s="180">
        <f t="shared" si="12"/>
        <v>0</v>
      </c>
      <c r="R305" s="182" t="s">
        <v>616</v>
      </c>
      <c r="S305" s="182" t="s">
        <v>218</v>
      </c>
      <c r="T305" s="183" t="s">
        <v>219</v>
      </c>
      <c r="U305" s="158">
        <v>0.26600000000000001</v>
      </c>
      <c r="V305" s="158">
        <f t="shared" si="13"/>
        <v>3.38</v>
      </c>
      <c r="W305" s="158"/>
      <c r="X305" s="158" t="s">
        <v>230</v>
      </c>
      <c r="Y305" s="158" t="s">
        <v>221</v>
      </c>
      <c r="Z305" s="148"/>
      <c r="AA305" s="148"/>
      <c r="AB305" s="148"/>
      <c r="AC305" s="148"/>
      <c r="AD305" s="148"/>
      <c r="AE305" s="148"/>
      <c r="AF305" s="148"/>
      <c r="AG305" s="148" t="s">
        <v>231</v>
      </c>
      <c r="AH305" s="148"/>
      <c r="AI305" s="148"/>
      <c r="AJ305" s="148"/>
      <c r="AK305" s="148"/>
      <c r="AL305" s="148"/>
      <c r="AM305" s="148"/>
      <c r="AN305" s="148"/>
      <c r="AO305" s="148"/>
      <c r="AP305" s="148"/>
      <c r="AQ305" s="148"/>
      <c r="AR305" s="148"/>
      <c r="AS305" s="148"/>
      <c r="AT305" s="148"/>
      <c r="AU305" s="148"/>
      <c r="AV305" s="148"/>
      <c r="AW305" s="148"/>
      <c r="AX305" s="148"/>
      <c r="AY305" s="148"/>
      <c r="AZ305" s="148"/>
      <c r="BA305" s="148"/>
      <c r="BB305" s="148"/>
      <c r="BC305" s="148"/>
      <c r="BD305" s="148"/>
      <c r="BE305" s="148"/>
      <c r="BF305" s="148"/>
      <c r="BG305" s="148"/>
      <c r="BH305" s="148"/>
    </row>
    <row r="306" spans="1:60" outlineLevel="1" x14ac:dyDescent="0.2">
      <c r="A306" s="177">
        <v>119</v>
      </c>
      <c r="B306" s="178" t="s">
        <v>628</v>
      </c>
      <c r="C306" s="187" t="s">
        <v>629</v>
      </c>
      <c r="D306" s="179" t="s">
        <v>264</v>
      </c>
      <c r="E306" s="180">
        <v>1060.01</v>
      </c>
      <c r="F306" s="181"/>
      <c r="G306" s="182">
        <f t="shared" si="7"/>
        <v>0</v>
      </c>
      <c r="H306" s="181"/>
      <c r="I306" s="182">
        <f t="shared" si="8"/>
        <v>0</v>
      </c>
      <c r="J306" s="181"/>
      <c r="K306" s="182">
        <f t="shared" si="9"/>
        <v>0</v>
      </c>
      <c r="L306" s="182">
        <v>21</v>
      </c>
      <c r="M306" s="182">
        <f t="shared" si="10"/>
        <v>0</v>
      </c>
      <c r="N306" s="180">
        <v>2.1000000000000001E-4</v>
      </c>
      <c r="O306" s="180">
        <f t="shared" si="11"/>
        <v>0.22</v>
      </c>
      <c r="P306" s="180">
        <v>0</v>
      </c>
      <c r="Q306" s="180">
        <f t="shared" si="12"/>
        <v>0</v>
      </c>
      <c r="R306" s="182" t="s">
        <v>616</v>
      </c>
      <c r="S306" s="182" t="s">
        <v>218</v>
      </c>
      <c r="T306" s="183" t="s">
        <v>219</v>
      </c>
      <c r="U306" s="158">
        <v>9.5000000000000001E-2</v>
      </c>
      <c r="V306" s="158">
        <f t="shared" si="13"/>
        <v>100.7</v>
      </c>
      <c r="W306" s="158"/>
      <c r="X306" s="158" t="s">
        <v>230</v>
      </c>
      <c r="Y306" s="158" t="s">
        <v>221</v>
      </c>
      <c r="Z306" s="148"/>
      <c r="AA306" s="148"/>
      <c r="AB306" s="148"/>
      <c r="AC306" s="148"/>
      <c r="AD306" s="148"/>
      <c r="AE306" s="148"/>
      <c r="AF306" s="148"/>
      <c r="AG306" s="148" t="s">
        <v>231</v>
      </c>
      <c r="AH306" s="148"/>
      <c r="AI306" s="148"/>
      <c r="AJ306" s="148"/>
      <c r="AK306" s="148"/>
      <c r="AL306" s="148"/>
      <c r="AM306" s="148"/>
      <c r="AN306" s="148"/>
      <c r="AO306" s="148"/>
      <c r="AP306" s="148"/>
      <c r="AQ306" s="148"/>
      <c r="AR306" s="148"/>
      <c r="AS306" s="148"/>
      <c r="AT306" s="148"/>
      <c r="AU306" s="148"/>
      <c r="AV306" s="148"/>
      <c r="AW306" s="148"/>
      <c r="AX306" s="148"/>
      <c r="AY306" s="148"/>
      <c r="AZ306" s="148"/>
      <c r="BA306" s="148"/>
      <c r="BB306" s="148"/>
      <c r="BC306" s="148"/>
      <c r="BD306" s="148"/>
      <c r="BE306" s="148"/>
      <c r="BF306" s="148"/>
      <c r="BG306" s="148"/>
      <c r="BH306" s="148"/>
    </row>
    <row r="307" spans="1:60" ht="33.75" outlineLevel="1" x14ac:dyDescent="0.2">
      <c r="A307" s="177">
        <v>120</v>
      </c>
      <c r="B307" s="178" t="s">
        <v>630</v>
      </c>
      <c r="C307" s="187" t="s">
        <v>631</v>
      </c>
      <c r="D307" s="179" t="s">
        <v>264</v>
      </c>
      <c r="E307" s="180">
        <v>1060.6099999999999</v>
      </c>
      <c r="F307" s="181"/>
      <c r="G307" s="182">
        <f t="shared" si="7"/>
        <v>0</v>
      </c>
      <c r="H307" s="181"/>
      <c r="I307" s="182">
        <f t="shared" si="8"/>
        <v>0</v>
      </c>
      <c r="J307" s="181"/>
      <c r="K307" s="182">
        <f t="shared" si="9"/>
        <v>0</v>
      </c>
      <c r="L307" s="182">
        <v>21</v>
      </c>
      <c r="M307" s="182">
        <f t="shared" si="10"/>
        <v>0</v>
      </c>
      <c r="N307" s="180">
        <v>3.6800000000000001E-3</v>
      </c>
      <c r="O307" s="180">
        <f t="shared" si="11"/>
        <v>3.9</v>
      </c>
      <c r="P307" s="180">
        <v>0</v>
      </c>
      <c r="Q307" s="180">
        <f t="shared" si="12"/>
        <v>0</v>
      </c>
      <c r="R307" s="182" t="s">
        <v>616</v>
      </c>
      <c r="S307" s="182" t="s">
        <v>218</v>
      </c>
      <c r="T307" s="183" t="s">
        <v>219</v>
      </c>
      <c r="U307" s="158">
        <v>0.38500000000000001</v>
      </c>
      <c r="V307" s="158">
        <f t="shared" si="13"/>
        <v>408.33</v>
      </c>
      <c r="W307" s="158"/>
      <c r="X307" s="158" t="s">
        <v>230</v>
      </c>
      <c r="Y307" s="158" t="s">
        <v>221</v>
      </c>
      <c r="Z307" s="148"/>
      <c r="AA307" s="148"/>
      <c r="AB307" s="148"/>
      <c r="AC307" s="148"/>
      <c r="AD307" s="148"/>
      <c r="AE307" s="148"/>
      <c r="AF307" s="148"/>
      <c r="AG307" s="148" t="s">
        <v>231</v>
      </c>
      <c r="AH307" s="148"/>
      <c r="AI307" s="148"/>
      <c r="AJ307" s="148"/>
      <c r="AK307" s="148"/>
      <c r="AL307" s="148"/>
      <c r="AM307" s="148"/>
      <c r="AN307" s="148"/>
      <c r="AO307" s="148"/>
      <c r="AP307" s="148"/>
      <c r="AQ307" s="148"/>
      <c r="AR307" s="148"/>
      <c r="AS307" s="148"/>
      <c r="AT307" s="148"/>
      <c r="AU307" s="148"/>
      <c r="AV307" s="148"/>
      <c r="AW307" s="148"/>
      <c r="AX307" s="148"/>
      <c r="AY307" s="148"/>
      <c r="AZ307" s="148"/>
      <c r="BA307" s="148"/>
      <c r="BB307" s="148"/>
      <c r="BC307" s="148"/>
      <c r="BD307" s="148"/>
      <c r="BE307" s="148"/>
      <c r="BF307" s="148"/>
      <c r="BG307" s="148"/>
      <c r="BH307" s="148"/>
    </row>
    <row r="308" spans="1:60" outlineLevel="1" x14ac:dyDescent="0.2">
      <c r="A308" s="177">
        <v>121</v>
      </c>
      <c r="B308" s="178" t="s">
        <v>632</v>
      </c>
      <c r="C308" s="187" t="s">
        <v>633</v>
      </c>
      <c r="D308" s="179" t="s">
        <v>276</v>
      </c>
      <c r="E308" s="180">
        <v>426.5</v>
      </c>
      <c r="F308" s="181"/>
      <c r="G308" s="182">
        <f t="shared" si="7"/>
        <v>0</v>
      </c>
      <c r="H308" s="181"/>
      <c r="I308" s="182">
        <f t="shared" si="8"/>
        <v>0</v>
      </c>
      <c r="J308" s="181"/>
      <c r="K308" s="182">
        <f t="shared" si="9"/>
        <v>0</v>
      </c>
      <c r="L308" s="182">
        <v>21</v>
      </c>
      <c r="M308" s="182">
        <f t="shared" si="10"/>
        <v>0</v>
      </c>
      <c r="N308" s="180">
        <v>3.2000000000000003E-4</v>
      </c>
      <c r="O308" s="180">
        <f t="shared" si="11"/>
        <v>0.14000000000000001</v>
      </c>
      <c r="P308" s="180">
        <v>0</v>
      </c>
      <c r="Q308" s="180">
        <f t="shared" si="12"/>
        <v>0</v>
      </c>
      <c r="R308" s="182" t="s">
        <v>616</v>
      </c>
      <c r="S308" s="182" t="s">
        <v>218</v>
      </c>
      <c r="T308" s="183" t="s">
        <v>219</v>
      </c>
      <c r="U308" s="158">
        <v>0.11</v>
      </c>
      <c r="V308" s="158">
        <f t="shared" si="13"/>
        <v>46.92</v>
      </c>
      <c r="W308" s="158"/>
      <c r="X308" s="158" t="s">
        <v>230</v>
      </c>
      <c r="Y308" s="158" t="s">
        <v>221</v>
      </c>
      <c r="Z308" s="148"/>
      <c r="AA308" s="148"/>
      <c r="AB308" s="148"/>
      <c r="AC308" s="148"/>
      <c r="AD308" s="148"/>
      <c r="AE308" s="148"/>
      <c r="AF308" s="148"/>
      <c r="AG308" s="148" t="s">
        <v>231</v>
      </c>
      <c r="AH308" s="148"/>
      <c r="AI308" s="148"/>
      <c r="AJ308" s="148"/>
      <c r="AK308" s="148"/>
      <c r="AL308" s="148"/>
      <c r="AM308" s="148"/>
      <c r="AN308" s="148"/>
      <c r="AO308" s="148"/>
      <c r="AP308" s="148"/>
      <c r="AQ308" s="148"/>
      <c r="AR308" s="148"/>
      <c r="AS308" s="148"/>
      <c r="AT308" s="148"/>
      <c r="AU308" s="148"/>
      <c r="AV308" s="148"/>
      <c r="AW308" s="148"/>
      <c r="AX308" s="148"/>
      <c r="AY308" s="148"/>
      <c r="AZ308" s="148"/>
      <c r="BA308" s="148"/>
      <c r="BB308" s="148"/>
      <c r="BC308" s="148"/>
      <c r="BD308" s="148"/>
      <c r="BE308" s="148"/>
      <c r="BF308" s="148"/>
      <c r="BG308" s="148"/>
      <c r="BH308" s="148"/>
    </row>
    <row r="309" spans="1:60" outlineLevel="1" x14ac:dyDescent="0.2">
      <c r="A309" s="169">
        <v>122</v>
      </c>
      <c r="B309" s="170" t="s">
        <v>634</v>
      </c>
      <c r="C309" s="185" t="s">
        <v>635</v>
      </c>
      <c r="D309" s="171" t="s">
        <v>0</v>
      </c>
      <c r="E309" s="172">
        <v>9494</v>
      </c>
      <c r="F309" s="173"/>
      <c r="G309" s="174">
        <f t="shared" si="7"/>
        <v>0</v>
      </c>
      <c r="H309" s="173"/>
      <c r="I309" s="174">
        <f t="shared" si="8"/>
        <v>0</v>
      </c>
      <c r="J309" s="173"/>
      <c r="K309" s="174">
        <f t="shared" si="9"/>
        <v>0</v>
      </c>
      <c r="L309" s="174">
        <v>21</v>
      </c>
      <c r="M309" s="174">
        <f t="shared" si="10"/>
        <v>0</v>
      </c>
      <c r="N309" s="172">
        <v>0</v>
      </c>
      <c r="O309" s="172">
        <f t="shared" si="11"/>
        <v>0</v>
      </c>
      <c r="P309" s="172">
        <v>0</v>
      </c>
      <c r="Q309" s="172">
        <f t="shared" si="12"/>
        <v>0</v>
      </c>
      <c r="R309" s="174" t="s">
        <v>616</v>
      </c>
      <c r="S309" s="174" t="s">
        <v>218</v>
      </c>
      <c r="T309" s="175" t="s">
        <v>219</v>
      </c>
      <c r="U309" s="158">
        <v>0</v>
      </c>
      <c r="V309" s="158">
        <f t="shared" si="13"/>
        <v>0</v>
      </c>
      <c r="W309" s="158"/>
      <c r="X309" s="158" t="s">
        <v>230</v>
      </c>
      <c r="Y309" s="158" t="s">
        <v>221</v>
      </c>
      <c r="Z309" s="148"/>
      <c r="AA309" s="148"/>
      <c r="AB309" s="148"/>
      <c r="AC309" s="148"/>
      <c r="AD309" s="148"/>
      <c r="AE309" s="148"/>
      <c r="AF309" s="148"/>
      <c r="AG309" s="148" t="s">
        <v>231</v>
      </c>
      <c r="AH309" s="148"/>
      <c r="AI309" s="148"/>
      <c r="AJ309" s="148"/>
      <c r="AK309" s="148"/>
      <c r="AL309" s="148"/>
      <c r="AM309" s="148"/>
      <c r="AN309" s="148"/>
      <c r="AO309" s="148"/>
      <c r="AP309" s="148"/>
      <c r="AQ309" s="148"/>
      <c r="AR309" s="148"/>
      <c r="AS309" s="148"/>
      <c r="AT309" s="148"/>
      <c r="AU309" s="148"/>
      <c r="AV309" s="148"/>
      <c r="AW309" s="148"/>
      <c r="AX309" s="148"/>
      <c r="AY309" s="148"/>
      <c r="AZ309" s="148"/>
      <c r="BA309" s="148"/>
      <c r="BB309" s="148"/>
      <c r="BC309" s="148"/>
      <c r="BD309" s="148"/>
      <c r="BE309" s="148"/>
      <c r="BF309" s="148"/>
      <c r="BG309" s="148"/>
      <c r="BH309" s="148"/>
    </row>
    <row r="310" spans="1:60" outlineLevel="2" x14ac:dyDescent="0.2">
      <c r="A310" s="155"/>
      <c r="B310" s="156"/>
      <c r="C310" s="248" t="s">
        <v>636</v>
      </c>
      <c r="D310" s="249"/>
      <c r="E310" s="249"/>
      <c r="F310" s="249"/>
      <c r="G310" s="249"/>
      <c r="H310" s="158"/>
      <c r="I310" s="158"/>
      <c r="J310" s="158"/>
      <c r="K310" s="158"/>
      <c r="L310" s="158"/>
      <c r="M310" s="158"/>
      <c r="N310" s="157"/>
      <c r="O310" s="157"/>
      <c r="P310" s="157"/>
      <c r="Q310" s="157"/>
      <c r="R310" s="158"/>
      <c r="S310" s="158"/>
      <c r="T310" s="158"/>
      <c r="U310" s="158"/>
      <c r="V310" s="158"/>
      <c r="W310" s="158"/>
      <c r="X310" s="158"/>
      <c r="Y310" s="158"/>
      <c r="Z310" s="148"/>
      <c r="AA310" s="148"/>
      <c r="AB310" s="148"/>
      <c r="AC310" s="148"/>
      <c r="AD310" s="148"/>
      <c r="AE310" s="148"/>
      <c r="AF310" s="148"/>
      <c r="AG310" s="148" t="s">
        <v>224</v>
      </c>
      <c r="AH310" s="148"/>
      <c r="AI310" s="148"/>
      <c r="AJ310" s="148"/>
      <c r="AK310" s="148"/>
      <c r="AL310" s="148"/>
      <c r="AM310" s="148"/>
      <c r="AN310" s="148"/>
      <c r="AO310" s="148"/>
      <c r="AP310" s="148"/>
      <c r="AQ310" s="148"/>
      <c r="AR310" s="148"/>
      <c r="AS310" s="148"/>
      <c r="AT310" s="148"/>
      <c r="AU310" s="148"/>
      <c r="AV310" s="148"/>
      <c r="AW310" s="148"/>
      <c r="AX310" s="148"/>
      <c r="AY310" s="148"/>
      <c r="AZ310" s="148"/>
      <c r="BA310" s="148"/>
      <c r="BB310" s="148"/>
      <c r="BC310" s="148"/>
      <c r="BD310" s="148"/>
      <c r="BE310" s="148"/>
      <c r="BF310" s="148"/>
      <c r="BG310" s="148"/>
      <c r="BH310" s="148"/>
    </row>
    <row r="311" spans="1:60" x14ac:dyDescent="0.2">
      <c r="A311" s="162" t="s">
        <v>212</v>
      </c>
      <c r="B311" s="163" t="s">
        <v>143</v>
      </c>
      <c r="C311" s="184" t="s">
        <v>144</v>
      </c>
      <c r="D311" s="164"/>
      <c r="E311" s="165"/>
      <c r="F311" s="166"/>
      <c r="G311" s="166">
        <f>SUMIF(AG312:AG319,"&lt;&gt;NOR",G312:G319)</f>
        <v>0</v>
      </c>
      <c r="H311" s="166"/>
      <c r="I311" s="166">
        <f>SUM(I312:I319)</f>
        <v>0</v>
      </c>
      <c r="J311" s="166"/>
      <c r="K311" s="166">
        <f>SUM(K312:K319)</f>
        <v>0</v>
      </c>
      <c r="L311" s="166"/>
      <c r="M311" s="166">
        <f>SUM(M312:M319)</f>
        <v>0</v>
      </c>
      <c r="N311" s="165"/>
      <c r="O311" s="165">
        <f>SUM(O312:O319)</f>
        <v>0.91</v>
      </c>
      <c r="P311" s="165"/>
      <c r="Q311" s="165">
        <f>SUM(Q312:Q319)</f>
        <v>0</v>
      </c>
      <c r="R311" s="166"/>
      <c r="S311" s="166"/>
      <c r="T311" s="167"/>
      <c r="U311" s="161"/>
      <c r="V311" s="161">
        <f>SUM(V312:V319)</f>
        <v>47.64</v>
      </c>
      <c r="W311" s="161"/>
      <c r="X311" s="161"/>
      <c r="Y311" s="161"/>
      <c r="AG311" t="s">
        <v>213</v>
      </c>
    </row>
    <row r="312" spans="1:60" ht="22.5" outlineLevel="1" x14ac:dyDescent="0.2">
      <c r="A312" s="169">
        <v>123</v>
      </c>
      <c r="B312" s="170" t="s">
        <v>637</v>
      </c>
      <c r="C312" s="185" t="s">
        <v>638</v>
      </c>
      <c r="D312" s="171" t="s">
        <v>264</v>
      </c>
      <c r="E312" s="172">
        <v>453.20499999999998</v>
      </c>
      <c r="F312" s="173"/>
      <c r="G312" s="174">
        <f>ROUND(E312*F312,2)</f>
        <v>0</v>
      </c>
      <c r="H312" s="173"/>
      <c r="I312" s="174">
        <f>ROUND(E312*H312,2)</f>
        <v>0</v>
      </c>
      <c r="J312" s="173"/>
      <c r="K312" s="174">
        <f>ROUND(E312*J312,2)</f>
        <v>0</v>
      </c>
      <c r="L312" s="174">
        <v>21</v>
      </c>
      <c r="M312" s="174">
        <f>G312*(1+L312/100)</f>
        <v>0</v>
      </c>
      <c r="N312" s="172">
        <v>1.66E-3</v>
      </c>
      <c r="O312" s="172">
        <f>ROUND(E312*N312,2)</f>
        <v>0.75</v>
      </c>
      <c r="P312" s="172">
        <v>0</v>
      </c>
      <c r="Q312" s="172">
        <f>ROUND(E312*P312,2)</f>
        <v>0</v>
      </c>
      <c r="R312" s="174" t="s">
        <v>616</v>
      </c>
      <c r="S312" s="174" t="s">
        <v>218</v>
      </c>
      <c r="T312" s="175" t="s">
        <v>219</v>
      </c>
      <c r="U312" s="158">
        <v>0.06</v>
      </c>
      <c r="V312" s="158">
        <f>ROUND(E312*U312,2)</f>
        <v>27.19</v>
      </c>
      <c r="W312" s="158"/>
      <c r="X312" s="158" t="s">
        <v>230</v>
      </c>
      <c r="Y312" s="158" t="s">
        <v>221</v>
      </c>
      <c r="Z312" s="148"/>
      <c r="AA312" s="148"/>
      <c r="AB312" s="148"/>
      <c r="AC312" s="148"/>
      <c r="AD312" s="148"/>
      <c r="AE312" s="148"/>
      <c r="AF312" s="148"/>
      <c r="AG312" s="148" t="s">
        <v>231</v>
      </c>
      <c r="AH312" s="148"/>
      <c r="AI312" s="148"/>
      <c r="AJ312" s="148"/>
      <c r="AK312" s="148"/>
      <c r="AL312" s="148"/>
      <c r="AM312" s="148"/>
      <c r="AN312" s="148"/>
      <c r="AO312" s="148"/>
      <c r="AP312" s="148"/>
      <c r="AQ312" s="148"/>
      <c r="AR312" s="148"/>
      <c r="AS312" s="148"/>
      <c r="AT312" s="148"/>
      <c r="AU312" s="148"/>
      <c r="AV312" s="148"/>
      <c r="AW312" s="148"/>
      <c r="AX312" s="148"/>
      <c r="AY312" s="148"/>
      <c r="AZ312" s="148"/>
      <c r="BA312" s="148"/>
      <c r="BB312" s="148"/>
      <c r="BC312" s="148"/>
      <c r="BD312" s="148"/>
      <c r="BE312" s="148"/>
      <c r="BF312" s="148"/>
      <c r="BG312" s="148"/>
      <c r="BH312" s="148"/>
    </row>
    <row r="313" spans="1:60" outlineLevel="2" x14ac:dyDescent="0.2">
      <c r="A313" s="155"/>
      <c r="B313" s="156"/>
      <c r="C313" s="186" t="s">
        <v>639</v>
      </c>
      <c r="D313" s="159"/>
      <c r="E313" s="160">
        <v>10.01</v>
      </c>
      <c r="F313" s="158"/>
      <c r="G313" s="158"/>
      <c r="H313" s="158"/>
      <c r="I313" s="158"/>
      <c r="J313" s="158"/>
      <c r="K313" s="158"/>
      <c r="L313" s="158"/>
      <c r="M313" s="158"/>
      <c r="N313" s="157"/>
      <c r="O313" s="157"/>
      <c r="P313" s="157"/>
      <c r="Q313" s="157"/>
      <c r="R313" s="158"/>
      <c r="S313" s="158"/>
      <c r="T313" s="158"/>
      <c r="U313" s="158"/>
      <c r="V313" s="158"/>
      <c r="W313" s="158"/>
      <c r="X313" s="158"/>
      <c r="Y313" s="158"/>
      <c r="Z313" s="148"/>
      <c r="AA313" s="148"/>
      <c r="AB313" s="148"/>
      <c r="AC313" s="148"/>
      <c r="AD313" s="148"/>
      <c r="AE313" s="148"/>
      <c r="AF313" s="148"/>
      <c r="AG313" s="148" t="s">
        <v>226</v>
      </c>
      <c r="AH313" s="148">
        <v>0</v>
      </c>
      <c r="AI313" s="148"/>
      <c r="AJ313" s="148"/>
      <c r="AK313" s="148"/>
      <c r="AL313" s="148"/>
      <c r="AM313" s="148"/>
      <c r="AN313" s="148"/>
      <c r="AO313" s="148"/>
      <c r="AP313" s="148"/>
      <c r="AQ313" s="148"/>
      <c r="AR313" s="148"/>
      <c r="AS313" s="148"/>
      <c r="AT313" s="148"/>
      <c r="AU313" s="148"/>
      <c r="AV313" s="148"/>
      <c r="AW313" s="148"/>
      <c r="AX313" s="148"/>
      <c r="AY313" s="148"/>
      <c r="AZ313" s="148"/>
      <c r="BA313" s="148"/>
      <c r="BB313" s="148"/>
      <c r="BC313" s="148"/>
      <c r="BD313" s="148"/>
      <c r="BE313" s="148"/>
      <c r="BF313" s="148"/>
      <c r="BG313" s="148"/>
      <c r="BH313" s="148"/>
    </row>
    <row r="314" spans="1:60" outlineLevel="3" x14ac:dyDescent="0.2">
      <c r="A314" s="155"/>
      <c r="B314" s="156"/>
      <c r="C314" s="186" t="s">
        <v>618</v>
      </c>
      <c r="D314" s="159"/>
      <c r="E314" s="160">
        <v>443.2</v>
      </c>
      <c r="F314" s="158"/>
      <c r="G314" s="158"/>
      <c r="H314" s="158"/>
      <c r="I314" s="158"/>
      <c r="J314" s="158"/>
      <c r="K314" s="158"/>
      <c r="L314" s="158"/>
      <c r="M314" s="158"/>
      <c r="N314" s="157"/>
      <c r="O314" s="157"/>
      <c r="P314" s="157"/>
      <c r="Q314" s="157"/>
      <c r="R314" s="158"/>
      <c r="S314" s="158"/>
      <c r="T314" s="158"/>
      <c r="U314" s="158"/>
      <c r="V314" s="158"/>
      <c r="W314" s="158"/>
      <c r="X314" s="158"/>
      <c r="Y314" s="158"/>
      <c r="Z314" s="148"/>
      <c r="AA314" s="148"/>
      <c r="AB314" s="148"/>
      <c r="AC314" s="148"/>
      <c r="AD314" s="148"/>
      <c r="AE314" s="148"/>
      <c r="AF314" s="148"/>
      <c r="AG314" s="148" t="s">
        <v>226</v>
      </c>
      <c r="AH314" s="148">
        <v>0</v>
      </c>
      <c r="AI314" s="148"/>
      <c r="AJ314" s="148"/>
      <c r="AK314" s="148"/>
      <c r="AL314" s="148"/>
      <c r="AM314" s="148"/>
      <c r="AN314" s="148"/>
      <c r="AO314" s="148"/>
      <c r="AP314" s="148"/>
      <c r="AQ314" s="148"/>
      <c r="AR314" s="148"/>
      <c r="AS314" s="148"/>
      <c r="AT314" s="148"/>
      <c r="AU314" s="148"/>
      <c r="AV314" s="148"/>
      <c r="AW314" s="148"/>
      <c r="AX314" s="148"/>
      <c r="AY314" s="148"/>
      <c r="AZ314" s="148"/>
      <c r="BA314" s="148"/>
      <c r="BB314" s="148"/>
      <c r="BC314" s="148"/>
      <c r="BD314" s="148"/>
      <c r="BE314" s="148"/>
      <c r="BF314" s="148"/>
      <c r="BG314" s="148"/>
      <c r="BH314" s="148"/>
    </row>
    <row r="315" spans="1:60" ht="22.5" outlineLevel="1" x14ac:dyDescent="0.2">
      <c r="A315" s="177">
        <v>124</v>
      </c>
      <c r="B315" s="178" t="s">
        <v>640</v>
      </c>
      <c r="C315" s="187" t="s">
        <v>641</v>
      </c>
      <c r="D315" s="179" t="s">
        <v>264</v>
      </c>
      <c r="E315" s="180">
        <v>10.005000000000001</v>
      </c>
      <c r="F315" s="181"/>
      <c r="G315" s="182">
        <f>ROUND(E315*F315,2)</f>
        <v>0</v>
      </c>
      <c r="H315" s="181"/>
      <c r="I315" s="182">
        <f>ROUND(E315*H315,2)</f>
        <v>0</v>
      </c>
      <c r="J315" s="181"/>
      <c r="K315" s="182">
        <f>ROUND(E315*J315,2)</f>
        <v>0</v>
      </c>
      <c r="L315" s="182">
        <v>21</v>
      </c>
      <c r="M315" s="182">
        <f>G315*(1+L315/100)</f>
        <v>0</v>
      </c>
      <c r="N315" s="180">
        <v>3.5E-4</v>
      </c>
      <c r="O315" s="180">
        <f>ROUND(E315*N315,2)</f>
        <v>0</v>
      </c>
      <c r="P315" s="180">
        <v>0</v>
      </c>
      <c r="Q315" s="180">
        <f>ROUND(E315*P315,2)</f>
        <v>0</v>
      </c>
      <c r="R315" s="182" t="s">
        <v>616</v>
      </c>
      <c r="S315" s="182" t="s">
        <v>218</v>
      </c>
      <c r="T315" s="183" t="s">
        <v>219</v>
      </c>
      <c r="U315" s="158">
        <v>0.2</v>
      </c>
      <c r="V315" s="158">
        <f>ROUND(E315*U315,2)</f>
        <v>2</v>
      </c>
      <c r="W315" s="158"/>
      <c r="X315" s="158" t="s">
        <v>230</v>
      </c>
      <c r="Y315" s="158" t="s">
        <v>221</v>
      </c>
      <c r="Z315" s="148"/>
      <c r="AA315" s="148"/>
      <c r="AB315" s="148"/>
      <c r="AC315" s="148"/>
      <c r="AD315" s="148"/>
      <c r="AE315" s="148"/>
      <c r="AF315" s="148"/>
      <c r="AG315" s="148" t="s">
        <v>231</v>
      </c>
      <c r="AH315" s="148"/>
      <c r="AI315" s="148"/>
      <c r="AJ315" s="148"/>
      <c r="AK315" s="148"/>
      <c r="AL315" s="148"/>
      <c r="AM315" s="148"/>
      <c r="AN315" s="148"/>
      <c r="AO315" s="148"/>
      <c r="AP315" s="148"/>
      <c r="AQ315" s="148"/>
      <c r="AR315" s="148"/>
      <c r="AS315" s="148"/>
      <c r="AT315" s="148"/>
      <c r="AU315" s="148"/>
      <c r="AV315" s="148"/>
      <c r="AW315" s="148"/>
      <c r="AX315" s="148"/>
      <c r="AY315" s="148"/>
      <c r="AZ315" s="148"/>
      <c r="BA315" s="148"/>
      <c r="BB315" s="148"/>
      <c r="BC315" s="148"/>
      <c r="BD315" s="148"/>
      <c r="BE315" s="148"/>
      <c r="BF315" s="148"/>
      <c r="BG315" s="148"/>
      <c r="BH315" s="148"/>
    </row>
    <row r="316" spans="1:60" outlineLevel="1" x14ac:dyDescent="0.2">
      <c r="A316" s="177">
        <v>125</v>
      </c>
      <c r="B316" s="178" t="s">
        <v>642</v>
      </c>
      <c r="C316" s="187" t="s">
        <v>643</v>
      </c>
      <c r="D316" s="179" t="s">
        <v>264</v>
      </c>
      <c r="E316" s="180">
        <v>12</v>
      </c>
      <c r="F316" s="181"/>
      <c r="G316" s="182">
        <f>ROUND(E316*F316,2)</f>
        <v>0</v>
      </c>
      <c r="H316" s="181"/>
      <c r="I316" s="182">
        <f>ROUND(E316*H316,2)</f>
        <v>0</v>
      </c>
      <c r="J316" s="181"/>
      <c r="K316" s="182">
        <f>ROUND(E316*J316,2)</f>
        <v>0</v>
      </c>
      <c r="L316" s="182">
        <v>21</v>
      </c>
      <c r="M316" s="182">
        <f>G316*(1+L316/100)</f>
        <v>0</v>
      </c>
      <c r="N316" s="180">
        <v>3.1E-4</v>
      </c>
      <c r="O316" s="180">
        <f>ROUND(E316*N316,2)</f>
        <v>0</v>
      </c>
      <c r="P316" s="180">
        <v>0</v>
      </c>
      <c r="Q316" s="180">
        <f>ROUND(E316*P316,2)</f>
        <v>0</v>
      </c>
      <c r="R316" s="182"/>
      <c r="S316" s="182" t="s">
        <v>320</v>
      </c>
      <c r="T316" s="183" t="s">
        <v>219</v>
      </c>
      <c r="U316" s="158">
        <v>0</v>
      </c>
      <c r="V316" s="158">
        <f>ROUND(E316*U316,2)</f>
        <v>0</v>
      </c>
      <c r="W316" s="158"/>
      <c r="X316" s="158" t="s">
        <v>501</v>
      </c>
      <c r="Y316" s="158" t="s">
        <v>221</v>
      </c>
      <c r="Z316" s="148"/>
      <c r="AA316" s="148"/>
      <c r="AB316" s="148"/>
      <c r="AC316" s="148"/>
      <c r="AD316" s="148"/>
      <c r="AE316" s="148"/>
      <c r="AF316" s="148"/>
      <c r="AG316" s="148" t="s">
        <v>502</v>
      </c>
      <c r="AH316" s="148"/>
      <c r="AI316" s="148"/>
      <c r="AJ316" s="148"/>
      <c r="AK316" s="148"/>
      <c r="AL316" s="148"/>
      <c r="AM316" s="148"/>
      <c r="AN316" s="148"/>
      <c r="AO316" s="148"/>
      <c r="AP316" s="148"/>
      <c r="AQ316" s="148"/>
      <c r="AR316" s="148"/>
      <c r="AS316" s="148"/>
      <c r="AT316" s="148"/>
      <c r="AU316" s="148"/>
      <c r="AV316" s="148"/>
      <c r="AW316" s="148"/>
      <c r="AX316" s="148"/>
      <c r="AY316" s="148"/>
      <c r="AZ316" s="148"/>
      <c r="BA316" s="148"/>
      <c r="BB316" s="148"/>
      <c r="BC316" s="148"/>
      <c r="BD316" s="148"/>
      <c r="BE316" s="148"/>
      <c r="BF316" s="148"/>
      <c r="BG316" s="148"/>
      <c r="BH316" s="148"/>
    </row>
    <row r="317" spans="1:60" ht="56.25" outlineLevel="1" x14ac:dyDescent="0.2">
      <c r="A317" s="177">
        <v>126</v>
      </c>
      <c r="B317" s="178" t="s">
        <v>644</v>
      </c>
      <c r="C317" s="187" t="s">
        <v>645</v>
      </c>
      <c r="D317" s="179" t="s">
        <v>264</v>
      </c>
      <c r="E317" s="180">
        <v>10.005000000000001</v>
      </c>
      <c r="F317" s="181"/>
      <c r="G317" s="182">
        <f>ROUND(E317*F317,2)</f>
        <v>0</v>
      </c>
      <c r="H317" s="181"/>
      <c r="I317" s="182">
        <f>ROUND(E317*H317,2)</f>
        <v>0</v>
      </c>
      <c r="J317" s="181"/>
      <c r="K317" s="182">
        <f>ROUND(E317*J317,2)</f>
        <v>0</v>
      </c>
      <c r="L317" s="182">
        <v>21</v>
      </c>
      <c r="M317" s="182">
        <f>G317*(1+L317/100)</f>
        <v>0</v>
      </c>
      <c r="N317" s="180">
        <v>1.6049999999999998E-2</v>
      </c>
      <c r="O317" s="180">
        <f>ROUND(E317*N317,2)</f>
        <v>0.16</v>
      </c>
      <c r="P317" s="180">
        <v>0</v>
      </c>
      <c r="Q317" s="180">
        <f>ROUND(E317*P317,2)</f>
        <v>0</v>
      </c>
      <c r="R317" s="182" t="s">
        <v>623</v>
      </c>
      <c r="S317" s="182" t="s">
        <v>218</v>
      </c>
      <c r="T317" s="183" t="s">
        <v>219</v>
      </c>
      <c r="U317" s="158">
        <v>1.84439</v>
      </c>
      <c r="V317" s="158">
        <f>ROUND(E317*U317,2)</f>
        <v>18.45</v>
      </c>
      <c r="W317" s="158"/>
      <c r="X317" s="158" t="s">
        <v>220</v>
      </c>
      <c r="Y317" s="158" t="s">
        <v>221</v>
      </c>
      <c r="Z317" s="148"/>
      <c r="AA317" s="148"/>
      <c r="AB317" s="148"/>
      <c r="AC317" s="148"/>
      <c r="AD317" s="148"/>
      <c r="AE317" s="148"/>
      <c r="AF317" s="148"/>
      <c r="AG317" s="148" t="s">
        <v>222</v>
      </c>
      <c r="AH317" s="148"/>
      <c r="AI317" s="148"/>
      <c r="AJ317" s="148"/>
      <c r="AK317" s="148"/>
      <c r="AL317" s="148"/>
      <c r="AM317" s="148"/>
      <c r="AN317" s="148"/>
      <c r="AO317" s="148"/>
      <c r="AP317" s="148"/>
      <c r="AQ317" s="148"/>
      <c r="AR317" s="148"/>
      <c r="AS317" s="148"/>
      <c r="AT317" s="148"/>
      <c r="AU317" s="148"/>
      <c r="AV317" s="148"/>
      <c r="AW317" s="148"/>
      <c r="AX317" s="148"/>
      <c r="AY317" s="148"/>
      <c r="AZ317" s="148"/>
      <c r="BA317" s="148"/>
      <c r="BB317" s="148"/>
      <c r="BC317" s="148"/>
      <c r="BD317" s="148"/>
      <c r="BE317" s="148"/>
      <c r="BF317" s="148"/>
      <c r="BG317" s="148"/>
      <c r="BH317" s="148"/>
    </row>
    <row r="318" spans="1:60" outlineLevel="1" x14ac:dyDescent="0.2">
      <c r="A318" s="169">
        <v>127</v>
      </c>
      <c r="B318" s="170" t="s">
        <v>646</v>
      </c>
      <c r="C318" s="185" t="s">
        <v>647</v>
      </c>
      <c r="D318" s="171" t="s">
        <v>0</v>
      </c>
      <c r="E318" s="172">
        <v>751</v>
      </c>
      <c r="F318" s="173"/>
      <c r="G318" s="174">
        <f>ROUND(E318*F318,2)</f>
        <v>0</v>
      </c>
      <c r="H318" s="173"/>
      <c r="I318" s="174">
        <f>ROUND(E318*H318,2)</f>
        <v>0</v>
      </c>
      <c r="J318" s="173"/>
      <c r="K318" s="174">
        <f>ROUND(E318*J318,2)</f>
        <v>0</v>
      </c>
      <c r="L318" s="174">
        <v>21</v>
      </c>
      <c r="M318" s="174">
        <f>G318*(1+L318/100)</f>
        <v>0</v>
      </c>
      <c r="N318" s="172">
        <v>0</v>
      </c>
      <c r="O318" s="172">
        <f>ROUND(E318*N318,2)</f>
        <v>0</v>
      </c>
      <c r="P318" s="172">
        <v>0</v>
      </c>
      <c r="Q318" s="172">
        <f>ROUND(E318*P318,2)</f>
        <v>0</v>
      </c>
      <c r="R318" s="174" t="s">
        <v>616</v>
      </c>
      <c r="S318" s="174" t="s">
        <v>218</v>
      </c>
      <c r="T318" s="175" t="s">
        <v>219</v>
      </c>
      <c r="U318" s="158">
        <v>0</v>
      </c>
      <c r="V318" s="158">
        <f>ROUND(E318*U318,2)</f>
        <v>0</v>
      </c>
      <c r="W318" s="158"/>
      <c r="X318" s="158" t="s">
        <v>230</v>
      </c>
      <c r="Y318" s="158" t="s">
        <v>221</v>
      </c>
      <c r="Z318" s="148"/>
      <c r="AA318" s="148"/>
      <c r="AB318" s="148"/>
      <c r="AC318" s="148"/>
      <c r="AD318" s="148"/>
      <c r="AE318" s="148"/>
      <c r="AF318" s="148"/>
      <c r="AG318" s="148" t="s">
        <v>231</v>
      </c>
      <c r="AH318" s="148"/>
      <c r="AI318" s="148"/>
      <c r="AJ318" s="148"/>
      <c r="AK318" s="148"/>
      <c r="AL318" s="148"/>
      <c r="AM318" s="148"/>
      <c r="AN318" s="148"/>
      <c r="AO318" s="148"/>
      <c r="AP318" s="148"/>
      <c r="AQ318" s="148"/>
      <c r="AR318" s="148"/>
      <c r="AS318" s="148"/>
      <c r="AT318" s="148"/>
      <c r="AU318" s="148"/>
      <c r="AV318" s="148"/>
      <c r="AW318" s="148"/>
      <c r="AX318" s="148"/>
      <c r="AY318" s="148"/>
      <c r="AZ318" s="148"/>
      <c r="BA318" s="148"/>
      <c r="BB318" s="148"/>
      <c r="BC318" s="148"/>
      <c r="BD318" s="148"/>
      <c r="BE318" s="148"/>
      <c r="BF318" s="148"/>
      <c r="BG318" s="148"/>
      <c r="BH318" s="148"/>
    </row>
    <row r="319" spans="1:60" outlineLevel="2" x14ac:dyDescent="0.2">
      <c r="A319" s="155"/>
      <c r="B319" s="156"/>
      <c r="C319" s="248" t="s">
        <v>648</v>
      </c>
      <c r="D319" s="249"/>
      <c r="E319" s="249"/>
      <c r="F319" s="249"/>
      <c r="G319" s="249"/>
      <c r="H319" s="158"/>
      <c r="I319" s="158"/>
      <c r="J319" s="158"/>
      <c r="K319" s="158"/>
      <c r="L319" s="158"/>
      <c r="M319" s="158"/>
      <c r="N319" s="157"/>
      <c r="O319" s="157"/>
      <c r="P319" s="157"/>
      <c r="Q319" s="157"/>
      <c r="R319" s="158"/>
      <c r="S319" s="158"/>
      <c r="T319" s="158"/>
      <c r="U319" s="158"/>
      <c r="V319" s="158"/>
      <c r="W319" s="158"/>
      <c r="X319" s="158"/>
      <c r="Y319" s="158"/>
      <c r="Z319" s="148"/>
      <c r="AA319" s="148"/>
      <c r="AB319" s="148"/>
      <c r="AC319" s="148"/>
      <c r="AD319" s="148"/>
      <c r="AE319" s="148"/>
      <c r="AF319" s="148"/>
      <c r="AG319" s="148" t="s">
        <v>224</v>
      </c>
      <c r="AH319" s="148"/>
      <c r="AI319" s="148"/>
      <c r="AJ319" s="148"/>
      <c r="AK319" s="148"/>
      <c r="AL319" s="148"/>
      <c r="AM319" s="148"/>
      <c r="AN319" s="148"/>
      <c r="AO319" s="148"/>
      <c r="AP319" s="148"/>
      <c r="AQ319" s="148"/>
      <c r="AR319" s="148"/>
      <c r="AS319" s="148"/>
      <c r="AT319" s="148"/>
      <c r="AU319" s="148"/>
      <c r="AV319" s="148"/>
      <c r="AW319" s="148"/>
      <c r="AX319" s="148"/>
      <c r="AY319" s="148"/>
      <c r="AZ319" s="148"/>
      <c r="BA319" s="148"/>
      <c r="BB319" s="148"/>
      <c r="BC319" s="148"/>
      <c r="BD319" s="148"/>
      <c r="BE319" s="148"/>
      <c r="BF319" s="148"/>
      <c r="BG319" s="148"/>
      <c r="BH319" s="148"/>
    </row>
    <row r="320" spans="1:60" x14ac:dyDescent="0.2">
      <c r="A320" s="162" t="s">
        <v>212</v>
      </c>
      <c r="B320" s="163" t="s">
        <v>145</v>
      </c>
      <c r="C320" s="184" t="s">
        <v>146</v>
      </c>
      <c r="D320" s="164"/>
      <c r="E320" s="165"/>
      <c r="F320" s="166"/>
      <c r="G320" s="166">
        <f>SUMIF(AG321:AG330,"&lt;&gt;NOR",G321:G330)</f>
        <v>0</v>
      </c>
      <c r="H320" s="166"/>
      <c r="I320" s="166">
        <f>SUM(I321:I330)</f>
        <v>0</v>
      </c>
      <c r="J320" s="166"/>
      <c r="K320" s="166">
        <f>SUM(K321:K330)</f>
        <v>0</v>
      </c>
      <c r="L320" s="166"/>
      <c r="M320" s="166">
        <f>SUM(M321:M330)</f>
        <v>0</v>
      </c>
      <c r="N320" s="165"/>
      <c r="O320" s="165">
        <f>SUM(O321:O330)</f>
        <v>0.01</v>
      </c>
      <c r="P320" s="165"/>
      <c r="Q320" s="165">
        <f>SUM(Q321:Q330)</f>
        <v>0</v>
      </c>
      <c r="R320" s="166"/>
      <c r="S320" s="166"/>
      <c r="T320" s="167"/>
      <c r="U320" s="161"/>
      <c r="V320" s="161">
        <f>SUM(V321:V330)</f>
        <v>76.28</v>
      </c>
      <c r="W320" s="161"/>
      <c r="X320" s="161"/>
      <c r="Y320" s="161"/>
      <c r="AG320" t="s">
        <v>213</v>
      </c>
    </row>
    <row r="321" spans="1:60" ht="22.5" outlineLevel="1" x14ac:dyDescent="0.2">
      <c r="A321" s="169">
        <v>128</v>
      </c>
      <c r="B321" s="170" t="s">
        <v>649</v>
      </c>
      <c r="C321" s="185" t="s">
        <v>650</v>
      </c>
      <c r="D321" s="171" t="s">
        <v>264</v>
      </c>
      <c r="E321" s="172">
        <v>615.35</v>
      </c>
      <c r="F321" s="173"/>
      <c r="G321" s="174">
        <f>ROUND(E321*F321,2)</f>
        <v>0</v>
      </c>
      <c r="H321" s="173"/>
      <c r="I321" s="174">
        <f>ROUND(E321*H321,2)</f>
        <v>0</v>
      </c>
      <c r="J321" s="173"/>
      <c r="K321" s="174">
        <f>ROUND(E321*J321,2)</f>
        <v>0</v>
      </c>
      <c r="L321" s="174">
        <v>21</v>
      </c>
      <c r="M321" s="174">
        <f>G321*(1+L321/100)</f>
        <v>0</v>
      </c>
      <c r="N321" s="172">
        <v>1.0000000000000001E-5</v>
      </c>
      <c r="O321" s="172">
        <f>ROUND(E321*N321,2)</f>
        <v>0.01</v>
      </c>
      <c r="P321" s="172">
        <v>0</v>
      </c>
      <c r="Q321" s="172">
        <f>ROUND(E321*P321,2)</f>
        <v>0</v>
      </c>
      <c r="R321" s="174" t="s">
        <v>651</v>
      </c>
      <c r="S321" s="174" t="s">
        <v>218</v>
      </c>
      <c r="T321" s="175" t="s">
        <v>219</v>
      </c>
      <c r="U321" s="158">
        <v>7.0000000000000007E-2</v>
      </c>
      <c r="V321" s="158">
        <f>ROUND(E321*U321,2)</f>
        <v>43.07</v>
      </c>
      <c r="W321" s="158"/>
      <c r="X321" s="158" t="s">
        <v>230</v>
      </c>
      <c r="Y321" s="158" t="s">
        <v>221</v>
      </c>
      <c r="Z321" s="148"/>
      <c r="AA321" s="148"/>
      <c r="AB321" s="148"/>
      <c r="AC321" s="148"/>
      <c r="AD321" s="148"/>
      <c r="AE321" s="148"/>
      <c r="AF321" s="148"/>
      <c r="AG321" s="148" t="s">
        <v>231</v>
      </c>
      <c r="AH321" s="148"/>
      <c r="AI321" s="148"/>
      <c r="AJ321" s="148"/>
      <c r="AK321" s="148"/>
      <c r="AL321" s="148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  <c r="BF321" s="148"/>
      <c r="BG321" s="148"/>
      <c r="BH321" s="148"/>
    </row>
    <row r="322" spans="1:60" outlineLevel="2" x14ac:dyDescent="0.2">
      <c r="A322" s="155"/>
      <c r="B322" s="156"/>
      <c r="C322" s="186" t="s">
        <v>652</v>
      </c>
      <c r="D322" s="159"/>
      <c r="E322" s="160">
        <v>5.8</v>
      </c>
      <c r="F322" s="158"/>
      <c r="G322" s="158"/>
      <c r="H322" s="158"/>
      <c r="I322" s="158"/>
      <c r="J322" s="158"/>
      <c r="K322" s="158"/>
      <c r="L322" s="158"/>
      <c r="M322" s="158"/>
      <c r="N322" s="157"/>
      <c r="O322" s="157"/>
      <c r="P322" s="157"/>
      <c r="Q322" s="157"/>
      <c r="R322" s="158"/>
      <c r="S322" s="158"/>
      <c r="T322" s="158"/>
      <c r="U322" s="158"/>
      <c r="V322" s="158"/>
      <c r="W322" s="158"/>
      <c r="X322" s="158"/>
      <c r="Y322" s="158"/>
      <c r="Z322" s="148"/>
      <c r="AA322" s="148"/>
      <c r="AB322" s="148"/>
      <c r="AC322" s="148"/>
      <c r="AD322" s="148"/>
      <c r="AE322" s="148"/>
      <c r="AF322" s="148"/>
      <c r="AG322" s="148" t="s">
        <v>226</v>
      </c>
      <c r="AH322" s="148">
        <v>0</v>
      </c>
      <c r="AI322" s="148"/>
      <c r="AJ322" s="148"/>
      <c r="AK322" s="148"/>
      <c r="AL322" s="148"/>
      <c r="AM322" s="148"/>
      <c r="AN322" s="148"/>
      <c r="AO322" s="148"/>
      <c r="AP322" s="148"/>
      <c r="AQ322" s="148"/>
      <c r="AR322" s="148"/>
      <c r="AS322" s="148"/>
      <c r="AT322" s="148"/>
      <c r="AU322" s="148"/>
      <c r="AV322" s="148"/>
      <c r="AW322" s="148"/>
      <c r="AX322" s="148"/>
      <c r="AY322" s="148"/>
      <c r="AZ322" s="148"/>
      <c r="BA322" s="148"/>
      <c r="BB322" s="148"/>
      <c r="BC322" s="148"/>
      <c r="BD322" s="148"/>
      <c r="BE322" s="148"/>
      <c r="BF322" s="148"/>
      <c r="BG322" s="148"/>
      <c r="BH322" s="148"/>
    </row>
    <row r="323" spans="1:60" outlineLevel="3" x14ac:dyDescent="0.2">
      <c r="A323" s="155"/>
      <c r="B323" s="156"/>
      <c r="C323" s="186" t="s">
        <v>490</v>
      </c>
      <c r="D323" s="159"/>
      <c r="E323" s="160">
        <v>443.2</v>
      </c>
      <c r="F323" s="158"/>
      <c r="G323" s="158"/>
      <c r="H323" s="158"/>
      <c r="I323" s="158"/>
      <c r="J323" s="158"/>
      <c r="K323" s="158"/>
      <c r="L323" s="158"/>
      <c r="M323" s="158"/>
      <c r="N323" s="157"/>
      <c r="O323" s="157"/>
      <c r="P323" s="157"/>
      <c r="Q323" s="157"/>
      <c r="R323" s="158"/>
      <c r="S323" s="158"/>
      <c r="T323" s="158"/>
      <c r="U323" s="158"/>
      <c r="V323" s="158"/>
      <c r="W323" s="158"/>
      <c r="X323" s="158"/>
      <c r="Y323" s="158"/>
      <c r="Z323" s="148"/>
      <c r="AA323" s="148"/>
      <c r="AB323" s="148"/>
      <c r="AC323" s="148"/>
      <c r="AD323" s="148"/>
      <c r="AE323" s="148"/>
      <c r="AF323" s="148"/>
      <c r="AG323" s="148" t="s">
        <v>226</v>
      </c>
      <c r="AH323" s="148">
        <v>0</v>
      </c>
      <c r="AI323" s="148"/>
      <c r="AJ323" s="148"/>
      <c r="AK323" s="148"/>
      <c r="AL323" s="148"/>
      <c r="AM323" s="148"/>
      <c r="AN323" s="148"/>
      <c r="AO323" s="148"/>
      <c r="AP323" s="148"/>
      <c r="AQ323" s="148"/>
      <c r="AR323" s="148"/>
      <c r="AS323" s="148"/>
      <c r="AT323" s="148"/>
      <c r="AU323" s="148"/>
      <c r="AV323" s="148"/>
      <c r="AW323" s="148"/>
      <c r="AX323" s="148"/>
      <c r="AY323" s="148"/>
      <c r="AZ323" s="148"/>
      <c r="BA323" s="148"/>
      <c r="BB323" s="148"/>
      <c r="BC323" s="148"/>
      <c r="BD323" s="148"/>
      <c r="BE323" s="148"/>
      <c r="BF323" s="148"/>
      <c r="BG323" s="148"/>
      <c r="BH323" s="148"/>
    </row>
    <row r="324" spans="1:60" outlineLevel="3" x14ac:dyDescent="0.2">
      <c r="A324" s="155"/>
      <c r="B324" s="156"/>
      <c r="C324" s="186" t="s">
        <v>653</v>
      </c>
      <c r="D324" s="159"/>
      <c r="E324" s="160">
        <v>166.35</v>
      </c>
      <c r="F324" s="158"/>
      <c r="G324" s="158"/>
      <c r="H324" s="158"/>
      <c r="I324" s="158"/>
      <c r="J324" s="158"/>
      <c r="K324" s="158"/>
      <c r="L324" s="158"/>
      <c r="M324" s="158"/>
      <c r="N324" s="157"/>
      <c r="O324" s="157"/>
      <c r="P324" s="157"/>
      <c r="Q324" s="157"/>
      <c r="R324" s="158"/>
      <c r="S324" s="158"/>
      <c r="T324" s="158"/>
      <c r="U324" s="158"/>
      <c r="V324" s="158"/>
      <c r="W324" s="158"/>
      <c r="X324" s="158"/>
      <c r="Y324" s="158"/>
      <c r="Z324" s="148"/>
      <c r="AA324" s="148"/>
      <c r="AB324" s="148"/>
      <c r="AC324" s="148"/>
      <c r="AD324" s="148"/>
      <c r="AE324" s="148"/>
      <c r="AF324" s="148"/>
      <c r="AG324" s="148" t="s">
        <v>226</v>
      </c>
      <c r="AH324" s="148">
        <v>0</v>
      </c>
      <c r="AI324" s="148"/>
      <c r="AJ324" s="148"/>
      <c r="AK324" s="148"/>
      <c r="AL324" s="148"/>
      <c r="AM324" s="148"/>
      <c r="AN324" s="148"/>
      <c r="AO324" s="148"/>
      <c r="AP324" s="148"/>
      <c r="AQ324" s="148"/>
      <c r="AR324" s="148"/>
      <c r="AS324" s="148"/>
      <c r="AT324" s="148"/>
      <c r="AU324" s="148"/>
      <c r="AV324" s="148"/>
      <c r="AW324" s="148"/>
      <c r="AX324" s="148"/>
      <c r="AY324" s="148"/>
      <c r="AZ324" s="148"/>
      <c r="BA324" s="148"/>
      <c r="BB324" s="148"/>
      <c r="BC324" s="148"/>
      <c r="BD324" s="148"/>
      <c r="BE324" s="148"/>
      <c r="BF324" s="148"/>
      <c r="BG324" s="148"/>
      <c r="BH324" s="148"/>
    </row>
    <row r="325" spans="1:60" ht="22.5" outlineLevel="1" x14ac:dyDescent="0.2">
      <c r="A325" s="169">
        <v>129</v>
      </c>
      <c r="B325" s="170" t="s">
        <v>654</v>
      </c>
      <c r="C325" s="185" t="s">
        <v>655</v>
      </c>
      <c r="D325" s="171" t="s">
        <v>276</v>
      </c>
      <c r="E325" s="172">
        <v>664.15</v>
      </c>
      <c r="F325" s="173"/>
      <c r="G325" s="174">
        <f>ROUND(E325*F325,2)</f>
        <v>0</v>
      </c>
      <c r="H325" s="173"/>
      <c r="I325" s="174">
        <f>ROUND(E325*H325,2)</f>
        <v>0</v>
      </c>
      <c r="J325" s="173"/>
      <c r="K325" s="174">
        <f>ROUND(E325*J325,2)</f>
        <v>0</v>
      </c>
      <c r="L325" s="174">
        <v>21</v>
      </c>
      <c r="M325" s="174">
        <f>G325*(1+L325/100)</f>
        <v>0</v>
      </c>
      <c r="N325" s="172">
        <v>0</v>
      </c>
      <c r="O325" s="172">
        <f>ROUND(E325*N325,2)</f>
        <v>0</v>
      </c>
      <c r="P325" s="172">
        <v>0</v>
      </c>
      <c r="Q325" s="172">
        <f>ROUND(E325*P325,2)</f>
        <v>0</v>
      </c>
      <c r="R325" s="174" t="s">
        <v>651</v>
      </c>
      <c r="S325" s="174" t="s">
        <v>218</v>
      </c>
      <c r="T325" s="175" t="s">
        <v>219</v>
      </c>
      <c r="U325" s="158">
        <v>0.05</v>
      </c>
      <c r="V325" s="158">
        <f>ROUND(E325*U325,2)</f>
        <v>33.21</v>
      </c>
      <c r="W325" s="158"/>
      <c r="X325" s="158" t="s">
        <v>230</v>
      </c>
      <c r="Y325" s="158" t="s">
        <v>221</v>
      </c>
      <c r="Z325" s="148"/>
      <c r="AA325" s="148"/>
      <c r="AB325" s="148"/>
      <c r="AC325" s="148"/>
      <c r="AD325" s="148"/>
      <c r="AE325" s="148"/>
      <c r="AF325" s="148"/>
      <c r="AG325" s="148" t="s">
        <v>231</v>
      </c>
      <c r="AH325" s="148"/>
      <c r="AI325" s="148"/>
      <c r="AJ325" s="148"/>
      <c r="AK325" s="148"/>
      <c r="AL325" s="148"/>
      <c r="AM325" s="148"/>
      <c r="AN325" s="148"/>
      <c r="AO325" s="148"/>
      <c r="AP325" s="148"/>
      <c r="AQ325" s="148"/>
      <c r="AR325" s="148"/>
      <c r="AS325" s="148"/>
      <c r="AT325" s="148"/>
      <c r="AU325" s="148"/>
      <c r="AV325" s="148"/>
      <c r="AW325" s="148"/>
      <c r="AX325" s="148"/>
      <c r="AY325" s="148"/>
      <c r="AZ325" s="148"/>
      <c r="BA325" s="148"/>
      <c r="BB325" s="148"/>
      <c r="BC325" s="148"/>
      <c r="BD325" s="148"/>
      <c r="BE325" s="148"/>
      <c r="BF325" s="148"/>
      <c r="BG325" s="148"/>
      <c r="BH325" s="148"/>
    </row>
    <row r="326" spans="1:60" outlineLevel="2" x14ac:dyDescent="0.2">
      <c r="A326" s="155"/>
      <c r="B326" s="156"/>
      <c r="C326" s="186" t="s">
        <v>656</v>
      </c>
      <c r="D326" s="159"/>
      <c r="E326" s="160">
        <v>14.6</v>
      </c>
      <c r="F326" s="158"/>
      <c r="G326" s="158"/>
      <c r="H326" s="158"/>
      <c r="I326" s="158"/>
      <c r="J326" s="158"/>
      <c r="K326" s="158"/>
      <c r="L326" s="158"/>
      <c r="M326" s="158"/>
      <c r="N326" s="157"/>
      <c r="O326" s="157"/>
      <c r="P326" s="157"/>
      <c r="Q326" s="157"/>
      <c r="R326" s="158"/>
      <c r="S326" s="158"/>
      <c r="T326" s="158"/>
      <c r="U326" s="158"/>
      <c r="V326" s="158"/>
      <c r="W326" s="158"/>
      <c r="X326" s="158"/>
      <c r="Y326" s="158"/>
      <c r="Z326" s="148"/>
      <c r="AA326" s="148"/>
      <c r="AB326" s="148"/>
      <c r="AC326" s="148"/>
      <c r="AD326" s="148"/>
      <c r="AE326" s="148"/>
      <c r="AF326" s="148"/>
      <c r="AG326" s="148" t="s">
        <v>226</v>
      </c>
      <c r="AH326" s="148">
        <v>0</v>
      </c>
      <c r="AI326" s="148"/>
      <c r="AJ326" s="148"/>
      <c r="AK326" s="148"/>
      <c r="AL326" s="148"/>
      <c r="AM326" s="148"/>
      <c r="AN326" s="148"/>
      <c r="AO326" s="148"/>
      <c r="AP326" s="148"/>
      <c r="AQ326" s="148"/>
      <c r="AR326" s="148"/>
      <c r="AS326" s="148"/>
      <c r="AT326" s="148"/>
      <c r="AU326" s="148"/>
      <c r="AV326" s="148"/>
      <c r="AW326" s="148"/>
      <c r="AX326" s="148"/>
      <c r="AY326" s="148"/>
      <c r="AZ326" s="148"/>
      <c r="BA326" s="148"/>
      <c r="BB326" s="148"/>
      <c r="BC326" s="148"/>
      <c r="BD326" s="148"/>
      <c r="BE326" s="148"/>
      <c r="BF326" s="148"/>
      <c r="BG326" s="148"/>
      <c r="BH326" s="148"/>
    </row>
    <row r="327" spans="1:60" outlineLevel="3" x14ac:dyDescent="0.2">
      <c r="A327" s="155"/>
      <c r="B327" s="156"/>
      <c r="C327" s="186" t="s">
        <v>657</v>
      </c>
      <c r="D327" s="159"/>
      <c r="E327" s="160">
        <v>483.2</v>
      </c>
      <c r="F327" s="158"/>
      <c r="G327" s="158"/>
      <c r="H327" s="158"/>
      <c r="I327" s="158"/>
      <c r="J327" s="158"/>
      <c r="K327" s="158"/>
      <c r="L327" s="158"/>
      <c r="M327" s="158"/>
      <c r="N327" s="157"/>
      <c r="O327" s="157"/>
      <c r="P327" s="157"/>
      <c r="Q327" s="157"/>
      <c r="R327" s="158"/>
      <c r="S327" s="158"/>
      <c r="T327" s="158"/>
      <c r="U327" s="158"/>
      <c r="V327" s="158"/>
      <c r="W327" s="158"/>
      <c r="X327" s="158"/>
      <c r="Y327" s="158"/>
      <c r="Z327" s="148"/>
      <c r="AA327" s="148"/>
      <c r="AB327" s="148"/>
      <c r="AC327" s="148"/>
      <c r="AD327" s="148"/>
      <c r="AE327" s="148"/>
      <c r="AF327" s="148"/>
      <c r="AG327" s="148" t="s">
        <v>226</v>
      </c>
      <c r="AH327" s="148">
        <v>0</v>
      </c>
      <c r="AI327" s="148"/>
      <c r="AJ327" s="148"/>
      <c r="AK327" s="148"/>
      <c r="AL327" s="148"/>
      <c r="AM327" s="148"/>
      <c r="AN327" s="148"/>
      <c r="AO327" s="148"/>
      <c r="AP327" s="148"/>
      <c r="AQ327" s="148"/>
      <c r="AR327" s="148"/>
      <c r="AS327" s="148"/>
      <c r="AT327" s="148"/>
      <c r="AU327" s="148"/>
      <c r="AV327" s="148"/>
      <c r="AW327" s="148"/>
      <c r="AX327" s="148"/>
      <c r="AY327" s="148"/>
      <c r="AZ327" s="148"/>
      <c r="BA327" s="148"/>
      <c r="BB327" s="148"/>
      <c r="BC327" s="148"/>
      <c r="BD327" s="148"/>
      <c r="BE327" s="148"/>
      <c r="BF327" s="148"/>
      <c r="BG327" s="148"/>
      <c r="BH327" s="148"/>
    </row>
    <row r="328" spans="1:60" outlineLevel="3" x14ac:dyDescent="0.2">
      <c r="A328" s="155"/>
      <c r="B328" s="156"/>
      <c r="C328" s="186" t="s">
        <v>653</v>
      </c>
      <c r="D328" s="159"/>
      <c r="E328" s="160">
        <v>166.35</v>
      </c>
      <c r="F328" s="158"/>
      <c r="G328" s="158"/>
      <c r="H328" s="158"/>
      <c r="I328" s="158"/>
      <c r="J328" s="158"/>
      <c r="K328" s="158"/>
      <c r="L328" s="158"/>
      <c r="M328" s="158"/>
      <c r="N328" s="157"/>
      <c r="O328" s="157"/>
      <c r="P328" s="157"/>
      <c r="Q328" s="157"/>
      <c r="R328" s="158"/>
      <c r="S328" s="158"/>
      <c r="T328" s="158"/>
      <c r="U328" s="158"/>
      <c r="V328" s="158"/>
      <c r="W328" s="158"/>
      <c r="X328" s="158"/>
      <c r="Y328" s="158"/>
      <c r="Z328" s="148"/>
      <c r="AA328" s="148"/>
      <c r="AB328" s="148"/>
      <c r="AC328" s="148"/>
      <c r="AD328" s="148"/>
      <c r="AE328" s="148"/>
      <c r="AF328" s="148"/>
      <c r="AG328" s="148" t="s">
        <v>226</v>
      </c>
      <c r="AH328" s="148">
        <v>0</v>
      </c>
      <c r="AI328" s="148"/>
      <c r="AJ328" s="148"/>
      <c r="AK328" s="148"/>
      <c r="AL328" s="148"/>
      <c r="AM328" s="148"/>
      <c r="AN328" s="148"/>
      <c r="AO328" s="148"/>
      <c r="AP328" s="148"/>
      <c r="AQ328" s="148"/>
      <c r="AR328" s="148"/>
      <c r="AS328" s="148"/>
      <c r="AT328" s="148"/>
      <c r="AU328" s="148"/>
      <c r="AV328" s="148"/>
      <c r="AW328" s="148"/>
      <c r="AX328" s="148"/>
      <c r="AY328" s="148"/>
      <c r="AZ328" s="148"/>
      <c r="BA328" s="148"/>
      <c r="BB328" s="148"/>
      <c r="BC328" s="148"/>
      <c r="BD328" s="148"/>
      <c r="BE328" s="148"/>
      <c r="BF328" s="148"/>
      <c r="BG328" s="148"/>
      <c r="BH328" s="148"/>
    </row>
    <row r="329" spans="1:60" outlineLevel="1" x14ac:dyDescent="0.2">
      <c r="A329" s="169">
        <v>130</v>
      </c>
      <c r="B329" s="170" t="s">
        <v>658</v>
      </c>
      <c r="C329" s="185" t="s">
        <v>659</v>
      </c>
      <c r="D329" s="171" t="s">
        <v>0</v>
      </c>
      <c r="E329" s="172">
        <v>483</v>
      </c>
      <c r="F329" s="173"/>
      <c r="G329" s="174">
        <f>ROUND(E329*F329,2)</f>
        <v>0</v>
      </c>
      <c r="H329" s="173"/>
      <c r="I329" s="174">
        <f>ROUND(E329*H329,2)</f>
        <v>0</v>
      </c>
      <c r="J329" s="173"/>
      <c r="K329" s="174">
        <f>ROUND(E329*J329,2)</f>
        <v>0</v>
      </c>
      <c r="L329" s="174">
        <v>21</v>
      </c>
      <c r="M329" s="174">
        <f>G329*(1+L329/100)</f>
        <v>0</v>
      </c>
      <c r="N329" s="172">
        <v>0</v>
      </c>
      <c r="O329" s="172">
        <f>ROUND(E329*N329,2)</f>
        <v>0</v>
      </c>
      <c r="P329" s="172">
        <v>0</v>
      </c>
      <c r="Q329" s="172">
        <f>ROUND(E329*P329,2)</f>
        <v>0</v>
      </c>
      <c r="R329" s="174" t="s">
        <v>651</v>
      </c>
      <c r="S329" s="174" t="s">
        <v>218</v>
      </c>
      <c r="T329" s="175" t="s">
        <v>219</v>
      </c>
      <c r="U329" s="158">
        <v>0</v>
      </c>
      <c r="V329" s="158">
        <f>ROUND(E329*U329,2)</f>
        <v>0</v>
      </c>
      <c r="W329" s="158"/>
      <c r="X329" s="158" t="s">
        <v>230</v>
      </c>
      <c r="Y329" s="158" t="s">
        <v>221</v>
      </c>
      <c r="Z329" s="148"/>
      <c r="AA329" s="148"/>
      <c r="AB329" s="148"/>
      <c r="AC329" s="148"/>
      <c r="AD329" s="148"/>
      <c r="AE329" s="148"/>
      <c r="AF329" s="148"/>
      <c r="AG329" s="148" t="s">
        <v>231</v>
      </c>
      <c r="AH329" s="148"/>
      <c r="AI329" s="148"/>
      <c r="AJ329" s="148"/>
      <c r="AK329" s="148"/>
      <c r="AL329" s="148"/>
      <c r="AM329" s="148"/>
      <c r="AN329" s="148"/>
      <c r="AO329" s="148"/>
      <c r="AP329" s="148"/>
      <c r="AQ329" s="148"/>
      <c r="AR329" s="148"/>
      <c r="AS329" s="148"/>
      <c r="AT329" s="148"/>
      <c r="AU329" s="148"/>
      <c r="AV329" s="148"/>
      <c r="AW329" s="148"/>
      <c r="AX329" s="148"/>
      <c r="AY329" s="148"/>
      <c r="AZ329" s="148"/>
      <c r="BA329" s="148"/>
      <c r="BB329" s="148"/>
      <c r="BC329" s="148"/>
      <c r="BD329" s="148"/>
      <c r="BE329" s="148"/>
      <c r="BF329" s="148"/>
      <c r="BG329" s="148"/>
      <c r="BH329" s="148"/>
    </row>
    <row r="330" spans="1:60" outlineLevel="2" x14ac:dyDescent="0.2">
      <c r="A330" s="155"/>
      <c r="B330" s="156"/>
      <c r="C330" s="248" t="s">
        <v>648</v>
      </c>
      <c r="D330" s="249"/>
      <c r="E330" s="249"/>
      <c r="F330" s="249"/>
      <c r="G330" s="249"/>
      <c r="H330" s="158"/>
      <c r="I330" s="158"/>
      <c r="J330" s="158"/>
      <c r="K330" s="158"/>
      <c r="L330" s="158"/>
      <c r="M330" s="158"/>
      <c r="N330" s="157"/>
      <c r="O330" s="157"/>
      <c r="P330" s="157"/>
      <c r="Q330" s="157"/>
      <c r="R330" s="158"/>
      <c r="S330" s="158"/>
      <c r="T330" s="158"/>
      <c r="U330" s="158"/>
      <c r="V330" s="158"/>
      <c r="W330" s="158"/>
      <c r="X330" s="158"/>
      <c r="Y330" s="158"/>
      <c r="Z330" s="148"/>
      <c r="AA330" s="148"/>
      <c r="AB330" s="148"/>
      <c r="AC330" s="148"/>
      <c r="AD330" s="148"/>
      <c r="AE330" s="148"/>
      <c r="AF330" s="148"/>
      <c r="AG330" s="148" t="s">
        <v>224</v>
      </c>
      <c r="AH330" s="148"/>
      <c r="AI330" s="148"/>
      <c r="AJ330" s="148"/>
      <c r="AK330" s="148"/>
      <c r="AL330" s="148"/>
      <c r="AM330" s="148"/>
      <c r="AN330" s="148"/>
      <c r="AO330" s="148"/>
      <c r="AP330" s="148"/>
      <c r="AQ330" s="148"/>
      <c r="AR330" s="148"/>
      <c r="AS330" s="148"/>
      <c r="AT330" s="148"/>
      <c r="AU330" s="148"/>
      <c r="AV330" s="148"/>
      <c r="AW330" s="148"/>
      <c r="AX330" s="148"/>
      <c r="AY330" s="148"/>
      <c r="AZ330" s="148"/>
      <c r="BA330" s="148"/>
      <c r="BB330" s="148"/>
      <c r="BC330" s="148"/>
      <c r="BD330" s="148"/>
      <c r="BE330" s="148"/>
      <c r="BF330" s="148"/>
      <c r="BG330" s="148"/>
      <c r="BH330" s="148"/>
    </row>
    <row r="331" spans="1:60" x14ac:dyDescent="0.2">
      <c r="A331" s="162" t="s">
        <v>212</v>
      </c>
      <c r="B331" s="163" t="s">
        <v>163</v>
      </c>
      <c r="C331" s="184" t="s">
        <v>164</v>
      </c>
      <c r="D331" s="164"/>
      <c r="E331" s="165"/>
      <c r="F331" s="166"/>
      <c r="G331" s="166">
        <f>SUMIF(AG332:AG337,"&lt;&gt;NOR",G332:G337)</f>
        <v>0</v>
      </c>
      <c r="H331" s="166"/>
      <c r="I331" s="166">
        <f>SUM(I332:I337)</f>
        <v>0</v>
      </c>
      <c r="J331" s="166"/>
      <c r="K331" s="166">
        <f>SUM(K332:K337)</f>
        <v>0</v>
      </c>
      <c r="L331" s="166"/>
      <c r="M331" s="166">
        <f>SUM(M332:M337)</f>
        <v>0</v>
      </c>
      <c r="N331" s="165"/>
      <c r="O331" s="165">
        <f>SUM(O332:O337)</f>
        <v>0.03</v>
      </c>
      <c r="P331" s="165"/>
      <c r="Q331" s="165">
        <f>SUM(Q332:Q337)</f>
        <v>0</v>
      </c>
      <c r="R331" s="166"/>
      <c r="S331" s="166"/>
      <c r="T331" s="167"/>
      <c r="U331" s="161"/>
      <c r="V331" s="161">
        <f>SUM(V332:V337)</f>
        <v>8.7799999999999994</v>
      </c>
      <c r="W331" s="161"/>
      <c r="X331" s="161"/>
      <c r="Y331" s="161"/>
      <c r="AG331" t="s">
        <v>213</v>
      </c>
    </row>
    <row r="332" spans="1:60" outlineLevel="1" x14ac:dyDescent="0.2">
      <c r="A332" s="177">
        <v>131</v>
      </c>
      <c r="B332" s="178" t="s">
        <v>660</v>
      </c>
      <c r="C332" s="187" t="s">
        <v>661</v>
      </c>
      <c r="D332" s="179" t="s">
        <v>276</v>
      </c>
      <c r="E332" s="180">
        <v>1.8</v>
      </c>
      <c r="F332" s="181"/>
      <c r="G332" s="182">
        <f>ROUND(E332*F332,2)</f>
        <v>0</v>
      </c>
      <c r="H332" s="181"/>
      <c r="I332" s="182">
        <f>ROUND(E332*H332,2)</f>
        <v>0</v>
      </c>
      <c r="J332" s="181"/>
      <c r="K332" s="182">
        <f>ROUND(E332*J332,2)</f>
        <v>0</v>
      </c>
      <c r="L332" s="182">
        <v>21</v>
      </c>
      <c r="M332" s="182">
        <f>G332*(1+L332/100)</f>
        <v>0</v>
      </c>
      <c r="N332" s="180">
        <v>0</v>
      </c>
      <c r="O332" s="180">
        <f>ROUND(E332*N332,2)</f>
        <v>0</v>
      </c>
      <c r="P332" s="180">
        <v>1.81E-3</v>
      </c>
      <c r="Q332" s="180">
        <f>ROUND(E332*P332,2)</f>
        <v>0</v>
      </c>
      <c r="R332" s="182" t="s">
        <v>623</v>
      </c>
      <c r="S332" s="182" t="s">
        <v>218</v>
      </c>
      <c r="T332" s="183" t="s">
        <v>219</v>
      </c>
      <c r="U332" s="158">
        <v>1.0407900000000001</v>
      </c>
      <c r="V332" s="158">
        <f>ROUND(E332*U332,2)</f>
        <v>1.87</v>
      </c>
      <c r="W332" s="158"/>
      <c r="X332" s="158" t="s">
        <v>220</v>
      </c>
      <c r="Y332" s="158" t="s">
        <v>221</v>
      </c>
      <c r="Z332" s="148"/>
      <c r="AA332" s="148"/>
      <c r="AB332" s="148"/>
      <c r="AC332" s="148"/>
      <c r="AD332" s="148"/>
      <c r="AE332" s="148"/>
      <c r="AF332" s="148"/>
      <c r="AG332" s="148" t="s">
        <v>222</v>
      </c>
      <c r="AH332" s="148"/>
      <c r="AI332" s="148"/>
      <c r="AJ332" s="148"/>
      <c r="AK332" s="148"/>
      <c r="AL332" s="148"/>
      <c r="AM332" s="148"/>
      <c r="AN332" s="148"/>
      <c r="AO332" s="148"/>
      <c r="AP332" s="148"/>
      <c r="AQ332" s="148"/>
      <c r="AR332" s="148"/>
      <c r="AS332" s="148"/>
      <c r="AT332" s="148"/>
      <c r="AU332" s="148"/>
      <c r="AV332" s="148"/>
      <c r="AW332" s="148"/>
      <c r="AX332" s="148"/>
      <c r="AY332" s="148"/>
      <c r="AZ332" s="148"/>
      <c r="BA332" s="148"/>
      <c r="BB332" s="148"/>
      <c r="BC332" s="148"/>
      <c r="BD332" s="148"/>
      <c r="BE332" s="148"/>
      <c r="BF332" s="148"/>
      <c r="BG332" s="148"/>
      <c r="BH332" s="148"/>
    </row>
    <row r="333" spans="1:60" outlineLevel="1" x14ac:dyDescent="0.2">
      <c r="A333" s="169">
        <v>132</v>
      </c>
      <c r="B333" s="170" t="s">
        <v>662</v>
      </c>
      <c r="C333" s="185" t="s">
        <v>663</v>
      </c>
      <c r="D333" s="171" t="s">
        <v>276</v>
      </c>
      <c r="E333" s="172">
        <v>7.3</v>
      </c>
      <c r="F333" s="173"/>
      <c r="G333" s="174">
        <f>ROUND(E333*F333,2)</f>
        <v>0</v>
      </c>
      <c r="H333" s="173"/>
      <c r="I333" s="174">
        <f>ROUND(E333*H333,2)</f>
        <v>0</v>
      </c>
      <c r="J333" s="173"/>
      <c r="K333" s="174">
        <f>ROUND(E333*J333,2)</f>
        <v>0</v>
      </c>
      <c r="L333" s="174">
        <v>21</v>
      </c>
      <c r="M333" s="174">
        <f>G333*(1+L333/100)</f>
        <v>0</v>
      </c>
      <c r="N333" s="172">
        <v>4.3499999999999997E-3</v>
      </c>
      <c r="O333" s="172">
        <f>ROUND(E333*N333,2)</f>
        <v>0.03</v>
      </c>
      <c r="P333" s="172">
        <v>0</v>
      </c>
      <c r="Q333" s="172">
        <f>ROUND(E333*P333,2)</f>
        <v>0</v>
      </c>
      <c r="R333" s="174"/>
      <c r="S333" s="174" t="s">
        <v>320</v>
      </c>
      <c r="T333" s="175" t="s">
        <v>219</v>
      </c>
      <c r="U333" s="158">
        <v>0.87461999999999995</v>
      </c>
      <c r="V333" s="158">
        <f>ROUND(E333*U333,2)</f>
        <v>6.38</v>
      </c>
      <c r="W333" s="158"/>
      <c r="X333" s="158" t="s">
        <v>230</v>
      </c>
      <c r="Y333" s="158" t="s">
        <v>221</v>
      </c>
      <c r="Z333" s="148"/>
      <c r="AA333" s="148"/>
      <c r="AB333" s="148"/>
      <c r="AC333" s="148"/>
      <c r="AD333" s="148"/>
      <c r="AE333" s="148"/>
      <c r="AF333" s="148"/>
      <c r="AG333" s="148" t="s">
        <v>231</v>
      </c>
      <c r="AH333" s="148"/>
      <c r="AI333" s="148"/>
      <c r="AJ333" s="148"/>
      <c r="AK333" s="148"/>
      <c r="AL333" s="148"/>
      <c r="AM333" s="148"/>
      <c r="AN333" s="148"/>
      <c r="AO333" s="148"/>
      <c r="AP333" s="148"/>
      <c r="AQ333" s="148"/>
      <c r="AR333" s="148"/>
      <c r="AS333" s="148"/>
      <c r="AT333" s="148"/>
      <c r="AU333" s="148"/>
      <c r="AV333" s="148"/>
      <c r="AW333" s="148"/>
      <c r="AX333" s="148"/>
      <c r="AY333" s="148"/>
      <c r="AZ333" s="148"/>
      <c r="BA333" s="148"/>
      <c r="BB333" s="148"/>
      <c r="BC333" s="148"/>
      <c r="BD333" s="148"/>
      <c r="BE333" s="148"/>
      <c r="BF333" s="148"/>
      <c r="BG333" s="148"/>
      <c r="BH333" s="148"/>
    </row>
    <row r="334" spans="1:60" outlineLevel="2" x14ac:dyDescent="0.2">
      <c r="A334" s="155"/>
      <c r="B334" s="156"/>
      <c r="C334" s="186" t="s">
        <v>664</v>
      </c>
      <c r="D334" s="159"/>
      <c r="E334" s="160">
        <v>7.3</v>
      </c>
      <c r="F334" s="158"/>
      <c r="G334" s="158"/>
      <c r="H334" s="158"/>
      <c r="I334" s="158"/>
      <c r="J334" s="158"/>
      <c r="K334" s="158"/>
      <c r="L334" s="158"/>
      <c r="M334" s="158"/>
      <c r="N334" s="157"/>
      <c r="O334" s="157"/>
      <c r="P334" s="157"/>
      <c r="Q334" s="157"/>
      <c r="R334" s="158"/>
      <c r="S334" s="158"/>
      <c r="T334" s="158"/>
      <c r="U334" s="158"/>
      <c r="V334" s="158"/>
      <c r="W334" s="158"/>
      <c r="X334" s="158"/>
      <c r="Y334" s="158"/>
      <c r="Z334" s="148"/>
      <c r="AA334" s="148"/>
      <c r="AB334" s="148"/>
      <c r="AC334" s="148"/>
      <c r="AD334" s="148"/>
      <c r="AE334" s="148"/>
      <c r="AF334" s="148"/>
      <c r="AG334" s="148" t="s">
        <v>226</v>
      </c>
      <c r="AH334" s="148">
        <v>0</v>
      </c>
      <c r="AI334" s="148"/>
      <c r="AJ334" s="148"/>
      <c r="AK334" s="148"/>
      <c r="AL334" s="148"/>
      <c r="AM334" s="148"/>
      <c r="AN334" s="148"/>
      <c r="AO334" s="148"/>
      <c r="AP334" s="148"/>
      <c r="AQ334" s="148"/>
      <c r="AR334" s="148"/>
      <c r="AS334" s="148"/>
      <c r="AT334" s="148"/>
      <c r="AU334" s="148"/>
      <c r="AV334" s="148"/>
      <c r="AW334" s="148"/>
      <c r="AX334" s="148"/>
      <c r="AY334" s="148"/>
      <c r="AZ334" s="148"/>
      <c r="BA334" s="148"/>
      <c r="BB334" s="148"/>
      <c r="BC334" s="148"/>
      <c r="BD334" s="148"/>
      <c r="BE334" s="148"/>
      <c r="BF334" s="148"/>
      <c r="BG334" s="148"/>
      <c r="BH334" s="148"/>
    </row>
    <row r="335" spans="1:60" outlineLevel="1" x14ac:dyDescent="0.2">
      <c r="A335" s="177">
        <v>133</v>
      </c>
      <c r="B335" s="178" t="s">
        <v>665</v>
      </c>
      <c r="C335" s="187" t="s">
        <v>666</v>
      </c>
      <c r="D335" s="179" t="s">
        <v>276</v>
      </c>
      <c r="E335" s="180">
        <v>0.5</v>
      </c>
      <c r="F335" s="181"/>
      <c r="G335" s="182">
        <f>ROUND(E335*F335,2)</f>
        <v>0</v>
      </c>
      <c r="H335" s="181"/>
      <c r="I335" s="182">
        <f>ROUND(E335*H335,2)</f>
        <v>0</v>
      </c>
      <c r="J335" s="181"/>
      <c r="K335" s="182">
        <f>ROUND(E335*J335,2)</f>
        <v>0</v>
      </c>
      <c r="L335" s="182">
        <v>21</v>
      </c>
      <c r="M335" s="182">
        <f>G335*(1+L335/100)</f>
        <v>0</v>
      </c>
      <c r="N335" s="180">
        <v>3.3500000000000001E-3</v>
      </c>
      <c r="O335" s="180">
        <f>ROUND(E335*N335,2)</f>
        <v>0</v>
      </c>
      <c r="P335" s="180">
        <v>0</v>
      </c>
      <c r="Q335" s="180">
        <f>ROUND(E335*P335,2)</f>
        <v>0</v>
      </c>
      <c r="R335" s="182" t="s">
        <v>623</v>
      </c>
      <c r="S335" s="182" t="s">
        <v>218</v>
      </c>
      <c r="T335" s="183" t="s">
        <v>219</v>
      </c>
      <c r="U335" s="158">
        <v>1.0547599999999999</v>
      </c>
      <c r="V335" s="158">
        <f>ROUND(E335*U335,2)</f>
        <v>0.53</v>
      </c>
      <c r="W335" s="158"/>
      <c r="X335" s="158" t="s">
        <v>220</v>
      </c>
      <c r="Y335" s="158" t="s">
        <v>221</v>
      </c>
      <c r="Z335" s="148"/>
      <c r="AA335" s="148"/>
      <c r="AB335" s="148"/>
      <c r="AC335" s="148"/>
      <c r="AD335" s="148"/>
      <c r="AE335" s="148"/>
      <c r="AF335" s="148"/>
      <c r="AG335" s="148" t="s">
        <v>222</v>
      </c>
      <c r="AH335" s="148"/>
      <c r="AI335" s="148"/>
      <c r="AJ335" s="148"/>
      <c r="AK335" s="148"/>
      <c r="AL335" s="148"/>
      <c r="AM335" s="148"/>
      <c r="AN335" s="148"/>
      <c r="AO335" s="148"/>
      <c r="AP335" s="148"/>
      <c r="AQ335" s="148"/>
      <c r="AR335" s="148"/>
      <c r="AS335" s="148"/>
      <c r="AT335" s="148"/>
      <c r="AU335" s="148"/>
      <c r="AV335" s="148"/>
      <c r="AW335" s="148"/>
      <c r="AX335" s="148"/>
      <c r="AY335" s="148"/>
      <c r="AZ335" s="148"/>
      <c r="BA335" s="148"/>
      <c r="BB335" s="148"/>
      <c r="BC335" s="148"/>
      <c r="BD335" s="148"/>
      <c r="BE335" s="148"/>
      <c r="BF335" s="148"/>
      <c r="BG335" s="148"/>
      <c r="BH335" s="148"/>
    </row>
    <row r="336" spans="1:60" outlineLevel="1" x14ac:dyDescent="0.2">
      <c r="A336" s="169">
        <v>134</v>
      </c>
      <c r="B336" s="170" t="s">
        <v>667</v>
      </c>
      <c r="C336" s="185" t="s">
        <v>668</v>
      </c>
      <c r="D336" s="171" t="s">
        <v>0</v>
      </c>
      <c r="E336" s="172">
        <v>136</v>
      </c>
      <c r="F336" s="173"/>
      <c r="G336" s="174">
        <f>ROUND(E336*F336,2)</f>
        <v>0</v>
      </c>
      <c r="H336" s="173"/>
      <c r="I336" s="174">
        <f>ROUND(E336*H336,2)</f>
        <v>0</v>
      </c>
      <c r="J336" s="173"/>
      <c r="K336" s="174">
        <f>ROUND(E336*J336,2)</f>
        <v>0</v>
      </c>
      <c r="L336" s="174">
        <v>21</v>
      </c>
      <c r="M336" s="174">
        <f>G336*(1+L336/100)</f>
        <v>0</v>
      </c>
      <c r="N336" s="172">
        <v>0</v>
      </c>
      <c r="O336" s="172">
        <f>ROUND(E336*N336,2)</f>
        <v>0</v>
      </c>
      <c r="P336" s="172">
        <v>0</v>
      </c>
      <c r="Q336" s="172">
        <f>ROUND(E336*P336,2)</f>
        <v>0</v>
      </c>
      <c r="R336" s="174" t="s">
        <v>669</v>
      </c>
      <c r="S336" s="174" t="s">
        <v>218</v>
      </c>
      <c r="T336" s="175" t="s">
        <v>219</v>
      </c>
      <c r="U336" s="158">
        <v>0</v>
      </c>
      <c r="V336" s="158">
        <f>ROUND(E336*U336,2)</f>
        <v>0</v>
      </c>
      <c r="W336" s="158"/>
      <c r="X336" s="158" t="s">
        <v>230</v>
      </c>
      <c r="Y336" s="158" t="s">
        <v>221</v>
      </c>
      <c r="Z336" s="148"/>
      <c r="AA336" s="148"/>
      <c r="AB336" s="148"/>
      <c r="AC336" s="148"/>
      <c r="AD336" s="148"/>
      <c r="AE336" s="148"/>
      <c r="AF336" s="148"/>
      <c r="AG336" s="148" t="s">
        <v>231</v>
      </c>
      <c r="AH336" s="148"/>
      <c r="AI336" s="148"/>
      <c r="AJ336" s="148"/>
      <c r="AK336" s="148"/>
      <c r="AL336" s="148"/>
      <c r="AM336" s="148"/>
      <c r="AN336" s="148"/>
      <c r="AO336" s="148"/>
      <c r="AP336" s="148"/>
      <c r="AQ336" s="148"/>
      <c r="AR336" s="148"/>
      <c r="AS336" s="148"/>
      <c r="AT336" s="148"/>
      <c r="AU336" s="148"/>
      <c r="AV336" s="148"/>
      <c r="AW336" s="148"/>
      <c r="AX336" s="148"/>
      <c r="AY336" s="148"/>
      <c r="AZ336" s="148"/>
      <c r="BA336" s="148"/>
      <c r="BB336" s="148"/>
      <c r="BC336" s="148"/>
      <c r="BD336" s="148"/>
      <c r="BE336" s="148"/>
      <c r="BF336" s="148"/>
      <c r="BG336" s="148"/>
      <c r="BH336" s="148"/>
    </row>
    <row r="337" spans="1:60" outlineLevel="2" x14ac:dyDescent="0.2">
      <c r="A337" s="155"/>
      <c r="B337" s="156"/>
      <c r="C337" s="248" t="s">
        <v>648</v>
      </c>
      <c r="D337" s="249"/>
      <c r="E337" s="249"/>
      <c r="F337" s="249"/>
      <c r="G337" s="249"/>
      <c r="H337" s="158"/>
      <c r="I337" s="158"/>
      <c r="J337" s="158"/>
      <c r="K337" s="158"/>
      <c r="L337" s="158"/>
      <c r="M337" s="158"/>
      <c r="N337" s="157"/>
      <c r="O337" s="157"/>
      <c r="P337" s="157"/>
      <c r="Q337" s="157"/>
      <c r="R337" s="158"/>
      <c r="S337" s="158"/>
      <c r="T337" s="158"/>
      <c r="U337" s="158"/>
      <c r="V337" s="158"/>
      <c r="W337" s="158"/>
      <c r="X337" s="158"/>
      <c r="Y337" s="158"/>
      <c r="Z337" s="148"/>
      <c r="AA337" s="148"/>
      <c r="AB337" s="148"/>
      <c r="AC337" s="148"/>
      <c r="AD337" s="148"/>
      <c r="AE337" s="148"/>
      <c r="AF337" s="148"/>
      <c r="AG337" s="148" t="s">
        <v>224</v>
      </c>
      <c r="AH337" s="148"/>
      <c r="AI337" s="148"/>
      <c r="AJ337" s="148"/>
      <c r="AK337" s="148"/>
      <c r="AL337" s="148"/>
      <c r="AM337" s="148"/>
      <c r="AN337" s="148"/>
      <c r="AO337" s="148"/>
      <c r="AP337" s="148"/>
      <c r="AQ337" s="148"/>
      <c r="AR337" s="148"/>
      <c r="AS337" s="148"/>
      <c r="AT337" s="148"/>
      <c r="AU337" s="148"/>
      <c r="AV337" s="148"/>
      <c r="AW337" s="148"/>
      <c r="AX337" s="148"/>
      <c r="AY337" s="148"/>
      <c r="AZ337" s="148"/>
      <c r="BA337" s="148"/>
      <c r="BB337" s="148"/>
      <c r="BC337" s="148"/>
      <c r="BD337" s="148"/>
      <c r="BE337" s="148"/>
      <c r="BF337" s="148"/>
      <c r="BG337" s="148"/>
      <c r="BH337" s="148"/>
    </row>
    <row r="338" spans="1:60" x14ac:dyDescent="0.2">
      <c r="A338" s="162" t="s">
        <v>212</v>
      </c>
      <c r="B338" s="163" t="s">
        <v>165</v>
      </c>
      <c r="C338" s="184" t="s">
        <v>166</v>
      </c>
      <c r="D338" s="164"/>
      <c r="E338" s="165"/>
      <c r="F338" s="166"/>
      <c r="G338" s="166">
        <f>SUMIF(AG339:AG355,"&lt;&gt;NOR",G339:G355)</f>
        <v>0</v>
      </c>
      <c r="H338" s="166"/>
      <c r="I338" s="166">
        <f>SUM(I339:I355)</f>
        <v>0</v>
      </c>
      <c r="J338" s="166"/>
      <c r="K338" s="166">
        <f>SUM(K339:K355)</f>
        <v>0</v>
      </c>
      <c r="L338" s="166"/>
      <c r="M338" s="166">
        <f>SUM(M339:M355)</f>
        <v>0</v>
      </c>
      <c r="N338" s="165"/>
      <c r="O338" s="165">
        <f>SUM(O339:O355)</f>
        <v>0.53</v>
      </c>
      <c r="P338" s="165"/>
      <c r="Q338" s="165">
        <f>SUM(Q339:Q355)</f>
        <v>0.32</v>
      </c>
      <c r="R338" s="166"/>
      <c r="S338" s="166"/>
      <c r="T338" s="167"/>
      <c r="U338" s="161"/>
      <c r="V338" s="161">
        <f>SUM(V339:V355)</f>
        <v>163.72</v>
      </c>
      <c r="W338" s="161"/>
      <c r="X338" s="161"/>
      <c r="Y338" s="161"/>
      <c r="AG338" t="s">
        <v>213</v>
      </c>
    </row>
    <row r="339" spans="1:60" outlineLevel="1" x14ac:dyDescent="0.2">
      <c r="A339" s="177">
        <v>135</v>
      </c>
      <c r="B339" s="178" t="s">
        <v>670</v>
      </c>
      <c r="C339" s="187" t="s">
        <v>671</v>
      </c>
      <c r="D339" s="179" t="s">
        <v>264</v>
      </c>
      <c r="E339" s="180">
        <v>16.5</v>
      </c>
      <c r="F339" s="181"/>
      <c r="G339" s="182">
        <f t="shared" ref="G339:G344" si="14">ROUND(E339*F339,2)</f>
        <v>0</v>
      </c>
      <c r="H339" s="181"/>
      <c r="I339" s="182">
        <f t="shared" ref="I339:I344" si="15">ROUND(E339*H339,2)</f>
        <v>0</v>
      </c>
      <c r="J339" s="181"/>
      <c r="K339" s="182">
        <f t="shared" ref="K339:K344" si="16">ROUND(E339*J339,2)</f>
        <v>0</v>
      </c>
      <c r="L339" s="182">
        <v>21</v>
      </c>
      <c r="M339" s="182">
        <f t="shared" ref="M339:M344" si="17">G339*(1+L339/100)</f>
        <v>0</v>
      </c>
      <c r="N339" s="180">
        <v>0</v>
      </c>
      <c r="O339" s="180">
        <f t="shared" ref="O339:O344" si="18">ROUND(E339*N339,2)</f>
        <v>0</v>
      </c>
      <c r="P339" s="180">
        <v>1.098E-2</v>
      </c>
      <c r="Q339" s="180">
        <f t="shared" ref="Q339:Q344" si="19">ROUND(E339*P339,2)</f>
        <v>0.18</v>
      </c>
      <c r="R339" s="182" t="s">
        <v>672</v>
      </c>
      <c r="S339" s="182" t="s">
        <v>218</v>
      </c>
      <c r="T339" s="183" t="s">
        <v>219</v>
      </c>
      <c r="U339" s="158">
        <v>0.37</v>
      </c>
      <c r="V339" s="158">
        <f t="shared" ref="V339:V344" si="20">ROUND(E339*U339,2)</f>
        <v>6.11</v>
      </c>
      <c r="W339" s="158"/>
      <c r="X339" s="158" t="s">
        <v>230</v>
      </c>
      <c r="Y339" s="158" t="s">
        <v>221</v>
      </c>
      <c r="Z339" s="148"/>
      <c r="AA339" s="148"/>
      <c r="AB339" s="148"/>
      <c r="AC339" s="148"/>
      <c r="AD339" s="148"/>
      <c r="AE339" s="148"/>
      <c r="AF339" s="148"/>
      <c r="AG339" s="148" t="s">
        <v>231</v>
      </c>
      <c r="AH339" s="148"/>
      <c r="AI339" s="148"/>
      <c r="AJ339" s="148"/>
      <c r="AK339" s="148"/>
      <c r="AL339" s="148"/>
      <c r="AM339" s="148"/>
      <c r="AN339" s="148"/>
      <c r="AO339" s="148"/>
      <c r="AP339" s="148"/>
      <c r="AQ339" s="148"/>
      <c r="AR339" s="148"/>
      <c r="AS339" s="148"/>
      <c r="AT339" s="148"/>
      <c r="AU339" s="148"/>
      <c r="AV339" s="148"/>
      <c r="AW339" s="148"/>
      <c r="AX339" s="148"/>
      <c r="AY339" s="148"/>
      <c r="AZ339" s="148"/>
      <c r="BA339" s="148"/>
      <c r="BB339" s="148"/>
      <c r="BC339" s="148"/>
      <c r="BD339" s="148"/>
      <c r="BE339" s="148"/>
      <c r="BF339" s="148"/>
      <c r="BG339" s="148"/>
      <c r="BH339" s="148"/>
    </row>
    <row r="340" spans="1:60" outlineLevel="1" x14ac:dyDescent="0.2">
      <c r="A340" s="177">
        <v>136</v>
      </c>
      <c r="B340" s="178" t="s">
        <v>673</v>
      </c>
      <c r="C340" s="187" t="s">
        <v>674</v>
      </c>
      <c r="D340" s="179" t="s">
        <v>264</v>
      </c>
      <c r="E340" s="180">
        <v>16.5</v>
      </c>
      <c r="F340" s="181"/>
      <c r="G340" s="182">
        <f t="shared" si="14"/>
        <v>0</v>
      </c>
      <c r="H340" s="181"/>
      <c r="I340" s="182">
        <f t="shared" si="15"/>
        <v>0</v>
      </c>
      <c r="J340" s="181"/>
      <c r="K340" s="182">
        <f t="shared" si="16"/>
        <v>0</v>
      </c>
      <c r="L340" s="182">
        <v>21</v>
      </c>
      <c r="M340" s="182">
        <f t="shared" si="17"/>
        <v>0</v>
      </c>
      <c r="N340" s="180">
        <v>0</v>
      </c>
      <c r="O340" s="180">
        <f t="shared" si="18"/>
        <v>0</v>
      </c>
      <c r="P340" s="180">
        <v>8.0000000000000002E-3</v>
      </c>
      <c r="Q340" s="180">
        <f t="shared" si="19"/>
        <v>0.13</v>
      </c>
      <c r="R340" s="182" t="s">
        <v>672</v>
      </c>
      <c r="S340" s="182" t="s">
        <v>218</v>
      </c>
      <c r="T340" s="183" t="s">
        <v>219</v>
      </c>
      <c r="U340" s="158">
        <v>6.6000000000000003E-2</v>
      </c>
      <c r="V340" s="158">
        <f t="shared" si="20"/>
        <v>1.0900000000000001</v>
      </c>
      <c r="W340" s="158"/>
      <c r="X340" s="158" t="s">
        <v>230</v>
      </c>
      <c r="Y340" s="158" t="s">
        <v>221</v>
      </c>
      <c r="Z340" s="148"/>
      <c r="AA340" s="148"/>
      <c r="AB340" s="148"/>
      <c r="AC340" s="148"/>
      <c r="AD340" s="148"/>
      <c r="AE340" s="148"/>
      <c r="AF340" s="148"/>
      <c r="AG340" s="148" t="s">
        <v>231</v>
      </c>
      <c r="AH340" s="148"/>
      <c r="AI340" s="148"/>
      <c r="AJ340" s="148"/>
      <c r="AK340" s="148"/>
      <c r="AL340" s="148"/>
      <c r="AM340" s="148"/>
      <c r="AN340" s="148"/>
      <c r="AO340" s="148"/>
      <c r="AP340" s="148"/>
      <c r="AQ340" s="148"/>
      <c r="AR340" s="148"/>
      <c r="AS340" s="148"/>
      <c r="AT340" s="148"/>
      <c r="AU340" s="148"/>
      <c r="AV340" s="148"/>
      <c r="AW340" s="148"/>
      <c r="AX340" s="148"/>
      <c r="AY340" s="148"/>
      <c r="AZ340" s="148"/>
      <c r="BA340" s="148"/>
      <c r="BB340" s="148"/>
      <c r="BC340" s="148"/>
      <c r="BD340" s="148"/>
      <c r="BE340" s="148"/>
      <c r="BF340" s="148"/>
      <c r="BG340" s="148"/>
      <c r="BH340" s="148"/>
    </row>
    <row r="341" spans="1:60" ht="33.75" outlineLevel="1" x14ac:dyDescent="0.2">
      <c r="A341" s="177">
        <v>137</v>
      </c>
      <c r="B341" s="178" t="s">
        <v>675</v>
      </c>
      <c r="C341" s="187" t="s">
        <v>676</v>
      </c>
      <c r="D341" s="179" t="s">
        <v>341</v>
      </c>
      <c r="E341" s="180">
        <v>48</v>
      </c>
      <c r="F341" s="181"/>
      <c r="G341" s="182">
        <f t="shared" si="14"/>
        <v>0</v>
      </c>
      <c r="H341" s="181"/>
      <c r="I341" s="182">
        <f t="shared" si="15"/>
        <v>0</v>
      </c>
      <c r="J341" s="181"/>
      <c r="K341" s="182">
        <f t="shared" si="16"/>
        <v>0</v>
      </c>
      <c r="L341" s="182">
        <v>21</v>
      </c>
      <c r="M341" s="182">
        <f t="shared" si="17"/>
        <v>0</v>
      </c>
      <c r="N341" s="180">
        <v>1.82E-3</v>
      </c>
      <c r="O341" s="180">
        <f t="shared" si="18"/>
        <v>0.09</v>
      </c>
      <c r="P341" s="180">
        <v>0</v>
      </c>
      <c r="Q341" s="180">
        <f t="shared" si="19"/>
        <v>0</v>
      </c>
      <c r="R341" s="182" t="s">
        <v>623</v>
      </c>
      <c r="S341" s="182" t="s">
        <v>218</v>
      </c>
      <c r="T341" s="183" t="s">
        <v>219</v>
      </c>
      <c r="U341" s="158">
        <v>2.0943800000000001</v>
      </c>
      <c r="V341" s="158">
        <f t="shared" si="20"/>
        <v>100.53</v>
      </c>
      <c r="W341" s="158"/>
      <c r="X341" s="158" t="s">
        <v>220</v>
      </c>
      <c r="Y341" s="158" t="s">
        <v>221</v>
      </c>
      <c r="Z341" s="148"/>
      <c r="AA341" s="148"/>
      <c r="AB341" s="148"/>
      <c r="AC341" s="148"/>
      <c r="AD341" s="148"/>
      <c r="AE341" s="148"/>
      <c r="AF341" s="148"/>
      <c r="AG341" s="148" t="s">
        <v>222</v>
      </c>
      <c r="AH341" s="148"/>
      <c r="AI341" s="148"/>
      <c r="AJ341" s="148"/>
      <c r="AK341" s="148"/>
      <c r="AL341" s="148"/>
      <c r="AM341" s="148"/>
      <c r="AN341" s="148"/>
      <c r="AO341" s="148"/>
      <c r="AP341" s="148"/>
      <c r="AQ341" s="148"/>
      <c r="AR341" s="148"/>
      <c r="AS341" s="148"/>
      <c r="AT341" s="148"/>
      <c r="AU341" s="148"/>
      <c r="AV341" s="148"/>
      <c r="AW341" s="148"/>
      <c r="AX341" s="148"/>
      <c r="AY341" s="148"/>
      <c r="AZ341" s="148"/>
      <c r="BA341" s="148"/>
      <c r="BB341" s="148"/>
      <c r="BC341" s="148"/>
      <c r="BD341" s="148"/>
      <c r="BE341" s="148"/>
      <c r="BF341" s="148"/>
      <c r="BG341" s="148"/>
      <c r="BH341" s="148"/>
    </row>
    <row r="342" spans="1:60" outlineLevel="1" x14ac:dyDescent="0.2">
      <c r="A342" s="177">
        <v>138</v>
      </c>
      <c r="B342" s="178" t="s">
        <v>677</v>
      </c>
      <c r="C342" s="187" t="s">
        <v>678</v>
      </c>
      <c r="D342" s="179" t="s">
        <v>341</v>
      </c>
      <c r="E342" s="180">
        <v>1</v>
      </c>
      <c r="F342" s="181"/>
      <c r="G342" s="182">
        <f t="shared" si="14"/>
        <v>0</v>
      </c>
      <c r="H342" s="181"/>
      <c r="I342" s="182">
        <f t="shared" si="15"/>
        <v>0</v>
      </c>
      <c r="J342" s="181"/>
      <c r="K342" s="182">
        <f t="shared" si="16"/>
        <v>0</v>
      </c>
      <c r="L342" s="182">
        <v>21</v>
      </c>
      <c r="M342" s="182">
        <f t="shared" si="17"/>
        <v>0</v>
      </c>
      <c r="N342" s="180">
        <v>0</v>
      </c>
      <c r="O342" s="180">
        <f t="shared" si="18"/>
        <v>0</v>
      </c>
      <c r="P342" s="180">
        <v>0</v>
      </c>
      <c r="Q342" s="180">
        <f t="shared" si="19"/>
        <v>0</v>
      </c>
      <c r="R342" s="182"/>
      <c r="S342" s="182" t="s">
        <v>320</v>
      </c>
      <c r="T342" s="183" t="s">
        <v>219</v>
      </c>
      <c r="U342" s="158">
        <v>2.5</v>
      </c>
      <c r="V342" s="158">
        <f t="shared" si="20"/>
        <v>2.5</v>
      </c>
      <c r="W342" s="158"/>
      <c r="X342" s="158" t="s">
        <v>230</v>
      </c>
      <c r="Y342" s="158" t="s">
        <v>221</v>
      </c>
      <c r="Z342" s="148"/>
      <c r="AA342" s="148"/>
      <c r="AB342" s="148"/>
      <c r="AC342" s="148"/>
      <c r="AD342" s="148"/>
      <c r="AE342" s="148"/>
      <c r="AF342" s="148"/>
      <c r="AG342" s="148" t="s">
        <v>231</v>
      </c>
      <c r="AH342" s="148"/>
      <c r="AI342" s="148"/>
      <c r="AJ342" s="148"/>
      <c r="AK342" s="148"/>
      <c r="AL342" s="148"/>
      <c r="AM342" s="148"/>
      <c r="AN342" s="148"/>
      <c r="AO342" s="148"/>
      <c r="AP342" s="148"/>
      <c r="AQ342" s="148"/>
      <c r="AR342" s="148"/>
      <c r="AS342" s="148"/>
      <c r="AT342" s="148"/>
      <c r="AU342" s="148"/>
      <c r="AV342" s="148"/>
      <c r="AW342" s="148"/>
      <c r="AX342" s="148"/>
      <c r="AY342" s="148"/>
      <c r="AZ342" s="148"/>
      <c r="BA342" s="148"/>
      <c r="BB342" s="148"/>
      <c r="BC342" s="148"/>
      <c r="BD342" s="148"/>
      <c r="BE342" s="148"/>
      <c r="BF342" s="148"/>
      <c r="BG342" s="148"/>
      <c r="BH342" s="148"/>
    </row>
    <row r="343" spans="1:60" outlineLevel="1" x14ac:dyDescent="0.2">
      <c r="A343" s="177">
        <v>139</v>
      </c>
      <c r="B343" s="178" t="s">
        <v>679</v>
      </c>
      <c r="C343" s="187" t="s">
        <v>680</v>
      </c>
      <c r="D343" s="179" t="s">
        <v>264</v>
      </c>
      <c r="E343" s="180">
        <v>3.24</v>
      </c>
      <c r="F343" s="181"/>
      <c r="G343" s="182">
        <f t="shared" si="14"/>
        <v>0</v>
      </c>
      <c r="H343" s="181"/>
      <c r="I343" s="182">
        <f t="shared" si="15"/>
        <v>0</v>
      </c>
      <c r="J343" s="181"/>
      <c r="K343" s="182">
        <f t="shared" si="16"/>
        <v>0</v>
      </c>
      <c r="L343" s="182">
        <v>21</v>
      </c>
      <c r="M343" s="182">
        <f t="shared" si="17"/>
        <v>0</v>
      </c>
      <c r="N343" s="180">
        <v>0</v>
      </c>
      <c r="O343" s="180">
        <f t="shared" si="18"/>
        <v>0</v>
      </c>
      <c r="P343" s="180">
        <v>4.0000000000000001E-3</v>
      </c>
      <c r="Q343" s="180">
        <f t="shared" si="19"/>
        <v>0.01</v>
      </c>
      <c r="R343" s="182"/>
      <c r="S343" s="182" t="s">
        <v>320</v>
      </c>
      <c r="T343" s="183" t="s">
        <v>219</v>
      </c>
      <c r="U343" s="158">
        <v>0.27</v>
      </c>
      <c r="V343" s="158">
        <f t="shared" si="20"/>
        <v>0.87</v>
      </c>
      <c r="W343" s="158"/>
      <c r="X343" s="158" t="s">
        <v>230</v>
      </c>
      <c r="Y343" s="158" t="s">
        <v>221</v>
      </c>
      <c r="Z343" s="148"/>
      <c r="AA343" s="148"/>
      <c r="AB343" s="148"/>
      <c r="AC343" s="148"/>
      <c r="AD343" s="148"/>
      <c r="AE343" s="148"/>
      <c r="AF343" s="148"/>
      <c r="AG343" s="148" t="s">
        <v>231</v>
      </c>
      <c r="AH343" s="148"/>
      <c r="AI343" s="148"/>
      <c r="AJ343" s="148"/>
      <c r="AK343" s="148"/>
      <c r="AL343" s="148"/>
      <c r="AM343" s="148"/>
      <c r="AN343" s="148"/>
      <c r="AO343" s="148"/>
      <c r="AP343" s="148"/>
      <c r="AQ343" s="148"/>
      <c r="AR343" s="148"/>
      <c r="AS343" s="148"/>
      <c r="AT343" s="148"/>
      <c r="AU343" s="148"/>
      <c r="AV343" s="148"/>
      <c r="AW343" s="148"/>
      <c r="AX343" s="148"/>
      <c r="AY343" s="148"/>
      <c r="AZ343" s="148"/>
      <c r="BA343" s="148"/>
      <c r="BB343" s="148"/>
      <c r="BC343" s="148"/>
      <c r="BD343" s="148"/>
      <c r="BE343" s="148"/>
      <c r="BF343" s="148"/>
      <c r="BG343" s="148"/>
      <c r="BH343" s="148"/>
    </row>
    <row r="344" spans="1:60" outlineLevel="1" x14ac:dyDescent="0.2">
      <c r="A344" s="169">
        <v>140</v>
      </c>
      <c r="B344" s="170" t="s">
        <v>681</v>
      </c>
      <c r="C344" s="185" t="s">
        <v>682</v>
      </c>
      <c r="D344" s="171" t="s">
        <v>276</v>
      </c>
      <c r="E344" s="172">
        <v>77.5</v>
      </c>
      <c r="F344" s="173"/>
      <c r="G344" s="174">
        <f t="shared" si="14"/>
        <v>0</v>
      </c>
      <c r="H344" s="173"/>
      <c r="I344" s="174">
        <f t="shared" si="15"/>
        <v>0</v>
      </c>
      <c r="J344" s="173"/>
      <c r="K344" s="174">
        <f t="shared" si="16"/>
        <v>0</v>
      </c>
      <c r="L344" s="174">
        <v>21</v>
      </c>
      <c r="M344" s="174">
        <f t="shared" si="17"/>
        <v>0</v>
      </c>
      <c r="N344" s="172">
        <v>3.7200000000000002E-3</v>
      </c>
      <c r="O344" s="172">
        <f t="shared" si="18"/>
        <v>0.28999999999999998</v>
      </c>
      <c r="P344" s="172">
        <v>0</v>
      </c>
      <c r="Q344" s="172">
        <f t="shared" si="19"/>
        <v>0</v>
      </c>
      <c r="R344" s="174" t="s">
        <v>623</v>
      </c>
      <c r="S344" s="174" t="s">
        <v>218</v>
      </c>
      <c r="T344" s="175" t="s">
        <v>219</v>
      </c>
      <c r="U344" s="158">
        <v>0.56137999999999999</v>
      </c>
      <c r="V344" s="158">
        <f t="shared" si="20"/>
        <v>43.51</v>
      </c>
      <c r="W344" s="158"/>
      <c r="X344" s="158" t="s">
        <v>220</v>
      </c>
      <c r="Y344" s="158" t="s">
        <v>221</v>
      </c>
      <c r="Z344" s="148"/>
      <c r="AA344" s="148"/>
      <c r="AB344" s="148"/>
      <c r="AC344" s="148"/>
      <c r="AD344" s="148"/>
      <c r="AE344" s="148"/>
      <c r="AF344" s="148"/>
      <c r="AG344" s="148" t="s">
        <v>222</v>
      </c>
      <c r="AH344" s="148"/>
      <c r="AI344" s="148"/>
      <c r="AJ344" s="148"/>
      <c r="AK344" s="148"/>
      <c r="AL344" s="148"/>
      <c r="AM344" s="148"/>
      <c r="AN344" s="148"/>
      <c r="AO344" s="148"/>
      <c r="AP344" s="148"/>
      <c r="AQ344" s="148"/>
      <c r="AR344" s="148"/>
      <c r="AS344" s="148"/>
      <c r="AT344" s="148"/>
      <c r="AU344" s="148"/>
      <c r="AV344" s="148"/>
      <c r="AW344" s="148"/>
      <c r="AX344" s="148"/>
      <c r="AY344" s="148"/>
      <c r="AZ344" s="148"/>
      <c r="BA344" s="148"/>
      <c r="BB344" s="148"/>
      <c r="BC344" s="148"/>
      <c r="BD344" s="148"/>
      <c r="BE344" s="148"/>
      <c r="BF344" s="148"/>
      <c r="BG344" s="148"/>
      <c r="BH344" s="148"/>
    </row>
    <row r="345" spans="1:60" outlineLevel="2" x14ac:dyDescent="0.2">
      <c r="A345" s="155"/>
      <c r="B345" s="156"/>
      <c r="C345" s="248" t="s">
        <v>683</v>
      </c>
      <c r="D345" s="249"/>
      <c r="E345" s="249"/>
      <c r="F345" s="249"/>
      <c r="G345" s="249"/>
      <c r="H345" s="158"/>
      <c r="I345" s="158"/>
      <c r="J345" s="158"/>
      <c r="K345" s="158"/>
      <c r="L345" s="158"/>
      <c r="M345" s="158"/>
      <c r="N345" s="157"/>
      <c r="O345" s="157"/>
      <c r="P345" s="157"/>
      <c r="Q345" s="157"/>
      <c r="R345" s="158"/>
      <c r="S345" s="158"/>
      <c r="T345" s="158"/>
      <c r="U345" s="158"/>
      <c r="V345" s="158"/>
      <c r="W345" s="158"/>
      <c r="X345" s="158"/>
      <c r="Y345" s="158"/>
      <c r="Z345" s="148"/>
      <c r="AA345" s="148"/>
      <c r="AB345" s="148"/>
      <c r="AC345" s="148"/>
      <c r="AD345" s="148"/>
      <c r="AE345" s="148"/>
      <c r="AF345" s="148"/>
      <c r="AG345" s="148" t="s">
        <v>224</v>
      </c>
      <c r="AH345" s="148"/>
      <c r="AI345" s="148"/>
      <c r="AJ345" s="148"/>
      <c r="AK345" s="148"/>
      <c r="AL345" s="148"/>
      <c r="AM345" s="148"/>
      <c r="AN345" s="148"/>
      <c r="AO345" s="148"/>
      <c r="AP345" s="148"/>
      <c r="AQ345" s="148"/>
      <c r="AR345" s="148"/>
      <c r="AS345" s="148"/>
      <c r="AT345" s="148"/>
      <c r="AU345" s="148"/>
      <c r="AV345" s="148"/>
      <c r="AW345" s="148"/>
      <c r="AX345" s="148"/>
      <c r="AY345" s="148"/>
      <c r="AZ345" s="148"/>
      <c r="BA345" s="148"/>
      <c r="BB345" s="148"/>
      <c r="BC345" s="148"/>
      <c r="BD345" s="148"/>
      <c r="BE345" s="148"/>
      <c r="BF345" s="148"/>
      <c r="BG345" s="148"/>
      <c r="BH345" s="148"/>
    </row>
    <row r="346" spans="1:60" outlineLevel="1" x14ac:dyDescent="0.2">
      <c r="A346" s="177">
        <v>141</v>
      </c>
      <c r="B346" s="178" t="s">
        <v>684</v>
      </c>
      <c r="C346" s="187" t="s">
        <v>685</v>
      </c>
      <c r="D346" s="179" t="s">
        <v>276</v>
      </c>
      <c r="E346" s="180">
        <v>9.5</v>
      </c>
      <c r="F346" s="181"/>
      <c r="G346" s="182">
        <f t="shared" ref="G346:G354" si="21">ROUND(E346*F346,2)</f>
        <v>0</v>
      </c>
      <c r="H346" s="181"/>
      <c r="I346" s="182">
        <f t="shared" ref="I346:I354" si="22">ROUND(E346*H346,2)</f>
        <v>0</v>
      </c>
      <c r="J346" s="181"/>
      <c r="K346" s="182">
        <f t="shared" ref="K346:K354" si="23">ROUND(E346*J346,2)</f>
        <v>0</v>
      </c>
      <c r="L346" s="182">
        <v>21</v>
      </c>
      <c r="M346" s="182">
        <f t="shared" ref="M346:M354" si="24">G346*(1+L346/100)</f>
        <v>0</v>
      </c>
      <c r="N346" s="180">
        <v>2.0000000000000002E-5</v>
      </c>
      <c r="O346" s="180">
        <f t="shared" ref="O346:O354" si="25">ROUND(E346*N346,2)</f>
        <v>0</v>
      </c>
      <c r="P346" s="180">
        <v>0</v>
      </c>
      <c r="Q346" s="180">
        <f t="shared" ref="Q346:Q354" si="26">ROUND(E346*P346,2)</f>
        <v>0</v>
      </c>
      <c r="R346" s="182" t="s">
        <v>672</v>
      </c>
      <c r="S346" s="182" t="s">
        <v>218</v>
      </c>
      <c r="T346" s="183" t="s">
        <v>219</v>
      </c>
      <c r="U346" s="158">
        <v>0.49</v>
      </c>
      <c r="V346" s="158">
        <f t="shared" ref="V346:V354" si="27">ROUND(E346*U346,2)</f>
        <v>4.66</v>
      </c>
      <c r="W346" s="158"/>
      <c r="X346" s="158" t="s">
        <v>230</v>
      </c>
      <c r="Y346" s="158" t="s">
        <v>221</v>
      </c>
      <c r="Z346" s="148"/>
      <c r="AA346" s="148"/>
      <c r="AB346" s="148"/>
      <c r="AC346" s="148"/>
      <c r="AD346" s="148"/>
      <c r="AE346" s="148"/>
      <c r="AF346" s="148"/>
      <c r="AG346" s="148" t="s">
        <v>231</v>
      </c>
      <c r="AH346" s="148"/>
      <c r="AI346" s="148"/>
      <c r="AJ346" s="148"/>
      <c r="AK346" s="148"/>
      <c r="AL346" s="148"/>
      <c r="AM346" s="148"/>
      <c r="AN346" s="148"/>
      <c r="AO346" s="148"/>
      <c r="AP346" s="148"/>
      <c r="AQ346" s="148"/>
      <c r="AR346" s="148"/>
      <c r="AS346" s="148"/>
      <c r="AT346" s="148"/>
      <c r="AU346" s="148"/>
      <c r="AV346" s="148"/>
      <c r="AW346" s="148"/>
      <c r="AX346" s="148"/>
      <c r="AY346" s="148"/>
      <c r="AZ346" s="148"/>
      <c r="BA346" s="148"/>
      <c r="BB346" s="148"/>
      <c r="BC346" s="148"/>
      <c r="BD346" s="148"/>
      <c r="BE346" s="148"/>
      <c r="BF346" s="148"/>
      <c r="BG346" s="148"/>
      <c r="BH346" s="148"/>
    </row>
    <row r="347" spans="1:60" outlineLevel="1" x14ac:dyDescent="0.2">
      <c r="A347" s="177">
        <v>142</v>
      </c>
      <c r="B347" s="178" t="s">
        <v>686</v>
      </c>
      <c r="C347" s="187" t="s">
        <v>687</v>
      </c>
      <c r="D347" s="179" t="s">
        <v>276</v>
      </c>
      <c r="E347" s="180">
        <v>4.9000000000000004</v>
      </c>
      <c r="F347" s="181"/>
      <c r="G347" s="182">
        <f t="shared" si="21"/>
        <v>0</v>
      </c>
      <c r="H347" s="181"/>
      <c r="I347" s="182">
        <f t="shared" si="22"/>
        <v>0</v>
      </c>
      <c r="J347" s="181"/>
      <c r="K347" s="182">
        <f t="shared" si="23"/>
        <v>0</v>
      </c>
      <c r="L347" s="182">
        <v>21</v>
      </c>
      <c r="M347" s="182">
        <f t="shared" si="24"/>
        <v>0</v>
      </c>
      <c r="N347" s="180">
        <v>1.0000000000000001E-5</v>
      </c>
      <c r="O347" s="180">
        <f t="shared" si="25"/>
        <v>0</v>
      </c>
      <c r="P347" s="180">
        <v>0</v>
      </c>
      <c r="Q347" s="180">
        <f t="shared" si="26"/>
        <v>0</v>
      </c>
      <c r="R347" s="182" t="s">
        <v>672</v>
      </c>
      <c r="S347" s="182" t="s">
        <v>218</v>
      </c>
      <c r="T347" s="183" t="s">
        <v>219</v>
      </c>
      <c r="U347" s="158">
        <v>0.90900000000000003</v>
      </c>
      <c r="V347" s="158">
        <f t="shared" si="27"/>
        <v>4.45</v>
      </c>
      <c r="W347" s="158"/>
      <c r="X347" s="158" t="s">
        <v>230</v>
      </c>
      <c r="Y347" s="158" t="s">
        <v>221</v>
      </c>
      <c r="Z347" s="148"/>
      <c r="AA347" s="148"/>
      <c r="AB347" s="148"/>
      <c r="AC347" s="148"/>
      <c r="AD347" s="148"/>
      <c r="AE347" s="148"/>
      <c r="AF347" s="148"/>
      <c r="AG347" s="148" t="s">
        <v>231</v>
      </c>
      <c r="AH347" s="148"/>
      <c r="AI347" s="148"/>
      <c r="AJ347" s="148"/>
      <c r="AK347" s="148"/>
      <c r="AL347" s="148"/>
      <c r="AM347" s="148"/>
      <c r="AN347" s="148"/>
      <c r="AO347" s="148"/>
      <c r="AP347" s="148"/>
      <c r="AQ347" s="148"/>
      <c r="AR347" s="148"/>
      <c r="AS347" s="148"/>
      <c r="AT347" s="148"/>
      <c r="AU347" s="148"/>
      <c r="AV347" s="148"/>
      <c r="AW347" s="148"/>
      <c r="AX347" s="148"/>
      <c r="AY347" s="148"/>
      <c r="AZ347" s="148"/>
      <c r="BA347" s="148"/>
      <c r="BB347" s="148"/>
      <c r="BC347" s="148"/>
      <c r="BD347" s="148"/>
      <c r="BE347" s="148"/>
      <c r="BF347" s="148"/>
      <c r="BG347" s="148"/>
      <c r="BH347" s="148"/>
    </row>
    <row r="348" spans="1:60" ht="22.5" outlineLevel="1" x14ac:dyDescent="0.2">
      <c r="A348" s="177">
        <v>143</v>
      </c>
      <c r="B348" s="178" t="s">
        <v>688</v>
      </c>
      <c r="C348" s="187" t="s">
        <v>689</v>
      </c>
      <c r="D348" s="179" t="s">
        <v>341</v>
      </c>
      <c r="E348" s="180">
        <v>5</v>
      </c>
      <c r="F348" s="181"/>
      <c r="G348" s="182">
        <f t="shared" si="21"/>
        <v>0</v>
      </c>
      <c r="H348" s="181"/>
      <c r="I348" s="182">
        <f t="shared" si="22"/>
        <v>0</v>
      </c>
      <c r="J348" s="181"/>
      <c r="K348" s="182">
        <f t="shared" si="23"/>
        <v>0</v>
      </c>
      <c r="L348" s="182">
        <v>21</v>
      </c>
      <c r="M348" s="182">
        <f t="shared" si="24"/>
        <v>0</v>
      </c>
      <c r="N348" s="180">
        <v>8.0000000000000004E-4</v>
      </c>
      <c r="O348" s="180">
        <f t="shared" si="25"/>
        <v>0</v>
      </c>
      <c r="P348" s="180">
        <v>0</v>
      </c>
      <c r="Q348" s="180">
        <f t="shared" si="26"/>
        <v>0</v>
      </c>
      <c r="R348" s="182" t="s">
        <v>500</v>
      </c>
      <c r="S348" s="182" t="s">
        <v>218</v>
      </c>
      <c r="T348" s="183" t="s">
        <v>219</v>
      </c>
      <c r="U348" s="158">
        <v>0</v>
      </c>
      <c r="V348" s="158">
        <f t="shared" si="27"/>
        <v>0</v>
      </c>
      <c r="W348" s="158"/>
      <c r="X348" s="158" t="s">
        <v>501</v>
      </c>
      <c r="Y348" s="158" t="s">
        <v>221</v>
      </c>
      <c r="Z348" s="148"/>
      <c r="AA348" s="148"/>
      <c r="AB348" s="148"/>
      <c r="AC348" s="148"/>
      <c r="AD348" s="148"/>
      <c r="AE348" s="148"/>
      <c r="AF348" s="148"/>
      <c r="AG348" s="148" t="s">
        <v>502</v>
      </c>
      <c r="AH348" s="148"/>
      <c r="AI348" s="148"/>
      <c r="AJ348" s="148"/>
      <c r="AK348" s="148"/>
      <c r="AL348" s="148"/>
      <c r="AM348" s="148"/>
      <c r="AN348" s="148"/>
      <c r="AO348" s="148"/>
      <c r="AP348" s="148"/>
      <c r="AQ348" s="148"/>
      <c r="AR348" s="148"/>
      <c r="AS348" s="148"/>
      <c r="AT348" s="148"/>
      <c r="AU348" s="148"/>
      <c r="AV348" s="148"/>
      <c r="AW348" s="148"/>
      <c r="AX348" s="148"/>
      <c r="AY348" s="148"/>
      <c r="AZ348" s="148"/>
      <c r="BA348" s="148"/>
      <c r="BB348" s="148"/>
      <c r="BC348" s="148"/>
      <c r="BD348" s="148"/>
      <c r="BE348" s="148"/>
      <c r="BF348" s="148"/>
      <c r="BG348" s="148"/>
      <c r="BH348" s="148"/>
    </row>
    <row r="349" spans="1:60" ht="33.75" outlineLevel="1" x14ac:dyDescent="0.2">
      <c r="A349" s="177">
        <v>144</v>
      </c>
      <c r="B349" s="178" t="s">
        <v>690</v>
      </c>
      <c r="C349" s="187" t="s">
        <v>691</v>
      </c>
      <c r="D349" s="179" t="s">
        <v>341</v>
      </c>
      <c r="E349" s="180">
        <v>4</v>
      </c>
      <c r="F349" s="181"/>
      <c r="G349" s="182">
        <f t="shared" si="21"/>
        <v>0</v>
      </c>
      <c r="H349" s="181"/>
      <c r="I349" s="182">
        <f t="shared" si="22"/>
        <v>0</v>
      </c>
      <c r="J349" s="181"/>
      <c r="K349" s="182">
        <f t="shared" si="23"/>
        <v>0</v>
      </c>
      <c r="L349" s="182">
        <v>21</v>
      </c>
      <c r="M349" s="182">
        <f t="shared" si="24"/>
        <v>0</v>
      </c>
      <c r="N349" s="180">
        <v>1.2999999999999999E-2</v>
      </c>
      <c r="O349" s="180">
        <f t="shared" si="25"/>
        <v>0.05</v>
      </c>
      <c r="P349" s="180">
        <v>0</v>
      </c>
      <c r="Q349" s="180">
        <f t="shared" si="26"/>
        <v>0</v>
      </c>
      <c r="R349" s="182" t="s">
        <v>500</v>
      </c>
      <c r="S349" s="182" t="s">
        <v>218</v>
      </c>
      <c r="T349" s="183" t="s">
        <v>219</v>
      </c>
      <c r="U349" s="158">
        <v>0</v>
      </c>
      <c r="V349" s="158">
        <f t="shared" si="27"/>
        <v>0</v>
      </c>
      <c r="W349" s="158"/>
      <c r="X349" s="158" t="s">
        <v>501</v>
      </c>
      <c r="Y349" s="158" t="s">
        <v>221</v>
      </c>
      <c r="Z349" s="148"/>
      <c r="AA349" s="148"/>
      <c r="AB349" s="148"/>
      <c r="AC349" s="148"/>
      <c r="AD349" s="148"/>
      <c r="AE349" s="148"/>
      <c r="AF349" s="148"/>
      <c r="AG349" s="148" t="s">
        <v>502</v>
      </c>
      <c r="AH349" s="148"/>
      <c r="AI349" s="148"/>
      <c r="AJ349" s="148"/>
      <c r="AK349" s="148"/>
      <c r="AL349" s="148"/>
      <c r="AM349" s="148"/>
      <c r="AN349" s="148"/>
      <c r="AO349" s="148"/>
      <c r="AP349" s="148"/>
      <c r="AQ349" s="148"/>
      <c r="AR349" s="148"/>
      <c r="AS349" s="148"/>
      <c r="AT349" s="148"/>
      <c r="AU349" s="148"/>
      <c r="AV349" s="148"/>
      <c r="AW349" s="148"/>
      <c r="AX349" s="148"/>
      <c r="AY349" s="148"/>
      <c r="AZ349" s="148"/>
      <c r="BA349" s="148"/>
      <c r="BB349" s="148"/>
      <c r="BC349" s="148"/>
      <c r="BD349" s="148"/>
      <c r="BE349" s="148"/>
      <c r="BF349" s="148"/>
      <c r="BG349" s="148"/>
      <c r="BH349" s="148"/>
    </row>
    <row r="350" spans="1:60" ht="33.75" outlineLevel="1" x14ac:dyDescent="0.2">
      <c r="A350" s="177">
        <v>145</v>
      </c>
      <c r="B350" s="178" t="s">
        <v>692</v>
      </c>
      <c r="C350" s="187" t="s">
        <v>693</v>
      </c>
      <c r="D350" s="179" t="s">
        <v>341</v>
      </c>
      <c r="E350" s="180">
        <v>1</v>
      </c>
      <c r="F350" s="181"/>
      <c r="G350" s="182">
        <f t="shared" si="21"/>
        <v>0</v>
      </c>
      <c r="H350" s="181"/>
      <c r="I350" s="182">
        <f t="shared" si="22"/>
        <v>0</v>
      </c>
      <c r="J350" s="181"/>
      <c r="K350" s="182">
        <f t="shared" si="23"/>
        <v>0</v>
      </c>
      <c r="L350" s="182">
        <v>21</v>
      </c>
      <c r="M350" s="182">
        <f t="shared" si="24"/>
        <v>0</v>
      </c>
      <c r="N350" s="180">
        <v>1.7000000000000001E-2</v>
      </c>
      <c r="O350" s="180">
        <f t="shared" si="25"/>
        <v>0.02</v>
      </c>
      <c r="P350" s="180">
        <v>0</v>
      </c>
      <c r="Q350" s="180">
        <f t="shared" si="26"/>
        <v>0</v>
      </c>
      <c r="R350" s="182" t="s">
        <v>500</v>
      </c>
      <c r="S350" s="182" t="s">
        <v>218</v>
      </c>
      <c r="T350" s="183" t="s">
        <v>219</v>
      </c>
      <c r="U350" s="158">
        <v>0</v>
      </c>
      <c r="V350" s="158">
        <f t="shared" si="27"/>
        <v>0</v>
      </c>
      <c r="W350" s="158"/>
      <c r="X350" s="158" t="s">
        <v>501</v>
      </c>
      <c r="Y350" s="158" t="s">
        <v>221</v>
      </c>
      <c r="Z350" s="148"/>
      <c r="AA350" s="148"/>
      <c r="AB350" s="148"/>
      <c r="AC350" s="148"/>
      <c r="AD350" s="148"/>
      <c r="AE350" s="148"/>
      <c r="AF350" s="148"/>
      <c r="AG350" s="148" t="s">
        <v>502</v>
      </c>
      <c r="AH350" s="148"/>
      <c r="AI350" s="148"/>
      <c r="AJ350" s="148"/>
      <c r="AK350" s="148"/>
      <c r="AL350" s="148"/>
      <c r="AM350" s="148"/>
      <c r="AN350" s="148"/>
      <c r="AO350" s="148"/>
      <c r="AP350" s="148"/>
      <c r="AQ350" s="148"/>
      <c r="AR350" s="148"/>
      <c r="AS350" s="148"/>
      <c r="AT350" s="148"/>
      <c r="AU350" s="148"/>
      <c r="AV350" s="148"/>
      <c r="AW350" s="148"/>
      <c r="AX350" s="148"/>
      <c r="AY350" s="148"/>
      <c r="AZ350" s="148"/>
      <c r="BA350" s="148"/>
      <c r="BB350" s="148"/>
      <c r="BC350" s="148"/>
      <c r="BD350" s="148"/>
      <c r="BE350" s="148"/>
      <c r="BF350" s="148"/>
      <c r="BG350" s="148"/>
      <c r="BH350" s="148"/>
    </row>
    <row r="351" spans="1:60" outlineLevel="1" x14ac:dyDescent="0.2">
      <c r="A351" s="177">
        <v>146</v>
      </c>
      <c r="B351" s="178" t="s">
        <v>694</v>
      </c>
      <c r="C351" s="187" t="s">
        <v>695</v>
      </c>
      <c r="D351" s="179" t="s">
        <v>341</v>
      </c>
      <c r="E351" s="180">
        <v>1</v>
      </c>
      <c r="F351" s="181"/>
      <c r="G351" s="182">
        <f t="shared" si="21"/>
        <v>0</v>
      </c>
      <c r="H351" s="181"/>
      <c r="I351" s="182">
        <f t="shared" si="22"/>
        <v>0</v>
      </c>
      <c r="J351" s="181"/>
      <c r="K351" s="182">
        <f t="shared" si="23"/>
        <v>0</v>
      </c>
      <c r="L351" s="182">
        <v>21</v>
      </c>
      <c r="M351" s="182">
        <f t="shared" si="24"/>
        <v>0</v>
      </c>
      <c r="N351" s="180">
        <v>2.8000000000000001E-2</v>
      </c>
      <c r="O351" s="180">
        <f t="shared" si="25"/>
        <v>0.03</v>
      </c>
      <c r="P351" s="180">
        <v>0</v>
      </c>
      <c r="Q351" s="180">
        <f t="shared" si="26"/>
        <v>0</v>
      </c>
      <c r="R351" s="182"/>
      <c r="S351" s="182" t="s">
        <v>320</v>
      </c>
      <c r="T351" s="183" t="s">
        <v>219</v>
      </c>
      <c r="U351" s="158">
        <v>0</v>
      </c>
      <c r="V351" s="158">
        <f t="shared" si="27"/>
        <v>0</v>
      </c>
      <c r="W351" s="158"/>
      <c r="X351" s="158" t="s">
        <v>501</v>
      </c>
      <c r="Y351" s="158" t="s">
        <v>221</v>
      </c>
      <c r="Z351" s="148"/>
      <c r="AA351" s="148"/>
      <c r="AB351" s="148"/>
      <c r="AC351" s="148"/>
      <c r="AD351" s="148"/>
      <c r="AE351" s="148"/>
      <c r="AF351" s="148"/>
      <c r="AG351" s="148" t="s">
        <v>502</v>
      </c>
      <c r="AH351" s="148"/>
      <c r="AI351" s="148"/>
      <c r="AJ351" s="148"/>
      <c r="AK351" s="148"/>
      <c r="AL351" s="148"/>
      <c r="AM351" s="148"/>
      <c r="AN351" s="148"/>
      <c r="AO351" s="148"/>
      <c r="AP351" s="148"/>
      <c r="AQ351" s="148"/>
      <c r="AR351" s="148"/>
      <c r="AS351" s="148"/>
      <c r="AT351" s="148"/>
      <c r="AU351" s="148"/>
      <c r="AV351" s="148"/>
      <c r="AW351" s="148"/>
      <c r="AX351" s="148"/>
      <c r="AY351" s="148"/>
      <c r="AZ351" s="148"/>
      <c r="BA351" s="148"/>
      <c r="BB351" s="148"/>
      <c r="BC351" s="148"/>
      <c r="BD351" s="148"/>
      <c r="BE351" s="148"/>
      <c r="BF351" s="148"/>
      <c r="BG351" s="148"/>
      <c r="BH351" s="148"/>
    </row>
    <row r="352" spans="1:60" outlineLevel="1" x14ac:dyDescent="0.2">
      <c r="A352" s="177">
        <v>147</v>
      </c>
      <c r="B352" s="178" t="s">
        <v>696</v>
      </c>
      <c r="C352" s="187" t="s">
        <v>697</v>
      </c>
      <c r="D352" s="179" t="s">
        <v>341</v>
      </c>
      <c r="E352" s="180">
        <v>1</v>
      </c>
      <c r="F352" s="181"/>
      <c r="G352" s="182">
        <f t="shared" si="21"/>
        <v>0</v>
      </c>
      <c r="H352" s="181"/>
      <c r="I352" s="182">
        <f t="shared" si="22"/>
        <v>0</v>
      </c>
      <c r="J352" s="181"/>
      <c r="K352" s="182">
        <f t="shared" si="23"/>
        <v>0</v>
      </c>
      <c r="L352" s="182">
        <v>21</v>
      </c>
      <c r="M352" s="182">
        <f t="shared" si="24"/>
        <v>0</v>
      </c>
      <c r="N352" s="180">
        <v>1.7999999999999999E-2</v>
      </c>
      <c r="O352" s="180">
        <f t="shared" si="25"/>
        <v>0.02</v>
      </c>
      <c r="P352" s="180">
        <v>0</v>
      </c>
      <c r="Q352" s="180">
        <f t="shared" si="26"/>
        <v>0</v>
      </c>
      <c r="R352" s="182"/>
      <c r="S352" s="182" t="s">
        <v>320</v>
      </c>
      <c r="T352" s="183" t="s">
        <v>219</v>
      </c>
      <c r="U352" s="158">
        <v>0</v>
      </c>
      <c r="V352" s="158">
        <f t="shared" si="27"/>
        <v>0</v>
      </c>
      <c r="W352" s="158"/>
      <c r="X352" s="158" t="s">
        <v>501</v>
      </c>
      <c r="Y352" s="158" t="s">
        <v>221</v>
      </c>
      <c r="Z352" s="148"/>
      <c r="AA352" s="148"/>
      <c r="AB352" s="148"/>
      <c r="AC352" s="148"/>
      <c r="AD352" s="148"/>
      <c r="AE352" s="148"/>
      <c r="AF352" s="148"/>
      <c r="AG352" s="148" t="s">
        <v>502</v>
      </c>
      <c r="AH352" s="148"/>
      <c r="AI352" s="148"/>
      <c r="AJ352" s="148"/>
      <c r="AK352" s="148"/>
      <c r="AL352" s="148"/>
      <c r="AM352" s="148"/>
      <c r="AN352" s="148"/>
      <c r="AO352" s="148"/>
      <c r="AP352" s="148"/>
      <c r="AQ352" s="148"/>
      <c r="AR352" s="148"/>
      <c r="AS352" s="148"/>
      <c r="AT352" s="148"/>
      <c r="AU352" s="148"/>
      <c r="AV352" s="148"/>
      <c r="AW352" s="148"/>
      <c r="AX352" s="148"/>
      <c r="AY352" s="148"/>
      <c r="AZ352" s="148"/>
      <c r="BA352" s="148"/>
      <c r="BB352" s="148"/>
      <c r="BC352" s="148"/>
      <c r="BD352" s="148"/>
      <c r="BE352" s="148"/>
      <c r="BF352" s="148"/>
      <c r="BG352" s="148"/>
      <c r="BH352" s="148"/>
    </row>
    <row r="353" spans="1:60" outlineLevel="1" x14ac:dyDescent="0.2">
      <c r="A353" s="177">
        <v>148</v>
      </c>
      <c r="B353" s="178" t="s">
        <v>698</v>
      </c>
      <c r="C353" s="187" t="s">
        <v>699</v>
      </c>
      <c r="D353" s="179" t="s">
        <v>264</v>
      </c>
      <c r="E353" s="180">
        <v>2.7</v>
      </c>
      <c r="F353" s="181"/>
      <c r="G353" s="182">
        <f t="shared" si="21"/>
        <v>0</v>
      </c>
      <c r="H353" s="181"/>
      <c r="I353" s="182">
        <f t="shared" si="22"/>
        <v>0</v>
      </c>
      <c r="J353" s="181"/>
      <c r="K353" s="182">
        <f t="shared" si="23"/>
        <v>0</v>
      </c>
      <c r="L353" s="182">
        <v>21</v>
      </c>
      <c r="M353" s="182">
        <f t="shared" si="24"/>
        <v>0</v>
      </c>
      <c r="N353" s="180">
        <v>1.0999999999999999E-2</v>
      </c>
      <c r="O353" s="180">
        <f t="shared" si="25"/>
        <v>0.03</v>
      </c>
      <c r="P353" s="180">
        <v>0</v>
      </c>
      <c r="Q353" s="180">
        <f t="shared" si="26"/>
        <v>0</v>
      </c>
      <c r="R353" s="182"/>
      <c r="S353" s="182" t="s">
        <v>320</v>
      </c>
      <c r="T353" s="183" t="s">
        <v>219</v>
      </c>
      <c r="U353" s="158">
        <v>0</v>
      </c>
      <c r="V353" s="158">
        <f t="shared" si="27"/>
        <v>0</v>
      </c>
      <c r="W353" s="158"/>
      <c r="X353" s="158" t="s">
        <v>501</v>
      </c>
      <c r="Y353" s="158" t="s">
        <v>221</v>
      </c>
      <c r="Z353" s="148"/>
      <c r="AA353" s="148"/>
      <c r="AB353" s="148"/>
      <c r="AC353" s="148"/>
      <c r="AD353" s="148"/>
      <c r="AE353" s="148"/>
      <c r="AF353" s="148"/>
      <c r="AG353" s="148" t="s">
        <v>502</v>
      </c>
      <c r="AH353" s="148"/>
      <c r="AI353" s="148"/>
      <c r="AJ353" s="148"/>
      <c r="AK353" s="148"/>
      <c r="AL353" s="148"/>
      <c r="AM353" s="148"/>
      <c r="AN353" s="148"/>
      <c r="AO353" s="148"/>
      <c r="AP353" s="148"/>
      <c r="AQ353" s="148"/>
      <c r="AR353" s="148"/>
      <c r="AS353" s="148"/>
      <c r="AT353" s="148"/>
      <c r="AU353" s="148"/>
      <c r="AV353" s="148"/>
      <c r="AW353" s="148"/>
      <c r="AX353" s="148"/>
      <c r="AY353" s="148"/>
      <c r="AZ353" s="148"/>
      <c r="BA353" s="148"/>
      <c r="BB353" s="148"/>
      <c r="BC353" s="148"/>
      <c r="BD353" s="148"/>
      <c r="BE353" s="148"/>
      <c r="BF353" s="148"/>
      <c r="BG353" s="148"/>
      <c r="BH353" s="148"/>
    </row>
    <row r="354" spans="1:60" outlineLevel="1" x14ac:dyDescent="0.2">
      <c r="A354" s="169">
        <v>149</v>
      </c>
      <c r="B354" s="170" t="s">
        <v>700</v>
      </c>
      <c r="C354" s="185" t="s">
        <v>701</v>
      </c>
      <c r="D354" s="171" t="s">
        <v>0</v>
      </c>
      <c r="E354" s="172">
        <v>2279</v>
      </c>
      <c r="F354" s="173"/>
      <c r="G354" s="174">
        <f t="shared" si="21"/>
        <v>0</v>
      </c>
      <c r="H354" s="173"/>
      <c r="I354" s="174">
        <f t="shared" si="22"/>
        <v>0</v>
      </c>
      <c r="J354" s="173"/>
      <c r="K354" s="174">
        <f t="shared" si="23"/>
        <v>0</v>
      </c>
      <c r="L354" s="174">
        <v>21</v>
      </c>
      <c r="M354" s="174">
        <f t="shared" si="24"/>
        <v>0</v>
      </c>
      <c r="N354" s="172">
        <v>0</v>
      </c>
      <c r="O354" s="172">
        <f t="shared" si="25"/>
        <v>0</v>
      </c>
      <c r="P354" s="172">
        <v>0</v>
      </c>
      <c r="Q354" s="172">
        <f t="shared" si="26"/>
        <v>0</v>
      </c>
      <c r="R354" s="174" t="s">
        <v>672</v>
      </c>
      <c r="S354" s="174" t="s">
        <v>218</v>
      </c>
      <c r="T354" s="175" t="s">
        <v>219</v>
      </c>
      <c r="U354" s="158">
        <v>0</v>
      </c>
      <c r="V354" s="158">
        <f t="shared" si="27"/>
        <v>0</v>
      </c>
      <c r="W354" s="158"/>
      <c r="X354" s="158" t="s">
        <v>230</v>
      </c>
      <c r="Y354" s="158" t="s">
        <v>221</v>
      </c>
      <c r="Z354" s="148"/>
      <c r="AA354" s="148"/>
      <c r="AB354" s="148"/>
      <c r="AC354" s="148"/>
      <c r="AD354" s="148"/>
      <c r="AE354" s="148"/>
      <c r="AF354" s="148"/>
      <c r="AG354" s="148" t="s">
        <v>231</v>
      </c>
      <c r="AH354" s="148"/>
      <c r="AI354" s="148"/>
      <c r="AJ354" s="148"/>
      <c r="AK354" s="148"/>
      <c r="AL354" s="148"/>
      <c r="AM354" s="148"/>
      <c r="AN354" s="148"/>
      <c r="AO354" s="148"/>
      <c r="AP354" s="148"/>
      <c r="AQ354" s="148"/>
      <c r="AR354" s="148"/>
      <c r="AS354" s="148"/>
      <c r="AT354" s="148"/>
      <c r="AU354" s="148"/>
      <c r="AV354" s="148"/>
      <c r="AW354" s="148"/>
      <c r="AX354" s="148"/>
      <c r="AY354" s="148"/>
      <c r="AZ354" s="148"/>
      <c r="BA354" s="148"/>
      <c r="BB354" s="148"/>
      <c r="BC354" s="148"/>
      <c r="BD354" s="148"/>
      <c r="BE354" s="148"/>
      <c r="BF354" s="148"/>
      <c r="BG354" s="148"/>
      <c r="BH354" s="148"/>
    </row>
    <row r="355" spans="1:60" outlineLevel="2" x14ac:dyDescent="0.2">
      <c r="A355" s="155"/>
      <c r="B355" s="156"/>
      <c r="C355" s="248" t="s">
        <v>648</v>
      </c>
      <c r="D355" s="249"/>
      <c r="E355" s="249"/>
      <c r="F355" s="249"/>
      <c r="G355" s="249"/>
      <c r="H355" s="158"/>
      <c r="I355" s="158"/>
      <c r="J355" s="158"/>
      <c r="K355" s="158"/>
      <c r="L355" s="158"/>
      <c r="M355" s="158"/>
      <c r="N355" s="157"/>
      <c r="O355" s="157"/>
      <c r="P355" s="157"/>
      <c r="Q355" s="157"/>
      <c r="R355" s="158"/>
      <c r="S355" s="158"/>
      <c r="T355" s="158"/>
      <c r="U355" s="158"/>
      <c r="V355" s="158"/>
      <c r="W355" s="158"/>
      <c r="X355" s="158"/>
      <c r="Y355" s="158"/>
      <c r="Z355" s="148"/>
      <c r="AA355" s="148"/>
      <c r="AB355" s="148"/>
      <c r="AC355" s="148"/>
      <c r="AD355" s="148"/>
      <c r="AE355" s="148"/>
      <c r="AF355" s="148"/>
      <c r="AG355" s="148" t="s">
        <v>224</v>
      </c>
      <c r="AH355" s="148"/>
      <c r="AI355" s="148"/>
      <c r="AJ355" s="148"/>
      <c r="AK355" s="148"/>
      <c r="AL355" s="148"/>
      <c r="AM355" s="148"/>
      <c r="AN355" s="148"/>
      <c r="AO355" s="148"/>
      <c r="AP355" s="148"/>
      <c r="AQ355" s="148"/>
      <c r="AR355" s="148"/>
      <c r="AS355" s="148"/>
      <c r="AT355" s="148"/>
      <c r="AU355" s="148"/>
      <c r="AV355" s="148"/>
      <c r="AW355" s="148"/>
      <c r="AX355" s="148"/>
      <c r="AY355" s="148"/>
      <c r="AZ355" s="148"/>
      <c r="BA355" s="148"/>
      <c r="BB355" s="148"/>
      <c r="BC355" s="148"/>
      <c r="BD355" s="148"/>
      <c r="BE355" s="148"/>
      <c r="BF355" s="148"/>
      <c r="BG355" s="148"/>
      <c r="BH355" s="148"/>
    </row>
    <row r="356" spans="1:60" x14ac:dyDescent="0.2">
      <c r="A356" s="162" t="s">
        <v>212</v>
      </c>
      <c r="B356" s="163" t="s">
        <v>167</v>
      </c>
      <c r="C356" s="184" t="s">
        <v>168</v>
      </c>
      <c r="D356" s="164"/>
      <c r="E356" s="165"/>
      <c r="F356" s="166"/>
      <c r="G356" s="166">
        <f>SUMIF(AG357:AG362,"&lt;&gt;NOR",G357:G362)</f>
        <v>0</v>
      </c>
      <c r="H356" s="166"/>
      <c r="I356" s="166">
        <f>SUM(I357:I362)</f>
        <v>0</v>
      </c>
      <c r="J356" s="166"/>
      <c r="K356" s="166">
        <f>SUM(K357:K362)</f>
        <v>0</v>
      </c>
      <c r="L356" s="166"/>
      <c r="M356" s="166">
        <f>SUM(M357:M362)</f>
        <v>0</v>
      </c>
      <c r="N356" s="165"/>
      <c r="O356" s="165">
        <f>SUM(O357:O362)</f>
        <v>0</v>
      </c>
      <c r="P356" s="165"/>
      <c r="Q356" s="165">
        <f>SUM(Q357:Q362)</f>
        <v>0.03</v>
      </c>
      <c r="R356" s="166"/>
      <c r="S356" s="166"/>
      <c r="T356" s="167"/>
      <c r="U356" s="161"/>
      <c r="V356" s="161">
        <f>SUM(V357:V362)</f>
        <v>22.589999999999996</v>
      </c>
      <c r="W356" s="161"/>
      <c r="X356" s="161"/>
      <c r="Y356" s="161"/>
      <c r="AG356" t="s">
        <v>213</v>
      </c>
    </row>
    <row r="357" spans="1:60" outlineLevel="1" x14ac:dyDescent="0.2">
      <c r="A357" s="177">
        <v>150</v>
      </c>
      <c r="B357" s="178" t="s">
        <v>702</v>
      </c>
      <c r="C357" s="187" t="s">
        <v>703</v>
      </c>
      <c r="D357" s="179" t="s">
        <v>276</v>
      </c>
      <c r="E357" s="180">
        <v>14.25</v>
      </c>
      <c r="F357" s="181"/>
      <c r="G357" s="182">
        <f>ROUND(E357*F357,2)</f>
        <v>0</v>
      </c>
      <c r="H357" s="181"/>
      <c r="I357" s="182">
        <f>ROUND(E357*H357,2)</f>
        <v>0</v>
      </c>
      <c r="J357" s="181"/>
      <c r="K357" s="182">
        <f>ROUND(E357*J357,2)</f>
        <v>0</v>
      </c>
      <c r="L357" s="182">
        <v>21</v>
      </c>
      <c r="M357" s="182">
        <f>G357*(1+L357/100)</f>
        <v>0</v>
      </c>
      <c r="N357" s="180">
        <v>6.0000000000000002E-5</v>
      </c>
      <c r="O357" s="180">
        <f>ROUND(E357*N357,2)</f>
        <v>0</v>
      </c>
      <c r="P357" s="180">
        <v>0</v>
      </c>
      <c r="Q357" s="180">
        <f>ROUND(E357*P357,2)</f>
        <v>0</v>
      </c>
      <c r="R357" s="182"/>
      <c r="S357" s="182" t="s">
        <v>320</v>
      </c>
      <c r="T357" s="183" t="s">
        <v>219</v>
      </c>
      <c r="U357" s="158">
        <v>0.19</v>
      </c>
      <c r="V357" s="158">
        <f>ROUND(E357*U357,2)</f>
        <v>2.71</v>
      </c>
      <c r="W357" s="158"/>
      <c r="X357" s="158" t="s">
        <v>230</v>
      </c>
      <c r="Y357" s="158" t="s">
        <v>221</v>
      </c>
      <c r="Z357" s="148"/>
      <c r="AA357" s="148"/>
      <c r="AB357" s="148"/>
      <c r="AC357" s="148"/>
      <c r="AD357" s="148"/>
      <c r="AE357" s="148"/>
      <c r="AF357" s="148"/>
      <c r="AG357" s="148" t="s">
        <v>231</v>
      </c>
      <c r="AH357" s="148"/>
      <c r="AI357" s="148"/>
      <c r="AJ357" s="148"/>
      <c r="AK357" s="148"/>
      <c r="AL357" s="148"/>
      <c r="AM357" s="148"/>
      <c r="AN357" s="148"/>
      <c r="AO357" s="148"/>
      <c r="AP357" s="148"/>
      <c r="AQ357" s="148"/>
      <c r="AR357" s="148"/>
      <c r="AS357" s="148"/>
      <c r="AT357" s="148"/>
      <c r="AU357" s="148"/>
      <c r="AV357" s="148"/>
      <c r="AW357" s="148"/>
      <c r="AX357" s="148"/>
      <c r="AY357" s="148"/>
      <c r="AZ357" s="148"/>
      <c r="BA357" s="148"/>
      <c r="BB357" s="148"/>
      <c r="BC357" s="148"/>
      <c r="BD357" s="148"/>
      <c r="BE357" s="148"/>
      <c r="BF357" s="148"/>
      <c r="BG357" s="148"/>
      <c r="BH357" s="148"/>
    </row>
    <row r="358" spans="1:60" outlineLevel="1" x14ac:dyDescent="0.2">
      <c r="A358" s="177">
        <v>151</v>
      </c>
      <c r="B358" s="178" t="s">
        <v>704</v>
      </c>
      <c r="C358" s="187" t="s">
        <v>705</v>
      </c>
      <c r="D358" s="179" t="s">
        <v>264</v>
      </c>
      <c r="E358" s="180">
        <v>14.85</v>
      </c>
      <c r="F358" s="181"/>
      <c r="G358" s="182">
        <f>ROUND(E358*F358,2)</f>
        <v>0</v>
      </c>
      <c r="H358" s="181"/>
      <c r="I358" s="182">
        <f>ROUND(E358*H358,2)</f>
        <v>0</v>
      </c>
      <c r="J358" s="181"/>
      <c r="K358" s="182">
        <f>ROUND(E358*J358,2)</f>
        <v>0</v>
      </c>
      <c r="L358" s="182">
        <v>21</v>
      </c>
      <c r="M358" s="182">
        <f>G358*(1+L358/100)</f>
        <v>0</v>
      </c>
      <c r="N358" s="180">
        <v>5.0000000000000002E-5</v>
      </c>
      <c r="O358" s="180">
        <f>ROUND(E358*N358,2)</f>
        <v>0</v>
      </c>
      <c r="P358" s="180">
        <v>0</v>
      </c>
      <c r="Q358" s="180">
        <f>ROUND(E358*P358,2)</f>
        <v>0</v>
      </c>
      <c r="R358" s="182"/>
      <c r="S358" s="182" t="s">
        <v>320</v>
      </c>
      <c r="T358" s="183" t="s">
        <v>219</v>
      </c>
      <c r="U358" s="158">
        <v>0.72</v>
      </c>
      <c r="V358" s="158">
        <f>ROUND(E358*U358,2)</f>
        <v>10.69</v>
      </c>
      <c r="W358" s="158"/>
      <c r="X358" s="158" t="s">
        <v>230</v>
      </c>
      <c r="Y358" s="158" t="s">
        <v>221</v>
      </c>
      <c r="Z358" s="148"/>
      <c r="AA358" s="148"/>
      <c r="AB358" s="148"/>
      <c r="AC358" s="148"/>
      <c r="AD358" s="148"/>
      <c r="AE358" s="148"/>
      <c r="AF358" s="148"/>
      <c r="AG358" s="148" t="s">
        <v>231</v>
      </c>
      <c r="AH358" s="148"/>
      <c r="AI358" s="148"/>
      <c r="AJ358" s="148"/>
      <c r="AK358" s="148"/>
      <c r="AL358" s="148"/>
      <c r="AM358" s="148"/>
      <c r="AN358" s="148"/>
      <c r="AO358" s="148"/>
      <c r="AP358" s="148"/>
      <c r="AQ358" s="148"/>
      <c r="AR358" s="148"/>
      <c r="AS358" s="148"/>
      <c r="AT358" s="148"/>
      <c r="AU358" s="148"/>
      <c r="AV358" s="148"/>
      <c r="AW358" s="148"/>
      <c r="AX358" s="148"/>
      <c r="AY358" s="148"/>
      <c r="AZ358" s="148"/>
      <c r="BA358" s="148"/>
      <c r="BB358" s="148"/>
      <c r="BC358" s="148"/>
      <c r="BD358" s="148"/>
      <c r="BE358" s="148"/>
      <c r="BF358" s="148"/>
      <c r="BG358" s="148"/>
      <c r="BH358" s="148"/>
    </row>
    <row r="359" spans="1:60" outlineLevel="1" x14ac:dyDescent="0.2">
      <c r="A359" s="177">
        <v>152</v>
      </c>
      <c r="B359" s="178" t="s">
        <v>706</v>
      </c>
      <c r="C359" s="187" t="s">
        <v>707</v>
      </c>
      <c r="D359" s="179" t="s">
        <v>341</v>
      </c>
      <c r="E359" s="180">
        <v>1</v>
      </c>
      <c r="F359" s="181"/>
      <c r="G359" s="182">
        <f>ROUND(E359*F359,2)</f>
        <v>0</v>
      </c>
      <c r="H359" s="181"/>
      <c r="I359" s="182">
        <f>ROUND(E359*H359,2)</f>
        <v>0</v>
      </c>
      <c r="J359" s="181"/>
      <c r="K359" s="182">
        <f>ROUND(E359*J359,2)</f>
        <v>0</v>
      </c>
      <c r="L359" s="182">
        <v>21</v>
      </c>
      <c r="M359" s="182">
        <f>G359*(1+L359/100)</f>
        <v>0</v>
      </c>
      <c r="N359" s="180">
        <v>0</v>
      </c>
      <c r="O359" s="180">
        <f>ROUND(E359*N359,2)</f>
        <v>0</v>
      </c>
      <c r="P359" s="180">
        <v>0</v>
      </c>
      <c r="Q359" s="180">
        <f>ROUND(E359*P359,2)</f>
        <v>0</v>
      </c>
      <c r="R359" s="182"/>
      <c r="S359" s="182" t="s">
        <v>320</v>
      </c>
      <c r="T359" s="183" t="s">
        <v>219</v>
      </c>
      <c r="U359" s="158">
        <v>8.0079999999999991</v>
      </c>
      <c r="V359" s="158">
        <f>ROUND(E359*U359,2)</f>
        <v>8.01</v>
      </c>
      <c r="W359" s="158"/>
      <c r="X359" s="158" t="s">
        <v>230</v>
      </c>
      <c r="Y359" s="158" t="s">
        <v>221</v>
      </c>
      <c r="Z359" s="148"/>
      <c r="AA359" s="148"/>
      <c r="AB359" s="148"/>
      <c r="AC359" s="148"/>
      <c r="AD359" s="148"/>
      <c r="AE359" s="148"/>
      <c r="AF359" s="148"/>
      <c r="AG359" s="148" t="s">
        <v>231</v>
      </c>
      <c r="AH359" s="148"/>
      <c r="AI359" s="148"/>
      <c r="AJ359" s="148"/>
      <c r="AK359" s="148"/>
      <c r="AL359" s="148"/>
      <c r="AM359" s="148"/>
      <c r="AN359" s="148"/>
      <c r="AO359" s="148"/>
      <c r="AP359" s="148"/>
      <c r="AQ359" s="148"/>
      <c r="AR359" s="148"/>
      <c r="AS359" s="148"/>
      <c r="AT359" s="148"/>
      <c r="AU359" s="148"/>
      <c r="AV359" s="148"/>
      <c r="AW359" s="148"/>
      <c r="AX359" s="148"/>
      <c r="AY359" s="148"/>
      <c r="AZ359" s="148"/>
      <c r="BA359" s="148"/>
      <c r="BB359" s="148"/>
      <c r="BC359" s="148"/>
      <c r="BD359" s="148"/>
      <c r="BE359" s="148"/>
      <c r="BF359" s="148"/>
      <c r="BG359" s="148"/>
      <c r="BH359" s="148"/>
    </row>
    <row r="360" spans="1:60" outlineLevel="1" x14ac:dyDescent="0.2">
      <c r="A360" s="177">
        <v>153</v>
      </c>
      <c r="B360" s="178" t="s">
        <v>708</v>
      </c>
      <c r="C360" s="187" t="s">
        <v>709</v>
      </c>
      <c r="D360" s="179" t="s">
        <v>264</v>
      </c>
      <c r="E360" s="180">
        <v>28.8</v>
      </c>
      <c r="F360" s="181"/>
      <c r="G360" s="182">
        <f>ROUND(E360*F360,2)</f>
        <v>0</v>
      </c>
      <c r="H360" s="181"/>
      <c r="I360" s="182">
        <f>ROUND(E360*H360,2)</f>
        <v>0</v>
      </c>
      <c r="J360" s="181"/>
      <c r="K360" s="182">
        <f>ROUND(E360*J360,2)</f>
        <v>0</v>
      </c>
      <c r="L360" s="182">
        <v>21</v>
      </c>
      <c r="M360" s="182">
        <f>G360*(1+L360/100)</f>
        <v>0</v>
      </c>
      <c r="N360" s="180">
        <v>5.0000000000000002E-5</v>
      </c>
      <c r="O360" s="180">
        <f>ROUND(E360*N360,2)</f>
        <v>0</v>
      </c>
      <c r="P360" s="180">
        <v>1E-3</v>
      </c>
      <c r="Q360" s="180">
        <f>ROUND(E360*P360,2)</f>
        <v>0.03</v>
      </c>
      <c r="R360" s="182"/>
      <c r="S360" s="182" t="s">
        <v>320</v>
      </c>
      <c r="T360" s="183" t="s">
        <v>219</v>
      </c>
      <c r="U360" s="158">
        <v>4.1000000000000002E-2</v>
      </c>
      <c r="V360" s="158">
        <f>ROUND(E360*U360,2)</f>
        <v>1.18</v>
      </c>
      <c r="W360" s="158"/>
      <c r="X360" s="158" t="s">
        <v>230</v>
      </c>
      <c r="Y360" s="158" t="s">
        <v>221</v>
      </c>
      <c r="Z360" s="148"/>
      <c r="AA360" s="148"/>
      <c r="AB360" s="148"/>
      <c r="AC360" s="148"/>
      <c r="AD360" s="148"/>
      <c r="AE360" s="148"/>
      <c r="AF360" s="148"/>
      <c r="AG360" s="148" t="s">
        <v>231</v>
      </c>
      <c r="AH360" s="148"/>
      <c r="AI360" s="148"/>
      <c r="AJ360" s="148"/>
      <c r="AK360" s="148"/>
      <c r="AL360" s="148"/>
      <c r="AM360" s="148"/>
      <c r="AN360" s="148"/>
      <c r="AO360" s="148"/>
      <c r="AP360" s="148"/>
      <c r="AQ360" s="148"/>
      <c r="AR360" s="148"/>
      <c r="AS360" s="148"/>
      <c r="AT360" s="148"/>
      <c r="AU360" s="148"/>
      <c r="AV360" s="148"/>
      <c r="AW360" s="148"/>
      <c r="AX360" s="148"/>
      <c r="AY360" s="148"/>
      <c r="AZ360" s="148"/>
      <c r="BA360" s="148"/>
      <c r="BB360" s="148"/>
      <c r="BC360" s="148"/>
      <c r="BD360" s="148"/>
      <c r="BE360" s="148"/>
      <c r="BF360" s="148"/>
      <c r="BG360" s="148"/>
      <c r="BH360" s="148"/>
    </row>
    <row r="361" spans="1:60" outlineLevel="1" x14ac:dyDescent="0.2">
      <c r="A361" s="169">
        <v>154</v>
      </c>
      <c r="B361" s="170" t="s">
        <v>710</v>
      </c>
      <c r="C361" s="185" t="s">
        <v>711</v>
      </c>
      <c r="D361" s="171" t="s">
        <v>0</v>
      </c>
      <c r="E361" s="172">
        <v>3883</v>
      </c>
      <c r="F361" s="173"/>
      <c r="G361" s="174">
        <f>ROUND(E361*F361,2)</f>
        <v>0</v>
      </c>
      <c r="H361" s="173"/>
      <c r="I361" s="174">
        <f>ROUND(E361*H361,2)</f>
        <v>0</v>
      </c>
      <c r="J361" s="173"/>
      <c r="K361" s="174">
        <f>ROUND(E361*J361,2)</f>
        <v>0</v>
      </c>
      <c r="L361" s="174">
        <v>21</v>
      </c>
      <c r="M361" s="174">
        <f>G361*(1+L361/100)</f>
        <v>0</v>
      </c>
      <c r="N361" s="172">
        <v>0</v>
      </c>
      <c r="O361" s="172">
        <f>ROUND(E361*N361,2)</f>
        <v>0</v>
      </c>
      <c r="P361" s="172">
        <v>0</v>
      </c>
      <c r="Q361" s="172">
        <f>ROUND(E361*P361,2)</f>
        <v>0</v>
      </c>
      <c r="R361" s="174" t="s">
        <v>712</v>
      </c>
      <c r="S361" s="174" t="s">
        <v>218</v>
      </c>
      <c r="T361" s="175" t="s">
        <v>219</v>
      </c>
      <c r="U361" s="158">
        <v>0</v>
      </c>
      <c r="V361" s="158">
        <f>ROUND(E361*U361,2)</f>
        <v>0</v>
      </c>
      <c r="W361" s="158"/>
      <c r="X361" s="158" t="s">
        <v>230</v>
      </c>
      <c r="Y361" s="158" t="s">
        <v>221</v>
      </c>
      <c r="Z361" s="148"/>
      <c r="AA361" s="148"/>
      <c r="AB361" s="148"/>
      <c r="AC361" s="148"/>
      <c r="AD361" s="148"/>
      <c r="AE361" s="148"/>
      <c r="AF361" s="148"/>
      <c r="AG361" s="148" t="s">
        <v>231</v>
      </c>
      <c r="AH361" s="148"/>
      <c r="AI361" s="148"/>
      <c r="AJ361" s="148"/>
      <c r="AK361" s="148"/>
      <c r="AL361" s="148"/>
      <c r="AM361" s="148"/>
      <c r="AN361" s="148"/>
      <c r="AO361" s="148"/>
      <c r="AP361" s="148"/>
      <c r="AQ361" s="148"/>
      <c r="AR361" s="148"/>
      <c r="AS361" s="148"/>
      <c r="AT361" s="148"/>
      <c r="AU361" s="148"/>
      <c r="AV361" s="148"/>
      <c r="AW361" s="148"/>
      <c r="AX361" s="148"/>
      <c r="AY361" s="148"/>
      <c r="AZ361" s="148"/>
      <c r="BA361" s="148"/>
      <c r="BB361" s="148"/>
      <c r="BC361" s="148"/>
      <c r="BD361" s="148"/>
      <c r="BE361" s="148"/>
      <c r="BF361" s="148"/>
      <c r="BG361" s="148"/>
      <c r="BH361" s="148"/>
    </row>
    <row r="362" spans="1:60" outlineLevel="2" x14ac:dyDescent="0.2">
      <c r="A362" s="155"/>
      <c r="B362" s="156"/>
      <c r="C362" s="248" t="s">
        <v>648</v>
      </c>
      <c r="D362" s="249"/>
      <c r="E362" s="249"/>
      <c r="F362" s="249"/>
      <c r="G362" s="249"/>
      <c r="H362" s="158"/>
      <c r="I362" s="158"/>
      <c r="J362" s="158"/>
      <c r="K362" s="158"/>
      <c r="L362" s="158"/>
      <c r="M362" s="158"/>
      <c r="N362" s="157"/>
      <c r="O362" s="157"/>
      <c r="P362" s="157"/>
      <c r="Q362" s="157"/>
      <c r="R362" s="158"/>
      <c r="S362" s="158"/>
      <c r="T362" s="158"/>
      <c r="U362" s="158"/>
      <c r="V362" s="158"/>
      <c r="W362" s="158"/>
      <c r="X362" s="158"/>
      <c r="Y362" s="158"/>
      <c r="Z362" s="148"/>
      <c r="AA362" s="148"/>
      <c r="AB362" s="148"/>
      <c r="AC362" s="148"/>
      <c r="AD362" s="148"/>
      <c r="AE362" s="148"/>
      <c r="AF362" s="148"/>
      <c r="AG362" s="148" t="s">
        <v>224</v>
      </c>
      <c r="AH362" s="148"/>
      <c r="AI362" s="148"/>
      <c r="AJ362" s="148"/>
      <c r="AK362" s="148"/>
      <c r="AL362" s="148"/>
      <c r="AM362" s="148"/>
      <c r="AN362" s="148"/>
      <c r="AO362" s="148"/>
      <c r="AP362" s="148"/>
      <c r="AQ362" s="148"/>
      <c r="AR362" s="148"/>
      <c r="AS362" s="148"/>
      <c r="AT362" s="148"/>
      <c r="AU362" s="148"/>
      <c r="AV362" s="148"/>
      <c r="AW362" s="148"/>
      <c r="AX362" s="148"/>
      <c r="AY362" s="148"/>
      <c r="AZ362" s="148"/>
      <c r="BA362" s="148"/>
      <c r="BB362" s="148"/>
      <c r="BC362" s="148"/>
      <c r="BD362" s="148"/>
      <c r="BE362" s="148"/>
      <c r="BF362" s="148"/>
      <c r="BG362" s="148"/>
      <c r="BH362" s="148"/>
    </row>
    <row r="363" spans="1:60" x14ac:dyDescent="0.2">
      <c r="A363" s="162" t="s">
        <v>212</v>
      </c>
      <c r="B363" s="163" t="s">
        <v>169</v>
      </c>
      <c r="C363" s="184" t="s">
        <v>170</v>
      </c>
      <c r="D363" s="164"/>
      <c r="E363" s="165"/>
      <c r="F363" s="166"/>
      <c r="G363" s="166">
        <f>SUMIF(AG364:AG373,"&lt;&gt;NOR",G364:G373)</f>
        <v>0</v>
      </c>
      <c r="H363" s="166"/>
      <c r="I363" s="166">
        <f>SUM(I364:I373)</f>
        <v>0</v>
      </c>
      <c r="J363" s="166"/>
      <c r="K363" s="166">
        <f>SUM(K364:K373)</f>
        <v>0</v>
      </c>
      <c r="L363" s="166"/>
      <c r="M363" s="166">
        <f>SUM(M364:M373)</f>
        <v>0</v>
      </c>
      <c r="N363" s="165"/>
      <c r="O363" s="165">
        <f>SUM(O364:O373)</f>
        <v>25.52</v>
      </c>
      <c r="P363" s="165"/>
      <c r="Q363" s="165">
        <f>SUM(Q364:Q373)</f>
        <v>0</v>
      </c>
      <c r="R363" s="166"/>
      <c r="S363" s="166"/>
      <c r="T363" s="167"/>
      <c r="U363" s="161"/>
      <c r="V363" s="161">
        <f>SUM(V364:V373)</f>
        <v>1272.6300000000001</v>
      </c>
      <c r="W363" s="161"/>
      <c r="X363" s="161"/>
      <c r="Y363" s="161"/>
      <c r="AG363" t="s">
        <v>213</v>
      </c>
    </row>
    <row r="364" spans="1:60" outlineLevel="1" x14ac:dyDescent="0.2">
      <c r="A364" s="177">
        <v>155</v>
      </c>
      <c r="B364" s="178" t="s">
        <v>713</v>
      </c>
      <c r="C364" s="187" t="s">
        <v>714</v>
      </c>
      <c r="D364" s="179" t="s">
        <v>264</v>
      </c>
      <c r="E364" s="180">
        <v>222</v>
      </c>
      <c r="F364" s="181"/>
      <c r="G364" s="182">
        <f>ROUND(E364*F364,2)</f>
        <v>0</v>
      </c>
      <c r="H364" s="181"/>
      <c r="I364" s="182">
        <f>ROUND(E364*H364,2)</f>
        <v>0</v>
      </c>
      <c r="J364" s="181"/>
      <c r="K364" s="182">
        <f>ROUND(E364*J364,2)</f>
        <v>0</v>
      </c>
      <c r="L364" s="182">
        <v>21</v>
      </c>
      <c r="M364" s="182">
        <f>G364*(1+L364/100)</f>
        <v>0</v>
      </c>
      <c r="N364" s="180">
        <v>1.018E-2</v>
      </c>
      <c r="O364" s="180">
        <f>ROUND(E364*N364,2)</f>
        <v>2.2599999999999998</v>
      </c>
      <c r="P364" s="180">
        <v>0</v>
      </c>
      <c r="Q364" s="180">
        <f>ROUND(E364*P364,2)</f>
        <v>0</v>
      </c>
      <c r="R364" s="182"/>
      <c r="S364" s="182" t="s">
        <v>320</v>
      </c>
      <c r="T364" s="183" t="s">
        <v>219</v>
      </c>
      <c r="U364" s="158">
        <v>0.31788</v>
      </c>
      <c r="V364" s="158">
        <f>ROUND(E364*U364,2)</f>
        <v>70.569999999999993</v>
      </c>
      <c r="W364" s="158"/>
      <c r="X364" s="158" t="s">
        <v>220</v>
      </c>
      <c r="Y364" s="158" t="s">
        <v>221</v>
      </c>
      <c r="Z364" s="148"/>
      <c r="AA364" s="148"/>
      <c r="AB364" s="148"/>
      <c r="AC364" s="148"/>
      <c r="AD364" s="148"/>
      <c r="AE364" s="148"/>
      <c r="AF364" s="148"/>
      <c r="AG364" s="148" t="s">
        <v>222</v>
      </c>
      <c r="AH364" s="148"/>
      <c r="AI364" s="148"/>
      <c r="AJ364" s="148"/>
      <c r="AK364" s="148"/>
      <c r="AL364" s="148"/>
      <c r="AM364" s="148"/>
      <c r="AN364" s="148"/>
      <c r="AO364" s="148"/>
      <c r="AP364" s="148"/>
      <c r="AQ364" s="148"/>
      <c r="AR364" s="148"/>
      <c r="AS364" s="148"/>
      <c r="AT364" s="148"/>
      <c r="AU364" s="148"/>
      <c r="AV364" s="148"/>
      <c r="AW364" s="148"/>
      <c r="AX364" s="148"/>
      <c r="AY364" s="148"/>
      <c r="AZ364" s="148"/>
      <c r="BA364" s="148"/>
      <c r="BB364" s="148"/>
      <c r="BC364" s="148"/>
      <c r="BD364" s="148"/>
      <c r="BE364" s="148"/>
      <c r="BF364" s="148"/>
      <c r="BG364" s="148"/>
      <c r="BH364" s="148"/>
    </row>
    <row r="365" spans="1:60" ht="22.5" outlineLevel="1" x14ac:dyDescent="0.2">
      <c r="A365" s="177">
        <v>156</v>
      </c>
      <c r="B365" s="178" t="s">
        <v>715</v>
      </c>
      <c r="C365" s="187" t="s">
        <v>716</v>
      </c>
      <c r="D365" s="179" t="s">
        <v>276</v>
      </c>
      <c r="E365" s="180">
        <v>476.1</v>
      </c>
      <c r="F365" s="181"/>
      <c r="G365" s="182">
        <f>ROUND(E365*F365,2)</f>
        <v>0</v>
      </c>
      <c r="H365" s="181"/>
      <c r="I365" s="182">
        <f>ROUND(E365*H365,2)</f>
        <v>0</v>
      </c>
      <c r="J365" s="181"/>
      <c r="K365" s="182">
        <f>ROUND(E365*J365,2)</f>
        <v>0</v>
      </c>
      <c r="L365" s="182">
        <v>21</v>
      </c>
      <c r="M365" s="182">
        <f>G365*(1+L365/100)</f>
        <v>0</v>
      </c>
      <c r="N365" s="180">
        <v>3.0500000000000002E-3</v>
      </c>
      <c r="O365" s="180">
        <f>ROUND(E365*N365,2)</f>
        <v>1.45</v>
      </c>
      <c r="P365" s="180">
        <v>0</v>
      </c>
      <c r="Q365" s="180">
        <f>ROUND(E365*P365,2)</f>
        <v>0</v>
      </c>
      <c r="R365" s="182" t="s">
        <v>717</v>
      </c>
      <c r="S365" s="182" t="s">
        <v>218</v>
      </c>
      <c r="T365" s="183" t="s">
        <v>219</v>
      </c>
      <c r="U365" s="158">
        <v>0.192</v>
      </c>
      <c r="V365" s="158">
        <f>ROUND(E365*U365,2)</f>
        <v>91.41</v>
      </c>
      <c r="W365" s="158"/>
      <c r="X365" s="158" t="s">
        <v>230</v>
      </c>
      <c r="Y365" s="158" t="s">
        <v>221</v>
      </c>
      <c r="Z365" s="148"/>
      <c r="AA365" s="148"/>
      <c r="AB365" s="148"/>
      <c r="AC365" s="148"/>
      <c r="AD365" s="148"/>
      <c r="AE365" s="148"/>
      <c r="AF365" s="148"/>
      <c r="AG365" s="148" t="s">
        <v>231</v>
      </c>
      <c r="AH365" s="148"/>
      <c r="AI365" s="148"/>
      <c r="AJ365" s="148"/>
      <c r="AK365" s="148"/>
      <c r="AL365" s="148"/>
      <c r="AM365" s="148"/>
      <c r="AN365" s="148"/>
      <c r="AO365" s="148"/>
      <c r="AP365" s="148"/>
      <c r="AQ365" s="148"/>
      <c r="AR365" s="148"/>
      <c r="AS365" s="148"/>
      <c r="AT365" s="148"/>
      <c r="AU365" s="148"/>
      <c r="AV365" s="148"/>
      <c r="AW365" s="148"/>
      <c r="AX365" s="148"/>
      <c r="AY365" s="148"/>
      <c r="AZ365" s="148"/>
      <c r="BA365" s="148"/>
      <c r="BB365" s="148"/>
      <c r="BC365" s="148"/>
      <c r="BD365" s="148"/>
      <c r="BE365" s="148"/>
      <c r="BF365" s="148"/>
      <c r="BG365" s="148"/>
      <c r="BH365" s="148"/>
    </row>
    <row r="366" spans="1:60" ht="33.75" outlineLevel="1" x14ac:dyDescent="0.2">
      <c r="A366" s="169">
        <v>157</v>
      </c>
      <c r="B366" s="170" t="s">
        <v>718</v>
      </c>
      <c r="C366" s="185" t="s">
        <v>719</v>
      </c>
      <c r="D366" s="171" t="s">
        <v>276</v>
      </c>
      <c r="E366" s="172">
        <v>50</v>
      </c>
      <c r="F366" s="173"/>
      <c r="G366" s="174">
        <f>ROUND(E366*F366,2)</f>
        <v>0</v>
      </c>
      <c r="H366" s="173"/>
      <c r="I366" s="174">
        <f>ROUND(E366*H366,2)</f>
        <v>0</v>
      </c>
      <c r="J366" s="173"/>
      <c r="K366" s="174">
        <f>ROUND(E366*J366,2)</f>
        <v>0</v>
      </c>
      <c r="L366" s="174">
        <v>21</v>
      </c>
      <c r="M366" s="174">
        <f>G366*(1+L366/100)</f>
        <v>0</v>
      </c>
      <c r="N366" s="172">
        <v>1.721E-2</v>
      </c>
      <c r="O366" s="172">
        <f>ROUND(E366*N366,2)</f>
        <v>0.86</v>
      </c>
      <c r="P366" s="172">
        <v>0</v>
      </c>
      <c r="Q366" s="172">
        <f>ROUND(E366*P366,2)</f>
        <v>0</v>
      </c>
      <c r="R366" s="174" t="s">
        <v>623</v>
      </c>
      <c r="S366" s="174" t="s">
        <v>218</v>
      </c>
      <c r="T366" s="175" t="s">
        <v>219</v>
      </c>
      <c r="U366" s="158">
        <v>1.0387299999999999</v>
      </c>
      <c r="V366" s="158">
        <f>ROUND(E366*U366,2)</f>
        <v>51.94</v>
      </c>
      <c r="W366" s="158"/>
      <c r="X366" s="158" t="s">
        <v>220</v>
      </c>
      <c r="Y366" s="158" t="s">
        <v>221</v>
      </c>
      <c r="Z366" s="148"/>
      <c r="AA366" s="148"/>
      <c r="AB366" s="148"/>
      <c r="AC366" s="148"/>
      <c r="AD366" s="148"/>
      <c r="AE366" s="148"/>
      <c r="AF366" s="148"/>
      <c r="AG366" s="148" t="s">
        <v>222</v>
      </c>
      <c r="AH366" s="148"/>
      <c r="AI366" s="148"/>
      <c r="AJ366" s="148"/>
      <c r="AK366" s="148"/>
      <c r="AL366" s="148"/>
      <c r="AM366" s="148"/>
      <c r="AN366" s="148"/>
      <c r="AO366" s="148"/>
      <c r="AP366" s="148"/>
      <c r="AQ366" s="148"/>
      <c r="AR366" s="148"/>
      <c r="AS366" s="148"/>
      <c r="AT366" s="148"/>
      <c r="AU366" s="148"/>
      <c r="AV366" s="148"/>
      <c r="AW366" s="148"/>
      <c r="AX366" s="148"/>
      <c r="AY366" s="148"/>
      <c r="AZ366" s="148"/>
      <c r="BA366" s="148"/>
      <c r="BB366" s="148"/>
      <c r="BC366" s="148"/>
      <c r="BD366" s="148"/>
      <c r="BE366" s="148"/>
      <c r="BF366" s="148"/>
      <c r="BG366" s="148"/>
      <c r="BH366" s="148"/>
    </row>
    <row r="367" spans="1:60" outlineLevel="2" x14ac:dyDescent="0.2">
      <c r="A367" s="155"/>
      <c r="B367" s="156"/>
      <c r="C367" s="248" t="s">
        <v>720</v>
      </c>
      <c r="D367" s="249"/>
      <c r="E367" s="249"/>
      <c r="F367" s="249"/>
      <c r="G367" s="249"/>
      <c r="H367" s="158"/>
      <c r="I367" s="158"/>
      <c r="J367" s="158"/>
      <c r="K367" s="158"/>
      <c r="L367" s="158"/>
      <c r="M367" s="158"/>
      <c r="N367" s="157"/>
      <c r="O367" s="157"/>
      <c r="P367" s="157"/>
      <c r="Q367" s="157"/>
      <c r="R367" s="158"/>
      <c r="S367" s="158"/>
      <c r="T367" s="158"/>
      <c r="U367" s="158"/>
      <c r="V367" s="158"/>
      <c r="W367" s="158"/>
      <c r="X367" s="158"/>
      <c r="Y367" s="158"/>
      <c r="Z367" s="148"/>
      <c r="AA367" s="148"/>
      <c r="AB367" s="148"/>
      <c r="AC367" s="148"/>
      <c r="AD367" s="148"/>
      <c r="AE367" s="148"/>
      <c r="AF367" s="148"/>
      <c r="AG367" s="148" t="s">
        <v>224</v>
      </c>
      <c r="AH367" s="148"/>
      <c r="AI367" s="148"/>
      <c r="AJ367" s="148"/>
      <c r="AK367" s="148"/>
      <c r="AL367" s="148"/>
      <c r="AM367" s="148"/>
      <c r="AN367" s="148"/>
      <c r="AO367" s="148"/>
      <c r="AP367" s="148"/>
      <c r="AQ367" s="148"/>
      <c r="AR367" s="148"/>
      <c r="AS367" s="148"/>
      <c r="AT367" s="148"/>
      <c r="AU367" s="148"/>
      <c r="AV367" s="148"/>
      <c r="AW367" s="148"/>
      <c r="AX367" s="148"/>
      <c r="AY367" s="148"/>
      <c r="AZ367" s="148"/>
      <c r="BA367" s="148"/>
      <c r="BB367" s="148"/>
      <c r="BC367" s="148"/>
      <c r="BD367" s="148"/>
      <c r="BE367" s="148"/>
      <c r="BF367" s="148"/>
      <c r="BG367" s="148"/>
      <c r="BH367" s="148"/>
    </row>
    <row r="368" spans="1:60" ht="22.5" outlineLevel="1" x14ac:dyDescent="0.2">
      <c r="A368" s="177">
        <v>158</v>
      </c>
      <c r="B368" s="178" t="s">
        <v>721</v>
      </c>
      <c r="C368" s="187" t="s">
        <v>722</v>
      </c>
      <c r="D368" s="179" t="s">
        <v>264</v>
      </c>
      <c r="E368" s="180">
        <v>828.55</v>
      </c>
      <c r="F368" s="181"/>
      <c r="G368" s="182">
        <f>ROUND(E368*F368,2)</f>
        <v>0</v>
      </c>
      <c r="H368" s="181"/>
      <c r="I368" s="182">
        <f>ROUND(E368*H368,2)</f>
        <v>0</v>
      </c>
      <c r="J368" s="181"/>
      <c r="K368" s="182">
        <f>ROUND(E368*J368,2)</f>
        <v>0</v>
      </c>
      <c r="L368" s="182">
        <v>21</v>
      </c>
      <c r="M368" s="182">
        <f>G368*(1+L368/100)</f>
        <v>0</v>
      </c>
      <c r="N368" s="180">
        <v>2.8400000000000001E-3</v>
      </c>
      <c r="O368" s="180">
        <f>ROUND(E368*N368,2)</f>
        <v>2.35</v>
      </c>
      <c r="P368" s="180">
        <v>0</v>
      </c>
      <c r="Q368" s="180">
        <f>ROUND(E368*P368,2)</f>
        <v>0</v>
      </c>
      <c r="R368" s="182" t="s">
        <v>623</v>
      </c>
      <c r="S368" s="182" t="s">
        <v>218</v>
      </c>
      <c r="T368" s="183" t="s">
        <v>219</v>
      </c>
      <c r="U368" s="158">
        <v>1.2440800000000001</v>
      </c>
      <c r="V368" s="158">
        <f>ROUND(E368*U368,2)</f>
        <v>1030.78</v>
      </c>
      <c r="W368" s="158"/>
      <c r="X368" s="158" t="s">
        <v>220</v>
      </c>
      <c r="Y368" s="158" t="s">
        <v>221</v>
      </c>
      <c r="Z368" s="148"/>
      <c r="AA368" s="148"/>
      <c r="AB368" s="148"/>
      <c r="AC368" s="148"/>
      <c r="AD368" s="148"/>
      <c r="AE368" s="148"/>
      <c r="AF368" s="148"/>
      <c r="AG368" s="148" t="s">
        <v>222</v>
      </c>
      <c r="AH368" s="148"/>
      <c r="AI368" s="148"/>
      <c r="AJ368" s="148"/>
      <c r="AK368" s="148"/>
      <c r="AL368" s="148"/>
      <c r="AM368" s="148"/>
      <c r="AN368" s="148"/>
      <c r="AO368" s="148"/>
      <c r="AP368" s="148"/>
      <c r="AQ368" s="148"/>
      <c r="AR368" s="148"/>
      <c r="AS368" s="148"/>
      <c r="AT368" s="148"/>
      <c r="AU368" s="148"/>
      <c r="AV368" s="148"/>
      <c r="AW368" s="148"/>
      <c r="AX368" s="148"/>
      <c r="AY368" s="148"/>
      <c r="AZ368" s="148"/>
      <c r="BA368" s="148"/>
      <c r="BB368" s="148"/>
      <c r="BC368" s="148"/>
      <c r="BD368" s="148"/>
      <c r="BE368" s="148"/>
      <c r="BF368" s="148"/>
      <c r="BG368" s="148"/>
      <c r="BH368" s="148"/>
    </row>
    <row r="369" spans="1:60" outlineLevel="1" x14ac:dyDescent="0.2">
      <c r="A369" s="177">
        <v>159</v>
      </c>
      <c r="B369" s="178" t="s">
        <v>723</v>
      </c>
      <c r="C369" s="187" t="s">
        <v>724</v>
      </c>
      <c r="D369" s="179" t="s">
        <v>276</v>
      </c>
      <c r="E369" s="180">
        <v>321.8</v>
      </c>
      <c r="F369" s="181"/>
      <c r="G369" s="182">
        <f>ROUND(E369*F369,2)</f>
        <v>0</v>
      </c>
      <c r="H369" s="181"/>
      <c r="I369" s="182">
        <f>ROUND(E369*H369,2)</f>
        <v>0</v>
      </c>
      <c r="J369" s="181"/>
      <c r="K369" s="182">
        <f>ROUND(E369*J369,2)</f>
        <v>0</v>
      </c>
      <c r="L369" s="182">
        <v>21</v>
      </c>
      <c r="M369" s="182">
        <f>G369*(1+L369/100)</f>
        <v>0</v>
      </c>
      <c r="N369" s="180">
        <v>4.0000000000000003E-5</v>
      </c>
      <c r="O369" s="180">
        <f>ROUND(E369*N369,2)</f>
        <v>0.01</v>
      </c>
      <c r="P369" s="180">
        <v>0</v>
      </c>
      <c r="Q369" s="180">
        <f>ROUND(E369*P369,2)</f>
        <v>0</v>
      </c>
      <c r="R369" s="182" t="s">
        <v>717</v>
      </c>
      <c r="S369" s="182" t="s">
        <v>218</v>
      </c>
      <c r="T369" s="183" t="s">
        <v>219</v>
      </c>
      <c r="U369" s="158">
        <v>7.0000000000000007E-2</v>
      </c>
      <c r="V369" s="158">
        <f>ROUND(E369*U369,2)</f>
        <v>22.53</v>
      </c>
      <c r="W369" s="158"/>
      <c r="X369" s="158" t="s">
        <v>230</v>
      </c>
      <c r="Y369" s="158" t="s">
        <v>221</v>
      </c>
      <c r="Z369" s="148"/>
      <c r="AA369" s="148"/>
      <c r="AB369" s="148"/>
      <c r="AC369" s="148"/>
      <c r="AD369" s="148"/>
      <c r="AE369" s="148"/>
      <c r="AF369" s="148"/>
      <c r="AG369" s="148" t="s">
        <v>231</v>
      </c>
      <c r="AH369" s="148"/>
      <c r="AI369" s="148"/>
      <c r="AJ369" s="148"/>
      <c r="AK369" s="148"/>
      <c r="AL369" s="148"/>
      <c r="AM369" s="148"/>
      <c r="AN369" s="148"/>
      <c r="AO369" s="148"/>
      <c r="AP369" s="148"/>
      <c r="AQ369" s="148"/>
      <c r="AR369" s="148"/>
      <c r="AS369" s="148"/>
      <c r="AT369" s="148"/>
      <c r="AU369" s="148"/>
      <c r="AV369" s="148"/>
      <c r="AW369" s="148"/>
      <c r="AX369" s="148"/>
      <c r="AY369" s="148"/>
      <c r="AZ369" s="148"/>
      <c r="BA369" s="148"/>
      <c r="BB369" s="148"/>
      <c r="BC369" s="148"/>
      <c r="BD369" s="148"/>
      <c r="BE369" s="148"/>
      <c r="BF369" s="148"/>
      <c r="BG369" s="148"/>
      <c r="BH369" s="148"/>
    </row>
    <row r="370" spans="1:60" outlineLevel="1" x14ac:dyDescent="0.2">
      <c r="A370" s="177">
        <v>160</v>
      </c>
      <c r="B370" s="178" t="s">
        <v>725</v>
      </c>
      <c r="C370" s="187" t="s">
        <v>726</v>
      </c>
      <c r="D370" s="179" t="s">
        <v>276</v>
      </c>
      <c r="E370" s="180">
        <v>45</v>
      </c>
      <c r="F370" s="181"/>
      <c r="G370" s="182">
        <f>ROUND(E370*F370,2)</f>
        <v>0</v>
      </c>
      <c r="H370" s="181"/>
      <c r="I370" s="182">
        <f>ROUND(E370*H370,2)</f>
        <v>0</v>
      </c>
      <c r="J370" s="181"/>
      <c r="K370" s="182">
        <f>ROUND(E370*J370,2)</f>
        <v>0</v>
      </c>
      <c r="L370" s="182">
        <v>21</v>
      </c>
      <c r="M370" s="182">
        <f>G370*(1+L370/100)</f>
        <v>0</v>
      </c>
      <c r="N370" s="180">
        <v>2.0000000000000002E-5</v>
      </c>
      <c r="O370" s="180">
        <f>ROUND(E370*N370,2)</f>
        <v>0</v>
      </c>
      <c r="P370" s="180">
        <v>0</v>
      </c>
      <c r="Q370" s="180">
        <f>ROUND(E370*P370,2)</f>
        <v>0</v>
      </c>
      <c r="R370" s="182" t="s">
        <v>717</v>
      </c>
      <c r="S370" s="182" t="s">
        <v>218</v>
      </c>
      <c r="T370" s="183" t="s">
        <v>219</v>
      </c>
      <c r="U370" s="158">
        <v>0.12</v>
      </c>
      <c r="V370" s="158">
        <f>ROUND(E370*U370,2)</f>
        <v>5.4</v>
      </c>
      <c r="W370" s="158"/>
      <c r="X370" s="158" t="s">
        <v>230</v>
      </c>
      <c r="Y370" s="158" t="s">
        <v>221</v>
      </c>
      <c r="Z370" s="148"/>
      <c r="AA370" s="148"/>
      <c r="AB370" s="148"/>
      <c r="AC370" s="148"/>
      <c r="AD370" s="148"/>
      <c r="AE370" s="148"/>
      <c r="AF370" s="148"/>
      <c r="AG370" s="148" t="s">
        <v>231</v>
      </c>
      <c r="AH370" s="148"/>
      <c r="AI370" s="148"/>
      <c r="AJ370" s="148"/>
      <c r="AK370" s="148"/>
      <c r="AL370" s="148"/>
      <c r="AM370" s="148"/>
      <c r="AN370" s="148"/>
      <c r="AO370" s="148"/>
      <c r="AP370" s="148"/>
      <c r="AQ370" s="148"/>
      <c r="AR370" s="148"/>
      <c r="AS370" s="148"/>
      <c r="AT370" s="148"/>
      <c r="AU370" s="148"/>
      <c r="AV370" s="148"/>
      <c r="AW370" s="148"/>
      <c r="AX370" s="148"/>
      <c r="AY370" s="148"/>
      <c r="AZ370" s="148"/>
      <c r="BA370" s="148"/>
      <c r="BB370" s="148"/>
      <c r="BC370" s="148"/>
      <c r="BD370" s="148"/>
      <c r="BE370" s="148"/>
      <c r="BF370" s="148"/>
      <c r="BG370" s="148"/>
      <c r="BH370" s="148"/>
    </row>
    <row r="371" spans="1:60" outlineLevel="1" x14ac:dyDescent="0.2">
      <c r="A371" s="177">
        <v>161</v>
      </c>
      <c r="B371" s="178" t="s">
        <v>727</v>
      </c>
      <c r="C371" s="187" t="s">
        <v>728</v>
      </c>
      <c r="D371" s="179" t="s">
        <v>264</v>
      </c>
      <c r="E371" s="180">
        <v>968.01499999999999</v>
      </c>
      <c r="F371" s="181"/>
      <c r="G371" s="182">
        <f>ROUND(E371*F371,2)</f>
        <v>0</v>
      </c>
      <c r="H371" s="181"/>
      <c r="I371" s="182">
        <f>ROUND(E371*H371,2)</f>
        <v>0</v>
      </c>
      <c r="J371" s="181"/>
      <c r="K371" s="182">
        <f>ROUND(E371*J371,2)</f>
        <v>0</v>
      </c>
      <c r="L371" s="182">
        <v>21</v>
      </c>
      <c r="M371" s="182">
        <f>G371*(1+L371/100)</f>
        <v>0</v>
      </c>
      <c r="N371" s="180">
        <v>1.9199999999999998E-2</v>
      </c>
      <c r="O371" s="180">
        <f>ROUND(E371*N371,2)</f>
        <v>18.59</v>
      </c>
      <c r="P371" s="180">
        <v>0</v>
      </c>
      <c r="Q371" s="180">
        <f>ROUND(E371*P371,2)</f>
        <v>0</v>
      </c>
      <c r="R371" s="182"/>
      <c r="S371" s="182" t="s">
        <v>320</v>
      </c>
      <c r="T371" s="183" t="s">
        <v>219</v>
      </c>
      <c r="U371" s="158">
        <v>0</v>
      </c>
      <c r="V371" s="158">
        <f>ROUND(E371*U371,2)</f>
        <v>0</v>
      </c>
      <c r="W371" s="158"/>
      <c r="X371" s="158" t="s">
        <v>501</v>
      </c>
      <c r="Y371" s="158" t="s">
        <v>221</v>
      </c>
      <c r="Z371" s="148"/>
      <c r="AA371" s="148"/>
      <c r="AB371" s="148"/>
      <c r="AC371" s="148"/>
      <c r="AD371" s="148"/>
      <c r="AE371" s="148"/>
      <c r="AF371" s="148"/>
      <c r="AG371" s="148" t="s">
        <v>502</v>
      </c>
      <c r="AH371" s="148"/>
      <c r="AI371" s="148"/>
      <c r="AJ371" s="148"/>
      <c r="AK371" s="148"/>
      <c r="AL371" s="148"/>
      <c r="AM371" s="148"/>
      <c r="AN371" s="148"/>
      <c r="AO371" s="148"/>
      <c r="AP371" s="148"/>
      <c r="AQ371" s="148"/>
      <c r="AR371" s="148"/>
      <c r="AS371" s="148"/>
      <c r="AT371" s="148"/>
      <c r="AU371" s="148"/>
      <c r="AV371" s="148"/>
      <c r="AW371" s="148"/>
      <c r="AX371" s="148"/>
      <c r="AY371" s="148"/>
      <c r="AZ371" s="148"/>
      <c r="BA371" s="148"/>
      <c r="BB371" s="148"/>
      <c r="BC371" s="148"/>
      <c r="BD371" s="148"/>
      <c r="BE371" s="148"/>
      <c r="BF371" s="148"/>
      <c r="BG371" s="148"/>
      <c r="BH371" s="148"/>
    </row>
    <row r="372" spans="1:60" outlineLevel="1" x14ac:dyDescent="0.2">
      <c r="A372" s="169">
        <v>162</v>
      </c>
      <c r="B372" s="170" t="s">
        <v>729</v>
      </c>
      <c r="C372" s="185" t="s">
        <v>730</v>
      </c>
      <c r="D372" s="171" t="s">
        <v>0</v>
      </c>
      <c r="E372" s="172">
        <v>0</v>
      </c>
      <c r="F372" s="173"/>
      <c r="G372" s="174">
        <f>ROUND(E372*F372,2)</f>
        <v>0</v>
      </c>
      <c r="H372" s="173"/>
      <c r="I372" s="174">
        <f>ROUND(E372*H372,2)</f>
        <v>0</v>
      </c>
      <c r="J372" s="173"/>
      <c r="K372" s="174">
        <f>ROUND(E372*J372,2)</f>
        <v>0</v>
      </c>
      <c r="L372" s="174">
        <v>21</v>
      </c>
      <c r="M372" s="174">
        <f>G372*(1+L372/100)</f>
        <v>0</v>
      </c>
      <c r="N372" s="172">
        <v>0</v>
      </c>
      <c r="O372" s="172">
        <f>ROUND(E372*N372,2)</f>
        <v>0</v>
      </c>
      <c r="P372" s="172">
        <v>0</v>
      </c>
      <c r="Q372" s="172">
        <f>ROUND(E372*P372,2)</f>
        <v>0</v>
      </c>
      <c r="R372" s="174" t="s">
        <v>717</v>
      </c>
      <c r="S372" s="174" t="s">
        <v>218</v>
      </c>
      <c r="T372" s="175" t="s">
        <v>219</v>
      </c>
      <c r="U372" s="158">
        <v>0</v>
      </c>
      <c r="V372" s="158">
        <f>ROUND(E372*U372,2)</f>
        <v>0</v>
      </c>
      <c r="W372" s="158"/>
      <c r="X372" s="158" t="s">
        <v>230</v>
      </c>
      <c r="Y372" s="158" t="s">
        <v>221</v>
      </c>
      <c r="Z372" s="148"/>
      <c r="AA372" s="148"/>
      <c r="AB372" s="148"/>
      <c r="AC372" s="148"/>
      <c r="AD372" s="148"/>
      <c r="AE372" s="148"/>
      <c r="AF372" s="148"/>
      <c r="AG372" s="148" t="s">
        <v>231</v>
      </c>
      <c r="AH372" s="148"/>
      <c r="AI372" s="148"/>
      <c r="AJ372" s="148"/>
      <c r="AK372" s="148"/>
      <c r="AL372" s="148"/>
      <c r="AM372" s="148"/>
      <c r="AN372" s="148"/>
      <c r="AO372" s="148"/>
      <c r="AP372" s="148"/>
      <c r="AQ372" s="148"/>
      <c r="AR372" s="148"/>
      <c r="AS372" s="148"/>
      <c r="AT372" s="148"/>
      <c r="AU372" s="148"/>
      <c r="AV372" s="148"/>
      <c r="AW372" s="148"/>
      <c r="AX372" s="148"/>
      <c r="AY372" s="148"/>
      <c r="AZ372" s="148"/>
      <c r="BA372" s="148"/>
      <c r="BB372" s="148"/>
      <c r="BC372" s="148"/>
      <c r="BD372" s="148"/>
      <c r="BE372" s="148"/>
      <c r="BF372" s="148"/>
      <c r="BG372" s="148"/>
      <c r="BH372" s="148"/>
    </row>
    <row r="373" spans="1:60" outlineLevel="2" x14ac:dyDescent="0.2">
      <c r="A373" s="155"/>
      <c r="B373" s="156"/>
      <c r="C373" s="248" t="s">
        <v>648</v>
      </c>
      <c r="D373" s="249"/>
      <c r="E373" s="249"/>
      <c r="F373" s="249"/>
      <c r="G373" s="249"/>
      <c r="H373" s="158"/>
      <c r="I373" s="158"/>
      <c r="J373" s="158"/>
      <c r="K373" s="158"/>
      <c r="L373" s="158"/>
      <c r="M373" s="158"/>
      <c r="N373" s="157"/>
      <c r="O373" s="157"/>
      <c r="P373" s="157"/>
      <c r="Q373" s="157"/>
      <c r="R373" s="158"/>
      <c r="S373" s="158"/>
      <c r="T373" s="158"/>
      <c r="U373" s="158"/>
      <c r="V373" s="158"/>
      <c r="W373" s="158"/>
      <c r="X373" s="158"/>
      <c r="Y373" s="158"/>
      <c r="Z373" s="148"/>
      <c r="AA373" s="148"/>
      <c r="AB373" s="148"/>
      <c r="AC373" s="148"/>
      <c r="AD373" s="148"/>
      <c r="AE373" s="148"/>
      <c r="AF373" s="148"/>
      <c r="AG373" s="148" t="s">
        <v>224</v>
      </c>
      <c r="AH373" s="148"/>
      <c r="AI373" s="148"/>
      <c r="AJ373" s="148"/>
      <c r="AK373" s="148"/>
      <c r="AL373" s="148"/>
      <c r="AM373" s="148"/>
      <c r="AN373" s="148"/>
      <c r="AO373" s="148"/>
      <c r="AP373" s="148"/>
      <c r="AQ373" s="148"/>
      <c r="AR373" s="148"/>
      <c r="AS373" s="148"/>
      <c r="AT373" s="148"/>
      <c r="AU373" s="148"/>
      <c r="AV373" s="148"/>
      <c r="AW373" s="148"/>
      <c r="AX373" s="148"/>
      <c r="AY373" s="148"/>
      <c r="AZ373" s="148"/>
      <c r="BA373" s="148"/>
      <c r="BB373" s="148"/>
      <c r="BC373" s="148"/>
      <c r="BD373" s="148"/>
      <c r="BE373" s="148"/>
      <c r="BF373" s="148"/>
      <c r="BG373" s="148"/>
      <c r="BH373" s="148"/>
    </row>
    <row r="374" spans="1:60" x14ac:dyDescent="0.2">
      <c r="A374" s="162" t="s">
        <v>212</v>
      </c>
      <c r="B374" s="163" t="s">
        <v>171</v>
      </c>
      <c r="C374" s="184" t="s">
        <v>172</v>
      </c>
      <c r="D374" s="164"/>
      <c r="E374" s="165"/>
      <c r="F374" s="166"/>
      <c r="G374" s="166">
        <f>SUMIF(AG375:AG378,"&lt;&gt;NOR",G375:G378)</f>
        <v>0</v>
      </c>
      <c r="H374" s="166"/>
      <c r="I374" s="166">
        <f>SUM(I375:I378)</f>
        <v>0</v>
      </c>
      <c r="J374" s="166"/>
      <c r="K374" s="166">
        <f>SUM(K375:K378)</f>
        <v>0</v>
      </c>
      <c r="L374" s="166"/>
      <c r="M374" s="166">
        <f>SUM(M375:M378)</f>
        <v>0</v>
      </c>
      <c r="N374" s="165"/>
      <c r="O374" s="165">
        <f>SUM(O375:O378)</f>
        <v>0.9</v>
      </c>
      <c r="P374" s="165"/>
      <c r="Q374" s="165">
        <f>SUM(Q375:Q378)</f>
        <v>0</v>
      </c>
      <c r="R374" s="166"/>
      <c r="S374" s="166"/>
      <c r="T374" s="167"/>
      <c r="U374" s="161"/>
      <c r="V374" s="161">
        <f>SUM(V375:V378)</f>
        <v>44.08</v>
      </c>
      <c r="W374" s="161"/>
      <c r="X374" s="161"/>
      <c r="Y374" s="161"/>
      <c r="AG374" t="s">
        <v>213</v>
      </c>
    </row>
    <row r="375" spans="1:60" outlineLevel="1" x14ac:dyDescent="0.2">
      <c r="A375" s="177">
        <v>163</v>
      </c>
      <c r="B375" s="178" t="s">
        <v>731</v>
      </c>
      <c r="C375" s="187" t="s">
        <v>732</v>
      </c>
      <c r="D375" s="179" t="s">
        <v>264</v>
      </c>
      <c r="E375" s="180">
        <v>52.7425</v>
      </c>
      <c r="F375" s="181"/>
      <c r="G375" s="182">
        <f>ROUND(E375*F375,2)</f>
        <v>0</v>
      </c>
      <c r="H375" s="181"/>
      <c r="I375" s="182">
        <f>ROUND(E375*H375,2)</f>
        <v>0</v>
      </c>
      <c r="J375" s="181"/>
      <c r="K375" s="182">
        <f>ROUND(E375*J375,2)</f>
        <v>0</v>
      </c>
      <c r="L375" s="182">
        <v>21</v>
      </c>
      <c r="M375" s="182">
        <f>G375*(1+L375/100)</f>
        <v>0</v>
      </c>
      <c r="N375" s="180">
        <v>1.6840000000000001E-2</v>
      </c>
      <c r="O375" s="180">
        <f>ROUND(E375*N375,2)</f>
        <v>0.89</v>
      </c>
      <c r="P375" s="180">
        <v>0</v>
      </c>
      <c r="Q375" s="180">
        <f>ROUND(E375*P375,2)</f>
        <v>0</v>
      </c>
      <c r="R375" s="182"/>
      <c r="S375" s="182" t="s">
        <v>320</v>
      </c>
      <c r="T375" s="183" t="s">
        <v>219</v>
      </c>
      <c r="U375" s="158">
        <v>0.77324000000000004</v>
      </c>
      <c r="V375" s="158">
        <f>ROUND(E375*U375,2)</f>
        <v>40.78</v>
      </c>
      <c r="W375" s="158"/>
      <c r="X375" s="158" t="s">
        <v>230</v>
      </c>
      <c r="Y375" s="158" t="s">
        <v>221</v>
      </c>
      <c r="Z375" s="148"/>
      <c r="AA375" s="148"/>
      <c r="AB375" s="148"/>
      <c r="AC375" s="148"/>
      <c r="AD375" s="148"/>
      <c r="AE375" s="148"/>
      <c r="AF375" s="148"/>
      <c r="AG375" s="148" t="s">
        <v>231</v>
      </c>
      <c r="AH375" s="148"/>
      <c r="AI375" s="148"/>
      <c r="AJ375" s="148"/>
      <c r="AK375" s="148"/>
      <c r="AL375" s="148"/>
      <c r="AM375" s="148"/>
      <c r="AN375" s="148"/>
      <c r="AO375" s="148"/>
      <c r="AP375" s="148"/>
      <c r="AQ375" s="148"/>
      <c r="AR375" s="148"/>
      <c r="AS375" s="148"/>
      <c r="AT375" s="148"/>
      <c r="AU375" s="148"/>
      <c r="AV375" s="148"/>
      <c r="AW375" s="148"/>
      <c r="AX375" s="148"/>
      <c r="AY375" s="148"/>
      <c r="AZ375" s="148"/>
      <c r="BA375" s="148"/>
      <c r="BB375" s="148"/>
      <c r="BC375" s="148"/>
      <c r="BD375" s="148"/>
      <c r="BE375" s="148"/>
      <c r="BF375" s="148"/>
      <c r="BG375" s="148"/>
      <c r="BH375" s="148"/>
    </row>
    <row r="376" spans="1:60" outlineLevel="1" x14ac:dyDescent="0.2">
      <c r="A376" s="177">
        <v>164</v>
      </c>
      <c r="B376" s="178" t="s">
        <v>733</v>
      </c>
      <c r="C376" s="187" t="s">
        <v>734</v>
      </c>
      <c r="D376" s="179" t="s">
        <v>264</v>
      </c>
      <c r="E376" s="180">
        <v>13.9</v>
      </c>
      <c r="F376" s="181"/>
      <c r="G376" s="182">
        <f>ROUND(E376*F376,2)</f>
        <v>0</v>
      </c>
      <c r="H376" s="181"/>
      <c r="I376" s="182">
        <f>ROUND(E376*H376,2)</f>
        <v>0</v>
      </c>
      <c r="J376" s="181"/>
      <c r="K376" s="182">
        <f>ROUND(E376*J376,2)</f>
        <v>0</v>
      </c>
      <c r="L376" s="182">
        <v>21</v>
      </c>
      <c r="M376" s="182">
        <f>G376*(1+L376/100)</f>
        <v>0</v>
      </c>
      <c r="N376" s="180">
        <v>4.2999999999999999E-4</v>
      </c>
      <c r="O376" s="180">
        <f>ROUND(E376*N376,2)</f>
        <v>0.01</v>
      </c>
      <c r="P376" s="180">
        <v>0</v>
      </c>
      <c r="Q376" s="180">
        <f>ROUND(E376*P376,2)</f>
        <v>0</v>
      </c>
      <c r="R376" s="182" t="s">
        <v>623</v>
      </c>
      <c r="S376" s="182" t="s">
        <v>218</v>
      </c>
      <c r="T376" s="183" t="s">
        <v>219</v>
      </c>
      <c r="U376" s="158">
        <v>0.23755999999999999</v>
      </c>
      <c r="V376" s="158">
        <f>ROUND(E376*U376,2)</f>
        <v>3.3</v>
      </c>
      <c r="W376" s="158"/>
      <c r="X376" s="158" t="s">
        <v>220</v>
      </c>
      <c r="Y376" s="158" t="s">
        <v>221</v>
      </c>
      <c r="Z376" s="148"/>
      <c r="AA376" s="148"/>
      <c r="AB376" s="148"/>
      <c r="AC376" s="148"/>
      <c r="AD376" s="148"/>
      <c r="AE376" s="148"/>
      <c r="AF376" s="148"/>
      <c r="AG376" s="148" t="s">
        <v>222</v>
      </c>
      <c r="AH376" s="148"/>
      <c r="AI376" s="148"/>
      <c r="AJ376" s="148"/>
      <c r="AK376" s="148"/>
      <c r="AL376" s="148"/>
      <c r="AM376" s="148"/>
      <c r="AN376" s="148"/>
      <c r="AO376" s="148"/>
      <c r="AP376" s="148"/>
      <c r="AQ376" s="148"/>
      <c r="AR376" s="148"/>
      <c r="AS376" s="148"/>
      <c r="AT376" s="148"/>
      <c r="AU376" s="148"/>
      <c r="AV376" s="148"/>
      <c r="AW376" s="148"/>
      <c r="AX376" s="148"/>
      <c r="AY376" s="148"/>
      <c r="AZ376" s="148"/>
      <c r="BA376" s="148"/>
      <c r="BB376" s="148"/>
      <c r="BC376" s="148"/>
      <c r="BD376" s="148"/>
      <c r="BE376" s="148"/>
      <c r="BF376" s="148"/>
      <c r="BG376" s="148"/>
      <c r="BH376" s="148"/>
    </row>
    <row r="377" spans="1:60" outlineLevel="1" x14ac:dyDescent="0.2">
      <c r="A377" s="169">
        <v>165</v>
      </c>
      <c r="B377" s="170" t="s">
        <v>735</v>
      </c>
      <c r="C377" s="185" t="s">
        <v>736</v>
      </c>
      <c r="D377" s="171" t="s">
        <v>0</v>
      </c>
      <c r="E377" s="172">
        <v>515</v>
      </c>
      <c r="F377" s="173"/>
      <c r="G377" s="174">
        <f>ROUND(E377*F377,2)</f>
        <v>0</v>
      </c>
      <c r="H377" s="173"/>
      <c r="I377" s="174">
        <f>ROUND(E377*H377,2)</f>
        <v>0</v>
      </c>
      <c r="J377" s="173"/>
      <c r="K377" s="174">
        <f>ROUND(E377*J377,2)</f>
        <v>0</v>
      </c>
      <c r="L377" s="174">
        <v>21</v>
      </c>
      <c r="M377" s="174">
        <f>G377*(1+L377/100)</f>
        <v>0</v>
      </c>
      <c r="N377" s="172">
        <v>0</v>
      </c>
      <c r="O377" s="172">
        <f>ROUND(E377*N377,2)</f>
        <v>0</v>
      </c>
      <c r="P377" s="172">
        <v>0</v>
      </c>
      <c r="Q377" s="172">
        <f>ROUND(E377*P377,2)</f>
        <v>0</v>
      </c>
      <c r="R377" s="174" t="s">
        <v>737</v>
      </c>
      <c r="S377" s="174" t="s">
        <v>218</v>
      </c>
      <c r="T377" s="175" t="s">
        <v>219</v>
      </c>
      <c r="U377" s="158">
        <v>0</v>
      </c>
      <c r="V377" s="158">
        <f>ROUND(E377*U377,2)</f>
        <v>0</v>
      </c>
      <c r="W377" s="158"/>
      <c r="X377" s="158" t="s">
        <v>230</v>
      </c>
      <c r="Y377" s="158" t="s">
        <v>221</v>
      </c>
      <c r="Z377" s="148"/>
      <c r="AA377" s="148"/>
      <c r="AB377" s="148"/>
      <c r="AC377" s="148"/>
      <c r="AD377" s="148"/>
      <c r="AE377" s="148"/>
      <c r="AF377" s="148"/>
      <c r="AG377" s="148" t="s">
        <v>231</v>
      </c>
      <c r="AH377" s="148"/>
      <c r="AI377" s="148"/>
      <c r="AJ377" s="148"/>
      <c r="AK377" s="148"/>
      <c r="AL377" s="148"/>
      <c r="AM377" s="148"/>
      <c r="AN377" s="148"/>
      <c r="AO377" s="148"/>
      <c r="AP377" s="148"/>
      <c r="AQ377" s="148"/>
      <c r="AR377" s="148"/>
      <c r="AS377" s="148"/>
      <c r="AT377" s="148"/>
      <c r="AU377" s="148"/>
      <c r="AV377" s="148"/>
      <c r="AW377" s="148"/>
      <c r="AX377" s="148"/>
      <c r="AY377" s="148"/>
      <c r="AZ377" s="148"/>
      <c r="BA377" s="148"/>
      <c r="BB377" s="148"/>
      <c r="BC377" s="148"/>
      <c r="BD377" s="148"/>
      <c r="BE377" s="148"/>
      <c r="BF377" s="148"/>
      <c r="BG377" s="148"/>
      <c r="BH377" s="148"/>
    </row>
    <row r="378" spans="1:60" outlineLevel="2" x14ac:dyDescent="0.2">
      <c r="A378" s="155"/>
      <c r="B378" s="156"/>
      <c r="C378" s="248" t="s">
        <v>648</v>
      </c>
      <c r="D378" s="249"/>
      <c r="E378" s="249"/>
      <c r="F378" s="249"/>
      <c r="G378" s="249"/>
      <c r="H378" s="158"/>
      <c r="I378" s="158"/>
      <c r="J378" s="158"/>
      <c r="K378" s="158"/>
      <c r="L378" s="158"/>
      <c r="M378" s="158"/>
      <c r="N378" s="157"/>
      <c r="O378" s="157"/>
      <c r="P378" s="157"/>
      <c r="Q378" s="157"/>
      <c r="R378" s="158"/>
      <c r="S378" s="158"/>
      <c r="T378" s="158"/>
      <c r="U378" s="158"/>
      <c r="V378" s="158"/>
      <c r="W378" s="158"/>
      <c r="X378" s="158"/>
      <c r="Y378" s="158"/>
      <c r="Z378" s="148"/>
      <c r="AA378" s="148"/>
      <c r="AB378" s="148"/>
      <c r="AC378" s="148"/>
      <c r="AD378" s="148"/>
      <c r="AE378" s="148"/>
      <c r="AF378" s="148"/>
      <c r="AG378" s="148" t="s">
        <v>224</v>
      </c>
      <c r="AH378" s="148"/>
      <c r="AI378" s="148"/>
      <c r="AJ378" s="148"/>
      <c r="AK378" s="148"/>
      <c r="AL378" s="148"/>
      <c r="AM378" s="148"/>
      <c r="AN378" s="148"/>
      <c r="AO378" s="148"/>
      <c r="AP378" s="148"/>
      <c r="AQ378" s="148"/>
      <c r="AR378" s="148"/>
      <c r="AS378" s="148"/>
      <c r="AT378" s="148"/>
      <c r="AU378" s="148"/>
      <c r="AV378" s="148"/>
      <c r="AW378" s="148"/>
      <c r="AX378" s="148"/>
      <c r="AY378" s="148"/>
      <c r="AZ378" s="148"/>
      <c r="BA378" s="148"/>
      <c r="BB378" s="148"/>
      <c r="BC378" s="148"/>
      <c r="BD378" s="148"/>
      <c r="BE378" s="148"/>
      <c r="BF378" s="148"/>
      <c r="BG378" s="148"/>
      <c r="BH378" s="148"/>
    </row>
    <row r="379" spans="1:60" x14ac:dyDescent="0.2">
      <c r="A379" s="162" t="s">
        <v>212</v>
      </c>
      <c r="B379" s="163" t="s">
        <v>173</v>
      </c>
      <c r="C379" s="184" t="s">
        <v>174</v>
      </c>
      <c r="D379" s="164"/>
      <c r="E379" s="165"/>
      <c r="F379" s="166"/>
      <c r="G379" s="166">
        <f>SUMIF(AG380:AG387,"&lt;&gt;NOR",G380:G387)</f>
        <v>0</v>
      </c>
      <c r="H379" s="166"/>
      <c r="I379" s="166">
        <f>SUM(I380:I387)</f>
        <v>0</v>
      </c>
      <c r="J379" s="166"/>
      <c r="K379" s="166">
        <f>SUM(K380:K387)</f>
        <v>0</v>
      </c>
      <c r="L379" s="166"/>
      <c r="M379" s="166">
        <f>SUM(M380:M387)</f>
        <v>0</v>
      </c>
      <c r="N379" s="165"/>
      <c r="O379" s="165">
        <f>SUM(O380:O387)</f>
        <v>10.089999999999998</v>
      </c>
      <c r="P379" s="165"/>
      <c r="Q379" s="165">
        <f>SUM(Q380:Q387)</f>
        <v>0</v>
      </c>
      <c r="R379" s="166"/>
      <c r="S379" s="166"/>
      <c r="T379" s="167"/>
      <c r="U379" s="161"/>
      <c r="V379" s="161">
        <f>SUM(V380:V387)</f>
        <v>865.83</v>
      </c>
      <c r="W379" s="161"/>
      <c r="X379" s="161"/>
      <c r="Y379" s="161"/>
      <c r="AG379" t="s">
        <v>213</v>
      </c>
    </row>
    <row r="380" spans="1:60" ht="22.5" outlineLevel="1" x14ac:dyDescent="0.2">
      <c r="A380" s="177">
        <v>166</v>
      </c>
      <c r="B380" s="178" t="s">
        <v>738</v>
      </c>
      <c r="C380" s="187" t="s">
        <v>739</v>
      </c>
      <c r="D380" s="179" t="s">
        <v>264</v>
      </c>
      <c r="E380" s="180">
        <v>521.85799999999995</v>
      </c>
      <c r="F380" s="181"/>
      <c r="G380" s="182">
        <f t="shared" ref="G380:G387" si="28">ROUND(E380*F380,2)</f>
        <v>0</v>
      </c>
      <c r="H380" s="181"/>
      <c r="I380" s="182">
        <f t="shared" ref="I380:I387" si="29">ROUND(E380*H380,2)</f>
        <v>0</v>
      </c>
      <c r="J380" s="181"/>
      <c r="K380" s="182">
        <f t="shared" ref="K380:K387" si="30">ROUND(E380*J380,2)</f>
        <v>0</v>
      </c>
      <c r="L380" s="182">
        <v>21</v>
      </c>
      <c r="M380" s="182">
        <f t="shared" ref="M380:M387" si="31">G380*(1+L380/100)</f>
        <v>0</v>
      </c>
      <c r="N380" s="180">
        <v>0</v>
      </c>
      <c r="O380" s="180">
        <f t="shared" ref="O380:O387" si="32">ROUND(E380*N380,2)</f>
        <v>0</v>
      </c>
      <c r="P380" s="180">
        <v>0</v>
      </c>
      <c r="Q380" s="180">
        <f t="shared" ref="Q380:Q387" si="33">ROUND(E380*P380,2)</f>
        <v>0</v>
      </c>
      <c r="R380" s="182" t="s">
        <v>717</v>
      </c>
      <c r="S380" s="182" t="s">
        <v>218</v>
      </c>
      <c r="T380" s="183" t="s">
        <v>219</v>
      </c>
      <c r="U380" s="158">
        <v>0.33</v>
      </c>
      <c r="V380" s="158">
        <f t="shared" ref="V380:V387" si="34">ROUND(E380*U380,2)</f>
        <v>172.21</v>
      </c>
      <c r="W380" s="158"/>
      <c r="X380" s="158" t="s">
        <v>230</v>
      </c>
      <c r="Y380" s="158" t="s">
        <v>221</v>
      </c>
      <c r="Z380" s="148"/>
      <c r="AA380" s="148"/>
      <c r="AB380" s="148"/>
      <c r="AC380" s="148"/>
      <c r="AD380" s="148"/>
      <c r="AE380" s="148"/>
      <c r="AF380" s="148"/>
      <c r="AG380" s="148" t="s">
        <v>231</v>
      </c>
      <c r="AH380" s="148"/>
      <c r="AI380" s="148"/>
      <c r="AJ380" s="148"/>
      <c r="AK380" s="148"/>
      <c r="AL380" s="148"/>
      <c r="AM380" s="148"/>
      <c r="AN380" s="148"/>
      <c r="AO380" s="148"/>
      <c r="AP380" s="148"/>
      <c r="AQ380" s="148"/>
      <c r="AR380" s="148"/>
      <c r="AS380" s="148"/>
      <c r="AT380" s="148"/>
      <c r="AU380" s="148"/>
      <c r="AV380" s="148"/>
      <c r="AW380" s="148"/>
      <c r="AX380" s="148"/>
      <c r="AY380" s="148"/>
      <c r="AZ380" s="148"/>
      <c r="BA380" s="148"/>
      <c r="BB380" s="148"/>
      <c r="BC380" s="148"/>
      <c r="BD380" s="148"/>
      <c r="BE380" s="148"/>
      <c r="BF380" s="148"/>
      <c r="BG380" s="148"/>
      <c r="BH380" s="148"/>
    </row>
    <row r="381" spans="1:60" outlineLevel="1" x14ac:dyDescent="0.2">
      <c r="A381" s="177">
        <v>167</v>
      </c>
      <c r="B381" s="178" t="s">
        <v>740</v>
      </c>
      <c r="C381" s="187" t="s">
        <v>741</v>
      </c>
      <c r="D381" s="179" t="s">
        <v>264</v>
      </c>
      <c r="E381" s="180">
        <v>544.50800000000004</v>
      </c>
      <c r="F381" s="181"/>
      <c r="G381" s="182">
        <f t="shared" si="28"/>
        <v>0</v>
      </c>
      <c r="H381" s="181"/>
      <c r="I381" s="182">
        <f t="shared" si="29"/>
        <v>0</v>
      </c>
      <c r="J381" s="181"/>
      <c r="K381" s="182">
        <f t="shared" si="30"/>
        <v>0</v>
      </c>
      <c r="L381" s="182">
        <v>21</v>
      </c>
      <c r="M381" s="182">
        <f t="shared" si="31"/>
        <v>0</v>
      </c>
      <c r="N381" s="180">
        <v>2.1000000000000001E-4</v>
      </c>
      <c r="O381" s="180">
        <f t="shared" si="32"/>
        <v>0.11</v>
      </c>
      <c r="P381" s="180">
        <v>0</v>
      </c>
      <c r="Q381" s="180">
        <f t="shared" si="33"/>
        <v>0</v>
      </c>
      <c r="R381" s="182" t="s">
        <v>717</v>
      </c>
      <c r="S381" s="182" t="s">
        <v>218</v>
      </c>
      <c r="T381" s="183" t="s">
        <v>219</v>
      </c>
      <c r="U381" s="158">
        <v>0.05</v>
      </c>
      <c r="V381" s="158">
        <f t="shared" si="34"/>
        <v>27.23</v>
      </c>
      <c r="W381" s="158"/>
      <c r="X381" s="158" t="s">
        <v>230</v>
      </c>
      <c r="Y381" s="158" t="s">
        <v>221</v>
      </c>
      <c r="Z381" s="148"/>
      <c r="AA381" s="148"/>
      <c r="AB381" s="148"/>
      <c r="AC381" s="148"/>
      <c r="AD381" s="148"/>
      <c r="AE381" s="148"/>
      <c r="AF381" s="148"/>
      <c r="AG381" s="148" t="s">
        <v>231</v>
      </c>
      <c r="AH381" s="148"/>
      <c r="AI381" s="148"/>
      <c r="AJ381" s="148"/>
      <c r="AK381" s="148"/>
      <c r="AL381" s="148"/>
      <c r="AM381" s="148"/>
      <c r="AN381" s="148"/>
      <c r="AO381" s="148"/>
      <c r="AP381" s="148"/>
      <c r="AQ381" s="148"/>
      <c r="AR381" s="148"/>
      <c r="AS381" s="148"/>
      <c r="AT381" s="148"/>
      <c r="AU381" s="148"/>
      <c r="AV381" s="148"/>
      <c r="AW381" s="148"/>
      <c r="AX381" s="148"/>
      <c r="AY381" s="148"/>
      <c r="AZ381" s="148"/>
      <c r="BA381" s="148"/>
      <c r="BB381" s="148"/>
      <c r="BC381" s="148"/>
      <c r="BD381" s="148"/>
      <c r="BE381" s="148"/>
      <c r="BF381" s="148"/>
      <c r="BG381" s="148"/>
      <c r="BH381" s="148"/>
    </row>
    <row r="382" spans="1:60" outlineLevel="1" x14ac:dyDescent="0.2">
      <c r="A382" s="177">
        <v>168</v>
      </c>
      <c r="B382" s="178" t="s">
        <v>742</v>
      </c>
      <c r="C382" s="187" t="s">
        <v>743</v>
      </c>
      <c r="D382" s="179" t="s">
        <v>276</v>
      </c>
      <c r="E382" s="180">
        <v>204</v>
      </c>
      <c r="F382" s="181"/>
      <c r="G382" s="182">
        <f t="shared" si="28"/>
        <v>0</v>
      </c>
      <c r="H382" s="181"/>
      <c r="I382" s="182">
        <f t="shared" si="29"/>
        <v>0</v>
      </c>
      <c r="J382" s="181"/>
      <c r="K382" s="182">
        <f t="shared" si="30"/>
        <v>0</v>
      </c>
      <c r="L382" s="182">
        <v>21</v>
      </c>
      <c r="M382" s="182">
        <f t="shared" si="31"/>
        <v>0</v>
      </c>
      <c r="N382" s="180">
        <v>0</v>
      </c>
      <c r="O382" s="180">
        <f t="shared" si="32"/>
        <v>0</v>
      </c>
      <c r="P382" s="180">
        <v>0</v>
      </c>
      <c r="Q382" s="180">
        <f t="shared" si="33"/>
        <v>0</v>
      </c>
      <c r="R382" s="182" t="s">
        <v>717</v>
      </c>
      <c r="S382" s="182" t="s">
        <v>218</v>
      </c>
      <c r="T382" s="183" t="s">
        <v>219</v>
      </c>
      <c r="U382" s="158">
        <v>0.13</v>
      </c>
      <c r="V382" s="158">
        <f t="shared" si="34"/>
        <v>26.52</v>
      </c>
      <c r="W382" s="158"/>
      <c r="X382" s="158" t="s">
        <v>230</v>
      </c>
      <c r="Y382" s="158" t="s">
        <v>221</v>
      </c>
      <c r="Z382" s="148"/>
      <c r="AA382" s="148"/>
      <c r="AB382" s="148"/>
      <c r="AC382" s="148"/>
      <c r="AD382" s="148"/>
      <c r="AE382" s="148"/>
      <c r="AF382" s="148"/>
      <c r="AG382" s="148" t="s">
        <v>231</v>
      </c>
      <c r="AH382" s="148"/>
      <c r="AI382" s="148"/>
      <c r="AJ382" s="148"/>
      <c r="AK382" s="148"/>
      <c r="AL382" s="148"/>
      <c r="AM382" s="148"/>
      <c r="AN382" s="148"/>
      <c r="AO382" s="148"/>
      <c r="AP382" s="148"/>
      <c r="AQ382" s="148"/>
      <c r="AR382" s="148"/>
      <c r="AS382" s="148"/>
      <c r="AT382" s="148"/>
      <c r="AU382" s="148"/>
      <c r="AV382" s="148"/>
      <c r="AW382" s="148"/>
      <c r="AX382" s="148"/>
      <c r="AY382" s="148"/>
      <c r="AZ382" s="148"/>
      <c r="BA382" s="148"/>
      <c r="BB382" s="148"/>
      <c r="BC382" s="148"/>
      <c r="BD382" s="148"/>
      <c r="BE382" s="148"/>
      <c r="BF382" s="148"/>
      <c r="BG382" s="148"/>
      <c r="BH382" s="148"/>
    </row>
    <row r="383" spans="1:60" ht="33.75" outlineLevel="1" x14ac:dyDescent="0.2">
      <c r="A383" s="177">
        <v>169</v>
      </c>
      <c r="B383" s="178" t="s">
        <v>744</v>
      </c>
      <c r="C383" s="187" t="s">
        <v>745</v>
      </c>
      <c r="D383" s="179" t="s">
        <v>264</v>
      </c>
      <c r="E383" s="180">
        <v>544.50800000000004</v>
      </c>
      <c r="F383" s="181"/>
      <c r="G383" s="182">
        <f t="shared" si="28"/>
        <v>0</v>
      </c>
      <c r="H383" s="181"/>
      <c r="I383" s="182">
        <f t="shared" si="29"/>
        <v>0</v>
      </c>
      <c r="J383" s="181"/>
      <c r="K383" s="182">
        <f t="shared" si="30"/>
        <v>0</v>
      </c>
      <c r="L383" s="182">
        <v>21</v>
      </c>
      <c r="M383" s="182">
        <f t="shared" si="31"/>
        <v>0</v>
      </c>
      <c r="N383" s="180">
        <v>4.8700000000000002E-3</v>
      </c>
      <c r="O383" s="180">
        <f t="shared" si="32"/>
        <v>2.65</v>
      </c>
      <c r="P383" s="180">
        <v>0</v>
      </c>
      <c r="Q383" s="180">
        <f t="shared" si="33"/>
        <v>0</v>
      </c>
      <c r="R383" s="182" t="s">
        <v>717</v>
      </c>
      <c r="S383" s="182" t="s">
        <v>218</v>
      </c>
      <c r="T383" s="183" t="s">
        <v>219</v>
      </c>
      <c r="U383" s="158">
        <v>1.1259999999999999</v>
      </c>
      <c r="V383" s="158">
        <f t="shared" si="34"/>
        <v>613.12</v>
      </c>
      <c r="W383" s="158"/>
      <c r="X383" s="158" t="s">
        <v>230</v>
      </c>
      <c r="Y383" s="158" t="s">
        <v>221</v>
      </c>
      <c r="Z383" s="148"/>
      <c r="AA383" s="148"/>
      <c r="AB383" s="148"/>
      <c r="AC383" s="148"/>
      <c r="AD383" s="148"/>
      <c r="AE383" s="148"/>
      <c r="AF383" s="148"/>
      <c r="AG383" s="148" t="s">
        <v>231</v>
      </c>
      <c r="AH383" s="148"/>
      <c r="AI383" s="148"/>
      <c r="AJ383" s="148"/>
      <c r="AK383" s="148"/>
      <c r="AL383" s="148"/>
      <c r="AM383" s="148"/>
      <c r="AN383" s="148"/>
      <c r="AO383" s="148"/>
      <c r="AP383" s="148"/>
      <c r="AQ383" s="148"/>
      <c r="AR383" s="148"/>
      <c r="AS383" s="148"/>
      <c r="AT383" s="148"/>
      <c r="AU383" s="148"/>
      <c r="AV383" s="148"/>
      <c r="AW383" s="148"/>
      <c r="AX383" s="148"/>
      <c r="AY383" s="148"/>
      <c r="AZ383" s="148"/>
      <c r="BA383" s="148"/>
      <c r="BB383" s="148"/>
      <c r="BC383" s="148"/>
      <c r="BD383" s="148"/>
      <c r="BE383" s="148"/>
      <c r="BF383" s="148"/>
      <c r="BG383" s="148"/>
      <c r="BH383" s="148"/>
    </row>
    <row r="384" spans="1:60" ht="33.75" outlineLevel="1" x14ac:dyDescent="0.2">
      <c r="A384" s="177">
        <v>170</v>
      </c>
      <c r="B384" s="178" t="s">
        <v>746</v>
      </c>
      <c r="C384" s="187" t="s">
        <v>747</v>
      </c>
      <c r="D384" s="179" t="s">
        <v>264</v>
      </c>
      <c r="E384" s="180">
        <v>267.52999999999997</v>
      </c>
      <c r="F384" s="181"/>
      <c r="G384" s="182">
        <f t="shared" si="28"/>
        <v>0</v>
      </c>
      <c r="H384" s="181"/>
      <c r="I384" s="182">
        <f t="shared" si="29"/>
        <v>0</v>
      </c>
      <c r="J384" s="181"/>
      <c r="K384" s="182">
        <f t="shared" si="30"/>
        <v>0</v>
      </c>
      <c r="L384" s="182">
        <v>21</v>
      </c>
      <c r="M384" s="182">
        <f t="shared" si="31"/>
        <v>0</v>
      </c>
      <c r="N384" s="180">
        <v>0</v>
      </c>
      <c r="O384" s="180">
        <f t="shared" si="32"/>
        <v>0</v>
      </c>
      <c r="P384" s="180">
        <v>0</v>
      </c>
      <c r="Q384" s="180">
        <f t="shared" si="33"/>
        <v>0</v>
      </c>
      <c r="R384" s="182" t="s">
        <v>717</v>
      </c>
      <c r="S384" s="182" t="s">
        <v>218</v>
      </c>
      <c r="T384" s="183" t="s">
        <v>219</v>
      </c>
      <c r="U384" s="158">
        <v>0.1</v>
      </c>
      <c r="V384" s="158">
        <f t="shared" si="34"/>
        <v>26.75</v>
      </c>
      <c r="W384" s="158"/>
      <c r="X384" s="158" t="s">
        <v>230</v>
      </c>
      <c r="Y384" s="158" t="s">
        <v>221</v>
      </c>
      <c r="Z384" s="148"/>
      <c r="AA384" s="148"/>
      <c r="AB384" s="148"/>
      <c r="AC384" s="148"/>
      <c r="AD384" s="148"/>
      <c r="AE384" s="148"/>
      <c r="AF384" s="148"/>
      <c r="AG384" s="148" t="s">
        <v>231</v>
      </c>
      <c r="AH384" s="148"/>
      <c r="AI384" s="148"/>
      <c r="AJ384" s="148"/>
      <c r="AK384" s="148"/>
      <c r="AL384" s="148"/>
      <c r="AM384" s="148"/>
      <c r="AN384" s="148"/>
      <c r="AO384" s="148"/>
      <c r="AP384" s="148"/>
      <c r="AQ384" s="148"/>
      <c r="AR384" s="148"/>
      <c r="AS384" s="148"/>
      <c r="AT384" s="148"/>
      <c r="AU384" s="148"/>
      <c r="AV384" s="148"/>
      <c r="AW384" s="148"/>
      <c r="AX384" s="148"/>
      <c r="AY384" s="148"/>
      <c r="AZ384" s="148"/>
      <c r="BA384" s="148"/>
      <c r="BB384" s="148"/>
      <c r="BC384" s="148"/>
      <c r="BD384" s="148"/>
      <c r="BE384" s="148"/>
      <c r="BF384" s="148"/>
      <c r="BG384" s="148"/>
      <c r="BH384" s="148"/>
    </row>
    <row r="385" spans="1:60" outlineLevel="1" x14ac:dyDescent="0.2">
      <c r="A385" s="177">
        <v>171</v>
      </c>
      <c r="B385" s="178" t="s">
        <v>748</v>
      </c>
      <c r="C385" s="187" t="s">
        <v>749</v>
      </c>
      <c r="D385" s="179" t="s">
        <v>264</v>
      </c>
      <c r="E385" s="180">
        <v>598.04399999999998</v>
      </c>
      <c r="F385" s="181"/>
      <c r="G385" s="182">
        <f t="shared" si="28"/>
        <v>0</v>
      </c>
      <c r="H385" s="181"/>
      <c r="I385" s="182">
        <f t="shared" si="29"/>
        <v>0</v>
      </c>
      <c r="J385" s="181"/>
      <c r="K385" s="182">
        <f t="shared" si="30"/>
        <v>0</v>
      </c>
      <c r="L385" s="182">
        <v>21</v>
      </c>
      <c r="M385" s="182">
        <f t="shared" si="31"/>
        <v>0</v>
      </c>
      <c r="N385" s="180">
        <v>1.2200000000000001E-2</v>
      </c>
      <c r="O385" s="180">
        <f t="shared" si="32"/>
        <v>7.3</v>
      </c>
      <c r="P385" s="180">
        <v>0</v>
      </c>
      <c r="Q385" s="180">
        <f t="shared" si="33"/>
        <v>0</v>
      </c>
      <c r="R385" s="182" t="s">
        <v>500</v>
      </c>
      <c r="S385" s="182" t="s">
        <v>218</v>
      </c>
      <c r="T385" s="183" t="s">
        <v>219</v>
      </c>
      <c r="U385" s="158">
        <v>0</v>
      </c>
      <c r="V385" s="158">
        <f t="shared" si="34"/>
        <v>0</v>
      </c>
      <c r="W385" s="158"/>
      <c r="X385" s="158" t="s">
        <v>501</v>
      </c>
      <c r="Y385" s="158" t="s">
        <v>221</v>
      </c>
      <c r="Z385" s="148"/>
      <c r="AA385" s="148"/>
      <c r="AB385" s="148"/>
      <c r="AC385" s="148"/>
      <c r="AD385" s="148"/>
      <c r="AE385" s="148"/>
      <c r="AF385" s="148"/>
      <c r="AG385" s="148" t="s">
        <v>502</v>
      </c>
      <c r="AH385" s="148"/>
      <c r="AI385" s="148"/>
      <c r="AJ385" s="148"/>
      <c r="AK385" s="148"/>
      <c r="AL385" s="148"/>
      <c r="AM385" s="148"/>
      <c r="AN385" s="148"/>
      <c r="AO385" s="148"/>
      <c r="AP385" s="148"/>
      <c r="AQ385" s="148"/>
      <c r="AR385" s="148"/>
      <c r="AS385" s="148"/>
      <c r="AT385" s="148"/>
      <c r="AU385" s="148"/>
      <c r="AV385" s="148"/>
      <c r="AW385" s="148"/>
      <c r="AX385" s="148"/>
      <c r="AY385" s="148"/>
      <c r="AZ385" s="148"/>
      <c r="BA385" s="148"/>
      <c r="BB385" s="148"/>
      <c r="BC385" s="148"/>
      <c r="BD385" s="148"/>
      <c r="BE385" s="148"/>
      <c r="BF385" s="148"/>
      <c r="BG385" s="148"/>
      <c r="BH385" s="148"/>
    </row>
    <row r="386" spans="1:60" outlineLevel="1" x14ac:dyDescent="0.2">
      <c r="A386" s="177">
        <v>172</v>
      </c>
      <c r="B386" s="178" t="s">
        <v>750</v>
      </c>
      <c r="C386" s="187" t="s">
        <v>751</v>
      </c>
      <c r="D386" s="179" t="s">
        <v>276</v>
      </c>
      <c r="E386" s="180">
        <v>220</v>
      </c>
      <c r="F386" s="181"/>
      <c r="G386" s="182">
        <f t="shared" si="28"/>
        <v>0</v>
      </c>
      <c r="H386" s="181"/>
      <c r="I386" s="182">
        <f t="shared" si="29"/>
        <v>0</v>
      </c>
      <c r="J386" s="181"/>
      <c r="K386" s="182">
        <f t="shared" si="30"/>
        <v>0</v>
      </c>
      <c r="L386" s="182">
        <v>21</v>
      </c>
      <c r="M386" s="182">
        <f t="shared" si="31"/>
        <v>0</v>
      </c>
      <c r="N386" s="180">
        <v>1.2E-4</v>
      </c>
      <c r="O386" s="180">
        <f t="shared" si="32"/>
        <v>0.03</v>
      </c>
      <c r="P386" s="180">
        <v>0</v>
      </c>
      <c r="Q386" s="180">
        <f t="shared" si="33"/>
        <v>0</v>
      </c>
      <c r="R386" s="182"/>
      <c r="S386" s="182" t="s">
        <v>320</v>
      </c>
      <c r="T386" s="183" t="s">
        <v>219</v>
      </c>
      <c r="U386" s="158">
        <v>0</v>
      </c>
      <c r="V386" s="158">
        <f t="shared" si="34"/>
        <v>0</v>
      </c>
      <c r="W386" s="158"/>
      <c r="X386" s="158" t="s">
        <v>501</v>
      </c>
      <c r="Y386" s="158" t="s">
        <v>221</v>
      </c>
      <c r="Z386" s="148"/>
      <c r="AA386" s="148"/>
      <c r="AB386" s="148"/>
      <c r="AC386" s="148"/>
      <c r="AD386" s="148"/>
      <c r="AE386" s="148"/>
      <c r="AF386" s="148"/>
      <c r="AG386" s="148" t="s">
        <v>502</v>
      </c>
      <c r="AH386" s="148"/>
      <c r="AI386" s="148"/>
      <c r="AJ386" s="148"/>
      <c r="AK386" s="148"/>
      <c r="AL386" s="148"/>
      <c r="AM386" s="148"/>
      <c r="AN386" s="148"/>
      <c r="AO386" s="148"/>
      <c r="AP386" s="148"/>
      <c r="AQ386" s="148"/>
      <c r="AR386" s="148"/>
      <c r="AS386" s="148"/>
      <c r="AT386" s="148"/>
      <c r="AU386" s="148"/>
      <c r="AV386" s="148"/>
      <c r="AW386" s="148"/>
      <c r="AX386" s="148"/>
      <c r="AY386" s="148"/>
      <c r="AZ386" s="148"/>
      <c r="BA386" s="148"/>
      <c r="BB386" s="148"/>
      <c r="BC386" s="148"/>
      <c r="BD386" s="148"/>
      <c r="BE386" s="148"/>
      <c r="BF386" s="148"/>
      <c r="BG386" s="148"/>
      <c r="BH386" s="148"/>
    </row>
    <row r="387" spans="1:60" outlineLevel="1" x14ac:dyDescent="0.2">
      <c r="A387" s="177">
        <v>173</v>
      </c>
      <c r="B387" s="178" t="s">
        <v>752</v>
      </c>
      <c r="C387" s="187" t="s">
        <v>753</v>
      </c>
      <c r="D387" s="179" t="s">
        <v>0</v>
      </c>
      <c r="E387" s="180">
        <v>7875</v>
      </c>
      <c r="F387" s="181"/>
      <c r="G387" s="182">
        <f t="shared" si="28"/>
        <v>0</v>
      </c>
      <c r="H387" s="181"/>
      <c r="I387" s="182">
        <f t="shared" si="29"/>
        <v>0</v>
      </c>
      <c r="J387" s="181"/>
      <c r="K387" s="182">
        <f t="shared" si="30"/>
        <v>0</v>
      </c>
      <c r="L387" s="182">
        <v>21</v>
      </c>
      <c r="M387" s="182">
        <f t="shared" si="31"/>
        <v>0</v>
      </c>
      <c r="N387" s="180">
        <v>0</v>
      </c>
      <c r="O387" s="180">
        <f t="shared" si="32"/>
        <v>0</v>
      </c>
      <c r="P387" s="180">
        <v>0</v>
      </c>
      <c r="Q387" s="180">
        <f t="shared" si="33"/>
        <v>0</v>
      </c>
      <c r="R387" s="182" t="s">
        <v>717</v>
      </c>
      <c r="S387" s="182" t="s">
        <v>218</v>
      </c>
      <c r="T387" s="183" t="s">
        <v>219</v>
      </c>
      <c r="U387" s="158">
        <v>0</v>
      </c>
      <c r="V387" s="158">
        <f t="shared" si="34"/>
        <v>0</v>
      </c>
      <c r="W387" s="158"/>
      <c r="X387" s="158" t="s">
        <v>230</v>
      </c>
      <c r="Y387" s="158" t="s">
        <v>221</v>
      </c>
      <c r="Z387" s="148"/>
      <c r="AA387" s="148"/>
      <c r="AB387" s="148"/>
      <c r="AC387" s="148"/>
      <c r="AD387" s="148"/>
      <c r="AE387" s="148"/>
      <c r="AF387" s="148"/>
      <c r="AG387" s="148" t="s">
        <v>231</v>
      </c>
      <c r="AH387" s="148"/>
      <c r="AI387" s="148"/>
      <c r="AJ387" s="148"/>
      <c r="AK387" s="148"/>
      <c r="AL387" s="148"/>
      <c r="AM387" s="148"/>
      <c r="AN387" s="148"/>
      <c r="AO387" s="148"/>
      <c r="AP387" s="148"/>
      <c r="AQ387" s="148"/>
      <c r="AR387" s="148"/>
      <c r="AS387" s="148"/>
      <c r="AT387" s="148"/>
      <c r="AU387" s="148"/>
      <c r="AV387" s="148"/>
      <c r="AW387" s="148"/>
      <c r="AX387" s="148"/>
      <c r="AY387" s="148"/>
      <c r="AZ387" s="148"/>
      <c r="BA387" s="148"/>
      <c r="BB387" s="148"/>
      <c r="BC387" s="148"/>
      <c r="BD387" s="148"/>
      <c r="BE387" s="148"/>
      <c r="BF387" s="148"/>
      <c r="BG387" s="148"/>
      <c r="BH387" s="148"/>
    </row>
    <row r="388" spans="1:60" x14ac:dyDescent="0.2">
      <c r="A388" s="162" t="s">
        <v>212</v>
      </c>
      <c r="B388" s="163" t="s">
        <v>175</v>
      </c>
      <c r="C388" s="184" t="s">
        <v>176</v>
      </c>
      <c r="D388" s="164"/>
      <c r="E388" s="165"/>
      <c r="F388" s="166"/>
      <c r="G388" s="166">
        <f>SUMIF(AG389:AG390,"&lt;&gt;NOR",G389:G390)</f>
        <v>0</v>
      </c>
      <c r="H388" s="166"/>
      <c r="I388" s="166">
        <f>SUM(I389:I390)</f>
        <v>0</v>
      </c>
      <c r="J388" s="166"/>
      <c r="K388" s="166">
        <f>SUM(K389:K390)</f>
        <v>0</v>
      </c>
      <c r="L388" s="166"/>
      <c r="M388" s="166">
        <f>SUM(M389:M390)</f>
        <v>0</v>
      </c>
      <c r="N388" s="165"/>
      <c r="O388" s="165">
        <f>SUM(O389:O390)</f>
        <v>0.01</v>
      </c>
      <c r="P388" s="165"/>
      <c r="Q388" s="165">
        <f>SUM(Q389:Q390)</f>
        <v>0</v>
      </c>
      <c r="R388" s="166"/>
      <c r="S388" s="166"/>
      <c r="T388" s="167"/>
      <c r="U388" s="161"/>
      <c r="V388" s="161">
        <f>SUM(V389:V390)</f>
        <v>14.64</v>
      </c>
      <c r="W388" s="161"/>
      <c r="X388" s="161"/>
      <c r="Y388" s="161"/>
      <c r="AG388" t="s">
        <v>213</v>
      </c>
    </row>
    <row r="389" spans="1:60" ht="22.5" outlineLevel="1" x14ac:dyDescent="0.2">
      <c r="A389" s="177">
        <v>174</v>
      </c>
      <c r="B389" s="178" t="s">
        <v>754</v>
      </c>
      <c r="C389" s="187" t="s">
        <v>755</v>
      </c>
      <c r="D389" s="179" t="s">
        <v>264</v>
      </c>
      <c r="E389" s="180">
        <v>42.3</v>
      </c>
      <c r="F389" s="181"/>
      <c r="G389" s="182">
        <f>ROUND(E389*F389,2)</f>
        <v>0</v>
      </c>
      <c r="H389" s="181"/>
      <c r="I389" s="182">
        <f>ROUND(E389*H389,2)</f>
        <v>0</v>
      </c>
      <c r="J389" s="181"/>
      <c r="K389" s="182">
        <f>ROUND(E389*J389,2)</f>
        <v>0</v>
      </c>
      <c r="L389" s="182">
        <v>21</v>
      </c>
      <c r="M389" s="182">
        <f>G389*(1+L389/100)</f>
        <v>0</v>
      </c>
      <c r="N389" s="180">
        <v>2.4000000000000001E-4</v>
      </c>
      <c r="O389" s="180">
        <f>ROUND(E389*N389,2)</f>
        <v>0.01</v>
      </c>
      <c r="P389" s="180">
        <v>0</v>
      </c>
      <c r="Q389" s="180">
        <f>ROUND(E389*P389,2)</f>
        <v>0</v>
      </c>
      <c r="R389" s="182" t="s">
        <v>756</v>
      </c>
      <c r="S389" s="182" t="s">
        <v>218</v>
      </c>
      <c r="T389" s="183" t="s">
        <v>219</v>
      </c>
      <c r="U389" s="158">
        <v>0.28699999999999998</v>
      </c>
      <c r="V389" s="158">
        <f>ROUND(E389*U389,2)</f>
        <v>12.14</v>
      </c>
      <c r="W389" s="158"/>
      <c r="X389" s="158" t="s">
        <v>230</v>
      </c>
      <c r="Y389" s="158" t="s">
        <v>221</v>
      </c>
      <c r="Z389" s="148"/>
      <c r="AA389" s="148"/>
      <c r="AB389" s="148"/>
      <c r="AC389" s="148"/>
      <c r="AD389" s="148"/>
      <c r="AE389" s="148"/>
      <c r="AF389" s="148"/>
      <c r="AG389" s="148" t="s">
        <v>231</v>
      </c>
      <c r="AH389" s="148"/>
      <c r="AI389" s="148"/>
      <c r="AJ389" s="148"/>
      <c r="AK389" s="148"/>
      <c r="AL389" s="148"/>
      <c r="AM389" s="148"/>
      <c r="AN389" s="148"/>
      <c r="AO389" s="148"/>
      <c r="AP389" s="148"/>
      <c r="AQ389" s="148"/>
      <c r="AR389" s="148"/>
      <c r="AS389" s="148"/>
      <c r="AT389" s="148"/>
      <c r="AU389" s="148"/>
      <c r="AV389" s="148"/>
      <c r="AW389" s="148"/>
      <c r="AX389" s="148"/>
      <c r="AY389" s="148"/>
      <c r="AZ389" s="148"/>
      <c r="BA389" s="148"/>
      <c r="BB389" s="148"/>
      <c r="BC389" s="148"/>
      <c r="BD389" s="148"/>
      <c r="BE389" s="148"/>
      <c r="BF389" s="148"/>
      <c r="BG389" s="148"/>
      <c r="BH389" s="148"/>
    </row>
    <row r="390" spans="1:60" outlineLevel="1" x14ac:dyDescent="0.2">
      <c r="A390" s="177">
        <v>175</v>
      </c>
      <c r="B390" s="178" t="s">
        <v>757</v>
      </c>
      <c r="C390" s="187" t="s">
        <v>758</v>
      </c>
      <c r="D390" s="179" t="s">
        <v>264</v>
      </c>
      <c r="E390" s="180">
        <v>42.3</v>
      </c>
      <c r="F390" s="181"/>
      <c r="G390" s="182">
        <f>ROUND(E390*F390,2)</f>
        <v>0</v>
      </c>
      <c r="H390" s="181"/>
      <c r="I390" s="182">
        <f>ROUND(E390*H390,2)</f>
        <v>0</v>
      </c>
      <c r="J390" s="181"/>
      <c r="K390" s="182">
        <f>ROUND(E390*J390,2)</f>
        <v>0</v>
      </c>
      <c r="L390" s="182">
        <v>21</v>
      </c>
      <c r="M390" s="182">
        <f>G390*(1+L390/100)</f>
        <v>0</v>
      </c>
      <c r="N390" s="180">
        <v>1.0000000000000001E-5</v>
      </c>
      <c r="O390" s="180">
        <f>ROUND(E390*N390,2)</f>
        <v>0</v>
      </c>
      <c r="P390" s="180">
        <v>0</v>
      </c>
      <c r="Q390" s="180">
        <f>ROUND(E390*P390,2)</f>
        <v>0</v>
      </c>
      <c r="R390" s="182" t="s">
        <v>623</v>
      </c>
      <c r="S390" s="182" t="s">
        <v>218</v>
      </c>
      <c r="T390" s="183" t="s">
        <v>219</v>
      </c>
      <c r="U390" s="158">
        <v>5.8999999999999997E-2</v>
      </c>
      <c r="V390" s="158">
        <f>ROUND(E390*U390,2)</f>
        <v>2.5</v>
      </c>
      <c r="W390" s="158"/>
      <c r="X390" s="158" t="s">
        <v>220</v>
      </c>
      <c r="Y390" s="158" t="s">
        <v>221</v>
      </c>
      <c r="Z390" s="148"/>
      <c r="AA390" s="148"/>
      <c r="AB390" s="148"/>
      <c r="AC390" s="148"/>
      <c r="AD390" s="148"/>
      <c r="AE390" s="148"/>
      <c r="AF390" s="148"/>
      <c r="AG390" s="148" t="s">
        <v>222</v>
      </c>
      <c r="AH390" s="148"/>
      <c r="AI390" s="148"/>
      <c r="AJ390" s="148"/>
      <c r="AK390" s="148"/>
      <c r="AL390" s="148"/>
      <c r="AM390" s="148"/>
      <c r="AN390" s="148"/>
      <c r="AO390" s="148"/>
      <c r="AP390" s="148"/>
      <c r="AQ390" s="148"/>
      <c r="AR390" s="148"/>
      <c r="AS390" s="148"/>
      <c r="AT390" s="148"/>
      <c r="AU390" s="148"/>
      <c r="AV390" s="148"/>
      <c r="AW390" s="148"/>
      <c r="AX390" s="148"/>
      <c r="AY390" s="148"/>
      <c r="AZ390" s="148"/>
      <c r="BA390" s="148"/>
      <c r="BB390" s="148"/>
      <c r="BC390" s="148"/>
      <c r="BD390" s="148"/>
      <c r="BE390" s="148"/>
      <c r="BF390" s="148"/>
      <c r="BG390" s="148"/>
      <c r="BH390" s="148"/>
    </row>
    <row r="391" spans="1:60" x14ac:dyDescent="0.2">
      <c r="A391" s="162" t="s">
        <v>212</v>
      </c>
      <c r="B391" s="163" t="s">
        <v>177</v>
      </c>
      <c r="C391" s="184" t="s">
        <v>178</v>
      </c>
      <c r="D391" s="164"/>
      <c r="E391" s="165"/>
      <c r="F391" s="166"/>
      <c r="G391" s="166">
        <f>SUMIF(AG392:AG394,"&lt;&gt;NOR",G392:G394)</f>
        <v>0</v>
      </c>
      <c r="H391" s="166"/>
      <c r="I391" s="166">
        <f>SUM(I392:I394)</f>
        <v>0</v>
      </c>
      <c r="J391" s="166"/>
      <c r="K391" s="166">
        <f>SUM(K392:K394)</f>
        <v>0</v>
      </c>
      <c r="L391" s="166"/>
      <c r="M391" s="166">
        <f>SUM(M392:M394)</f>
        <v>0</v>
      </c>
      <c r="N391" s="165"/>
      <c r="O391" s="165">
        <f>SUM(O392:O394)</f>
        <v>0.63</v>
      </c>
      <c r="P391" s="165"/>
      <c r="Q391" s="165">
        <f>SUM(Q392:Q394)</f>
        <v>0</v>
      </c>
      <c r="R391" s="166"/>
      <c r="S391" s="166"/>
      <c r="T391" s="167"/>
      <c r="U391" s="161"/>
      <c r="V391" s="161">
        <f>SUM(V392:V394)</f>
        <v>385.67999999999995</v>
      </c>
      <c r="W391" s="161"/>
      <c r="X391" s="161"/>
      <c r="Y391" s="161"/>
      <c r="AG391" t="s">
        <v>213</v>
      </c>
    </row>
    <row r="392" spans="1:60" outlineLevel="1" x14ac:dyDescent="0.2">
      <c r="A392" s="177">
        <v>176</v>
      </c>
      <c r="B392" s="178" t="s">
        <v>759</v>
      </c>
      <c r="C392" s="187" t="s">
        <v>760</v>
      </c>
      <c r="D392" s="179" t="s">
        <v>264</v>
      </c>
      <c r="E392" s="180">
        <v>384</v>
      </c>
      <c r="F392" s="181"/>
      <c r="G392" s="182">
        <f>ROUND(E392*F392,2)</f>
        <v>0</v>
      </c>
      <c r="H392" s="181"/>
      <c r="I392" s="182">
        <f>ROUND(E392*H392,2)</f>
        <v>0</v>
      </c>
      <c r="J392" s="181"/>
      <c r="K392" s="182">
        <f>ROUND(E392*J392,2)</f>
        <v>0</v>
      </c>
      <c r="L392" s="182">
        <v>21</v>
      </c>
      <c r="M392" s="182">
        <f>G392*(1+L392/100)</f>
        <v>0</v>
      </c>
      <c r="N392" s="180">
        <v>2.0000000000000002E-5</v>
      </c>
      <c r="O392" s="180">
        <f>ROUND(E392*N392,2)</f>
        <v>0.01</v>
      </c>
      <c r="P392" s="180">
        <v>0</v>
      </c>
      <c r="Q392" s="180">
        <f>ROUND(E392*P392,2)</f>
        <v>0</v>
      </c>
      <c r="R392" s="182" t="s">
        <v>761</v>
      </c>
      <c r="S392" s="182" t="s">
        <v>218</v>
      </c>
      <c r="T392" s="183" t="s">
        <v>219</v>
      </c>
      <c r="U392" s="158">
        <v>2.9000000000000001E-2</v>
      </c>
      <c r="V392" s="158">
        <f>ROUND(E392*U392,2)</f>
        <v>11.14</v>
      </c>
      <c r="W392" s="158"/>
      <c r="X392" s="158" t="s">
        <v>230</v>
      </c>
      <c r="Y392" s="158" t="s">
        <v>221</v>
      </c>
      <c r="Z392" s="148"/>
      <c r="AA392" s="148"/>
      <c r="AB392" s="148"/>
      <c r="AC392" s="148"/>
      <c r="AD392" s="148"/>
      <c r="AE392" s="148"/>
      <c r="AF392" s="148"/>
      <c r="AG392" s="148" t="s">
        <v>231</v>
      </c>
      <c r="AH392" s="148"/>
      <c r="AI392" s="148"/>
      <c r="AJ392" s="148"/>
      <c r="AK392" s="148"/>
      <c r="AL392" s="148"/>
      <c r="AM392" s="148"/>
      <c r="AN392" s="148"/>
      <c r="AO392" s="148"/>
      <c r="AP392" s="148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48"/>
      <c r="BD392" s="148"/>
      <c r="BE392" s="148"/>
      <c r="BF392" s="148"/>
      <c r="BG392" s="148"/>
      <c r="BH392" s="148"/>
    </row>
    <row r="393" spans="1:60" outlineLevel="1" x14ac:dyDescent="0.2">
      <c r="A393" s="177">
        <v>177</v>
      </c>
      <c r="B393" s="178" t="s">
        <v>762</v>
      </c>
      <c r="C393" s="187" t="s">
        <v>763</v>
      </c>
      <c r="D393" s="179" t="s">
        <v>264</v>
      </c>
      <c r="E393" s="180">
        <v>2787.0160000000001</v>
      </c>
      <c r="F393" s="181"/>
      <c r="G393" s="182">
        <f>ROUND(E393*F393,2)</f>
        <v>0</v>
      </c>
      <c r="H393" s="181"/>
      <c r="I393" s="182">
        <f>ROUND(E393*H393,2)</f>
        <v>0</v>
      </c>
      <c r="J393" s="181"/>
      <c r="K393" s="182">
        <f>ROUND(E393*J393,2)</f>
        <v>0</v>
      </c>
      <c r="L393" s="182">
        <v>21</v>
      </c>
      <c r="M393" s="182">
        <f>G393*(1+L393/100)</f>
        <v>0</v>
      </c>
      <c r="N393" s="180">
        <v>6.9999999999999994E-5</v>
      </c>
      <c r="O393" s="180">
        <f>ROUND(E393*N393,2)</f>
        <v>0.2</v>
      </c>
      <c r="P393" s="180">
        <v>0</v>
      </c>
      <c r="Q393" s="180">
        <f>ROUND(E393*P393,2)</f>
        <v>0</v>
      </c>
      <c r="R393" s="182" t="s">
        <v>761</v>
      </c>
      <c r="S393" s="182" t="s">
        <v>218</v>
      </c>
      <c r="T393" s="183" t="s">
        <v>219</v>
      </c>
      <c r="U393" s="158">
        <v>3.2480000000000002E-2</v>
      </c>
      <c r="V393" s="158">
        <f>ROUND(E393*U393,2)</f>
        <v>90.52</v>
      </c>
      <c r="W393" s="158"/>
      <c r="X393" s="158" t="s">
        <v>230</v>
      </c>
      <c r="Y393" s="158" t="s">
        <v>221</v>
      </c>
      <c r="Z393" s="148"/>
      <c r="AA393" s="148"/>
      <c r="AB393" s="148"/>
      <c r="AC393" s="148"/>
      <c r="AD393" s="148"/>
      <c r="AE393" s="148"/>
      <c r="AF393" s="148"/>
      <c r="AG393" s="148" t="s">
        <v>231</v>
      </c>
      <c r="AH393" s="148"/>
      <c r="AI393" s="148"/>
      <c r="AJ393" s="148"/>
      <c r="AK393" s="148"/>
      <c r="AL393" s="148"/>
      <c r="AM393" s="148"/>
      <c r="AN393" s="148"/>
      <c r="AO393" s="148"/>
      <c r="AP393" s="148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48"/>
      <c r="BD393" s="148"/>
      <c r="BE393" s="148"/>
      <c r="BF393" s="148"/>
      <c r="BG393" s="148"/>
      <c r="BH393" s="148"/>
    </row>
    <row r="394" spans="1:60" ht="22.5" outlineLevel="1" x14ac:dyDescent="0.2">
      <c r="A394" s="177">
        <v>178</v>
      </c>
      <c r="B394" s="178" t="s">
        <v>764</v>
      </c>
      <c r="C394" s="187" t="s">
        <v>765</v>
      </c>
      <c r="D394" s="179" t="s">
        <v>264</v>
      </c>
      <c r="E394" s="180">
        <v>2787.0160000000001</v>
      </c>
      <c r="F394" s="181"/>
      <c r="G394" s="182">
        <f>ROUND(E394*F394,2)</f>
        <v>0</v>
      </c>
      <c r="H394" s="181"/>
      <c r="I394" s="182">
        <f>ROUND(E394*H394,2)</f>
        <v>0</v>
      </c>
      <c r="J394" s="181"/>
      <c r="K394" s="182">
        <f>ROUND(E394*J394,2)</f>
        <v>0</v>
      </c>
      <c r="L394" s="182">
        <v>21</v>
      </c>
      <c r="M394" s="182">
        <f>G394*(1+L394/100)</f>
        <v>0</v>
      </c>
      <c r="N394" s="180">
        <v>1.4999999999999999E-4</v>
      </c>
      <c r="O394" s="180">
        <f>ROUND(E394*N394,2)</f>
        <v>0.42</v>
      </c>
      <c r="P394" s="180">
        <v>0</v>
      </c>
      <c r="Q394" s="180">
        <f>ROUND(E394*P394,2)</f>
        <v>0</v>
      </c>
      <c r="R394" s="182" t="s">
        <v>761</v>
      </c>
      <c r="S394" s="182" t="s">
        <v>218</v>
      </c>
      <c r="T394" s="183" t="s">
        <v>219</v>
      </c>
      <c r="U394" s="158">
        <v>0.10191</v>
      </c>
      <c r="V394" s="158">
        <f>ROUND(E394*U394,2)</f>
        <v>284.02</v>
      </c>
      <c r="W394" s="158"/>
      <c r="X394" s="158" t="s">
        <v>230</v>
      </c>
      <c r="Y394" s="158" t="s">
        <v>221</v>
      </c>
      <c r="Z394" s="148"/>
      <c r="AA394" s="148"/>
      <c r="AB394" s="148"/>
      <c r="AC394" s="148"/>
      <c r="AD394" s="148"/>
      <c r="AE394" s="148"/>
      <c r="AF394" s="148"/>
      <c r="AG394" s="148" t="s">
        <v>231</v>
      </c>
      <c r="AH394" s="148"/>
      <c r="AI394" s="148"/>
      <c r="AJ394" s="148"/>
      <c r="AK394" s="148"/>
      <c r="AL394" s="148"/>
      <c r="AM394" s="148"/>
      <c r="AN394" s="148"/>
      <c r="AO394" s="148"/>
      <c r="AP394" s="148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48"/>
      <c r="BD394" s="148"/>
      <c r="BE394" s="148"/>
      <c r="BF394" s="148"/>
      <c r="BG394" s="148"/>
      <c r="BH394" s="148"/>
    </row>
    <row r="395" spans="1:60" x14ac:dyDescent="0.2">
      <c r="A395" s="162" t="s">
        <v>212</v>
      </c>
      <c r="B395" s="163" t="s">
        <v>183</v>
      </c>
      <c r="C395" s="184" t="s">
        <v>27</v>
      </c>
      <c r="D395" s="164"/>
      <c r="E395" s="165"/>
      <c r="F395" s="166"/>
      <c r="G395" s="166">
        <f>SUMIF(AG396:AG399,"&lt;&gt;NOR",G396:G399)</f>
        <v>0</v>
      </c>
      <c r="H395" s="166"/>
      <c r="I395" s="166">
        <f>SUM(I396:I399)</f>
        <v>0</v>
      </c>
      <c r="J395" s="166"/>
      <c r="K395" s="166">
        <f>SUM(K396:K399)</f>
        <v>0</v>
      </c>
      <c r="L395" s="166"/>
      <c r="M395" s="166">
        <f>SUM(M396:M399)</f>
        <v>0</v>
      </c>
      <c r="N395" s="165"/>
      <c r="O395" s="165">
        <f>SUM(O396:O399)</f>
        <v>0</v>
      </c>
      <c r="P395" s="165"/>
      <c r="Q395" s="165">
        <f>SUM(Q396:Q399)</f>
        <v>0</v>
      </c>
      <c r="R395" s="166"/>
      <c r="S395" s="166"/>
      <c r="T395" s="167"/>
      <c r="U395" s="161"/>
      <c r="V395" s="161">
        <f>SUM(V396:V399)</f>
        <v>0</v>
      </c>
      <c r="W395" s="161"/>
      <c r="X395" s="161"/>
      <c r="Y395" s="161"/>
      <c r="AG395" t="s">
        <v>213</v>
      </c>
    </row>
    <row r="396" spans="1:60" outlineLevel="1" x14ac:dyDescent="0.2">
      <c r="A396" s="177">
        <v>179</v>
      </c>
      <c r="B396" s="178" t="s">
        <v>766</v>
      </c>
      <c r="C396" s="187" t="s">
        <v>767</v>
      </c>
      <c r="D396" s="179" t="s">
        <v>768</v>
      </c>
      <c r="E396" s="180">
        <v>1</v>
      </c>
      <c r="F396" s="181"/>
      <c r="G396" s="182">
        <f>ROUND(E396*F396,2)</f>
        <v>0</v>
      </c>
      <c r="H396" s="181"/>
      <c r="I396" s="182">
        <f>ROUND(E396*H396,2)</f>
        <v>0</v>
      </c>
      <c r="J396" s="181"/>
      <c r="K396" s="182">
        <f>ROUND(E396*J396,2)</f>
        <v>0</v>
      </c>
      <c r="L396" s="182">
        <v>21</v>
      </c>
      <c r="M396" s="182">
        <f>G396*(1+L396/100)</f>
        <v>0</v>
      </c>
      <c r="N396" s="180">
        <v>0</v>
      </c>
      <c r="O396" s="180">
        <f>ROUND(E396*N396,2)</f>
        <v>0</v>
      </c>
      <c r="P396" s="180">
        <v>0</v>
      </c>
      <c r="Q396" s="180">
        <f>ROUND(E396*P396,2)</f>
        <v>0</v>
      </c>
      <c r="R396" s="182"/>
      <c r="S396" s="182" t="s">
        <v>218</v>
      </c>
      <c r="T396" s="183" t="s">
        <v>219</v>
      </c>
      <c r="U396" s="158">
        <v>0</v>
      </c>
      <c r="V396" s="158">
        <f>ROUND(E396*U396,2)</f>
        <v>0</v>
      </c>
      <c r="W396" s="158"/>
      <c r="X396" s="158" t="s">
        <v>769</v>
      </c>
      <c r="Y396" s="158" t="s">
        <v>221</v>
      </c>
      <c r="Z396" s="148"/>
      <c r="AA396" s="148"/>
      <c r="AB396" s="148"/>
      <c r="AC396" s="148"/>
      <c r="AD396" s="148"/>
      <c r="AE396" s="148"/>
      <c r="AF396" s="148"/>
      <c r="AG396" s="148" t="s">
        <v>770</v>
      </c>
      <c r="AH396" s="148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</row>
    <row r="397" spans="1:60" outlineLevel="1" x14ac:dyDescent="0.2">
      <c r="A397" s="177">
        <v>180</v>
      </c>
      <c r="B397" s="178" t="s">
        <v>771</v>
      </c>
      <c r="C397" s="187" t="s">
        <v>772</v>
      </c>
      <c r="D397" s="179" t="s">
        <v>768</v>
      </c>
      <c r="E397" s="180">
        <v>1</v>
      </c>
      <c r="F397" s="181"/>
      <c r="G397" s="182">
        <f>ROUND(E397*F397,2)</f>
        <v>0</v>
      </c>
      <c r="H397" s="181"/>
      <c r="I397" s="182">
        <f>ROUND(E397*H397,2)</f>
        <v>0</v>
      </c>
      <c r="J397" s="181"/>
      <c r="K397" s="182">
        <f>ROUND(E397*J397,2)</f>
        <v>0</v>
      </c>
      <c r="L397" s="182">
        <v>21</v>
      </c>
      <c r="M397" s="182">
        <f>G397*(1+L397/100)</f>
        <v>0</v>
      </c>
      <c r="N397" s="180">
        <v>0</v>
      </c>
      <c r="O397" s="180">
        <f>ROUND(E397*N397,2)</f>
        <v>0</v>
      </c>
      <c r="P397" s="180">
        <v>0</v>
      </c>
      <c r="Q397" s="180">
        <f>ROUND(E397*P397,2)</f>
        <v>0</v>
      </c>
      <c r="R397" s="182"/>
      <c r="S397" s="182" t="s">
        <v>218</v>
      </c>
      <c r="T397" s="183" t="s">
        <v>219</v>
      </c>
      <c r="U397" s="158">
        <v>0</v>
      </c>
      <c r="V397" s="158">
        <f>ROUND(E397*U397,2)</f>
        <v>0</v>
      </c>
      <c r="W397" s="158"/>
      <c r="X397" s="158" t="s">
        <v>769</v>
      </c>
      <c r="Y397" s="158" t="s">
        <v>221</v>
      </c>
      <c r="Z397" s="148"/>
      <c r="AA397" s="148"/>
      <c r="AB397" s="148"/>
      <c r="AC397" s="148"/>
      <c r="AD397" s="148"/>
      <c r="AE397" s="148"/>
      <c r="AF397" s="148"/>
      <c r="AG397" s="148" t="s">
        <v>770</v>
      </c>
      <c r="AH397" s="148"/>
      <c r="AI397" s="148"/>
      <c r="AJ397" s="148"/>
      <c r="AK397" s="148"/>
      <c r="AL397" s="148"/>
      <c r="AM397" s="148"/>
      <c r="AN397" s="148"/>
      <c r="AO397" s="148"/>
      <c r="AP397" s="148"/>
      <c r="AQ397" s="148"/>
      <c r="AR397" s="148"/>
      <c r="AS397" s="148"/>
      <c r="AT397" s="148"/>
      <c r="AU397" s="148"/>
      <c r="AV397" s="148"/>
      <c r="AW397" s="148"/>
      <c r="AX397" s="148"/>
      <c r="AY397" s="148"/>
      <c r="AZ397" s="148"/>
      <c r="BA397" s="148"/>
      <c r="BB397" s="148"/>
      <c r="BC397" s="148"/>
      <c r="BD397" s="148"/>
      <c r="BE397" s="148"/>
      <c r="BF397" s="148"/>
      <c r="BG397" s="148"/>
      <c r="BH397" s="148"/>
    </row>
    <row r="398" spans="1:60" outlineLevel="1" x14ac:dyDescent="0.2">
      <c r="A398" s="177">
        <v>181</v>
      </c>
      <c r="B398" s="178" t="s">
        <v>773</v>
      </c>
      <c r="C398" s="187" t="s">
        <v>774</v>
      </c>
      <c r="D398" s="179" t="s">
        <v>768</v>
      </c>
      <c r="E398" s="180">
        <v>1</v>
      </c>
      <c r="F398" s="181"/>
      <c r="G398" s="182">
        <f>ROUND(E398*F398,2)</f>
        <v>0</v>
      </c>
      <c r="H398" s="181"/>
      <c r="I398" s="182">
        <f>ROUND(E398*H398,2)</f>
        <v>0</v>
      </c>
      <c r="J398" s="181"/>
      <c r="K398" s="182">
        <f>ROUND(E398*J398,2)</f>
        <v>0</v>
      </c>
      <c r="L398" s="182">
        <v>21</v>
      </c>
      <c r="M398" s="182">
        <f>G398*(1+L398/100)</f>
        <v>0</v>
      </c>
      <c r="N398" s="180">
        <v>0</v>
      </c>
      <c r="O398" s="180">
        <f>ROUND(E398*N398,2)</f>
        <v>0</v>
      </c>
      <c r="P398" s="180">
        <v>0</v>
      </c>
      <c r="Q398" s="180">
        <f>ROUND(E398*P398,2)</f>
        <v>0</v>
      </c>
      <c r="R398" s="182"/>
      <c r="S398" s="182" t="s">
        <v>218</v>
      </c>
      <c r="T398" s="183" t="s">
        <v>219</v>
      </c>
      <c r="U398" s="158">
        <v>0</v>
      </c>
      <c r="V398" s="158">
        <f>ROUND(E398*U398,2)</f>
        <v>0</v>
      </c>
      <c r="W398" s="158"/>
      <c r="X398" s="158" t="s">
        <v>769</v>
      </c>
      <c r="Y398" s="158" t="s">
        <v>221</v>
      </c>
      <c r="Z398" s="148"/>
      <c r="AA398" s="148"/>
      <c r="AB398" s="148"/>
      <c r="AC398" s="148"/>
      <c r="AD398" s="148"/>
      <c r="AE398" s="148"/>
      <c r="AF398" s="148"/>
      <c r="AG398" s="148" t="s">
        <v>770</v>
      </c>
      <c r="AH398" s="148"/>
      <c r="AI398" s="148"/>
      <c r="AJ398" s="148"/>
      <c r="AK398" s="148"/>
      <c r="AL398" s="148"/>
      <c r="AM398" s="148"/>
      <c r="AN398" s="148"/>
      <c r="AO398" s="148"/>
      <c r="AP398" s="148"/>
      <c r="AQ398" s="148"/>
      <c r="AR398" s="148"/>
      <c r="AS398" s="148"/>
      <c r="AT398" s="148"/>
      <c r="AU398" s="148"/>
      <c r="AV398" s="148"/>
      <c r="AW398" s="148"/>
      <c r="AX398" s="148"/>
      <c r="AY398" s="148"/>
      <c r="AZ398" s="148"/>
      <c r="BA398" s="148"/>
      <c r="BB398" s="148"/>
      <c r="BC398" s="148"/>
      <c r="BD398" s="148"/>
      <c r="BE398" s="148"/>
      <c r="BF398" s="148"/>
      <c r="BG398" s="148"/>
      <c r="BH398" s="148"/>
    </row>
    <row r="399" spans="1:60" outlineLevel="1" x14ac:dyDescent="0.2">
      <c r="A399" s="169">
        <v>182</v>
      </c>
      <c r="B399" s="170" t="s">
        <v>775</v>
      </c>
      <c r="C399" s="185" t="s">
        <v>776</v>
      </c>
      <c r="D399" s="171" t="s">
        <v>768</v>
      </c>
      <c r="E399" s="172">
        <v>1</v>
      </c>
      <c r="F399" s="173"/>
      <c r="G399" s="174">
        <f>ROUND(E399*F399,2)</f>
        <v>0</v>
      </c>
      <c r="H399" s="173"/>
      <c r="I399" s="174">
        <f>ROUND(E399*H399,2)</f>
        <v>0</v>
      </c>
      <c r="J399" s="173"/>
      <c r="K399" s="174">
        <f>ROUND(E399*J399,2)</f>
        <v>0</v>
      </c>
      <c r="L399" s="174">
        <v>21</v>
      </c>
      <c r="M399" s="174">
        <f>G399*(1+L399/100)</f>
        <v>0</v>
      </c>
      <c r="N399" s="172">
        <v>0</v>
      </c>
      <c r="O399" s="172">
        <f>ROUND(E399*N399,2)</f>
        <v>0</v>
      </c>
      <c r="P399" s="172">
        <v>0</v>
      </c>
      <c r="Q399" s="172">
        <f>ROUND(E399*P399,2)</f>
        <v>0</v>
      </c>
      <c r="R399" s="174"/>
      <c r="S399" s="174" t="s">
        <v>218</v>
      </c>
      <c r="T399" s="175" t="s">
        <v>219</v>
      </c>
      <c r="U399" s="158">
        <v>0</v>
      </c>
      <c r="V399" s="158">
        <f>ROUND(E399*U399,2)</f>
        <v>0</v>
      </c>
      <c r="W399" s="158"/>
      <c r="X399" s="158" t="s">
        <v>769</v>
      </c>
      <c r="Y399" s="158" t="s">
        <v>221</v>
      </c>
      <c r="Z399" s="148"/>
      <c r="AA399" s="148"/>
      <c r="AB399" s="148"/>
      <c r="AC399" s="148"/>
      <c r="AD399" s="148"/>
      <c r="AE399" s="148"/>
      <c r="AF399" s="148"/>
      <c r="AG399" s="148" t="s">
        <v>770</v>
      </c>
      <c r="AH399" s="148"/>
      <c r="AI399" s="148"/>
      <c r="AJ399" s="148"/>
      <c r="AK399" s="148"/>
      <c r="AL399" s="148"/>
      <c r="AM399" s="148"/>
      <c r="AN399" s="148"/>
      <c r="AO399" s="148"/>
      <c r="AP399" s="148"/>
      <c r="AQ399" s="148"/>
      <c r="AR399" s="148"/>
      <c r="AS399" s="148"/>
      <c r="AT399" s="148"/>
      <c r="AU399" s="148"/>
      <c r="AV399" s="148"/>
      <c r="AW399" s="148"/>
      <c r="AX399" s="148"/>
      <c r="AY399" s="148"/>
      <c r="AZ399" s="148"/>
      <c r="BA399" s="148"/>
      <c r="BB399" s="148"/>
      <c r="BC399" s="148"/>
      <c r="BD399" s="148"/>
      <c r="BE399" s="148"/>
      <c r="BF399" s="148"/>
      <c r="BG399" s="148"/>
      <c r="BH399" s="148"/>
    </row>
    <row r="400" spans="1:60" x14ac:dyDescent="0.2">
      <c r="A400" s="3"/>
      <c r="B400" s="4"/>
      <c r="C400" s="188"/>
      <c r="D400" s="6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AE400">
        <v>12</v>
      </c>
      <c r="AF400">
        <v>21</v>
      </c>
      <c r="AG400" t="s">
        <v>198</v>
      </c>
    </row>
    <row r="401" spans="1:33" x14ac:dyDescent="0.2">
      <c r="A401" s="151"/>
      <c r="B401" s="152" t="s">
        <v>29</v>
      </c>
      <c r="C401" s="189"/>
      <c r="D401" s="153"/>
      <c r="E401" s="154"/>
      <c r="F401" s="154"/>
      <c r="G401" s="168">
        <f>G8+G30+G65+G123+G151+G174+G190+G219+G223+G232+G241+G272+G295+G298+G311+G320+G331+G338+G356+G363+G374+G379+G388+G391+G395</f>
        <v>0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AE401">
        <f>SUMIF(L7:L399,AE400,G7:G399)</f>
        <v>0</v>
      </c>
      <c r="AF401">
        <f>SUMIF(L7:L399,AF400,G7:G399)</f>
        <v>0</v>
      </c>
      <c r="AG401" t="s">
        <v>777</v>
      </c>
    </row>
    <row r="402" spans="1:33" x14ac:dyDescent="0.2">
      <c r="C402" s="190"/>
      <c r="D402" s="10"/>
      <c r="AG402" t="s">
        <v>778</v>
      </c>
    </row>
    <row r="403" spans="1:33" x14ac:dyDescent="0.2">
      <c r="D403" s="10"/>
    </row>
    <row r="404" spans="1:33" x14ac:dyDescent="0.2">
      <c r="D404" s="10"/>
    </row>
    <row r="405" spans="1:33" x14ac:dyDescent="0.2">
      <c r="D405" s="10"/>
    </row>
    <row r="406" spans="1:33" x14ac:dyDescent="0.2">
      <c r="D406" s="10"/>
    </row>
    <row r="407" spans="1:33" x14ac:dyDescent="0.2">
      <c r="D407" s="10"/>
    </row>
    <row r="408" spans="1:33" x14ac:dyDescent="0.2">
      <c r="D408" s="10"/>
    </row>
    <row r="409" spans="1:33" x14ac:dyDescent="0.2">
      <c r="D409" s="10"/>
    </row>
    <row r="410" spans="1:33" x14ac:dyDescent="0.2">
      <c r="D410" s="10"/>
    </row>
    <row r="411" spans="1:33" x14ac:dyDescent="0.2">
      <c r="D411" s="10"/>
    </row>
    <row r="412" spans="1:33" x14ac:dyDescent="0.2">
      <c r="D412" s="10"/>
    </row>
    <row r="413" spans="1:33" x14ac:dyDescent="0.2">
      <c r="D413" s="10"/>
    </row>
    <row r="414" spans="1:33" x14ac:dyDescent="0.2">
      <c r="D414" s="10"/>
    </row>
    <row r="415" spans="1:33" x14ac:dyDescent="0.2">
      <c r="D415" s="10"/>
    </row>
    <row r="416" spans="1:33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3DuiO3pCsSsm7shAfXcKU7ynz+eUbGKtVW+jESX29EVqLXs85D28MOK4zcXKMWL3tvuNOuHBdvRcusOmQGVGeQ==" saltValue="tjHmurNLIzGxEXN/zg+PhQ==" spinCount="100000" sheet="1" formatRows="0"/>
  <mergeCells count="76">
    <mergeCell ref="C362:G362"/>
    <mergeCell ref="C367:G367"/>
    <mergeCell ref="C373:G373"/>
    <mergeCell ref="C378:G378"/>
    <mergeCell ref="C310:G310"/>
    <mergeCell ref="C319:G319"/>
    <mergeCell ref="C330:G330"/>
    <mergeCell ref="C337:G337"/>
    <mergeCell ref="C345:G345"/>
    <mergeCell ref="C355:G355"/>
    <mergeCell ref="C297:G297"/>
    <mergeCell ref="C231:G231"/>
    <mergeCell ref="C234:G234"/>
    <mergeCell ref="C243:G243"/>
    <mergeCell ref="C247:G247"/>
    <mergeCell ref="C252:G252"/>
    <mergeCell ref="C256:G256"/>
    <mergeCell ref="C260:G260"/>
    <mergeCell ref="C264:G264"/>
    <mergeCell ref="C269:G269"/>
    <mergeCell ref="C284:G284"/>
    <mergeCell ref="C288:G288"/>
    <mergeCell ref="C228:G228"/>
    <mergeCell ref="C178:G178"/>
    <mergeCell ref="C183:G183"/>
    <mergeCell ref="C186:G186"/>
    <mergeCell ref="C192:G192"/>
    <mergeCell ref="C195:G195"/>
    <mergeCell ref="C200:G200"/>
    <mergeCell ref="C205:G205"/>
    <mergeCell ref="C208:G208"/>
    <mergeCell ref="C213:G213"/>
    <mergeCell ref="C217:G217"/>
    <mergeCell ref="C225:G225"/>
    <mergeCell ref="C176:G176"/>
    <mergeCell ref="C140:G140"/>
    <mergeCell ref="C142:G142"/>
    <mergeCell ref="C144:G144"/>
    <mergeCell ref="C146:G146"/>
    <mergeCell ref="C154:G154"/>
    <mergeCell ref="C156:G156"/>
    <mergeCell ref="C159:G159"/>
    <mergeCell ref="C163:G163"/>
    <mergeCell ref="C167:G167"/>
    <mergeCell ref="C170:G170"/>
    <mergeCell ref="C172:G172"/>
    <mergeCell ref="C134:G134"/>
    <mergeCell ref="C72:G72"/>
    <mergeCell ref="C75:G75"/>
    <mergeCell ref="C84:G84"/>
    <mergeCell ref="C88:G88"/>
    <mergeCell ref="C92:G92"/>
    <mergeCell ref="C94:G94"/>
    <mergeCell ref="C103:G103"/>
    <mergeCell ref="C116:G116"/>
    <mergeCell ref="C120:G120"/>
    <mergeCell ref="C128:G128"/>
    <mergeCell ref="C132:G132"/>
    <mergeCell ref="C67:G67"/>
    <mergeCell ref="C19:G19"/>
    <mergeCell ref="C25:G25"/>
    <mergeCell ref="C32:G32"/>
    <mergeCell ref="C36:G36"/>
    <mergeCell ref="C39:G39"/>
    <mergeCell ref="C41:G41"/>
    <mergeCell ref="C46:G46"/>
    <mergeCell ref="C50:G50"/>
    <mergeCell ref="C55:G55"/>
    <mergeCell ref="C59:G59"/>
    <mergeCell ref="C63:G63"/>
    <mergeCell ref="C13:G13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xSplit="1" topLeftCell="B1" activePane="topRight" state="frozen"/>
      <selection activeCell="A8" sqref="A8"/>
      <selection pane="topRight" activeCell="F9" sqref="F9"/>
    </sheetView>
  </sheetViews>
  <sheetFormatPr defaultRowHeight="12.75" outlineLevelRow="3" x14ac:dyDescent="0.2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0" t="s">
        <v>185</v>
      </c>
      <c r="B1" s="250"/>
      <c r="C1" s="250"/>
      <c r="D1" s="250"/>
      <c r="E1" s="250"/>
      <c r="F1" s="250"/>
      <c r="G1" s="250"/>
      <c r="AG1" t="s">
        <v>186</v>
      </c>
    </row>
    <row r="2" spans="1:60" ht="25.15" customHeight="1" x14ac:dyDescent="0.2">
      <c r="A2" s="140" t="s">
        <v>7</v>
      </c>
      <c r="B2" s="49" t="s">
        <v>43</v>
      </c>
      <c r="C2" s="251" t="s">
        <v>44</v>
      </c>
      <c r="D2" s="252"/>
      <c r="E2" s="252"/>
      <c r="F2" s="252"/>
      <c r="G2" s="253"/>
      <c r="AG2" t="s">
        <v>187</v>
      </c>
    </row>
    <row r="3" spans="1:60" ht="25.15" customHeight="1" x14ac:dyDescent="0.2">
      <c r="A3" s="140" t="s">
        <v>8</v>
      </c>
      <c r="B3" s="49" t="s">
        <v>47</v>
      </c>
      <c r="C3" s="251" t="s">
        <v>48</v>
      </c>
      <c r="D3" s="252"/>
      <c r="E3" s="252"/>
      <c r="F3" s="252"/>
      <c r="G3" s="253"/>
      <c r="AC3" s="121" t="s">
        <v>187</v>
      </c>
      <c r="AG3" t="s">
        <v>188</v>
      </c>
    </row>
    <row r="4" spans="1:60" ht="25.15" customHeight="1" x14ac:dyDescent="0.2">
      <c r="A4" s="141" t="s">
        <v>9</v>
      </c>
      <c r="B4" s="142" t="s">
        <v>50</v>
      </c>
      <c r="C4" s="254" t="s">
        <v>51</v>
      </c>
      <c r="D4" s="255"/>
      <c r="E4" s="255"/>
      <c r="F4" s="255"/>
      <c r="G4" s="256"/>
      <c r="AG4" t="s">
        <v>189</v>
      </c>
    </row>
    <row r="5" spans="1:60" x14ac:dyDescent="0.2">
      <c r="D5" s="10"/>
    </row>
    <row r="6" spans="1:60" ht="38.25" x14ac:dyDescent="0.2">
      <c r="A6" s="144" t="s">
        <v>190</v>
      </c>
      <c r="B6" s="146" t="s">
        <v>191</v>
      </c>
      <c r="C6" s="146" t="s">
        <v>192</v>
      </c>
      <c r="D6" s="145" t="s">
        <v>193</v>
      </c>
      <c r="E6" s="144" t="s">
        <v>194</v>
      </c>
      <c r="F6" s="143" t="s">
        <v>195</v>
      </c>
      <c r="G6" s="144" t="s">
        <v>29</v>
      </c>
      <c r="H6" s="147" t="s">
        <v>30</v>
      </c>
      <c r="I6" s="147" t="s">
        <v>196</v>
      </c>
      <c r="J6" s="147" t="s">
        <v>31</v>
      </c>
      <c r="K6" s="147" t="s">
        <v>197</v>
      </c>
      <c r="L6" s="147" t="s">
        <v>198</v>
      </c>
      <c r="M6" s="147" t="s">
        <v>199</v>
      </c>
      <c r="N6" s="147" t="s">
        <v>200</v>
      </c>
      <c r="O6" s="147" t="s">
        <v>201</v>
      </c>
      <c r="P6" s="147" t="s">
        <v>202</v>
      </c>
      <c r="Q6" s="147" t="s">
        <v>203</v>
      </c>
      <c r="R6" s="147" t="s">
        <v>204</v>
      </c>
      <c r="S6" s="147" t="s">
        <v>205</v>
      </c>
      <c r="T6" s="147" t="s">
        <v>206</v>
      </c>
      <c r="U6" s="147" t="s">
        <v>207</v>
      </c>
      <c r="V6" s="147" t="s">
        <v>208</v>
      </c>
      <c r="W6" s="147" t="s">
        <v>209</v>
      </c>
      <c r="X6" s="147" t="s">
        <v>210</v>
      </c>
      <c r="Y6" s="147" t="s">
        <v>211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2" t="s">
        <v>212</v>
      </c>
      <c r="B8" s="163" t="s">
        <v>102</v>
      </c>
      <c r="C8" s="184" t="s">
        <v>103</v>
      </c>
      <c r="D8" s="164"/>
      <c r="E8" s="165"/>
      <c r="F8" s="166"/>
      <c r="G8" s="166">
        <f>SUMIF(AG9:AG82,"&lt;&gt;NOR",G9:G82)</f>
        <v>0</v>
      </c>
      <c r="H8" s="166"/>
      <c r="I8" s="166">
        <f>SUM(I9:I82)</f>
        <v>0</v>
      </c>
      <c r="J8" s="166"/>
      <c r="K8" s="166">
        <f>SUM(K9:K82)</f>
        <v>0</v>
      </c>
      <c r="L8" s="166"/>
      <c r="M8" s="166">
        <f>SUM(M9:M82)</f>
        <v>0</v>
      </c>
      <c r="N8" s="165"/>
      <c r="O8" s="165">
        <f>SUM(O9:O82)</f>
        <v>0</v>
      </c>
      <c r="P8" s="165"/>
      <c r="Q8" s="165">
        <f>SUM(Q9:Q82)</f>
        <v>0</v>
      </c>
      <c r="R8" s="166"/>
      <c r="S8" s="166"/>
      <c r="T8" s="167"/>
      <c r="U8" s="161"/>
      <c r="V8" s="161">
        <f>SUM(V9:V82)</f>
        <v>0</v>
      </c>
      <c r="W8" s="161"/>
      <c r="X8" s="161"/>
      <c r="Y8" s="161"/>
      <c r="AG8" t="s">
        <v>213</v>
      </c>
    </row>
    <row r="9" spans="1:60" outlineLevel="1" x14ac:dyDescent="0.2">
      <c r="A9" s="177">
        <v>1</v>
      </c>
      <c r="B9" s="178" t="s">
        <v>779</v>
      </c>
      <c r="C9" s="187" t="s">
        <v>780</v>
      </c>
      <c r="D9" s="179" t="s">
        <v>781</v>
      </c>
      <c r="E9" s="180">
        <v>73</v>
      </c>
      <c r="F9" s="181"/>
      <c r="G9" s="182">
        <f t="shared" ref="G9:G40" si="0">ROUND(E9*F9,2)</f>
        <v>0</v>
      </c>
      <c r="H9" s="181"/>
      <c r="I9" s="182">
        <f t="shared" ref="I9:I40" si="1">ROUND(E9*H9,2)</f>
        <v>0</v>
      </c>
      <c r="J9" s="181"/>
      <c r="K9" s="182">
        <f t="shared" ref="K9:K40" si="2">ROUND(E9*J9,2)</f>
        <v>0</v>
      </c>
      <c r="L9" s="182">
        <v>21</v>
      </c>
      <c r="M9" s="182">
        <f t="shared" ref="M9:M40" si="3">G9*(1+L9/100)</f>
        <v>0</v>
      </c>
      <c r="N9" s="180">
        <v>0</v>
      </c>
      <c r="O9" s="180">
        <f t="shared" ref="O9:O40" si="4">ROUND(E9*N9,2)</f>
        <v>0</v>
      </c>
      <c r="P9" s="180">
        <v>0</v>
      </c>
      <c r="Q9" s="180">
        <f t="shared" ref="Q9:Q40" si="5">ROUND(E9*P9,2)</f>
        <v>0</v>
      </c>
      <c r="R9" s="182"/>
      <c r="S9" s="182" t="s">
        <v>320</v>
      </c>
      <c r="T9" s="183" t="s">
        <v>219</v>
      </c>
      <c r="U9" s="158">
        <v>0</v>
      </c>
      <c r="V9" s="158">
        <f t="shared" ref="V9:V40" si="6">ROUND(E9*U9,2)</f>
        <v>0</v>
      </c>
      <c r="W9" s="158"/>
      <c r="X9" s="158" t="s">
        <v>230</v>
      </c>
      <c r="Y9" s="158" t="s">
        <v>221</v>
      </c>
      <c r="Z9" s="148"/>
      <c r="AA9" s="148"/>
      <c r="AB9" s="148"/>
      <c r="AC9" s="148"/>
      <c r="AD9" s="148"/>
      <c r="AE9" s="148"/>
      <c r="AF9" s="148"/>
      <c r="AG9" s="148" t="s">
        <v>782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">
      <c r="A10" s="177">
        <v>2</v>
      </c>
      <c r="B10" s="178" t="s">
        <v>783</v>
      </c>
      <c r="C10" s="187" t="s">
        <v>784</v>
      </c>
      <c r="D10" s="179" t="s">
        <v>781</v>
      </c>
      <c r="E10" s="180">
        <v>30</v>
      </c>
      <c r="F10" s="181"/>
      <c r="G10" s="182">
        <f t="shared" si="0"/>
        <v>0</v>
      </c>
      <c r="H10" s="181"/>
      <c r="I10" s="182">
        <f t="shared" si="1"/>
        <v>0</v>
      </c>
      <c r="J10" s="181"/>
      <c r="K10" s="182">
        <f t="shared" si="2"/>
        <v>0</v>
      </c>
      <c r="L10" s="182">
        <v>21</v>
      </c>
      <c r="M10" s="182">
        <f t="shared" si="3"/>
        <v>0</v>
      </c>
      <c r="N10" s="180">
        <v>0</v>
      </c>
      <c r="O10" s="180">
        <f t="shared" si="4"/>
        <v>0</v>
      </c>
      <c r="P10" s="180">
        <v>0</v>
      </c>
      <c r="Q10" s="180">
        <f t="shared" si="5"/>
        <v>0</v>
      </c>
      <c r="R10" s="182"/>
      <c r="S10" s="182" t="s">
        <v>320</v>
      </c>
      <c r="T10" s="183" t="s">
        <v>219</v>
      </c>
      <c r="U10" s="158">
        <v>0</v>
      </c>
      <c r="V10" s="158">
        <f t="shared" si="6"/>
        <v>0</v>
      </c>
      <c r="W10" s="158"/>
      <c r="X10" s="158" t="s">
        <v>230</v>
      </c>
      <c r="Y10" s="158" t="s">
        <v>221</v>
      </c>
      <c r="Z10" s="148"/>
      <c r="AA10" s="148"/>
      <c r="AB10" s="148"/>
      <c r="AC10" s="148"/>
      <c r="AD10" s="148"/>
      <c r="AE10" s="148"/>
      <c r="AF10" s="148"/>
      <c r="AG10" s="148" t="s">
        <v>782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77">
        <v>3</v>
      </c>
      <c r="B11" s="178" t="s">
        <v>785</v>
      </c>
      <c r="C11" s="187" t="s">
        <v>786</v>
      </c>
      <c r="D11" s="179" t="s">
        <v>781</v>
      </c>
      <c r="E11" s="180">
        <v>9</v>
      </c>
      <c r="F11" s="181"/>
      <c r="G11" s="182">
        <f t="shared" si="0"/>
        <v>0</v>
      </c>
      <c r="H11" s="181"/>
      <c r="I11" s="182">
        <f t="shared" si="1"/>
        <v>0</v>
      </c>
      <c r="J11" s="181"/>
      <c r="K11" s="182">
        <f t="shared" si="2"/>
        <v>0</v>
      </c>
      <c r="L11" s="182">
        <v>21</v>
      </c>
      <c r="M11" s="182">
        <f t="shared" si="3"/>
        <v>0</v>
      </c>
      <c r="N11" s="180">
        <v>0</v>
      </c>
      <c r="O11" s="180">
        <f t="shared" si="4"/>
        <v>0</v>
      </c>
      <c r="P11" s="180">
        <v>0</v>
      </c>
      <c r="Q11" s="180">
        <f t="shared" si="5"/>
        <v>0</v>
      </c>
      <c r="R11" s="182"/>
      <c r="S11" s="182" t="s">
        <v>320</v>
      </c>
      <c r="T11" s="183" t="s">
        <v>219</v>
      </c>
      <c r="U11" s="158">
        <v>0</v>
      </c>
      <c r="V11" s="158">
        <f t="shared" si="6"/>
        <v>0</v>
      </c>
      <c r="W11" s="158"/>
      <c r="X11" s="158" t="s">
        <v>230</v>
      </c>
      <c r="Y11" s="158" t="s">
        <v>221</v>
      </c>
      <c r="Z11" s="148"/>
      <c r="AA11" s="148"/>
      <c r="AB11" s="148"/>
      <c r="AC11" s="148"/>
      <c r="AD11" s="148"/>
      <c r="AE11" s="148"/>
      <c r="AF11" s="148"/>
      <c r="AG11" s="148" t="s">
        <v>782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77">
        <v>4</v>
      </c>
      <c r="B12" s="178" t="s">
        <v>787</v>
      </c>
      <c r="C12" s="187" t="s">
        <v>788</v>
      </c>
      <c r="D12" s="179" t="s">
        <v>781</v>
      </c>
      <c r="E12" s="180">
        <v>29</v>
      </c>
      <c r="F12" s="181"/>
      <c r="G12" s="182">
        <f t="shared" si="0"/>
        <v>0</v>
      </c>
      <c r="H12" s="181"/>
      <c r="I12" s="182">
        <f t="shared" si="1"/>
        <v>0</v>
      </c>
      <c r="J12" s="181"/>
      <c r="K12" s="182">
        <f t="shared" si="2"/>
        <v>0</v>
      </c>
      <c r="L12" s="182">
        <v>21</v>
      </c>
      <c r="M12" s="182">
        <f t="shared" si="3"/>
        <v>0</v>
      </c>
      <c r="N12" s="180">
        <v>0</v>
      </c>
      <c r="O12" s="180">
        <f t="shared" si="4"/>
        <v>0</v>
      </c>
      <c r="P12" s="180">
        <v>0</v>
      </c>
      <c r="Q12" s="180">
        <f t="shared" si="5"/>
        <v>0</v>
      </c>
      <c r="R12" s="182"/>
      <c r="S12" s="182" t="s">
        <v>320</v>
      </c>
      <c r="T12" s="183" t="s">
        <v>219</v>
      </c>
      <c r="U12" s="158">
        <v>0</v>
      </c>
      <c r="V12" s="158">
        <f t="shared" si="6"/>
        <v>0</v>
      </c>
      <c r="W12" s="158"/>
      <c r="X12" s="158" t="s">
        <v>230</v>
      </c>
      <c r="Y12" s="158" t="s">
        <v>221</v>
      </c>
      <c r="Z12" s="148"/>
      <c r="AA12" s="148"/>
      <c r="AB12" s="148"/>
      <c r="AC12" s="148"/>
      <c r="AD12" s="148"/>
      <c r="AE12" s="148"/>
      <c r="AF12" s="148"/>
      <c r="AG12" s="148" t="s">
        <v>782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77">
        <v>5</v>
      </c>
      <c r="B13" s="178" t="s">
        <v>789</v>
      </c>
      <c r="C13" s="187" t="s">
        <v>790</v>
      </c>
      <c r="D13" s="179" t="s">
        <v>781</v>
      </c>
      <c r="E13" s="180">
        <v>55</v>
      </c>
      <c r="F13" s="181"/>
      <c r="G13" s="182">
        <f t="shared" si="0"/>
        <v>0</v>
      </c>
      <c r="H13" s="181"/>
      <c r="I13" s="182">
        <f t="shared" si="1"/>
        <v>0</v>
      </c>
      <c r="J13" s="181"/>
      <c r="K13" s="182">
        <f t="shared" si="2"/>
        <v>0</v>
      </c>
      <c r="L13" s="182">
        <v>21</v>
      </c>
      <c r="M13" s="182">
        <f t="shared" si="3"/>
        <v>0</v>
      </c>
      <c r="N13" s="180">
        <v>0</v>
      </c>
      <c r="O13" s="180">
        <f t="shared" si="4"/>
        <v>0</v>
      </c>
      <c r="P13" s="180">
        <v>0</v>
      </c>
      <c r="Q13" s="180">
        <f t="shared" si="5"/>
        <v>0</v>
      </c>
      <c r="R13" s="182"/>
      <c r="S13" s="182" t="s">
        <v>320</v>
      </c>
      <c r="T13" s="183" t="s">
        <v>219</v>
      </c>
      <c r="U13" s="158">
        <v>0</v>
      </c>
      <c r="V13" s="158">
        <f t="shared" si="6"/>
        <v>0</v>
      </c>
      <c r="W13" s="158"/>
      <c r="X13" s="158" t="s">
        <v>230</v>
      </c>
      <c r="Y13" s="158" t="s">
        <v>221</v>
      </c>
      <c r="Z13" s="148"/>
      <c r="AA13" s="148"/>
      <c r="AB13" s="148"/>
      <c r="AC13" s="148"/>
      <c r="AD13" s="148"/>
      <c r="AE13" s="148"/>
      <c r="AF13" s="148"/>
      <c r="AG13" s="148" t="s">
        <v>782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">
      <c r="A14" s="177">
        <v>6</v>
      </c>
      <c r="B14" s="178" t="s">
        <v>791</v>
      </c>
      <c r="C14" s="187" t="s">
        <v>792</v>
      </c>
      <c r="D14" s="179" t="s">
        <v>781</v>
      </c>
      <c r="E14" s="180">
        <v>2</v>
      </c>
      <c r="F14" s="181"/>
      <c r="G14" s="182">
        <f t="shared" si="0"/>
        <v>0</v>
      </c>
      <c r="H14" s="181"/>
      <c r="I14" s="182">
        <f t="shared" si="1"/>
        <v>0</v>
      </c>
      <c r="J14" s="181"/>
      <c r="K14" s="182">
        <f t="shared" si="2"/>
        <v>0</v>
      </c>
      <c r="L14" s="182">
        <v>21</v>
      </c>
      <c r="M14" s="182">
        <f t="shared" si="3"/>
        <v>0</v>
      </c>
      <c r="N14" s="180">
        <v>0</v>
      </c>
      <c r="O14" s="180">
        <f t="shared" si="4"/>
        <v>0</v>
      </c>
      <c r="P14" s="180">
        <v>0</v>
      </c>
      <c r="Q14" s="180">
        <f t="shared" si="5"/>
        <v>0</v>
      </c>
      <c r="R14" s="182"/>
      <c r="S14" s="182" t="s">
        <v>320</v>
      </c>
      <c r="T14" s="183" t="s">
        <v>219</v>
      </c>
      <c r="U14" s="158">
        <v>0</v>
      </c>
      <c r="V14" s="158">
        <f t="shared" si="6"/>
        <v>0</v>
      </c>
      <c r="W14" s="158"/>
      <c r="X14" s="158" t="s">
        <v>230</v>
      </c>
      <c r="Y14" s="158" t="s">
        <v>221</v>
      </c>
      <c r="Z14" s="148"/>
      <c r="AA14" s="148"/>
      <c r="AB14" s="148"/>
      <c r="AC14" s="148"/>
      <c r="AD14" s="148"/>
      <c r="AE14" s="148"/>
      <c r="AF14" s="148"/>
      <c r="AG14" s="148" t="s">
        <v>782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77">
        <v>7</v>
      </c>
      <c r="B15" s="178" t="s">
        <v>793</v>
      </c>
      <c r="C15" s="187" t="s">
        <v>794</v>
      </c>
      <c r="D15" s="179" t="s">
        <v>781</v>
      </c>
      <c r="E15" s="180">
        <v>43</v>
      </c>
      <c r="F15" s="181"/>
      <c r="G15" s="182">
        <f t="shared" si="0"/>
        <v>0</v>
      </c>
      <c r="H15" s="181"/>
      <c r="I15" s="182">
        <f t="shared" si="1"/>
        <v>0</v>
      </c>
      <c r="J15" s="181"/>
      <c r="K15" s="182">
        <f t="shared" si="2"/>
        <v>0</v>
      </c>
      <c r="L15" s="182">
        <v>21</v>
      </c>
      <c r="M15" s="182">
        <f t="shared" si="3"/>
        <v>0</v>
      </c>
      <c r="N15" s="180">
        <v>0</v>
      </c>
      <c r="O15" s="180">
        <f t="shared" si="4"/>
        <v>0</v>
      </c>
      <c r="P15" s="180">
        <v>0</v>
      </c>
      <c r="Q15" s="180">
        <f t="shared" si="5"/>
        <v>0</v>
      </c>
      <c r="R15" s="182"/>
      <c r="S15" s="182" t="s">
        <v>320</v>
      </c>
      <c r="T15" s="183" t="s">
        <v>219</v>
      </c>
      <c r="U15" s="158">
        <v>0</v>
      </c>
      <c r="V15" s="158">
        <f t="shared" si="6"/>
        <v>0</v>
      </c>
      <c r="W15" s="158"/>
      <c r="X15" s="158" t="s">
        <v>230</v>
      </c>
      <c r="Y15" s="158" t="s">
        <v>221</v>
      </c>
      <c r="Z15" s="148"/>
      <c r="AA15" s="148"/>
      <c r="AB15" s="148"/>
      <c r="AC15" s="148"/>
      <c r="AD15" s="148"/>
      <c r="AE15" s="148"/>
      <c r="AF15" s="148"/>
      <c r="AG15" s="148" t="s">
        <v>782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">
      <c r="A16" s="177">
        <v>8</v>
      </c>
      <c r="B16" s="178" t="s">
        <v>795</v>
      </c>
      <c r="C16" s="187" t="s">
        <v>796</v>
      </c>
      <c r="D16" s="179" t="s">
        <v>781</v>
      </c>
      <c r="E16" s="180">
        <v>9</v>
      </c>
      <c r="F16" s="181"/>
      <c r="G16" s="182">
        <f t="shared" si="0"/>
        <v>0</v>
      </c>
      <c r="H16" s="181"/>
      <c r="I16" s="182">
        <f t="shared" si="1"/>
        <v>0</v>
      </c>
      <c r="J16" s="181"/>
      <c r="K16" s="182">
        <f t="shared" si="2"/>
        <v>0</v>
      </c>
      <c r="L16" s="182">
        <v>21</v>
      </c>
      <c r="M16" s="182">
        <f t="shared" si="3"/>
        <v>0</v>
      </c>
      <c r="N16" s="180">
        <v>0</v>
      </c>
      <c r="O16" s="180">
        <f t="shared" si="4"/>
        <v>0</v>
      </c>
      <c r="P16" s="180">
        <v>0</v>
      </c>
      <c r="Q16" s="180">
        <f t="shared" si="5"/>
        <v>0</v>
      </c>
      <c r="R16" s="182"/>
      <c r="S16" s="182" t="s">
        <v>320</v>
      </c>
      <c r="T16" s="183" t="s">
        <v>219</v>
      </c>
      <c r="U16" s="158">
        <v>0</v>
      </c>
      <c r="V16" s="158">
        <f t="shared" si="6"/>
        <v>0</v>
      </c>
      <c r="W16" s="158"/>
      <c r="X16" s="158" t="s">
        <v>230</v>
      </c>
      <c r="Y16" s="158" t="s">
        <v>221</v>
      </c>
      <c r="Z16" s="148"/>
      <c r="AA16" s="148"/>
      <c r="AB16" s="148"/>
      <c r="AC16" s="148"/>
      <c r="AD16" s="148"/>
      <c r="AE16" s="148"/>
      <c r="AF16" s="148"/>
      <c r="AG16" s="148" t="s">
        <v>782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">
      <c r="A17" s="177">
        <v>9</v>
      </c>
      <c r="B17" s="178" t="s">
        <v>797</v>
      </c>
      <c r="C17" s="187" t="s">
        <v>798</v>
      </c>
      <c r="D17" s="179" t="s">
        <v>781</v>
      </c>
      <c r="E17" s="180">
        <v>6</v>
      </c>
      <c r="F17" s="181"/>
      <c r="G17" s="182">
        <f t="shared" si="0"/>
        <v>0</v>
      </c>
      <c r="H17" s="181"/>
      <c r="I17" s="182">
        <f t="shared" si="1"/>
        <v>0</v>
      </c>
      <c r="J17" s="181"/>
      <c r="K17" s="182">
        <f t="shared" si="2"/>
        <v>0</v>
      </c>
      <c r="L17" s="182">
        <v>21</v>
      </c>
      <c r="M17" s="182">
        <f t="shared" si="3"/>
        <v>0</v>
      </c>
      <c r="N17" s="180">
        <v>0</v>
      </c>
      <c r="O17" s="180">
        <f t="shared" si="4"/>
        <v>0</v>
      </c>
      <c r="P17" s="180">
        <v>0</v>
      </c>
      <c r="Q17" s="180">
        <f t="shared" si="5"/>
        <v>0</v>
      </c>
      <c r="R17" s="182"/>
      <c r="S17" s="182" t="s">
        <v>320</v>
      </c>
      <c r="T17" s="183" t="s">
        <v>219</v>
      </c>
      <c r="U17" s="158">
        <v>0</v>
      </c>
      <c r="V17" s="158">
        <f t="shared" si="6"/>
        <v>0</v>
      </c>
      <c r="W17" s="158"/>
      <c r="X17" s="158" t="s">
        <v>230</v>
      </c>
      <c r="Y17" s="158" t="s">
        <v>221</v>
      </c>
      <c r="Z17" s="148"/>
      <c r="AA17" s="148"/>
      <c r="AB17" s="148"/>
      <c r="AC17" s="148"/>
      <c r="AD17" s="148"/>
      <c r="AE17" s="148"/>
      <c r="AF17" s="148"/>
      <c r="AG17" s="148" t="s">
        <v>782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">
      <c r="A18" s="177">
        <v>10</v>
      </c>
      <c r="B18" s="178" t="s">
        <v>799</v>
      </c>
      <c r="C18" s="187" t="s">
        <v>800</v>
      </c>
      <c r="D18" s="179" t="s">
        <v>781</v>
      </c>
      <c r="E18" s="180">
        <v>22</v>
      </c>
      <c r="F18" s="181"/>
      <c r="G18" s="182">
        <f t="shared" si="0"/>
        <v>0</v>
      </c>
      <c r="H18" s="181"/>
      <c r="I18" s="182">
        <f t="shared" si="1"/>
        <v>0</v>
      </c>
      <c r="J18" s="181"/>
      <c r="K18" s="182">
        <f t="shared" si="2"/>
        <v>0</v>
      </c>
      <c r="L18" s="182">
        <v>21</v>
      </c>
      <c r="M18" s="182">
        <f t="shared" si="3"/>
        <v>0</v>
      </c>
      <c r="N18" s="180">
        <v>0</v>
      </c>
      <c r="O18" s="180">
        <f t="shared" si="4"/>
        <v>0</v>
      </c>
      <c r="P18" s="180">
        <v>0</v>
      </c>
      <c r="Q18" s="180">
        <f t="shared" si="5"/>
        <v>0</v>
      </c>
      <c r="R18" s="182"/>
      <c r="S18" s="182" t="s">
        <v>320</v>
      </c>
      <c r="T18" s="183" t="s">
        <v>219</v>
      </c>
      <c r="U18" s="158">
        <v>0</v>
      </c>
      <c r="V18" s="158">
        <f t="shared" si="6"/>
        <v>0</v>
      </c>
      <c r="W18" s="158"/>
      <c r="X18" s="158" t="s">
        <v>230</v>
      </c>
      <c r="Y18" s="158" t="s">
        <v>221</v>
      </c>
      <c r="Z18" s="148"/>
      <c r="AA18" s="148"/>
      <c r="AB18" s="148"/>
      <c r="AC18" s="148"/>
      <c r="AD18" s="148"/>
      <c r="AE18" s="148"/>
      <c r="AF18" s="148"/>
      <c r="AG18" s="148" t="s">
        <v>782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">
      <c r="A19" s="177">
        <v>11</v>
      </c>
      <c r="B19" s="178" t="s">
        <v>801</v>
      </c>
      <c r="C19" s="187" t="s">
        <v>802</v>
      </c>
      <c r="D19" s="179" t="s">
        <v>781</v>
      </c>
      <c r="E19" s="180">
        <v>8</v>
      </c>
      <c r="F19" s="181"/>
      <c r="G19" s="182">
        <f t="shared" si="0"/>
        <v>0</v>
      </c>
      <c r="H19" s="181"/>
      <c r="I19" s="182">
        <f t="shared" si="1"/>
        <v>0</v>
      </c>
      <c r="J19" s="181"/>
      <c r="K19" s="182">
        <f t="shared" si="2"/>
        <v>0</v>
      </c>
      <c r="L19" s="182">
        <v>21</v>
      </c>
      <c r="M19" s="182">
        <f t="shared" si="3"/>
        <v>0</v>
      </c>
      <c r="N19" s="180">
        <v>0</v>
      </c>
      <c r="O19" s="180">
        <f t="shared" si="4"/>
        <v>0</v>
      </c>
      <c r="P19" s="180">
        <v>0</v>
      </c>
      <c r="Q19" s="180">
        <f t="shared" si="5"/>
        <v>0</v>
      </c>
      <c r="R19" s="182"/>
      <c r="S19" s="182" t="s">
        <v>320</v>
      </c>
      <c r="T19" s="183" t="s">
        <v>219</v>
      </c>
      <c r="U19" s="158">
        <v>0</v>
      </c>
      <c r="V19" s="158">
        <f t="shared" si="6"/>
        <v>0</v>
      </c>
      <c r="W19" s="158"/>
      <c r="X19" s="158" t="s">
        <v>230</v>
      </c>
      <c r="Y19" s="158" t="s">
        <v>221</v>
      </c>
      <c r="Z19" s="148"/>
      <c r="AA19" s="148"/>
      <c r="AB19" s="148"/>
      <c r="AC19" s="148"/>
      <c r="AD19" s="148"/>
      <c r="AE19" s="148"/>
      <c r="AF19" s="148"/>
      <c r="AG19" s="148" t="s">
        <v>782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">
      <c r="A20" s="177">
        <v>12</v>
      </c>
      <c r="B20" s="178" t="s">
        <v>803</v>
      </c>
      <c r="C20" s="187" t="s">
        <v>804</v>
      </c>
      <c r="D20" s="179" t="s">
        <v>781</v>
      </c>
      <c r="E20" s="180">
        <v>4</v>
      </c>
      <c r="F20" s="181"/>
      <c r="G20" s="182">
        <f t="shared" si="0"/>
        <v>0</v>
      </c>
      <c r="H20" s="181"/>
      <c r="I20" s="182">
        <f t="shared" si="1"/>
        <v>0</v>
      </c>
      <c r="J20" s="181"/>
      <c r="K20" s="182">
        <f t="shared" si="2"/>
        <v>0</v>
      </c>
      <c r="L20" s="182">
        <v>21</v>
      </c>
      <c r="M20" s="182">
        <f t="shared" si="3"/>
        <v>0</v>
      </c>
      <c r="N20" s="180">
        <v>0</v>
      </c>
      <c r="O20" s="180">
        <f t="shared" si="4"/>
        <v>0</v>
      </c>
      <c r="P20" s="180">
        <v>0</v>
      </c>
      <c r="Q20" s="180">
        <f t="shared" si="5"/>
        <v>0</v>
      </c>
      <c r="R20" s="182"/>
      <c r="S20" s="182" t="s">
        <v>320</v>
      </c>
      <c r="T20" s="183" t="s">
        <v>219</v>
      </c>
      <c r="U20" s="158">
        <v>0</v>
      </c>
      <c r="V20" s="158">
        <f t="shared" si="6"/>
        <v>0</v>
      </c>
      <c r="W20" s="158"/>
      <c r="X20" s="158" t="s">
        <v>230</v>
      </c>
      <c r="Y20" s="158" t="s">
        <v>221</v>
      </c>
      <c r="Z20" s="148"/>
      <c r="AA20" s="148"/>
      <c r="AB20" s="148"/>
      <c r="AC20" s="148"/>
      <c r="AD20" s="148"/>
      <c r="AE20" s="148"/>
      <c r="AF20" s="148"/>
      <c r="AG20" s="148" t="s">
        <v>782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">
      <c r="A21" s="177">
        <v>13</v>
      </c>
      <c r="B21" s="178" t="s">
        <v>805</v>
      </c>
      <c r="C21" s="187" t="s">
        <v>806</v>
      </c>
      <c r="D21" s="179" t="s">
        <v>781</v>
      </c>
      <c r="E21" s="180">
        <v>12</v>
      </c>
      <c r="F21" s="181"/>
      <c r="G21" s="182">
        <f t="shared" si="0"/>
        <v>0</v>
      </c>
      <c r="H21" s="181"/>
      <c r="I21" s="182">
        <f t="shared" si="1"/>
        <v>0</v>
      </c>
      <c r="J21" s="181"/>
      <c r="K21" s="182">
        <f t="shared" si="2"/>
        <v>0</v>
      </c>
      <c r="L21" s="182">
        <v>21</v>
      </c>
      <c r="M21" s="182">
        <f t="shared" si="3"/>
        <v>0</v>
      </c>
      <c r="N21" s="180">
        <v>0</v>
      </c>
      <c r="O21" s="180">
        <f t="shared" si="4"/>
        <v>0</v>
      </c>
      <c r="P21" s="180">
        <v>0</v>
      </c>
      <c r="Q21" s="180">
        <f t="shared" si="5"/>
        <v>0</v>
      </c>
      <c r="R21" s="182"/>
      <c r="S21" s="182" t="s">
        <v>320</v>
      </c>
      <c r="T21" s="183" t="s">
        <v>219</v>
      </c>
      <c r="U21" s="158">
        <v>0</v>
      </c>
      <c r="V21" s="158">
        <f t="shared" si="6"/>
        <v>0</v>
      </c>
      <c r="W21" s="158"/>
      <c r="X21" s="158" t="s">
        <v>230</v>
      </c>
      <c r="Y21" s="158" t="s">
        <v>221</v>
      </c>
      <c r="Z21" s="148"/>
      <c r="AA21" s="148"/>
      <c r="AB21" s="148"/>
      <c r="AC21" s="148"/>
      <c r="AD21" s="148"/>
      <c r="AE21" s="148"/>
      <c r="AF21" s="148"/>
      <c r="AG21" s="148" t="s">
        <v>782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">
      <c r="A22" s="177">
        <v>14</v>
      </c>
      <c r="B22" s="178" t="s">
        <v>807</v>
      </c>
      <c r="C22" s="187" t="s">
        <v>808</v>
      </c>
      <c r="D22" s="179" t="s">
        <v>781</v>
      </c>
      <c r="E22" s="180">
        <v>3</v>
      </c>
      <c r="F22" s="181"/>
      <c r="G22" s="182">
        <f t="shared" si="0"/>
        <v>0</v>
      </c>
      <c r="H22" s="181"/>
      <c r="I22" s="182">
        <f t="shared" si="1"/>
        <v>0</v>
      </c>
      <c r="J22" s="181"/>
      <c r="K22" s="182">
        <f t="shared" si="2"/>
        <v>0</v>
      </c>
      <c r="L22" s="182">
        <v>21</v>
      </c>
      <c r="M22" s="182">
        <f t="shared" si="3"/>
        <v>0</v>
      </c>
      <c r="N22" s="180">
        <v>0</v>
      </c>
      <c r="O22" s="180">
        <f t="shared" si="4"/>
        <v>0</v>
      </c>
      <c r="P22" s="180">
        <v>0</v>
      </c>
      <c r="Q22" s="180">
        <f t="shared" si="5"/>
        <v>0</v>
      </c>
      <c r="R22" s="182"/>
      <c r="S22" s="182" t="s">
        <v>320</v>
      </c>
      <c r="T22" s="183" t="s">
        <v>219</v>
      </c>
      <c r="U22" s="158">
        <v>0</v>
      </c>
      <c r="V22" s="158">
        <f t="shared" si="6"/>
        <v>0</v>
      </c>
      <c r="W22" s="158"/>
      <c r="X22" s="158" t="s">
        <v>230</v>
      </c>
      <c r="Y22" s="158" t="s">
        <v>221</v>
      </c>
      <c r="Z22" s="148"/>
      <c r="AA22" s="148"/>
      <c r="AB22" s="148"/>
      <c r="AC22" s="148"/>
      <c r="AD22" s="148"/>
      <c r="AE22" s="148"/>
      <c r="AF22" s="148"/>
      <c r="AG22" s="148" t="s">
        <v>782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">
      <c r="A23" s="177">
        <v>15</v>
      </c>
      <c r="B23" s="178" t="s">
        <v>809</v>
      </c>
      <c r="C23" s="187" t="s">
        <v>810</v>
      </c>
      <c r="D23" s="179" t="s">
        <v>781</v>
      </c>
      <c r="E23" s="180">
        <v>2</v>
      </c>
      <c r="F23" s="181"/>
      <c r="G23" s="182">
        <f t="shared" si="0"/>
        <v>0</v>
      </c>
      <c r="H23" s="181"/>
      <c r="I23" s="182">
        <f t="shared" si="1"/>
        <v>0</v>
      </c>
      <c r="J23" s="181"/>
      <c r="K23" s="182">
        <f t="shared" si="2"/>
        <v>0</v>
      </c>
      <c r="L23" s="182">
        <v>21</v>
      </c>
      <c r="M23" s="182">
        <f t="shared" si="3"/>
        <v>0</v>
      </c>
      <c r="N23" s="180">
        <v>0</v>
      </c>
      <c r="O23" s="180">
        <f t="shared" si="4"/>
        <v>0</v>
      </c>
      <c r="P23" s="180">
        <v>0</v>
      </c>
      <c r="Q23" s="180">
        <f t="shared" si="5"/>
        <v>0</v>
      </c>
      <c r="R23" s="182"/>
      <c r="S23" s="182" t="s">
        <v>320</v>
      </c>
      <c r="T23" s="183" t="s">
        <v>219</v>
      </c>
      <c r="U23" s="158">
        <v>0</v>
      </c>
      <c r="V23" s="158">
        <f t="shared" si="6"/>
        <v>0</v>
      </c>
      <c r="W23" s="158"/>
      <c r="X23" s="158" t="s">
        <v>230</v>
      </c>
      <c r="Y23" s="158" t="s">
        <v>221</v>
      </c>
      <c r="Z23" s="148"/>
      <c r="AA23" s="148"/>
      <c r="AB23" s="148"/>
      <c r="AC23" s="148"/>
      <c r="AD23" s="148"/>
      <c r="AE23" s="148"/>
      <c r="AF23" s="148"/>
      <c r="AG23" s="148" t="s">
        <v>782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">
      <c r="A24" s="177">
        <v>16</v>
      </c>
      <c r="B24" s="178" t="s">
        <v>811</v>
      </c>
      <c r="C24" s="187" t="s">
        <v>812</v>
      </c>
      <c r="D24" s="179" t="s">
        <v>781</v>
      </c>
      <c r="E24" s="180">
        <v>66</v>
      </c>
      <c r="F24" s="181"/>
      <c r="G24" s="182">
        <f t="shared" si="0"/>
        <v>0</v>
      </c>
      <c r="H24" s="181"/>
      <c r="I24" s="182">
        <f t="shared" si="1"/>
        <v>0</v>
      </c>
      <c r="J24" s="181"/>
      <c r="K24" s="182">
        <f t="shared" si="2"/>
        <v>0</v>
      </c>
      <c r="L24" s="182">
        <v>21</v>
      </c>
      <c r="M24" s="182">
        <f t="shared" si="3"/>
        <v>0</v>
      </c>
      <c r="N24" s="180">
        <v>0</v>
      </c>
      <c r="O24" s="180">
        <f t="shared" si="4"/>
        <v>0</v>
      </c>
      <c r="P24" s="180">
        <v>0</v>
      </c>
      <c r="Q24" s="180">
        <f t="shared" si="5"/>
        <v>0</v>
      </c>
      <c r="R24" s="182"/>
      <c r="S24" s="182" t="s">
        <v>320</v>
      </c>
      <c r="T24" s="183" t="s">
        <v>219</v>
      </c>
      <c r="U24" s="158">
        <v>0</v>
      </c>
      <c r="V24" s="158">
        <f t="shared" si="6"/>
        <v>0</v>
      </c>
      <c r="W24" s="158"/>
      <c r="X24" s="158" t="s">
        <v>230</v>
      </c>
      <c r="Y24" s="158" t="s">
        <v>221</v>
      </c>
      <c r="Z24" s="148"/>
      <c r="AA24" s="148"/>
      <c r="AB24" s="148"/>
      <c r="AC24" s="148"/>
      <c r="AD24" s="148"/>
      <c r="AE24" s="148"/>
      <c r="AF24" s="148"/>
      <c r="AG24" s="148" t="s">
        <v>782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 x14ac:dyDescent="0.2">
      <c r="A25" s="177">
        <v>17</v>
      </c>
      <c r="B25" s="178" t="s">
        <v>813</v>
      </c>
      <c r="C25" s="187" t="s">
        <v>814</v>
      </c>
      <c r="D25" s="179" t="s">
        <v>781</v>
      </c>
      <c r="E25" s="180">
        <v>83</v>
      </c>
      <c r="F25" s="181"/>
      <c r="G25" s="182">
        <f t="shared" si="0"/>
        <v>0</v>
      </c>
      <c r="H25" s="181"/>
      <c r="I25" s="182">
        <f t="shared" si="1"/>
        <v>0</v>
      </c>
      <c r="J25" s="181"/>
      <c r="K25" s="182">
        <f t="shared" si="2"/>
        <v>0</v>
      </c>
      <c r="L25" s="182">
        <v>21</v>
      </c>
      <c r="M25" s="182">
        <f t="shared" si="3"/>
        <v>0</v>
      </c>
      <c r="N25" s="180">
        <v>0</v>
      </c>
      <c r="O25" s="180">
        <f t="shared" si="4"/>
        <v>0</v>
      </c>
      <c r="P25" s="180">
        <v>0</v>
      </c>
      <c r="Q25" s="180">
        <f t="shared" si="5"/>
        <v>0</v>
      </c>
      <c r="R25" s="182"/>
      <c r="S25" s="182" t="s">
        <v>320</v>
      </c>
      <c r="T25" s="183" t="s">
        <v>219</v>
      </c>
      <c r="U25" s="158">
        <v>0</v>
      </c>
      <c r="V25" s="158">
        <f t="shared" si="6"/>
        <v>0</v>
      </c>
      <c r="W25" s="158"/>
      <c r="X25" s="158" t="s">
        <v>230</v>
      </c>
      <c r="Y25" s="158" t="s">
        <v>221</v>
      </c>
      <c r="Z25" s="148"/>
      <c r="AA25" s="148"/>
      <c r="AB25" s="148"/>
      <c r="AC25" s="148"/>
      <c r="AD25" s="148"/>
      <c r="AE25" s="148"/>
      <c r="AF25" s="148"/>
      <c r="AG25" s="148" t="s">
        <v>782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77">
        <v>18</v>
      </c>
      <c r="B26" s="178" t="s">
        <v>815</v>
      </c>
      <c r="C26" s="187" t="s">
        <v>816</v>
      </c>
      <c r="D26" s="179" t="s">
        <v>781</v>
      </c>
      <c r="E26" s="180">
        <v>13</v>
      </c>
      <c r="F26" s="181"/>
      <c r="G26" s="182">
        <f t="shared" si="0"/>
        <v>0</v>
      </c>
      <c r="H26" s="181"/>
      <c r="I26" s="182">
        <f t="shared" si="1"/>
        <v>0</v>
      </c>
      <c r="J26" s="181"/>
      <c r="K26" s="182">
        <f t="shared" si="2"/>
        <v>0</v>
      </c>
      <c r="L26" s="182">
        <v>21</v>
      </c>
      <c r="M26" s="182">
        <f t="shared" si="3"/>
        <v>0</v>
      </c>
      <c r="N26" s="180">
        <v>0</v>
      </c>
      <c r="O26" s="180">
        <f t="shared" si="4"/>
        <v>0</v>
      </c>
      <c r="P26" s="180">
        <v>0</v>
      </c>
      <c r="Q26" s="180">
        <f t="shared" si="5"/>
        <v>0</v>
      </c>
      <c r="R26" s="182"/>
      <c r="S26" s="182" t="s">
        <v>320</v>
      </c>
      <c r="T26" s="183" t="s">
        <v>219</v>
      </c>
      <c r="U26" s="158">
        <v>0</v>
      </c>
      <c r="V26" s="158">
        <f t="shared" si="6"/>
        <v>0</v>
      </c>
      <c r="W26" s="158"/>
      <c r="X26" s="158" t="s">
        <v>230</v>
      </c>
      <c r="Y26" s="158" t="s">
        <v>221</v>
      </c>
      <c r="Z26" s="148"/>
      <c r="AA26" s="148"/>
      <c r="AB26" s="148"/>
      <c r="AC26" s="148"/>
      <c r="AD26" s="148"/>
      <c r="AE26" s="148"/>
      <c r="AF26" s="148"/>
      <c r="AG26" s="148" t="s">
        <v>782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">
      <c r="A27" s="177">
        <v>19</v>
      </c>
      <c r="B27" s="178" t="s">
        <v>817</v>
      </c>
      <c r="C27" s="187" t="s">
        <v>818</v>
      </c>
      <c r="D27" s="179" t="s">
        <v>781</v>
      </c>
      <c r="E27" s="180">
        <v>8</v>
      </c>
      <c r="F27" s="181"/>
      <c r="G27" s="182">
        <f t="shared" si="0"/>
        <v>0</v>
      </c>
      <c r="H27" s="181"/>
      <c r="I27" s="182">
        <f t="shared" si="1"/>
        <v>0</v>
      </c>
      <c r="J27" s="181"/>
      <c r="K27" s="182">
        <f t="shared" si="2"/>
        <v>0</v>
      </c>
      <c r="L27" s="182">
        <v>21</v>
      </c>
      <c r="M27" s="182">
        <f t="shared" si="3"/>
        <v>0</v>
      </c>
      <c r="N27" s="180">
        <v>0</v>
      </c>
      <c r="O27" s="180">
        <f t="shared" si="4"/>
        <v>0</v>
      </c>
      <c r="P27" s="180">
        <v>0</v>
      </c>
      <c r="Q27" s="180">
        <f t="shared" si="5"/>
        <v>0</v>
      </c>
      <c r="R27" s="182"/>
      <c r="S27" s="182" t="s">
        <v>320</v>
      </c>
      <c r="T27" s="183" t="s">
        <v>219</v>
      </c>
      <c r="U27" s="158">
        <v>0</v>
      </c>
      <c r="V27" s="158">
        <f t="shared" si="6"/>
        <v>0</v>
      </c>
      <c r="W27" s="158"/>
      <c r="X27" s="158" t="s">
        <v>230</v>
      </c>
      <c r="Y27" s="158" t="s">
        <v>221</v>
      </c>
      <c r="Z27" s="148"/>
      <c r="AA27" s="148"/>
      <c r="AB27" s="148"/>
      <c r="AC27" s="148"/>
      <c r="AD27" s="148"/>
      <c r="AE27" s="148"/>
      <c r="AF27" s="148"/>
      <c r="AG27" s="148" t="s">
        <v>782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 x14ac:dyDescent="0.2">
      <c r="A28" s="177">
        <v>20</v>
      </c>
      <c r="B28" s="178" t="s">
        <v>819</v>
      </c>
      <c r="C28" s="187" t="s">
        <v>820</v>
      </c>
      <c r="D28" s="179" t="s">
        <v>781</v>
      </c>
      <c r="E28" s="180">
        <v>2</v>
      </c>
      <c r="F28" s="181"/>
      <c r="G28" s="182">
        <f t="shared" si="0"/>
        <v>0</v>
      </c>
      <c r="H28" s="181"/>
      <c r="I28" s="182">
        <f t="shared" si="1"/>
        <v>0</v>
      </c>
      <c r="J28" s="181"/>
      <c r="K28" s="182">
        <f t="shared" si="2"/>
        <v>0</v>
      </c>
      <c r="L28" s="182">
        <v>21</v>
      </c>
      <c r="M28" s="182">
        <f t="shared" si="3"/>
        <v>0</v>
      </c>
      <c r="N28" s="180">
        <v>0</v>
      </c>
      <c r="O28" s="180">
        <f t="shared" si="4"/>
        <v>0</v>
      </c>
      <c r="P28" s="180">
        <v>0</v>
      </c>
      <c r="Q28" s="180">
        <f t="shared" si="5"/>
        <v>0</v>
      </c>
      <c r="R28" s="182"/>
      <c r="S28" s="182" t="s">
        <v>320</v>
      </c>
      <c r="T28" s="183" t="s">
        <v>219</v>
      </c>
      <c r="U28" s="158">
        <v>0</v>
      </c>
      <c r="V28" s="158">
        <f t="shared" si="6"/>
        <v>0</v>
      </c>
      <c r="W28" s="158"/>
      <c r="X28" s="158" t="s">
        <v>230</v>
      </c>
      <c r="Y28" s="158" t="s">
        <v>221</v>
      </c>
      <c r="Z28" s="148"/>
      <c r="AA28" s="148"/>
      <c r="AB28" s="148"/>
      <c r="AC28" s="148"/>
      <c r="AD28" s="148"/>
      <c r="AE28" s="148"/>
      <c r="AF28" s="148"/>
      <c r="AG28" s="148" t="s">
        <v>782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 x14ac:dyDescent="0.2">
      <c r="A29" s="177">
        <v>21</v>
      </c>
      <c r="B29" s="178" t="s">
        <v>821</v>
      </c>
      <c r="C29" s="187" t="s">
        <v>820</v>
      </c>
      <c r="D29" s="179" t="s">
        <v>781</v>
      </c>
      <c r="E29" s="180">
        <v>2</v>
      </c>
      <c r="F29" s="181"/>
      <c r="G29" s="182">
        <f t="shared" si="0"/>
        <v>0</v>
      </c>
      <c r="H29" s="181"/>
      <c r="I29" s="182">
        <f t="shared" si="1"/>
        <v>0</v>
      </c>
      <c r="J29" s="181"/>
      <c r="K29" s="182">
        <f t="shared" si="2"/>
        <v>0</v>
      </c>
      <c r="L29" s="182">
        <v>21</v>
      </c>
      <c r="M29" s="182">
        <f t="shared" si="3"/>
        <v>0</v>
      </c>
      <c r="N29" s="180">
        <v>0</v>
      </c>
      <c r="O29" s="180">
        <f t="shared" si="4"/>
        <v>0</v>
      </c>
      <c r="P29" s="180">
        <v>0</v>
      </c>
      <c r="Q29" s="180">
        <f t="shared" si="5"/>
        <v>0</v>
      </c>
      <c r="R29" s="182"/>
      <c r="S29" s="182" t="s">
        <v>320</v>
      </c>
      <c r="T29" s="183" t="s">
        <v>219</v>
      </c>
      <c r="U29" s="158">
        <v>0</v>
      </c>
      <c r="V29" s="158">
        <f t="shared" si="6"/>
        <v>0</v>
      </c>
      <c r="W29" s="158"/>
      <c r="X29" s="158" t="s">
        <v>230</v>
      </c>
      <c r="Y29" s="158" t="s">
        <v>221</v>
      </c>
      <c r="Z29" s="148"/>
      <c r="AA29" s="148"/>
      <c r="AB29" s="148"/>
      <c r="AC29" s="148"/>
      <c r="AD29" s="148"/>
      <c r="AE29" s="148"/>
      <c r="AF29" s="148"/>
      <c r="AG29" s="148" t="s">
        <v>782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 x14ac:dyDescent="0.2">
      <c r="A30" s="177">
        <v>22</v>
      </c>
      <c r="B30" s="178" t="s">
        <v>822</v>
      </c>
      <c r="C30" s="187" t="s">
        <v>820</v>
      </c>
      <c r="D30" s="179" t="s">
        <v>781</v>
      </c>
      <c r="E30" s="180">
        <v>9</v>
      </c>
      <c r="F30" s="181"/>
      <c r="G30" s="182">
        <f t="shared" si="0"/>
        <v>0</v>
      </c>
      <c r="H30" s="181"/>
      <c r="I30" s="182">
        <f t="shared" si="1"/>
        <v>0</v>
      </c>
      <c r="J30" s="181"/>
      <c r="K30" s="182">
        <f t="shared" si="2"/>
        <v>0</v>
      </c>
      <c r="L30" s="182">
        <v>21</v>
      </c>
      <c r="M30" s="182">
        <f t="shared" si="3"/>
        <v>0</v>
      </c>
      <c r="N30" s="180">
        <v>0</v>
      </c>
      <c r="O30" s="180">
        <f t="shared" si="4"/>
        <v>0</v>
      </c>
      <c r="P30" s="180">
        <v>0</v>
      </c>
      <c r="Q30" s="180">
        <f t="shared" si="5"/>
        <v>0</v>
      </c>
      <c r="R30" s="182"/>
      <c r="S30" s="182" t="s">
        <v>320</v>
      </c>
      <c r="T30" s="183" t="s">
        <v>219</v>
      </c>
      <c r="U30" s="158">
        <v>0</v>
      </c>
      <c r="V30" s="158">
        <f t="shared" si="6"/>
        <v>0</v>
      </c>
      <c r="W30" s="158"/>
      <c r="X30" s="158" t="s">
        <v>230</v>
      </c>
      <c r="Y30" s="158" t="s">
        <v>221</v>
      </c>
      <c r="Z30" s="148"/>
      <c r="AA30" s="148"/>
      <c r="AB30" s="148"/>
      <c r="AC30" s="148"/>
      <c r="AD30" s="148"/>
      <c r="AE30" s="148"/>
      <c r="AF30" s="148"/>
      <c r="AG30" s="148" t="s">
        <v>782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 x14ac:dyDescent="0.2">
      <c r="A31" s="177">
        <v>23</v>
      </c>
      <c r="B31" s="178" t="s">
        <v>823</v>
      </c>
      <c r="C31" s="187" t="s">
        <v>820</v>
      </c>
      <c r="D31" s="179" t="s">
        <v>781</v>
      </c>
      <c r="E31" s="180">
        <v>5</v>
      </c>
      <c r="F31" s="181"/>
      <c r="G31" s="182">
        <f t="shared" si="0"/>
        <v>0</v>
      </c>
      <c r="H31" s="181"/>
      <c r="I31" s="182">
        <f t="shared" si="1"/>
        <v>0</v>
      </c>
      <c r="J31" s="181"/>
      <c r="K31" s="182">
        <f t="shared" si="2"/>
        <v>0</v>
      </c>
      <c r="L31" s="182">
        <v>21</v>
      </c>
      <c r="M31" s="182">
        <f t="shared" si="3"/>
        <v>0</v>
      </c>
      <c r="N31" s="180">
        <v>0</v>
      </c>
      <c r="O31" s="180">
        <f t="shared" si="4"/>
        <v>0</v>
      </c>
      <c r="P31" s="180">
        <v>0</v>
      </c>
      <c r="Q31" s="180">
        <f t="shared" si="5"/>
        <v>0</v>
      </c>
      <c r="R31" s="182"/>
      <c r="S31" s="182" t="s">
        <v>320</v>
      </c>
      <c r="T31" s="183" t="s">
        <v>219</v>
      </c>
      <c r="U31" s="158">
        <v>0</v>
      </c>
      <c r="V31" s="158">
        <f t="shared" si="6"/>
        <v>0</v>
      </c>
      <c r="W31" s="158"/>
      <c r="X31" s="158" t="s">
        <v>230</v>
      </c>
      <c r="Y31" s="158" t="s">
        <v>221</v>
      </c>
      <c r="Z31" s="148"/>
      <c r="AA31" s="148"/>
      <c r="AB31" s="148"/>
      <c r="AC31" s="148"/>
      <c r="AD31" s="148"/>
      <c r="AE31" s="148"/>
      <c r="AF31" s="148"/>
      <c r="AG31" s="148" t="s">
        <v>782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 x14ac:dyDescent="0.2">
      <c r="A32" s="177">
        <v>24</v>
      </c>
      <c r="B32" s="178" t="s">
        <v>824</v>
      </c>
      <c r="C32" s="187" t="s">
        <v>825</v>
      </c>
      <c r="D32" s="179" t="s">
        <v>781</v>
      </c>
      <c r="E32" s="180">
        <v>1</v>
      </c>
      <c r="F32" s="181"/>
      <c r="G32" s="182">
        <f t="shared" si="0"/>
        <v>0</v>
      </c>
      <c r="H32" s="181"/>
      <c r="I32" s="182">
        <f t="shared" si="1"/>
        <v>0</v>
      </c>
      <c r="J32" s="181"/>
      <c r="K32" s="182">
        <f t="shared" si="2"/>
        <v>0</v>
      </c>
      <c r="L32" s="182">
        <v>21</v>
      </c>
      <c r="M32" s="182">
        <f t="shared" si="3"/>
        <v>0</v>
      </c>
      <c r="N32" s="180">
        <v>0</v>
      </c>
      <c r="O32" s="180">
        <f t="shared" si="4"/>
        <v>0</v>
      </c>
      <c r="P32" s="180">
        <v>0</v>
      </c>
      <c r="Q32" s="180">
        <f t="shared" si="5"/>
        <v>0</v>
      </c>
      <c r="R32" s="182"/>
      <c r="S32" s="182" t="s">
        <v>320</v>
      </c>
      <c r="T32" s="183" t="s">
        <v>219</v>
      </c>
      <c r="U32" s="158">
        <v>0</v>
      </c>
      <c r="V32" s="158">
        <f t="shared" si="6"/>
        <v>0</v>
      </c>
      <c r="W32" s="158"/>
      <c r="X32" s="158" t="s">
        <v>230</v>
      </c>
      <c r="Y32" s="158" t="s">
        <v>221</v>
      </c>
      <c r="Z32" s="148"/>
      <c r="AA32" s="148"/>
      <c r="AB32" s="148"/>
      <c r="AC32" s="148"/>
      <c r="AD32" s="148"/>
      <c r="AE32" s="148"/>
      <c r="AF32" s="148"/>
      <c r="AG32" s="148" t="s">
        <v>782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 x14ac:dyDescent="0.2">
      <c r="A33" s="177">
        <v>25</v>
      </c>
      <c r="B33" s="178" t="s">
        <v>826</v>
      </c>
      <c r="C33" s="187" t="s">
        <v>827</v>
      </c>
      <c r="D33" s="179" t="s">
        <v>781</v>
      </c>
      <c r="E33" s="180">
        <v>3</v>
      </c>
      <c r="F33" s="181"/>
      <c r="G33" s="182">
        <f t="shared" si="0"/>
        <v>0</v>
      </c>
      <c r="H33" s="181"/>
      <c r="I33" s="182">
        <f t="shared" si="1"/>
        <v>0</v>
      </c>
      <c r="J33" s="181"/>
      <c r="K33" s="182">
        <f t="shared" si="2"/>
        <v>0</v>
      </c>
      <c r="L33" s="182">
        <v>21</v>
      </c>
      <c r="M33" s="182">
        <f t="shared" si="3"/>
        <v>0</v>
      </c>
      <c r="N33" s="180">
        <v>0</v>
      </c>
      <c r="O33" s="180">
        <f t="shared" si="4"/>
        <v>0</v>
      </c>
      <c r="P33" s="180">
        <v>0</v>
      </c>
      <c r="Q33" s="180">
        <f t="shared" si="5"/>
        <v>0</v>
      </c>
      <c r="R33" s="182"/>
      <c r="S33" s="182" t="s">
        <v>320</v>
      </c>
      <c r="T33" s="183" t="s">
        <v>219</v>
      </c>
      <c r="U33" s="158">
        <v>0</v>
      </c>
      <c r="V33" s="158">
        <f t="shared" si="6"/>
        <v>0</v>
      </c>
      <c r="W33" s="158"/>
      <c r="X33" s="158" t="s">
        <v>230</v>
      </c>
      <c r="Y33" s="158" t="s">
        <v>221</v>
      </c>
      <c r="Z33" s="148"/>
      <c r="AA33" s="148"/>
      <c r="AB33" s="148"/>
      <c r="AC33" s="148"/>
      <c r="AD33" s="148"/>
      <c r="AE33" s="148"/>
      <c r="AF33" s="148"/>
      <c r="AG33" s="148" t="s">
        <v>782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">
      <c r="A34" s="177">
        <v>26</v>
      </c>
      <c r="B34" s="178" t="s">
        <v>828</v>
      </c>
      <c r="C34" s="187" t="s">
        <v>829</v>
      </c>
      <c r="D34" s="179" t="s">
        <v>276</v>
      </c>
      <c r="E34" s="180">
        <v>1150</v>
      </c>
      <c r="F34" s="181"/>
      <c r="G34" s="182">
        <f t="shared" si="0"/>
        <v>0</v>
      </c>
      <c r="H34" s="181"/>
      <c r="I34" s="182">
        <f t="shared" si="1"/>
        <v>0</v>
      </c>
      <c r="J34" s="181"/>
      <c r="K34" s="182">
        <f t="shared" si="2"/>
        <v>0</v>
      </c>
      <c r="L34" s="182">
        <v>21</v>
      </c>
      <c r="M34" s="182">
        <f t="shared" si="3"/>
        <v>0</v>
      </c>
      <c r="N34" s="180">
        <v>0</v>
      </c>
      <c r="O34" s="180">
        <f t="shared" si="4"/>
        <v>0</v>
      </c>
      <c r="P34" s="180">
        <v>0</v>
      </c>
      <c r="Q34" s="180">
        <f t="shared" si="5"/>
        <v>0</v>
      </c>
      <c r="R34" s="182"/>
      <c r="S34" s="182" t="s">
        <v>320</v>
      </c>
      <c r="T34" s="183" t="s">
        <v>219</v>
      </c>
      <c r="U34" s="158">
        <v>0</v>
      </c>
      <c r="V34" s="158">
        <f t="shared" si="6"/>
        <v>0</v>
      </c>
      <c r="W34" s="158"/>
      <c r="X34" s="158" t="s">
        <v>230</v>
      </c>
      <c r="Y34" s="158" t="s">
        <v>221</v>
      </c>
      <c r="Z34" s="148"/>
      <c r="AA34" s="148"/>
      <c r="AB34" s="148"/>
      <c r="AC34" s="148"/>
      <c r="AD34" s="148"/>
      <c r="AE34" s="148"/>
      <c r="AF34" s="148"/>
      <c r="AG34" s="148" t="s">
        <v>782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 x14ac:dyDescent="0.2">
      <c r="A35" s="177">
        <v>27</v>
      </c>
      <c r="B35" s="178" t="s">
        <v>830</v>
      </c>
      <c r="C35" s="187" t="s">
        <v>831</v>
      </c>
      <c r="D35" s="179" t="s">
        <v>276</v>
      </c>
      <c r="E35" s="180">
        <v>3349</v>
      </c>
      <c r="F35" s="181"/>
      <c r="G35" s="182">
        <f t="shared" si="0"/>
        <v>0</v>
      </c>
      <c r="H35" s="181"/>
      <c r="I35" s="182">
        <f t="shared" si="1"/>
        <v>0</v>
      </c>
      <c r="J35" s="181"/>
      <c r="K35" s="182">
        <f t="shared" si="2"/>
        <v>0</v>
      </c>
      <c r="L35" s="182">
        <v>21</v>
      </c>
      <c r="M35" s="182">
        <f t="shared" si="3"/>
        <v>0</v>
      </c>
      <c r="N35" s="180">
        <v>0</v>
      </c>
      <c r="O35" s="180">
        <f t="shared" si="4"/>
        <v>0</v>
      </c>
      <c r="P35" s="180">
        <v>0</v>
      </c>
      <c r="Q35" s="180">
        <f t="shared" si="5"/>
        <v>0</v>
      </c>
      <c r="R35" s="182"/>
      <c r="S35" s="182" t="s">
        <v>320</v>
      </c>
      <c r="T35" s="183" t="s">
        <v>219</v>
      </c>
      <c r="U35" s="158">
        <v>0</v>
      </c>
      <c r="V35" s="158">
        <f t="shared" si="6"/>
        <v>0</v>
      </c>
      <c r="W35" s="158"/>
      <c r="X35" s="158" t="s">
        <v>230</v>
      </c>
      <c r="Y35" s="158" t="s">
        <v>221</v>
      </c>
      <c r="Z35" s="148"/>
      <c r="AA35" s="148"/>
      <c r="AB35" s="148"/>
      <c r="AC35" s="148"/>
      <c r="AD35" s="148"/>
      <c r="AE35" s="148"/>
      <c r="AF35" s="148"/>
      <c r="AG35" s="148" t="s">
        <v>782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 x14ac:dyDescent="0.2">
      <c r="A36" s="177">
        <v>28</v>
      </c>
      <c r="B36" s="178" t="s">
        <v>832</v>
      </c>
      <c r="C36" s="187" t="s">
        <v>833</v>
      </c>
      <c r="D36" s="179" t="s">
        <v>276</v>
      </c>
      <c r="E36" s="180">
        <v>1125</v>
      </c>
      <c r="F36" s="181"/>
      <c r="G36" s="182">
        <f t="shared" si="0"/>
        <v>0</v>
      </c>
      <c r="H36" s="181"/>
      <c r="I36" s="182">
        <f t="shared" si="1"/>
        <v>0</v>
      </c>
      <c r="J36" s="181"/>
      <c r="K36" s="182">
        <f t="shared" si="2"/>
        <v>0</v>
      </c>
      <c r="L36" s="182">
        <v>21</v>
      </c>
      <c r="M36" s="182">
        <f t="shared" si="3"/>
        <v>0</v>
      </c>
      <c r="N36" s="180">
        <v>0</v>
      </c>
      <c r="O36" s="180">
        <f t="shared" si="4"/>
        <v>0</v>
      </c>
      <c r="P36" s="180">
        <v>0</v>
      </c>
      <c r="Q36" s="180">
        <f t="shared" si="5"/>
        <v>0</v>
      </c>
      <c r="R36" s="182"/>
      <c r="S36" s="182" t="s">
        <v>320</v>
      </c>
      <c r="T36" s="183" t="s">
        <v>219</v>
      </c>
      <c r="U36" s="158">
        <v>0</v>
      </c>
      <c r="V36" s="158">
        <f t="shared" si="6"/>
        <v>0</v>
      </c>
      <c r="W36" s="158"/>
      <c r="X36" s="158" t="s">
        <v>230</v>
      </c>
      <c r="Y36" s="158" t="s">
        <v>221</v>
      </c>
      <c r="Z36" s="148"/>
      <c r="AA36" s="148"/>
      <c r="AB36" s="148"/>
      <c r="AC36" s="148"/>
      <c r="AD36" s="148"/>
      <c r="AE36" s="148"/>
      <c r="AF36" s="148"/>
      <c r="AG36" s="148" t="s">
        <v>782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">
      <c r="A37" s="177">
        <v>29</v>
      </c>
      <c r="B37" s="178" t="s">
        <v>834</v>
      </c>
      <c r="C37" s="187" t="s">
        <v>835</v>
      </c>
      <c r="D37" s="179" t="s">
        <v>276</v>
      </c>
      <c r="E37" s="180">
        <v>755</v>
      </c>
      <c r="F37" s="181"/>
      <c r="G37" s="182">
        <f t="shared" si="0"/>
        <v>0</v>
      </c>
      <c r="H37" s="181"/>
      <c r="I37" s="182">
        <f t="shared" si="1"/>
        <v>0</v>
      </c>
      <c r="J37" s="181"/>
      <c r="K37" s="182">
        <f t="shared" si="2"/>
        <v>0</v>
      </c>
      <c r="L37" s="182">
        <v>21</v>
      </c>
      <c r="M37" s="182">
        <f t="shared" si="3"/>
        <v>0</v>
      </c>
      <c r="N37" s="180">
        <v>0</v>
      </c>
      <c r="O37" s="180">
        <f t="shared" si="4"/>
        <v>0</v>
      </c>
      <c r="P37" s="180">
        <v>0</v>
      </c>
      <c r="Q37" s="180">
        <f t="shared" si="5"/>
        <v>0</v>
      </c>
      <c r="R37" s="182"/>
      <c r="S37" s="182" t="s">
        <v>320</v>
      </c>
      <c r="T37" s="183" t="s">
        <v>219</v>
      </c>
      <c r="U37" s="158">
        <v>0</v>
      </c>
      <c r="V37" s="158">
        <f t="shared" si="6"/>
        <v>0</v>
      </c>
      <c r="W37" s="158"/>
      <c r="X37" s="158" t="s">
        <v>230</v>
      </c>
      <c r="Y37" s="158" t="s">
        <v>221</v>
      </c>
      <c r="Z37" s="148"/>
      <c r="AA37" s="148"/>
      <c r="AB37" s="148"/>
      <c r="AC37" s="148"/>
      <c r="AD37" s="148"/>
      <c r="AE37" s="148"/>
      <c r="AF37" s="148"/>
      <c r="AG37" s="148" t="s">
        <v>782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 x14ac:dyDescent="0.2">
      <c r="A38" s="177">
        <v>30</v>
      </c>
      <c r="B38" s="178" t="s">
        <v>836</v>
      </c>
      <c r="C38" s="187" t="s">
        <v>837</v>
      </c>
      <c r="D38" s="179" t="s">
        <v>276</v>
      </c>
      <c r="E38" s="180">
        <v>165</v>
      </c>
      <c r="F38" s="181"/>
      <c r="G38" s="182">
        <f t="shared" si="0"/>
        <v>0</v>
      </c>
      <c r="H38" s="181"/>
      <c r="I38" s="182">
        <f t="shared" si="1"/>
        <v>0</v>
      </c>
      <c r="J38" s="181"/>
      <c r="K38" s="182">
        <f t="shared" si="2"/>
        <v>0</v>
      </c>
      <c r="L38" s="182">
        <v>21</v>
      </c>
      <c r="M38" s="182">
        <f t="shared" si="3"/>
        <v>0</v>
      </c>
      <c r="N38" s="180">
        <v>0</v>
      </c>
      <c r="O38" s="180">
        <f t="shared" si="4"/>
        <v>0</v>
      </c>
      <c r="P38" s="180">
        <v>0</v>
      </c>
      <c r="Q38" s="180">
        <f t="shared" si="5"/>
        <v>0</v>
      </c>
      <c r="R38" s="182"/>
      <c r="S38" s="182" t="s">
        <v>320</v>
      </c>
      <c r="T38" s="183" t="s">
        <v>219</v>
      </c>
      <c r="U38" s="158">
        <v>0</v>
      </c>
      <c r="V38" s="158">
        <f t="shared" si="6"/>
        <v>0</v>
      </c>
      <c r="W38" s="158"/>
      <c r="X38" s="158" t="s">
        <v>230</v>
      </c>
      <c r="Y38" s="158" t="s">
        <v>221</v>
      </c>
      <c r="Z38" s="148"/>
      <c r="AA38" s="148"/>
      <c r="AB38" s="148"/>
      <c r="AC38" s="148"/>
      <c r="AD38" s="148"/>
      <c r="AE38" s="148"/>
      <c r="AF38" s="148"/>
      <c r="AG38" s="148" t="s">
        <v>782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 x14ac:dyDescent="0.2">
      <c r="A39" s="177">
        <v>31</v>
      </c>
      <c r="B39" s="178" t="s">
        <v>838</v>
      </c>
      <c r="C39" s="187" t="s">
        <v>839</v>
      </c>
      <c r="D39" s="179" t="s">
        <v>276</v>
      </c>
      <c r="E39" s="180">
        <v>45</v>
      </c>
      <c r="F39" s="181"/>
      <c r="G39" s="182">
        <f t="shared" si="0"/>
        <v>0</v>
      </c>
      <c r="H39" s="181"/>
      <c r="I39" s="182">
        <f t="shared" si="1"/>
        <v>0</v>
      </c>
      <c r="J39" s="181"/>
      <c r="K39" s="182">
        <f t="shared" si="2"/>
        <v>0</v>
      </c>
      <c r="L39" s="182">
        <v>21</v>
      </c>
      <c r="M39" s="182">
        <f t="shared" si="3"/>
        <v>0</v>
      </c>
      <c r="N39" s="180">
        <v>0</v>
      </c>
      <c r="O39" s="180">
        <f t="shared" si="4"/>
        <v>0</v>
      </c>
      <c r="P39" s="180">
        <v>0</v>
      </c>
      <c r="Q39" s="180">
        <f t="shared" si="5"/>
        <v>0</v>
      </c>
      <c r="R39" s="182"/>
      <c r="S39" s="182" t="s">
        <v>320</v>
      </c>
      <c r="T39" s="183" t="s">
        <v>219</v>
      </c>
      <c r="U39" s="158">
        <v>0</v>
      </c>
      <c r="V39" s="158">
        <f t="shared" si="6"/>
        <v>0</v>
      </c>
      <c r="W39" s="158"/>
      <c r="X39" s="158" t="s">
        <v>230</v>
      </c>
      <c r="Y39" s="158" t="s">
        <v>221</v>
      </c>
      <c r="Z39" s="148"/>
      <c r="AA39" s="148"/>
      <c r="AB39" s="148"/>
      <c r="AC39" s="148"/>
      <c r="AD39" s="148"/>
      <c r="AE39" s="148"/>
      <c r="AF39" s="148"/>
      <c r="AG39" s="148" t="s">
        <v>782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 x14ac:dyDescent="0.2">
      <c r="A40" s="177">
        <v>32</v>
      </c>
      <c r="B40" s="178" t="s">
        <v>840</v>
      </c>
      <c r="C40" s="187" t="s">
        <v>841</v>
      </c>
      <c r="D40" s="179" t="s">
        <v>276</v>
      </c>
      <c r="E40" s="180">
        <v>516</v>
      </c>
      <c r="F40" s="181"/>
      <c r="G40" s="182">
        <f t="shared" si="0"/>
        <v>0</v>
      </c>
      <c r="H40" s="181"/>
      <c r="I40" s="182">
        <f t="shared" si="1"/>
        <v>0</v>
      </c>
      <c r="J40" s="181"/>
      <c r="K40" s="182">
        <f t="shared" si="2"/>
        <v>0</v>
      </c>
      <c r="L40" s="182">
        <v>21</v>
      </c>
      <c r="M40" s="182">
        <f t="shared" si="3"/>
        <v>0</v>
      </c>
      <c r="N40" s="180">
        <v>0</v>
      </c>
      <c r="O40" s="180">
        <f t="shared" si="4"/>
        <v>0</v>
      </c>
      <c r="P40" s="180">
        <v>0</v>
      </c>
      <c r="Q40" s="180">
        <f t="shared" si="5"/>
        <v>0</v>
      </c>
      <c r="R40" s="182"/>
      <c r="S40" s="182" t="s">
        <v>320</v>
      </c>
      <c r="T40" s="183" t="s">
        <v>219</v>
      </c>
      <c r="U40" s="158">
        <v>0</v>
      </c>
      <c r="V40" s="158">
        <f t="shared" si="6"/>
        <v>0</v>
      </c>
      <c r="W40" s="158"/>
      <c r="X40" s="158" t="s">
        <v>230</v>
      </c>
      <c r="Y40" s="158" t="s">
        <v>221</v>
      </c>
      <c r="Z40" s="148"/>
      <c r="AA40" s="148"/>
      <c r="AB40" s="148"/>
      <c r="AC40" s="148"/>
      <c r="AD40" s="148"/>
      <c r="AE40" s="148"/>
      <c r="AF40" s="148"/>
      <c r="AG40" s="148" t="s">
        <v>782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 x14ac:dyDescent="0.2">
      <c r="A41" s="177">
        <v>33</v>
      </c>
      <c r="B41" s="178" t="s">
        <v>842</v>
      </c>
      <c r="C41" s="187" t="s">
        <v>843</v>
      </c>
      <c r="D41" s="179" t="s">
        <v>276</v>
      </c>
      <c r="E41" s="180">
        <v>200</v>
      </c>
      <c r="F41" s="181"/>
      <c r="G41" s="182">
        <f t="shared" ref="G41:G72" si="7">ROUND(E41*F41,2)</f>
        <v>0</v>
      </c>
      <c r="H41" s="181"/>
      <c r="I41" s="182">
        <f t="shared" ref="I41:I72" si="8">ROUND(E41*H41,2)</f>
        <v>0</v>
      </c>
      <c r="J41" s="181"/>
      <c r="K41" s="182">
        <f t="shared" ref="K41:K72" si="9">ROUND(E41*J41,2)</f>
        <v>0</v>
      </c>
      <c r="L41" s="182">
        <v>21</v>
      </c>
      <c r="M41" s="182">
        <f t="shared" ref="M41:M72" si="10">G41*(1+L41/100)</f>
        <v>0</v>
      </c>
      <c r="N41" s="180">
        <v>0</v>
      </c>
      <c r="O41" s="180">
        <f t="shared" ref="O41:O72" si="11">ROUND(E41*N41,2)</f>
        <v>0</v>
      </c>
      <c r="P41" s="180">
        <v>0</v>
      </c>
      <c r="Q41" s="180">
        <f t="shared" ref="Q41:Q72" si="12">ROUND(E41*P41,2)</f>
        <v>0</v>
      </c>
      <c r="R41" s="182"/>
      <c r="S41" s="182" t="s">
        <v>320</v>
      </c>
      <c r="T41" s="183" t="s">
        <v>219</v>
      </c>
      <c r="U41" s="158">
        <v>0</v>
      </c>
      <c r="V41" s="158">
        <f t="shared" ref="V41:V72" si="13">ROUND(E41*U41,2)</f>
        <v>0</v>
      </c>
      <c r="W41" s="158"/>
      <c r="X41" s="158" t="s">
        <v>230</v>
      </c>
      <c r="Y41" s="158" t="s">
        <v>221</v>
      </c>
      <c r="Z41" s="148"/>
      <c r="AA41" s="148"/>
      <c r="AB41" s="148"/>
      <c r="AC41" s="148"/>
      <c r="AD41" s="148"/>
      <c r="AE41" s="148"/>
      <c r="AF41" s="148"/>
      <c r="AG41" s="148" t="s">
        <v>782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 x14ac:dyDescent="0.2">
      <c r="A42" s="177">
        <v>34</v>
      </c>
      <c r="B42" s="178" t="s">
        <v>844</v>
      </c>
      <c r="C42" s="187" t="s">
        <v>845</v>
      </c>
      <c r="D42" s="179" t="s">
        <v>276</v>
      </c>
      <c r="E42" s="180">
        <v>20</v>
      </c>
      <c r="F42" s="181"/>
      <c r="G42" s="182">
        <f t="shared" si="7"/>
        <v>0</v>
      </c>
      <c r="H42" s="181"/>
      <c r="I42" s="182">
        <f t="shared" si="8"/>
        <v>0</v>
      </c>
      <c r="J42" s="181"/>
      <c r="K42" s="182">
        <f t="shared" si="9"/>
        <v>0</v>
      </c>
      <c r="L42" s="182">
        <v>21</v>
      </c>
      <c r="M42" s="182">
        <f t="shared" si="10"/>
        <v>0</v>
      </c>
      <c r="N42" s="180">
        <v>0</v>
      </c>
      <c r="O42" s="180">
        <f t="shared" si="11"/>
        <v>0</v>
      </c>
      <c r="P42" s="180">
        <v>0</v>
      </c>
      <c r="Q42" s="180">
        <f t="shared" si="12"/>
        <v>0</v>
      </c>
      <c r="R42" s="182"/>
      <c r="S42" s="182" t="s">
        <v>320</v>
      </c>
      <c r="T42" s="183" t="s">
        <v>219</v>
      </c>
      <c r="U42" s="158">
        <v>0</v>
      </c>
      <c r="V42" s="158">
        <f t="shared" si="13"/>
        <v>0</v>
      </c>
      <c r="W42" s="158"/>
      <c r="X42" s="158" t="s">
        <v>230</v>
      </c>
      <c r="Y42" s="158" t="s">
        <v>221</v>
      </c>
      <c r="Z42" s="148"/>
      <c r="AA42" s="148"/>
      <c r="AB42" s="148"/>
      <c r="AC42" s="148"/>
      <c r="AD42" s="148"/>
      <c r="AE42" s="148"/>
      <c r="AF42" s="148"/>
      <c r="AG42" s="148" t="s">
        <v>782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 x14ac:dyDescent="0.2">
      <c r="A43" s="177">
        <v>35</v>
      </c>
      <c r="B43" s="178" t="s">
        <v>846</v>
      </c>
      <c r="C43" s="187" t="s">
        <v>847</v>
      </c>
      <c r="D43" s="179" t="s">
        <v>276</v>
      </c>
      <c r="E43" s="180">
        <v>16</v>
      </c>
      <c r="F43" s="181"/>
      <c r="G43" s="182">
        <f t="shared" si="7"/>
        <v>0</v>
      </c>
      <c r="H43" s="181"/>
      <c r="I43" s="182">
        <f t="shared" si="8"/>
        <v>0</v>
      </c>
      <c r="J43" s="181"/>
      <c r="K43" s="182">
        <f t="shared" si="9"/>
        <v>0</v>
      </c>
      <c r="L43" s="182">
        <v>21</v>
      </c>
      <c r="M43" s="182">
        <f t="shared" si="10"/>
        <v>0</v>
      </c>
      <c r="N43" s="180">
        <v>0</v>
      </c>
      <c r="O43" s="180">
        <f t="shared" si="11"/>
        <v>0</v>
      </c>
      <c r="P43" s="180">
        <v>0</v>
      </c>
      <c r="Q43" s="180">
        <f t="shared" si="12"/>
        <v>0</v>
      </c>
      <c r="R43" s="182"/>
      <c r="S43" s="182" t="s">
        <v>320</v>
      </c>
      <c r="T43" s="183" t="s">
        <v>219</v>
      </c>
      <c r="U43" s="158">
        <v>0</v>
      </c>
      <c r="V43" s="158">
        <f t="shared" si="13"/>
        <v>0</v>
      </c>
      <c r="W43" s="158"/>
      <c r="X43" s="158" t="s">
        <v>230</v>
      </c>
      <c r="Y43" s="158" t="s">
        <v>221</v>
      </c>
      <c r="Z43" s="148"/>
      <c r="AA43" s="148"/>
      <c r="AB43" s="148"/>
      <c r="AC43" s="148"/>
      <c r="AD43" s="148"/>
      <c r="AE43" s="148"/>
      <c r="AF43" s="148"/>
      <c r="AG43" s="148" t="s">
        <v>782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 x14ac:dyDescent="0.2">
      <c r="A44" s="177">
        <v>36</v>
      </c>
      <c r="B44" s="178" t="s">
        <v>848</v>
      </c>
      <c r="C44" s="187" t="s">
        <v>849</v>
      </c>
      <c r="D44" s="179" t="s">
        <v>276</v>
      </c>
      <c r="E44" s="180">
        <v>12</v>
      </c>
      <c r="F44" s="181"/>
      <c r="G44" s="182">
        <f t="shared" si="7"/>
        <v>0</v>
      </c>
      <c r="H44" s="181"/>
      <c r="I44" s="182">
        <f t="shared" si="8"/>
        <v>0</v>
      </c>
      <c r="J44" s="181"/>
      <c r="K44" s="182">
        <f t="shared" si="9"/>
        <v>0</v>
      </c>
      <c r="L44" s="182">
        <v>21</v>
      </c>
      <c r="M44" s="182">
        <f t="shared" si="10"/>
        <v>0</v>
      </c>
      <c r="N44" s="180">
        <v>0</v>
      </c>
      <c r="O44" s="180">
        <f t="shared" si="11"/>
        <v>0</v>
      </c>
      <c r="P44" s="180">
        <v>0</v>
      </c>
      <c r="Q44" s="180">
        <f t="shared" si="12"/>
        <v>0</v>
      </c>
      <c r="R44" s="182"/>
      <c r="S44" s="182" t="s">
        <v>320</v>
      </c>
      <c r="T44" s="183" t="s">
        <v>219</v>
      </c>
      <c r="U44" s="158">
        <v>0</v>
      </c>
      <c r="V44" s="158">
        <f t="shared" si="13"/>
        <v>0</v>
      </c>
      <c r="W44" s="158"/>
      <c r="X44" s="158" t="s">
        <v>230</v>
      </c>
      <c r="Y44" s="158" t="s">
        <v>221</v>
      </c>
      <c r="Z44" s="148"/>
      <c r="AA44" s="148"/>
      <c r="AB44" s="148"/>
      <c r="AC44" s="148"/>
      <c r="AD44" s="148"/>
      <c r="AE44" s="148"/>
      <c r="AF44" s="148"/>
      <c r="AG44" s="148" t="s">
        <v>782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 x14ac:dyDescent="0.2">
      <c r="A45" s="177">
        <v>37</v>
      </c>
      <c r="B45" s="178" t="s">
        <v>850</v>
      </c>
      <c r="C45" s="187" t="s">
        <v>851</v>
      </c>
      <c r="D45" s="179" t="s">
        <v>276</v>
      </c>
      <c r="E45" s="180">
        <v>76</v>
      </c>
      <c r="F45" s="181"/>
      <c r="G45" s="182">
        <f t="shared" si="7"/>
        <v>0</v>
      </c>
      <c r="H45" s="181"/>
      <c r="I45" s="182">
        <f t="shared" si="8"/>
        <v>0</v>
      </c>
      <c r="J45" s="181"/>
      <c r="K45" s="182">
        <f t="shared" si="9"/>
        <v>0</v>
      </c>
      <c r="L45" s="182">
        <v>21</v>
      </c>
      <c r="M45" s="182">
        <f t="shared" si="10"/>
        <v>0</v>
      </c>
      <c r="N45" s="180">
        <v>0</v>
      </c>
      <c r="O45" s="180">
        <f t="shared" si="11"/>
        <v>0</v>
      </c>
      <c r="P45" s="180">
        <v>0</v>
      </c>
      <c r="Q45" s="180">
        <f t="shared" si="12"/>
        <v>0</v>
      </c>
      <c r="R45" s="182"/>
      <c r="S45" s="182" t="s">
        <v>320</v>
      </c>
      <c r="T45" s="183" t="s">
        <v>219</v>
      </c>
      <c r="U45" s="158">
        <v>0</v>
      </c>
      <c r="V45" s="158">
        <f t="shared" si="13"/>
        <v>0</v>
      </c>
      <c r="W45" s="158"/>
      <c r="X45" s="158" t="s">
        <v>230</v>
      </c>
      <c r="Y45" s="158" t="s">
        <v>221</v>
      </c>
      <c r="Z45" s="148"/>
      <c r="AA45" s="148"/>
      <c r="AB45" s="148"/>
      <c r="AC45" s="148"/>
      <c r="AD45" s="148"/>
      <c r="AE45" s="148"/>
      <c r="AF45" s="148"/>
      <c r="AG45" s="148" t="s">
        <v>782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 x14ac:dyDescent="0.2">
      <c r="A46" s="177">
        <v>38</v>
      </c>
      <c r="B46" s="178" t="s">
        <v>852</v>
      </c>
      <c r="C46" s="187" t="s">
        <v>853</v>
      </c>
      <c r="D46" s="179" t="s">
        <v>276</v>
      </c>
      <c r="E46" s="180">
        <v>34</v>
      </c>
      <c r="F46" s="181"/>
      <c r="G46" s="182">
        <f t="shared" si="7"/>
        <v>0</v>
      </c>
      <c r="H46" s="181"/>
      <c r="I46" s="182">
        <f t="shared" si="8"/>
        <v>0</v>
      </c>
      <c r="J46" s="181"/>
      <c r="K46" s="182">
        <f t="shared" si="9"/>
        <v>0</v>
      </c>
      <c r="L46" s="182">
        <v>21</v>
      </c>
      <c r="M46" s="182">
        <f t="shared" si="10"/>
        <v>0</v>
      </c>
      <c r="N46" s="180">
        <v>0</v>
      </c>
      <c r="O46" s="180">
        <f t="shared" si="11"/>
        <v>0</v>
      </c>
      <c r="P46" s="180">
        <v>0</v>
      </c>
      <c r="Q46" s="180">
        <f t="shared" si="12"/>
        <v>0</v>
      </c>
      <c r="R46" s="182"/>
      <c r="S46" s="182" t="s">
        <v>320</v>
      </c>
      <c r="T46" s="183" t="s">
        <v>219</v>
      </c>
      <c r="U46" s="158">
        <v>0</v>
      </c>
      <c r="V46" s="158">
        <f t="shared" si="13"/>
        <v>0</v>
      </c>
      <c r="W46" s="158"/>
      <c r="X46" s="158" t="s">
        <v>230</v>
      </c>
      <c r="Y46" s="158" t="s">
        <v>221</v>
      </c>
      <c r="Z46" s="148"/>
      <c r="AA46" s="148"/>
      <c r="AB46" s="148"/>
      <c r="AC46" s="148"/>
      <c r="AD46" s="148"/>
      <c r="AE46" s="148"/>
      <c r="AF46" s="148"/>
      <c r="AG46" s="148" t="s">
        <v>782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 x14ac:dyDescent="0.2">
      <c r="A47" s="177">
        <v>39</v>
      </c>
      <c r="B47" s="178" t="s">
        <v>854</v>
      </c>
      <c r="C47" s="187" t="s">
        <v>855</v>
      </c>
      <c r="D47" s="179" t="s">
        <v>276</v>
      </c>
      <c r="E47" s="180">
        <v>60</v>
      </c>
      <c r="F47" s="181"/>
      <c r="G47" s="182">
        <f t="shared" si="7"/>
        <v>0</v>
      </c>
      <c r="H47" s="181"/>
      <c r="I47" s="182">
        <f t="shared" si="8"/>
        <v>0</v>
      </c>
      <c r="J47" s="181"/>
      <c r="K47" s="182">
        <f t="shared" si="9"/>
        <v>0</v>
      </c>
      <c r="L47" s="182">
        <v>21</v>
      </c>
      <c r="M47" s="182">
        <f t="shared" si="10"/>
        <v>0</v>
      </c>
      <c r="N47" s="180">
        <v>0</v>
      </c>
      <c r="O47" s="180">
        <f t="shared" si="11"/>
        <v>0</v>
      </c>
      <c r="P47" s="180">
        <v>0</v>
      </c>
      <c r="Q47" s="180">
        <f t="shared" si="12"/>
        <v>0</v>
      </c>
      <c r="R47" s="182"/>
      <c r="S47" s="182" t="s">
        <v>320</v>
      </c>
      <c r="T47" s="183" t="s">
        <v>219</v>
      </c>
      <c r="U47" s="158">
        <v>0</v>
      </c>
      <c r="V47" s="158">
        <f t="shared" si="13"/>
        <v>0</v>
      </c>
      <c r="W47" s="158"/>
      <c r="X47" s="158" t="s">
        <v>230</v>
      </c>
      <c r="Y47" s="158" t="s">
        <v>221</v>
      </c>
      <c r="Z47" s="148"/>
      <c r="AA47" s="148"/>
      <c r="AB47" s="148"/>
      <c r="AC47" s="148"/>
      <c r="AD47" s="148"/>
      <c r="AE47" s="148"/>
      <c r="AF47" s="148"/>
      <c r="AG47" s="148" t="s">
        <v>782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 x14ac:dyDescent="0.2">
      <c r="A48" s="177">
        <v>40</v>
      </c>
      <c r="B48" s="178" t="s">
        <v>856</v>
      </c>
      <c r="C48" s="187" t="s">
        <v>857</v>
      </c>
      <c r="D48" s="179" t="s">
        <v>276</v>
      </c>
      <c r="E48" s="180">
        <v>20</v>
      </c>
      <c r="F48" s="181"/>
      <c r="G48" s="182">
        <f t="shared" si="7"/>
        <v>0</v>
      </c>
      <c r="H48" s="181"/>
      <c r="I48" s="182">
        <f t="shared" si="8"/>
        <v>0</v>
      </c>
      <c r="J48" s="181"/>
      <c r="K48" s="182">
        <f t="shared" si="9"/>
        <v>0</v>
      </c>
      <c r="L48" s="182">
        <v>21</v>
      </c>
      <c r="M48" s="182">
        <f t="shared" si="10"/>
        <v>0</v>
      </c>
      <c r="N48" s="180">
        <v>0</v>
      </c>
      <c r="O48" s="180">
        <f t="shared" si="11"/>
        <v>0</v>
      </c>
      <c r="P48" s="180">
        <v>0</v>
      </c>
      <c r="Q48" s="180">
        <f t="shared" si="12"/>
        <v>0</v>
      </c>
      <c r="R48" s="182"/>
      <c r="S48" s="182" t="s">
        <v>320</v>
      </c>
      <c r="T48" s="183" t="s">
        <v>219</v>
      </c>
      <c r="U48" s="158">
        <v>0</v>
      </c>
      <c r="V48" s="158">
        <f t="shared" si="13"/>
        <v>0</v>
      </c>
      <c r="W48" s="158"/>
      <c r="X48" s="158" t="s">
        <v>230</v>
      </c>
      <c r="Y48" s="158" t="s">
        <v>221</v>
      </c>
      <c r="Z48" s="148"/>
      <c r="AA48" s="148"/>
      <c r="AB48" s="148"/>
      <c r="AC48" s="148"/>
      <c r="AD48" s="148"/>
      <c r="AE48" s="148"/>
      <c r="AF48" s="148"/>
      <c r="AG48" s="148" t="s">
        <v>782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 x14ac:dyDescent="0.2">
      <c r="A49" s="177">
        <v>41</v>
      </c>
      <c r="B49" s="178" t="s">
        <v>858</v>
      </c>
      <c r="C49" s="187" t="s">
        <v>859</v>
      </c>
      <c r="D49" s="179" t="s">
        <v>276</v>
      </c>
      <c r="E49" s="180">
        <v>1450</v>
      </c>
      <c r="F49" s="181"/>
      <c r="G49" s="182">
        <f t="shared" si="7"/>
        <v>0</v>
      </c>
      <c r="H49" s="181"/>
      <c r="I49" s="182">
        <f t="shared" si="8"/>
        <v>0</v>
      </c>
      <c r="J49" s="181"/>
      <c r="K49" s="182">
        <f t="shared" si="9"/>
        <v>0</v>
      </c>
      <c r="L49" s="182">
        <v>21</v>
      </c>
      <c r="M49" s="182">
        <f t="shared" si="10"/>
        <v>0</v>
      </c>
      <c r="N49" s="180">
        <v>0</v>
      </c>
      <c r="O49" s="180">
        <f t="shared" si="11"/>
        <v>0</v>
      </c>
      <c r="P49" s="180">
        <v>0</v>
      </c>
      <c r="Q49" s="180">
        <f t="shared" si="12"/>
        <v>0</v>
      </c>
      <c r="R49" s="182"/>
      <c r="S49" s="182" t="s">
        <v>320</v>
      </c>
      <c r="T49" s="183" t="s">
        <v>219</v>
      </c>
      <c r="U49" s="158">
        <v>0</v>
      </c>
      <c r="V49" s="158">
        <f t="shared" si="13"/>
        <v>0</v>
      </c>
      <c r="W49" s="158"/>
      <c r="X49" s="158" t="s">
        <v>230</v>
      </c>
      <c r="Y49" s="158" t="s">
        <v>221</v>
      </c>
      <c r="Z49" s="148"/>
      <c r="AA49" s="148"/>
      <c r="AB49" s="148"/>
      <c r="AC49" s="148"/>
      <c r="AD49" s="148"/>
      <c r="AE49" s="148"/>
      <c r="AF49" s="148"/>
      <c r="AG49" s="148" t="s">
        <v>782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 x14ac:dyDescent="0.2">
      <c r="A50" s="177">
        <v>42</v>
      </c>
      <c r="B50" s="178" t="s">
        <v>860</v>
      </c>
      <c r="C50" s="187" t="s">
        <v>861</v>
      </c>
      <c r="D50" s="179" t="s">
        <v>276</v>
      </c>
      <c r="E50" s="180">
        <v>135</v>
      </c>
      <c r="F50" s="181"/>
      <c r="G50" s="182">
        <f t="shared" si="7"/>
        <v>0</v>
      </c>
      <c r="H50" s="181"/>
      <c r="I50" s="182">
        <f t="shared" si="8"/>
        <v>0</v>
      </c>
      <c r="J50" s="181"/>
      <c r="K50" s="182">
        <f t="shared" si="9"/>
        <v>0</v>
      </c>
      <c r="L50" s="182">
        <v>21</v>
      </c>
      <c r="M50" s="182">
        <f t="shared" si="10"/>
        <v>0</v>
      </c>
      <c r="N50" s="180">
        <v>0</v>
      </c>
      <c r="O50" s="180">
        <f t="shared" si="11"/>
        <v>0</v>
      </c>
      <c r="P50" s="180">
        <v>0</v>
      </c>
      <c r="Q50" s="180">
        <f t="shared" si="12"/>
        <v>0</v>
      </c>
      <c r="R50" s="182"/>
      <c r="S50" s="182" t="s">
        <v>320</v>
      </c>
      <c r="T50" s="183" t="s">
        <v>219</v>
      </c>
      <c r="U50" s="158">
        <v>0</v>
      </c>
      <c r="V50" s="158">
        <f t="shared" si="13"/>
        <v>0</v>
      </c>
      <c r="W50" s="158"/>
      <c r="X50" s="158" t="s">
        <v>230</v>
      </c>
      <c r="Y50" s="158" t="s">
        <v>221</v>
      </c>
      <c r="Z50" s="148"/>
      <c r="AA50" s="148"/>
      <c r="AB50" s="148"/>
      <c r="AC50" s="148"/>
      <c r="AD50" s="148"/>
      <c r="AE50" s="148"/>
      <c r="AF50" s="148"/>
      <c r="AG50" s="148" t="s">
        <v>782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 x14ac:dyDescent="0.2">
      <c r="A51" s="177">
        <v>43</v>
      </c>
      <c r="B51" s="178" t="s">
        <v>862</v>
      </c>
      <c r="C51" s="187" t="s">
        <v>863</v>
      </c>
      <c r="D51" s="179" t="s">
        <v>781</v>
      </c>
      <c r="E51" s="180">
        <v>176</v>
      </c>
      <c r="F51" s="181"/>
      <c r="G51" s="182">
        <f t="shared" si="7"/>
        <v>0</v>
      </c>
      <c r="H51" s="181"/>
      <c r="I51" s="182">
        <f t="shared" si="8"/>
        <v>0</v>
      </c>
      <c r="J51" s="181"/>
      <c r="K51" s="182">
        <f t="shared" si="9"/>
        <v>0</v>
      </c>
      <c r="L51" s="182">
        <v>21</v>
      </c>
      <c r="M51" s="182">
        <f t="shared" si="10"/>
        <v>0</v>
      </c>
      <c r="N51" s="180">
        <v>0</v>
      </c>
      <c r="O51" s="180">
        <f t="shared" si="11"/>
        <v>0</v>
      </c>
      <c r="P51" s="180">
        <v>0</v>
      </c>
      <c r="Q51" s="180">
        <f t="shared" si="12"/>
        <v>0</v>
      </c>
      <c r="R51" s="182"/>
      <c r="S51" s="182" t="s">
        <v>320</v>
      </c>
      <c r="T51" s="183" t="s">
        <v>219</v>
      </c>
      <c r="U51" s="158">
        <v>0</v>
      </c>
      <c r="V51" s="158">
        <f t="shared" si="13"/>
        <v>0</v>
      </c>
      <c r="W51" s="158"/>
      <c r="X51" s="158" t="s">
        <v>230</v>
      </c>
      <c r="Y51" s="158" t="s">
        <v>221</v>
      </c>
      <c r="Z51" s="148"/>
      <c r="AA51" s="148"/>
      <c r="AB51" s="148"/>
      <c r="AC51" s="148"/>
      <c r="AD51" s="148"/>
      <c r="AE51" s="148"/>
      <c r="AF51" s="148"/>
      <c r="AG51" s="148" t="s">
        <v>782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 x14ac:dyDescent="0.2">
      <c r="A52" s="177">
        <v>44</v>
      </c>
      <c r="B52" s="178" t="s">
        <v>864</v>
      </c>
      <c r="C52" s="187" t="s">
        <v>865</v>
      </c>
      <c r="D52" s="179" t="s">
        <v>781</v>
      </c>
      <c r="E52" s="180">
        <v>1</v>
      </c>
      <c r="F52" s="181"/>
      <c r="G52" s="182">
        <f t="shared" si="7"/>
        <v>0</v>
      </c>
      <c r="H52" s="181"/>
      <c r="I52" s="182">
        <f t="shared" si="8"/>
        <v>0</v>
      </c>
      <c r="J52" s="181"/>
      <c r="K52" s="182">
        <f t="shared" si="9"/>
        <v>0</v>
      </c>
      <c r="L52" s="182">
        <v>21</v>
      </c>
      <c r="M52" s="182">
        <f t="shared" si="10"/>
        <v>0</v>
      </c>
      <c r="N52" s="180">
        <v>0</v>
      </c>
      <c r="O52" s="180">
        <f t="shared" si="11"/>
        <v>0</v>
      </c>
      <c r="P52" s="180">
        <v>0</v>
      </c>
      <c r="Q52" s="180">
        <f t="shared" si="12"/>
        <v>0</v>
      </c>
      <c r="R52" s="182"/>
      <c r="S52" s="182" t="s">
        <v>320</v>
      </c>
      <c r="T52" s="183" t="s">
        <v>219</v>
      </c>
      <c r="U52" s="158">
        <v>0</v>
      </c>
      <c r="V52" s="158">
        <f t="shared" si="13"/>
        <v>0</v>
      </c>
      <c r="W52" s="158"/>
      <c r="X52" s="158" t="s">
        <v>230</v>
      </c>
      <c r="Y52" s="158" t="s">
        <v>221</v>
      </c>
      <c r="Z52" s="148"/>
      <c r="AA52" s="148"/>
      <c r="AB52" s="148"/>
      <c r="AC52" s="148"/>
      <c r="AD52" s="148"/>
      <c r="AE52" s="148"/>
      <c r="AF52" s="148"/>
      <c r="AG52" s="148" t="s">
        <v>782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 x14ac:dyDescent="0.2">
      <c r="A53" s="177">
        <v>45</v>
      </c>
      <c r="B53" s="178" t="s">
        <v>866</v>
      </c>
      <c r="C53" s="187" t="s">
        <v>867</v>
      </c>
      <c r="D53" s="179" t="s">
        <v>781</v>
      </c>
      <c r="E53" s="180">
        <v>1</v>
      </c>
      <c r="F53" s="181"/>
      <c r="G53" s="182">
        <f t="shared" si="7"/>
        <v>0</v>
      </c>
      <c r="H53" s="181"/>
      <c r="I53" s="182">
        <f t="shared" si="8"/>
        <v>0</v>
      </c>
      <c r="J53" s="181"/>
      <c r="K53" s="182">
        <f t="shared" si="9"/>
        <v>0</v>
      </c>
      <c r="L53" s="182">
        <v>21</v>
      </c>
      <c r="M53" s="182">
        <f t="shared" si="10"/>
        <v>0</v>
      </c>
      <c r="N53" s="180">
        <v>0</v>
      </c>
      <c r="O53" s="180">
        <f t="shared" si="11"/>
        <v>0</v>
      </c>
      <c r="P53" s="180">
        <v>0</v>
      </c>
      <c r="Q53" s="180">
        <f t="shared" si="12"/>
        <v>0</v>
      </c>
      <c r="R53" s="182"/>
      <c r="S53" s="182" t="s">
        <v>320</v>
      </c>
      <c r="T53" s="183" t="s">
        <v>219</v>
      </c>
      <c r="U53" s="158">
        <v>0</v>
      </c>
      <c r="V53" s="158">
        <f t="shared" si="13"/>
        <v>0</v>
      </c>
      <c r="W53" s="158"/>
      <c r="X53" s="158" t="s">
        <v>230</v>
      </c>
      <c r="Y53" s="158" t="s">
        <v>221</v>
      </c>
      <c r="Z53" s="148"/>
      <c r="AA53" s="148"/>
      <c r="AB53" s="148"/>
      <c r="AC53" s="148"/>
      <c r="AD53" s="148"/>
      <c r="AE53" s="148"/>
      <c r="AF53" s="148"/>
      <c r="AG53" s="148" t="s">
        <v>782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">
      <c r="A54" s="177">
        <v>46</v>
      </c>
      <c r="B54" s="178" t="s">
        <v>868</v>
      </c>
      <c r="C54" s="187" t="s">
        <v>869</v>
      </c>
      <c r="D54" s="179" t="s">
        <v>781</v>
      </c>
      <c r="E54" s="180">
        <v>1</v>
      </c>
      <c r="F54" s="181"/>
      <c r="G54" s="182">
        <f t="shared" si="7"/>
        <v>0</v>
      </c>
      <c r="H54" s="181"/>
      <c r="I54" s="182">
        <f t="shared" si="8"/>
        <v>0</v>
      </c>
      <c r="J54" s="181"/>
      <c r="K54" s="182">
        <f t="shared" si="9"/>
        <v>0</v>
      </c>
      <c r="L54" s="182">
        <v>21</v>
      </c>
      <c r="M54" s="182">
        <f t="shared" si="10"/>
        <v>0</v>
      </c>
      <c r="N54" s="180">
        <v>0</v>
      </c>
      <c r="O54" s="180">
        <f t="shared" si="11"/>
        <v>0</v>
      </c>
      <c r="P54" s="180">
        <v>0</v>
      </c>
      <c r="Q54" s="180">
        <f t="shared" si="12"/>
        <v>0</v>
      </c>
      <c r="R54" s="182"/>
      <c r="S54" s="182" t="s">
        <v>320</v>
      </c>
      <c r="T54" s="183" t="s">
        <v>219</v>
      </c>
      <c r="U54" s="158">
        <v>0</v>
      </c>
      <c r="V54" s="158">
        <f t="shared" si="13"/>
        <v>0</v>
      </c>
      <c r="W54" s="158"/>
      <c r="X54" s="158" t="s">
        <v>230</v>
      </c>
      <c r="Y54" s="158" t="s">
        <v>221</v>
      </c>
      <c r="Z54" s="148"/>
      <c r="AA54" s="148"/>
      <c r="AB54" s="148"/>
      <c r="AC54" s="148"/>
      <c r="AD54" s="148"/>
      <c r="AE54" s="148"/>
      <c r="AF54" s="148"/>
      <c r="AG54" s="148" t="s">
        <v>782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 x14ac:dyDescent="0.2">
      <c r="A55" s="177">
        <v>47</v>
      </c>
      <c r="B55" s="178" t="s">
        <v>870</v>
      </c>
      <c r="C55" s="187" t="s">
        <v>871</v>
      </c>
      <c r="D55" s="179" t="s">
        <v>781</v>
      </c>
      <c r="E55" s="180">
        <v>1</v>
      </c>
      <c r="F55" s="181"/>
      <c r="G55" s="182">
        <f t="shared" si="7"/>
        <v>0</v>
      </c>
      <c r="H55" s="181"/>
      <c r="I55" s="182">
        <f t="shared" si="8"/>
        <v>0</v>
      </c>
      <c r="J55" s="181"/>
      <c r="K55" s="182">
        <f t="shared" si="9"/>
        <v>0</v>
      </c>
      <c r="L55" s="182">
        <v>21</v>
      </c>
      <c r="M55" s="182">
        <f t="shared" si="10"/>
        <v>0</v>
      </c>
      <c r="N55" s="180">
        <v>0</v>
      </c>
      <c r="O55" s="180">
        <f t="shared" si="11"/>
        <v>0</v>
      </c>
      <c r="P55" s="180">
        <v>0</v>
      </c>
      <c r="Q55" s="180">
        <f t="shared" si="12"/>
        <v>0</v>
      </c>
      <c r="R55" s="182"/>
      <c r="S55" s="182" t="s">
        <v>320</v>
      </c>
      <c r="T55" s="183" t="s">
        <v>219</v>
      </c>
      <c r="U55" s="158">
        <v>0</v>
      </c>
      <c r="V55" s="158">
        <f t="shared" si="13"/>
        <v>0</v>
      </c>
      <c r="W55" s="158"/>
      <c r="X55" s="158" t="s">
        <v>230</v>
      </c>
      <c r="Y55" s="158" t="s">
        <v>221</v>
      </c>
      <c r="Z55" s="148"/>
      <c r="AA55" s="148"/>
      <c r="AB55" s="148"/>
      <c r="AC55" s="148"/>
      <c r="AD55" s="148"/>
      <c r="AE55" s="148"/>
      <c r="AF55" s="148"/>
      <c r="AG55" s="148" t="s">
        <v>782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 x14ac:dyDescent="0.2">
      <c r="A56" s="177">
        <v>48</v>
      </c>
      <c r="B56" s="178" t="s">
        <v>872</v>
      </c>
      <c r="C56" s="187" t="s">
        <v>873</v>
      </c>
      <c r="D56" s="179" t="s">
        <v>276</v>
      </c>
      <c r="E56" s="180">
        <v>40</v>
      </c>
      <c r="F56" s="181"/>
      <c r="G56" s="182">
        <f t="shared" si="7"/>
        <v>0</v>
      </c>
      <c r="H56" s="181"/>
      <c r="I56" s="182">
        <f t="shared" si="8"/>
        <v>0</v>
      </c>
      <c r="J56" s="181"/>
      <c r="K56" s="182">
        <f t="shared" si="9"/>
        <v>0</v>
      </c>
      <c r="L56" s="182">
        <v>21</v>
      </c>
      <c r="M56" s="182">
        <f t="shared" si="10"/>
        <v>0</v>
      </c>
      <c r="N56" s="180">
        <v>0</v>
      </c>
      <c r="O56" s="180">
        <f t="shared" si="11"/>
        <v>0</v>
      </c>
      <c r="P56" s="180">
        <v>0</v>
      </c>
      <c r="Q56" s="180">
        <f t="shared" si="12"/>
        <v>0</v>
      </c>
      <c r="R56" s="182"/>
      <c r="S56" s="182" t="s">
        <v>320</v>
      </c>
      <c r="T56" s="183" t="s">
        <v>219</v>
      </c>
      <c r="U56" s="158">
        <v>0</v>
      </c>
      <c r="V56" s="158">
        <f t="shared" si="13"/>
        <v>0</v>
      </c>
      <c r="W56" s="158"/>
      <c r="X56" s="158" t="s">
        <v>230</v>
      </c>
      <c r="Y56" s="158" t="s">
        <v>221</v>
      </c>
      <c r="Z56" s="148"/>
      <c r="AA56" s="148"/>
      <c r="AB56" s="148"/>
      <c r="AC56" s="148"/>
      <c r="AD56" s="148"/>
      <c r="AE56" s="148"/>
      <c r="AF56" s="148"/>
      <c r="AG56" s="148" t="s">
        <v>782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 x14ac:dyDescent="0.2">
      <c r="A57" s="177">
        <v>49</v>
      </c>
      <c r="B57" s="178" t="s">
        <v>874</v>
      </c>
      <c r="C57" s="187" t="s">
        <v>875</v>
      </c>
      <c r="D57" s="179" t="s">
        <v>276</v>
      </c>
      <c r="E57" s="180">
        <v>12</v>
      </c>
      <c r="F57" s="181"/>
      <c r="G57" s="182">
        <f t="shared" si="7"/>
        <v>0</v>
      </c>
      <c r="H57" s="181"/>
      <c r="I57" s="182">
        <f t="shared" si="8"/>
        <v>0</v>
      </c>
      <c r="J57" s="181"/>
      <c r="K57" s="182">
        <f t="shared" si="9"/>
        <v>0</v>
      </c>
      <c r="L57" s="182">
        <v>21</v>
      </c>
      <c r="M57" s="182">
        <f t="shared" si="10"/>
        <v>0</v>
      </c>
      <c r="N57" s="180">
        <v>0</v>
      </c>
      <c r="O57" s="180">
        <f t="shared" si="11"/>
        <v>0</v>
      </c>
      <c r="P57" s="180">
        <v>0</v>
      </c>
      <c r="Q57" s="180">
        <f t="shared" si="12"/>
        <v>0</v>
      </c>
      <c r="R57" s="182"/>
      <c r="S57" s="182" t="s">
        <v>320</v>
      </c>
      <c r="T57" s="183" t="s">
        <v>219</v>
      </c>
      <c r="U57" s="158">
        <v>0</v>
      </c>
      <c r="V57" s="158">
        <f t="shared" si="13"/>
        <v>0</v>
      </c>
      <c r="W57" s="158"/>
      <c r="X57" s="158" t="s">
        <v>230</v>
      </c>
      <c r="Y57" s="158" t="s">
        <v>221</v>
      </c>
      <c r="Z57" s="148"/>
      <c r="AA57" s="148"/>
      <c r="AB57" s="148"/>
      <c r="AC57" s="148"/>
      <c r="AD57" s="148"/>
      <c r="AE57" s="148"/>
      <c r="AF57" s="148"/>
      <c r="AG57" s="148" t="s">
        <v>782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 x14ac:dyDescent="0.2">
      <c r="A58" s="177">
        <v>50</v>
      </c>
      <c r="B58" s="178" t="s">
        <v>876</v>
      </c>
      <c r="C58" s="187" t="s">
        <v>877</v>
      </c>
      <c r="D58" s="179" t="s">
        <v>276</v>
      </c>
      <c r="E58" s="180">
        <v>15</v>
      </c>
      <c r="F58" s="181"/>
      <c r="G58" s="182">
        <f t="shared" si="7"/>
        <v>0</v>
      </c>
      <c r="H58" s="181"/>
      <c r="I58" s="182">
        <f t="shared" si="8"/>
        <v>0</v>
      </c>
      <c r="J58" s="181"/>
      <c r="K58" s="182">
        <f t="shared" si="9"/>
        <v>0</v>
      </c>
      <c r="L58" s="182">
        <v>21</v>
      </c>
      <c r="M58" s="182">
        <f t="shared" si="10"/>
        <v>0</v>
      </c>
      <c r="N58" s="180">
        <v>0</v>
      </c>
      <c r="O58" s="180">
        <f t="shared" si="11"/>
        <v>0</v>
      </c>
      <c r="P58" s="180">
        <v>0</v>
      </c>
      <c r="Q58" s="180">
        <f t="shared" si="12"/>
        <v>0</v>
      </c>
      <c r="R58" s="182"/>
      <c r="S58" s="182" t="s">
        <v>320</v>
      </c>
      <c r="T58" s="183" t="s">
        <v>219</v>
      </c>
      <c r="U58" s="158">
        <v>0</v>
      </c>
      <c r="V58" s="158">
        <f t="shared" si="13"/>
        <v>0</v>
      </c>
      <c r="W58" s="158"/>
      <c r="X58" s="158" t="s">
        <v>230</v>
      </c>
      <c r="Y58" s="158" t="s">
        <v>221</v>
      </c>
      <c r="Z58" s="148"/>
      <c r="AA58" s="148"/>
      <c r="AB58" s="148"/>
      <c r="AC58" s="148"/>
      <c r="AD58" s="148"/>
      <c r="AE58" s="148"/>
      <c r="AF58" s="148"/>
      <c r="AG58" s="148" t="s">
        <v>782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 x14ac:dyDescent="0.2">
      <c r="A59" s="177">
        <v>51</v>
      </c>
      <c r="B59" s="178" t="s">
        <v>878</v>
      </c>
      <c r="C59" s="187" t="s">
        <v>879</v>
      </c>
      <c r="D59" s="179" t="s">
        <v>276</v>
      </c>
      <c r="E59" s="180">
        <v>980</v>
      </c>
      <c r="F59" s="181"/>
      <c r="G59" s="182">
        <f t="shared" si="7"/>
        <v>0</v>
      </c>
      <c r="H59" s="181"/>
      <c r="I59" s="182">
        <f t="shared" si="8"/>
        <v>0</v>
      </c>
      <c r="J59" s="181"/>
      <c r="K59" s="182">
        <f t="shared" si="9"/>
        <v>0</v>
      </c>
      <c r="L59" s="182">
        <v>21</v>
      </c>
      <c r="M59" s="182">
        <f t="shared" si="10"/>
        <v>0</v>
      </c>
      <c r="N59" s="180">
        <v>0</v>
      </c>
      <c r="O59" s="180">
        <f t="shared" si="11"/>
        <v>0</v>
      </c>
      <c r="P59" s="180">
        <v>0</v>
      </c>
      <c r="Q59" s="180">
        <f t="shared" si="12"/>
        <v>0</v>
      </c>
      <c r="R59" s="182"/>
      <c r="S59" s="182" t="s">
        <v>320</v>
      </c>
      <c r="T59" s="183" t="s">
        <v>219</v>
      </c>
      <c r="U59" s="158">
        <v>0</v>
      </c>
      <c r="V59" s="158">
        <f t="shared" si="13"/>
        <v>0</v>
      </c>
      <c r="W59" s="158"/>
      <c r="X59" s="158" t="s">
        <v>230</v>
      </c>
      <c r="Y59" s="158" t="s">
        <v>221</v>
      </c>
      <c r="Z59" s="148"/>
      <c r="AA59" s="148"/>
      <c r="AB59" s="148"/>
      <c r="AC59" s="148"/>
      <c r="AD59" s="148"/>
      <c r="AE59" s="148"/>
      <c r="AF59" s="148"/>
      <c r="AG59" s="148" t="s">
        <v>782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 x14ac:dyDescent="0.2">
      <c r="A60" s="177">
        <v>52</v>
      </c>
      <c r="B60" s="178" t="s">
        <v>880</v>
      </c>
      <c r="C60" s="187" t="s">
        <v>881</v>
      </c>
      <c r="D60" s="179" t="s">
        <v>781</v>
      </c>
      <c r="E60" s="180">
        <v>470</v>
      </c>
      <c r="F60" s="181"/>
      <c r="G60" s="182">
        <f t="shared" si="7"/>
        <v>0</v>
      </c>
      <c r="H60" s="181"/>
      <c r="I60" s="182">
        <f t="shared" si="8"/>
        <v>0</v>
      </c>
      <c r="J60" s="181"/>
      <c r="K60" s="182">
        <f t="shared" si="9"/>
        <v>0</v>
      </c>
      <c r="L60" s="182">
        <v>21</v>
      </c>
      <c r="M60" s="182">
        <f t="shared" si="10"/>
        <v>0</v>
      </c>
      <c r="N60" s="180">
        <v>0</v>
      </c>
      <c r="O60" s="180">
        <f t="shared" si="11"/>
        <v>0</v>
      </c>
      <c r="P60" s="180">
        <v>0</v>
      </c>
      <c r="Q60" s="180">
        <f t="shared" si="12"/>
        <v>0</v>
      </c>
      <c r="R60" s="182"/>
      <c r="S60" s="182" t="s">
        <v>320</v>
      </c>
      <c r="T60" s="183" t="s">
        <v>219</v>
      </c>
      <c r="U60" s="158">
        <v>0</v>
      </c>
      <c r="V60" s="158">
        <f t="shared" si="13"/>
        <v>0</v>
      </c>
      <c r="W60" s="158"/>
      <c r="X60" s="158" t="s">
        <v>230</v>
      </c>
      <c r="Y60" s="158" t="s">
        <v>221</v>
      </c>
      <c r="Z60" s="148"/>
      <c r="AA60" s="148"/>
      <c r="AB60" s="148"/>
      <c r="AC60" s="148"/>
      <c r="AD60" s="148"/>
      <c r="AE60" s="148"/>
      <c r="AF60" s="148"/>
      <c r="AG60" s="148" t="s">
        <v>782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 x14ac:dyDescent="0.2">
      <c r="A61" s="177">
        <v>53</v>
      </c>
      <c r="B61" s="178" t="s">
        <v>882</v>
      </c>
      <c r="C61" s="187" t="s">
        <v>883</v>
      </c>
      <c r="D61" s="179" t="s">
        <v>276</v>
      </c>
      <c r="E61" s="180">
        <v>7400</v>
      </c>
      <c r="F61" s="181"/>
      <c r="G61" s="182">
        <f t="shared" si="7"/>
        <v>0</v>
      </c>
      <c r="H61" s="181"/>
      <c r="I61" s="182">
        <f t="shared" si="8"/>
        <v>0</v>
      </c>
      <c r="J61" s="181"/>
      <c r="K61" s="182">
        <f t="shared" si="9"/>
        <v>0</v>
      </c>
      <c r="L61" s="182">
        <v>21</v>
      </c>
      <c r="M61" s="182">
        <f t="shared" si="10"/>
        <v>0</v>
      </c>
      <c r="N61" s="180">
        <v>0</v>
      </c>
      <c r="O61" s="180">
        <f t="shared" si="11"/>
        <v>0</v>
      </c>
      <c r="P61" s="180">
        <v>0</v>
      </c>
      <c r="Q61" s="180">
        <f t="shared" si="12"/>
        <v>0</v>
      </c>
      <c r="R61" s="182"/>
      <c r="S61" s="182" t="s">
        <v>320</v>
      </c>
      <c r="T61" s="183" t="s">
        <v>219</v>
      </c>
      <c r="U61" s="158">
        <v>0</v>
      </c>
      <c r="V61" s="158">
        <f t="shared" si="13"/>
        <v>0</v>
      </c>
      <c r="W61" s="158"/>
      <c r="X61" s="158" t="s">
        <v>230</v>
      </c>
      <c r="Y61" s="158" t="s">
        <v>221</v>
      </c>
      <c r="Z61" s="148"/>
      <c r="AA61" s="148"/>
      <c r="AB61" s="148"/>
      <c r="AC61" s="148"/>
      <c r="AD61" s="148"/>
      <c r="AE61" s="148"/>
      <c r="AF61" s="148"/>
      <c r="AG61" s="148" t="s">
        <v>782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 x14ac:dyDescent="0.2">
      <c r="A62" s="177">
        <v>54</v>
      </c>
      <c r="B62" s="178" t="s">
        <v>884</v>
      </c>
      <c r="C62" s="187" t="s">
        <v>885</v>
      </c>
      <c r="D62" s="179" t="s">
        <v>781</v>
      </c>
      <c r="E62" s="180">
        <v>1</v>
      </c>
      <c r="F62" s="181"/>
      <c r="G62" s="182">
        <f t="shared" si="7"/>
        <v>0</v>
      </c>
      <c r="H62" s="181"/>
      <c r="I62" s="182">
        <f t="shared" si="8"/>
        <v>0</v>
      </c>
      <c r="J62" s="181"/>
      <c r="K62" s="182">
        <f t="shared" si="9"/>
        <v>0</v>
      </c>
      <c r="L62" s="182">
        <v>21</v>
      </c>
      <c r="M62" s="182">
        <f t="shared" si="10"/>
        <v>0</v>
      </c>
      <c r="N62" s="180">
        <v>0</v>
      </c>
      <c r="O62" s="180">
        <f t="shared" si="11"/>
        <v>0</v>
      </c>
      <c r="P62" s="180">
        <v>0</v>
      </c>
      <c r="Q62" s="180">
        <f t="shared" si="12"/>
        <v>0</v>
      </c>
      <c r="R62" s="182"/>
      <c r="S62" s="182" t="s">
        <v>320</v>
      </c>
      <c r="T62" s="183" t="s">
        <v>219</v>
      </c>
      <c r="U62" s="158">
        <v>0</v>
      </c>
      <c r="V62" s="158">
        <f t="shared" si="13"/>
        <v>0</v>
      </c>
      <c r="W62" s="158"/>
      <c r="X62" s="158" t="s">
        <v>230</v>
      </c>
      <c r="Y62" s="158" t="s">
        <v>221</v>
      </c>
      <c r="Z62" s="148"/>
      <c r="AA62" s="148"/>
      <c r="AB62" s="148"/>
      <c r="AC62" s="148"/>
      <c r="AD62" s="148"/>
      <c r="AE62" s="148"/>
      <c r="AF62" s="148"/>
      <c r="AG62" s="148" t="s">
        <v>782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 x14ac:dyDescent="0.2">
      <c r="A63" s="177">
        <v>55</v>
      </c>
      <c r="B63" s="178" t="s">
        <v>886</v>
      </c>
      <c r="C63" s="187" t="s">
        <v>887</v>
      </c>
      <c r="D63" s="179" t="s">
        <v>781</v>
      </c>
      <c r="E63" s="180">
        <v>241</v>
      </c>
      <c r="F63" s="181"/>
      <c r="G63" s="182">
        <f t="shared" si="7"/>
        <v>0</v>
      </c>
      <c r="H63" s="181"/>
      <c r="I63" s="182">
        <f t="shared" si="8"/>
        <v>0</v>
      </c>
      <c r="J63" s="181"/>
      <c r="K63" s="182">
        <f t="shared" si="9"/>
        <v>0</v>
      </c>
      <c r="L63" s="182">
        <v>21</v>
      </c>
      <c r="M63" s="182">
        <f t="shared" si="10"/>
        <v>0</v>
      </c>
      <c r="N63" s="180">
        <v>0</v>
      </c>
      <c r="O63" s="180">
        <f t="shared" si="11"/>
        <v>0</v>
      </c>
      <c r="P63" s="180">
        <v>0</v>
      </c>
      <c r="Q63" s="180">
        <f t="shared" si="12"/>
        <v>0</v>
      </c>
      <c r="R63" s="182"/>
      <c r="S63" s="182" t="s">
        <v>320</v>
      </c>
      <c r="T63" s="183" t="s">
        <v>219</v>
      </c>
      <c r="U63" s="158">
        <v>0</v>
      </c>
      <c r="V63" s="158">
        <f t="shared" si="13"/>
        <v>0</v>
      </c>
      <c r="W63" s="158"/>
      <c r="X63" s="158" t="s">
        <v>230</v>
      </c>
      <c r="Y63" s="158" t="s">
        <v>221</v>
      </c>
      <c r="Z63" s="148"/>
      <c r="AA63" s="148"/>
      <c r="AB63" s="148"/>
      <c r="AC63" s="148"/>
      <c r="AD63" s="148"/>
      <c r="AE63" s="148"/>
      <c r="AF63" s="148"/>
      <c r="AG63" s="148" t="s">
        <v>782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 x14ac:dyDescent="0.2">
      <c r="A64" s="177">
        <v>56</v>
      </c>
      <c r="B64" s="178" t="s">
        <v>888</v>
      </c>
      <c r="C64" s="187" t="s">
        <v>889</v>
      </c>
      <c r="D64" s="179" t="s">
        <v>781</v>
      </c>
      <c r="E64" s="180">
        <v>258</v>
      </c>
      <c r="F64" s="181"/>
      <c r="G64" s="182">
        <f t="shared" si="7"/>
        <v>0</v>
      </c>
      <c r="H64" s="181"/>
      <c r="I64" s="182">
        <f t="shared" si="8"/>
        <v>0</v>
      </c>
      <c r="J64" s="181"/>
      <c r="K64" s="182">
        <f t="shared" si="9"/>
        <v>0</v>
      </c>
      <c r="L64" s="182">
        <v>21</v>
      </c>
      <c r="M64" s="182">
        <f t="shared" si="10"/>
        <v>0</v>
      </c>
      <c r="N64" s="180">
        <v>0</v>
      </c>
      <c r="O64" s="180">
        <f t="shared" si="11"/>
        <v>0</v>
      </c>
      <c r="P64" s="180">
        <v>0</v>
      </c>
      <c r="Q64" s="180">
        <f t="shared" si="12"/>
        <v>0</v>
      </c>
      <c r="R64" s="182"/>
      <c r="S64" s="182" t="s">
        <v>320</v>
      </c>
      <c r="T64" s="183" t="s">
        <v>219</v>
      </c>
      <c r="U64" s="158">
        <v>0</v>
      </c>
      <c r="V64" s="158">
        <f t="shared" si="13"/>
        <v>0</v>
      </c>
      <c r="W64" s="158"/>
      <c r="X64" s="158" t="s">
        <v>230</v>
      </c>
      <c r="Y64" s="158" t="s">
        <v>221</v>
      </c>
      <c r="Z64" s="148"/>
      <c r="AA64" s="148"/>
      <c r="AB64" s="148"/>
      <c r="AC64" s="148"/>
      <c r="AD64" s="148"/>
      <c r="AE64" s="148"/>
      <c r="AF64" s="148"/>
      <c r="AG64" s="148" t="s">
        <v>782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 x14ac:dyDescent="0.2">
      <c r="A65" s="177">
        <v>57</v>
      </c>
      <c r="B65" s="178" t="s">
        <v>890</v>
      </c>
      <c r="C65" s="187" t="s">
        <v>891</v>
      </c>
      <c r="D65" s="179" t="s">
        <v>276</v>
      </c>
      <c r="E65" s="180">
        <v>80</v>
      </c>
      <c r="F65" s="181"/>
      <c r="G65" s="182">
        <f t="shared" si="7"/>
        <v>0</v>
      </c>
      <c r="H65" s="181"/>
      <c r="I65" s="182">
        <f t="shared" si="8"/>
        <v>0</v>
      </c>
      <c r="J65" s="181"/>
      <c r="K65" s="182">
        <f t="shared" si="9"/>
        <v>0</v>
      </c>
      <c r="L65" s="182">
        <v>21</v>
      </c>
      <c r="M65" s="182">
        <f t="shared" si="10"/>
        <v>0</v>
      </c>
      <c r="N65" s="180">
        <v>0</v>
      </c>
      <c r="O65" s="180">
        <f t="shared" si="11"/>
        <v>0</v>
      </c>
      <c r="P65" s="180">
        <v>0</v>
      </c>
      <c r="Q65" s="180">
        <f t="shared" si="12"/>
        <v>0</v>
      </c>
      <c r="R65" s="182"/>
      <c r="S65" s="182" t="s">
        <v>320</v>
      </c>
      <c r="T65" s="183" t="s">
        <v>219</v>
      </c>
      <c r="U65" s="158">
        <v>0</v>
      </c>
      <c r="V65" s="158">
        <f t="shared" si="13"/>
        <v>0</v>
      </c>
      <c r="W65" s="158"/>
      <c r="X65" s="158" t="s">
        <v>230</v>
      </c>
      <c r="Y65" s="158" t="s">
        <v>221</v>
      </c>
      <c r="Z65" s="148"/>
      <c r="AA65" s="148"/>
      <c r="AB65" s="148"/>
      <c r="AC65" s="148"/>
      <c r="AD65" s="148"/>
      <c r="AE65" s="148"/>
      <c r="AF65" s="148"/>
      <c r="AG65" s="148" t="s">
        <v>782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 x14ac:dyDescent="0.2">
      <c r="A66" s="177">
        <v>58</v>
      </c>
      <c r="B66" s="178" t="s">
        <v>892</v>
      </c>
      <c r="C66" s="187" t="s">
        <v>893</v>
      </c>
      <c r="D66" s="179" t="s">
        <v>276</v>
      </c>
      <c r="E66" s="180">
        <v>210</v>
      </c>
      <c r="F66" s="181"/>
      <c r="G66" s="182">
        <f t="shared" si="7"/>
        <v>0</v>
      </c>
      <c r="H66" s="181"/>
      <c r="I66" s="182">
        <f t="shared" si="8"/>
        <v>0</v>
      </c>
      <c r="J66" s="181"/>
      <c r="K66" s="182">
        <f t="shared" si="9"/>
        <v>0</v>
      </c>
      <c r="L66" s="182">
        <v>21</v>
      </c>
      <c r="M66" s="182">
        <f t="shared" si="10"/>
        <v>0</v>
      </c>
      <c r="N66" s="180">
        <v>0</v>
      </c>
      <c r="O66" s="180">
        <f t="shared" si="11"/>
        <v>0</v>
      </c>
      <c r="P66" s="180">
        <v>0</v>
      </c>
      <c r="Q66" s="180">
        <f t="shared" si="12"/>
        <v>0</v>
      </c>
      <c r="R66" s="182"/>
      <c r="S66" s="182" t="s">
        <v>320</v>
      </c>
      <c r="T66" s="183" t="s">
        <v>219</v>
      </c>
      <c r="U66" s="158">
        <v>0</v>
      </c>
      <c r="V66" s="158">
        <f t="shared" si="13"/>
        <v>0</v>
      </c>
      <c r="W66" s="158"/>
      <c r="X66" s="158" t="s">
        <v>230</v>
      </c>
      <c r="Y66" s="158" t="s">
        <v>221</v>
      </c>
      <c r="Z66" s="148"/>
      <c r="AA66" s="148"/>
      <c r="AB66" s="148"/>
      <c r="AC66" s="148"/>
      <c r="AD66" s="148"/>
      <c r="AE66" s="148"/>
      <c r="AF66" s="148"/>
      <c r="AG66" s="148" t="s">
        <v>782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 x14ac:dyDescent="0.2">
      <c r="A67" s="177">
        <v>59</v>
      </c>
      <c r="B67" s="178" t="s">
        <v>894</v>
      </c>
      <c r="C67" s="187" t="s">
        <v>895</v>
      </c>
      <c r="D67" s="179" t="s">
        <v>276</v>
      </c>
      <c r="E67" s="180">
        <v>950</v>
      </c>
      <c r="F67" s="181"/>
      <c r="G67" s="182">
        <f t="shared" si="7"/>
        <v>0</v>
      </c>
      <c r="H67" s="181"/>
      <c r="I67" s="182">
        <f t="shared" si="8"/>
        <v>0</v>
      </c>
      <c r="J67" s="181"/>
      <c r="K67" s="182">
        <f t="shared" si="9"/>
        <v>0</v>
      </c>
      <c r="L67" s="182">
        <v>21</v>
      </c>
      <c r="M67" s="182">
        <f t="shared" si="10"/>
        <v>0</v>
      </c>
      <c r="N67" s="180">
        <v>0</v>
      </c>
      <c r="O67" s="180">
        <f t="shared" si="11"/>
        <v>0</v>
      </c>
      <c r="P67" s="180">
        <v>0</v>
      </c>
      <c r="Q67" s="180">
        <f t="shared" si="12"/>
        <v>0</v>
      </c>
      <c r="R67" s="182"/>
      <c r="S67" s="182" t="s">
        <v>320</v>
      </c>
      <c r="T67" s="183" t="s">
        <v>219</v>
      </c>
      <c r="U67" s="158">
        <v>0</v>
      </c>
      <c r="V67" s="158">
        <f t="shared" si="13"/>
        <v>0</v>
      </c>
      <c r="W67" s="158"/>
      <c r="X67" s="158" t="s">
        <v>230</v>
      </c>
      <c r="Y67" s="158" t="s">
        <v>221</v>
      </c>
      <c r="Z67" s="148"/>
      <c r="AA67" s="148"/>
      <c r="AB67" s="148"/>
      <c r="AC67" s="148"/>
      <c r="AD67" s="148"/>
      <c r="AE67" s="148"/>
      <c r="AF67" s="148"/>
      <c r="AG67" s="148" t="s">
        <v>782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 x14ac:dyDescent="0.2">
      <c r="A68" s="177">
        <v>60</v>
      </c>
      <c r="B68" s="178" t="s">
        <v>896</v>
      </c>
      <c r="C68" s="187" t="s">
        <v>897</v>
      </c>
      <c r="D68" s="179" t="s">
        <v>781</v>
      </c>
      <c r="E68" s="180">
        <v>176</v>
      </c>
      <c r="F68" s="181"/>
      <c r="G68" s="182">
        <f t="shared" si="7"/>
        <v>0</v>
      </c>
      <c r="H68" s="181"/>
      <c r="I68" s="182">
        <f t="shared" si="8"/>
        <v>0</v>
      </c>
      <c r="J68" s="181"/>
      <c r="K68" s="182">
        <f t="shared" si="9"/>
        <v>0</v>
      </c>
      <c r="L68" s="182">
        <v>21</v>
      </c>
      <c r="M68" s="182">
        <f t="shared" si="10"/>
        <v>0</v>
      </c>
      <c r="N68" s="180">
        <v>0</v>
      </c>
      <c r="O68" s="180">
        <f t="shared" si="11"/>
        <v>0</v>
      </c>
      <c r="P68" s="180">
        <v>0</v>
      </c>
      <c r="Q68" s="180">
        <f t="shared" si="12"/>
        <v>0</v>
      </c>
      <c r="R68" s="182"/>
      <c r="S68" s="182" t="s">
        <v>320</v>
      </c>
      <c r="T68" s="183" t="s">
        <v>219</v>
      </c>
      <c r="U68" s="158">
        <v>0</v>
      </c>
      <c r="V68" s="158">
        <f t="shared" si="13"/>
        <v>0</v>
      </c>
      <c r="W68" s="158"/>
      <c r="X68" s="158" t="s">
        <v>230</v>
      </c>
      <c r="Y68" s="158" t="s">
        <v>221</v>
      </c>
      <c r="Z68" s="148"/>
      <c r="AA68" s="148"/>
      <c r="AB68" s="148"/>
      <c r="AC68" s="148"/>
      <c r="AD68" s="148"/>
      <c r="AE68" s="148"/>
      <c r="AF68" s="148"/>
      <c r="AG68" s="148" t="s">
        <v>782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 x14ac:dyDescent="0.2">
      <c r="A69" s="177">
        <v>61</v>
      </c>
      <c r="B69" s="178" t="s">
        <v>898</v>
      </c>
      <c r="C69" s="187" t="s">
        <v>899</v>
      </c>
      <c r="D69" s="179" t="s">
        <v>276</v>
      </c>
      <c r="E69" s="180">
        <v>980</v>
      </c>
      <c r="F69" s="181"/>
      <c r="G69" s="182">
        <f t="shared" si="7"/>
        <v>0</v>
      </c>
      <c r="H69" s="181"/>
      <c r="I69" s="182">
        <f t="shared" si="8"/>
        <v>0</v>
      </c>
      <c r="J69" s="181"/>
      <c r="K69" s="182">
        <f t="shared" si="9"/>
        <v>0</v>
      </c>
      <c r="L69" s="182">
        <v>21</v>
      </c>
      <c r="M69" s="182">
        <f t="shared" si="10"/>
        <v>0</v>
      </c>
      <c r="N69" s="180">
        <v>0</v>
      </c>
      <c r="O69" s="180">
        <f t="shared" si="11"/>
        <v>0</v>
      </c>
      <c r="P69" s="180">
        <v>0</v>
      </c>
      <c r="Q69" s="180">
        <f t="shared" si="12"/>
        <v>0</v>
      </c>
      <c r="R69" s="182"/>
      <c r="S69" s="182" t="s">
        <v>320</v>
      </c>
      <c r="T69" s="183" t="s">
        <v>219</v>
      </c>
      <c r="U69" s="158">
        <v>0</v>
      </c>
      <c r="V69" s="158">
        <f t="shared" si="13"/>
        <v>0</v>
      </c>
      <c r="W69" s="158"/>
      <c r="X69" s="158" t="s">
        <v>230</v>
      </c>
      <c r="Y69" s="158" t="s">
        <v>221</v>
      </c>
      <c r="Z69" s="148"/>
      <c r="AA69" s="148"/>
      <c r="AB69" s="148"/>
      <c r="AC69" s="148"/>
      <c r="AD69" s="148"/>
      <c r="AE69" s="148"/>
      <c r="AF69" s="148"/>
      <c r="AG69" s="148" t="s">
        <v>782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 x14ac:dyDescent="0.2">
      <c r="A70" s="177">
        <v>62</v>
      </c>
      <c r="B70" s="178" t="s">
        <v>900</v>
      </c>
      <c r="C70" s="187" t="s">
        <v>901</v>
      </c>
      <c r="D70" s="179" t="s">
        <v>276</v>
      </c>
      <c r="E70" s="180">
        <v>67</v>
      </c>
      <c r="F70" s="181"/>
      <c r="G70" s="182">
        <f t="shared" si="7"/>
        <v>0</v>
      </c>
      <c r="H70" s="181"/>
      <c r="I70" s="182">
        <f t="shared" si="8"/>
        <v>0</v>
      </c>
      <c r="J70" s="181"/>
      <c r="K70" s="182">
        <f t="shared" si="9"/>
        <v>0</v>
      </c>
      <c r="L70" s="182">
        <v>21</v>
      </c>
      <c r="M70" s="182">
        <f t="shared" si="10"/>
        <v>0</v>
      </c>
      <c r="N70" s="180">
        <v>0</v>
      </c>
      <c r="O70" s="180">
        <f t="shared" si="11"/>
        <v>0</v>
      </c>
      <c r="P70" s="180">
        <v>0</v>
      </c>
      <c r="Q70" s="180">
        <f t="shared" si="12"/>
        <v>0</v>
      </c>
      <c r="R70" s="182"/>
      <c r="S70" s="182" t="s">
        <v>320</v>
      </c>
      <c r="T70" s="183" t="s">
        <v>219</v>
      </c>
      <c r="U70" s="158">
        <v>0</v>
      </c>
      <c r="V70" s="158">
        <f t="shared" si="13"/>
        <v>0</v>
      </c>
      <c r="W70" s="158"/>
      <c r="X70" s="158" t="s">
        <v>230</v>
      </c>
      <c r="Y70" s="158" t="s">
        <v>221</v>
      </c>
      <c r="Z70" s="148"/>
      <c r="AA70" s="148"/>
      <c r="AB70" s="148"/>
      <c r="AC70" s="148"/>
      <c r="AD70" s="148"/>
      <c r="AE70" s="148"/>
      <c r="AF70" s="148"/>
      <c r="AG70" s="148" t="s">
        <v>782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 x14ac:dyDescent="0.2">
      <c r="A71" s="177">
        <v>63</v>
      </c>
      <c r="B71" s="178" t="s">
        <v>902</v>
      </c>
      <c r="C71" s="187" t="s">
        <v>903</v>
      </c>
      <c r="D71" s="179" t="s">
        <v>276</v>
      </c>
      <c r="E71" s="180">
        <v>9128</v>
      </c>
      <c r="F71" s="181"/>
      <c r="G71" s="182">
        <f t="shared" si="7"/>
        <v>0</v>
      </c>
      <c r="H71" s="181"/>
      <c r="I71" s="182">
        <f t="shared" si="8"/>
        <v>0</v>
      </c>
      <c r="J71" s="181"/>
      <c r="K71" s="182">
        <f t="shared" si="9"/>
        <v>0</v>
      </c>
      <c r="L71" s="182">
        <v>21</v>
      </c>
      <c r="M71" s="182">
        <f t="shared" si="10"/>
        <v>0</v>
      </c>
      <c r="N71" s="180">
        <v>0</v>
      </c>
      <c r="O71" s="180">
        <f t="shared" si="11"/>
        <v>0</v>
      </c>
      <c r="P71" s="180">
        <v>0</v>
      </c>
      <c r="Q71" s="180">
        <f t="shared" si="12"/>
        <v>0</v>
      </c>
      <c r="R71" s="182"/>
      <c r="S71" s="182" t="s">
        <v>320</v>
      </c>
      <c r="T71" s="183" t="s">
        <v>219</v>
      </c>
      <c r="U71" s="158">
        <v>0</v>
      </c>
      <c r="V71" s="158">
        <f t="shared" si="13"/>
        <v>0</v>
      </c>
      <c r="W71" s="158"/>
      <c r="X71" s="158" t="s">
        <v>230</v>
      </c>
      <c r="Y71" s="158" t="s">
        <v>221</v>
      </c>
      <c r="Z71" s="148"/>
      <c r="AA71" s="148"/>
      <c r="AB71" s="148"/>
      <c r="AC71" s="148"/>
      <c r="AD71" s="148"/>
      <c r="AE71" s="148"/>
      <c r="AF71" s="148"/>
      <c r="AG71" s="148" t="s">
        <v>782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 x14ac:dyDescent="0.2">
      <c r="A72" s="177">
        <v>64</v>
      </c>
      <c r="B72" s="178" t="s">
        <v>904</v>
      </c>
      <c r="C72" s="187" t="s">
        <v>905</v>
      </c>
      <c r="D72" s="179" t="s">
        <v>781</v>
      </c>
      <c r="E72" s="180">
        <v>800</v>
      </c>
      <c r="F72" s="181"/>
      <c r="G72" s="182">
        <f t="shared" si="7"/>
        <v>0</v>
      </c>
      <c r="H72" s="181"/>
      <c r="I72" s="182">
        <f t="shared" si="8"/>
        <v>0</v>
      </c>
      <c r="J72" s="181"/>
      <c r="K72" s="182">
        <f t="shared" si="9"/>
        <v>0</v>
      </c>
      <c r="L72" s="182">
        <v>21</v>
      </c>
      <c r="M72" s="182">
        <f t="shared" si="10"/>
        <v>0</v>
      </c>
      <c r="N72" s="180">
        <v>0</v>
      </c>
      <c r="O72" s="180">
        <f t="shared" si="11"/>
        <v>0</v>
      </c>
      <c r="P72" s="180">
        <v>0</v>
      </c>
      <c r="Q72" s="180">
        <f t="shared" si="12"/>
        <v>0</v>
      </c>
      <c r="R72" s="182"/>
      <c r="S72" s="182" t="s">
        <v>320</v>
      </c>
      <c r="T72" s="183" t="s">
        <v>219</v>
      </c>
      <c r="U72" s="158">
        <v>0</v>
      </c>
      <c r="V72" s="158">
        <f t="shared" si="13"/>
        <v>0</v>
      </c>
      <c r="W72" s="158"/>
      <c r="X72" s="158" t="s">
        <v>230</v>
      </c>
      <c r="Y72" s="158" t="s">
        <v>221</v>
      </c>
      <c r="Z72" s="148"/>
      <c r="AA72" s="148"/>
      <c r="AB72" s="148"/>
      <c r="AC72" s="148"/>
      <c r="AD72" s="148"/>
      <c r="AE72" s="148"/>
      <c r="AF72" s="148"/>
      <c r="AG72" s="148" t="s">
        <v>782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 x14ac:dyDescent="0.2">
      <c r="A73" s="169">
        <v>65</v>
      </c>
      <c r="B73" s="170" t="s">
        <v>906</v>
      </c>
      <c r="C73" s="185" t="s">
        <v>907</v>
      </c>
      <c r="D73" s="171" t="s">
        <v>781</v>
      </c>
      <c r="E73" s="172">
        <v>180</v>
      </c>
      <c r="F73" s="173"/>
      <c r="G73" s="174">
        <f t="shared" ref="G73" si="14">ROUND(E73*F73,2)</f>
        <v>0</v>
      </c>
      <c r="H73" s="173"/>
      <c r="I73" s="174">
        <f t="shared" ref="I73" si="15">ROUND(E73*H73,2)</f>
        <v>0</v>
      </c>
      <c r="J73" s="173"/>
      <c r="K73" s="174">
        <f t="shared" ref="K73" si="16">ROUND(E73*J73,2)</f>
        <v>0</v>
      </c>
      <c r="L73" s="174">
        <v>21</v>
      </c>
      <c r="M73" s="174">
        <f t="shared" ref="M73" si="17">G73*(1+L73/100)</f>
        <v>0</v>
      </c>
      <c r="N73" s="172">
        <v>0</v>
      </c>
      <c r="O73" s="172">
        <f t="shared" ref="O73" si="18">ROUND(E73*N73,2)</f>
        <v>0</v>
      </c>
      <c r="P73" s="172">
        <v>0</v>
      </c>
      <c r="Q73" s="172">
        <f t="shared" ref="Q73" si="19">ROUND(E73*P73,2)</f>
        <v>0</v>
      </c>
      <c r="R73" s="174"/>
      <c r="S73" s="174" t="s">
        <v>320</v>
      </c>
      <c r="T73" s="175" t="s">
        <v>219</v>
      </c>
      <c r="U73" s="158">
        <v>0</v>
      </c>
      <c r="V73" s="158">
        <f t="shared" ref="V73" si="20">ROUND(E73*U73,2)</f>
        <v>0</v>
      </c>
      <c r="W73" s="158"/>
      <c r="X73" s="158" t="s">
        <v>230</v>
      </c>
      <c r="Y73" s="158" t="s">
        <v>221</v>
      </c>
      <c r="Z73" s="148"/>
      <c r="AA73" s="148"/>
      <c r="AB73" s="148"/>
      <c r="AC73" s="148"/>
      <c r="AD73" s="148"/>
      <c r="AE73" s="148"/>
      <c r="AF73" s="148"/>
      <c r="AG73" s="148" t="s">
        <v>782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2" x14ac:dyDescent="0.2">
      <c r="A74" s="155"/>
      <c r="B74" s="156"/>
      <c r="C74" s="259" t="s">
        <v>908</v>
      </c>
      <c r="D74" s="260"/>
      <c r="E74" s="260"/>
      <c r="F74" s="260"/>
      <c r="G74" s="260"/>
      <c r="H74" s="158"/>
      <c r="I74" s="158"/>
      <c r="J74" s="158"/>
      <c r="K74" s="158"/>
      <c r="L74" s="158"/>
      <c r="M74" s="158"/>
      <c r="N74" s="157"/>
      <c r="O74" s="157"/>
      <c r="P74" s="157"/>
      <c r="Q74" s="157"/>
      <c r="R74" s="158"/>
      <c r="S74" s="158"/>
      <c r="T74" s="158"/>
      <c r="U74" s="158"/>
      <c r="V74" s="158"/>
      <c r="W74" s="158"/>
      <c r="X74" s="158"/>
      <c r="Y74" s="158"/>
      <c r="Z74" s="148"/>
      <c r="AA74" s="148"/>
      <c r="AB74" s="148"/>
      <c r="AC74" s="148"/>
      <c r="AD74" s="148"/>
      <c r="AE74" s="148"/>
      <c r="AF74" s="148"/>
      <c r="AG74" s="148" t="s">
        <v>909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3" x14ac:dyDescent="0.2">
      <c r="A75" s="155"/>
      <c r="B75" s="156"/>
      <c r="C75" s="257" t="s">
        <v>910</v>
      </c>
      <c r="D75" s="258"/>
      <c r="E75" s="258"/>
      <c r="F75" s="258"/>
      <c r="G75" s="258"/>
      <c r="H75" s="158"/>
      <c r="I75" s="158"/>
      <c r="J75" s="158"/>
      <c r="K75" s="158"/>
      <c r="L75" s="158"/>
      <c r="M75" s="158"/>
      <c r="N75" s="157"/>
      <c r="O75" s="157"/>
      <c r="P75" s="157"/>
      <c r="Q75" s="157"/>
      <c r="R75" s="158"/>
      <c r="S75" s="158"/>
      <c r="T75" s="158"/>
      <c r="U75" s="158"/>
      <c r="V75" s="158"/>
      <c r="W75" s="158"/>
      <c r="X75" s="158"/>
      <c r="Y75" s="158"/>
      <c r="Z75" s="148"/>
      <c r="AA75" s="148"/>
      <c r="AB75" s="148"/>
      <c r="AC75" s="148"/>
      <c r="AD75" s="148"/>
      <c r="AE75" s="148"/>
      <c r="AF75" s="148"/>
      <c r="AG75" s="148" t="s">
        <v>909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3" x14ac:dyDescent="0.2">
      <c r="A76" s="155"/>
      <c r="B76" s="156"/>
      <c r="C76" s="257" t="s">
        <v>911</v>
      </c>
      <c r="D76" s="258"/>
      <c r="E76" s="258"/>
      <c r="F76" s="258"/>
      <c r="G76" s="258"/>
      <c r="H76" s="158"/>
      <c r="I76" s="158"/>
      <c r="J76" s="158"/>
      <c r="K76" s="158"/>
      <c r="L76" s="158"/>
      <c r="M76" s="158"/>
      <c r="N76" s="157"/>
      <c r="O76" s="157"/>
      <c r="P76" s="157"/>
      <c r="Q76" s="157"/>
      <c r="R76" s="158"/>
      <c r="S76" s="158"/>
      <c r="T76" s="158"/>
      <c r="U76" s="158"/>
      <c r="V76" s="158"/>
      <c r="W76" s="158"/>
      <c r="X76" s="158"/>
      <c r="Y76" s="158"/>
      <c r="Z76" s="148"/>
      <c r="AA76" s="148"/>
      <c r="AB76" s="148"/>
      <c r="AC76" s="148"/>
      <c r="AD76" s="148"/>
      <c r="AE76" s="148"/>
      <c r="AF76" s="148"/>
      <c r="AG76" s="148" t="s">
        <v>909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2" x14ac:dyDescent="0.2">
      <c r="A77" s="155"/>
      <c r="B77" s="156"/>
      <c r="C77" s="186" t="s">
        <v>912</v>
      </c>
      <c r="D77" s="159"/>
      <c r="E77" s="160"/>
      <c r="F77" s="158"/>
      <c r="G77" s="158"/>
      <c r="H77" s="158"/>
      <c r="I77" s="158"/>
      <c r="J77" s="158"/>
      <c r="K77" s="158"/>
      <c r="L77" s="158"/>
      <c r="M77" s="158"/>
      <c r="N77" s="157"/>
      <c r="O77" s="157"/>
      <c r="P77" s="157"/>
      <c r="Q77" s="157"/>
      <c r="R77" s="158"/>
      <c r="S77" s="158"/>
      <c r="T77" s="158"/>
      <c r="U77" s="158"/>
      <c r="V77" s="158"/>
      <c r="W77" s="158"/>
      <c r="X77" s="158"/>
      <c r="Y77" s="158"/>
      <c r="Z77" s="148"/>
      <c r="AA77" s="148"/>
      <c r="AB77" s="148"/>
      <c r="AC77" s="148"/>
      <c r="AD77" s="148"/>
      <c r="AE77" s="148"/>
      <c r="AF77" s="148"/>
      <c r="AG77" s="148" t="s">
        <v>226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3" x14ac:dyDescent="0.2">
      <c r="A78" s="155"/>
      <c r="B78" s="156"/>
      <c r="C78" s="186" t="s">
        <v>913</v>
      </c>
      <c r="D78" s="159"/>
      <c r="E78" s="160">
        <v>180</v>
      </c>
      <c r="F78" s="158"/>
      <c r="G78" s="158"/>
      <c r="H78" s="158"/>
      <c r="I78" s="158"/>
      <c r="J78" s="158"/>
      <c r="K78" s="158"/>
      <c r="L78" s="158"/>
      <c r="M78" s="158"/>
      <c r="N78" s="157"/>
      <c r="O78" s="157"/>
      <c r="P78" s="157"/>
      <c r="Q78" s="157"/>
      <c r="R78" s="158"/>
      <c r="S78" s="158"/>
      <c r="T78" s="158"/>
      <c r="U78" s="158"/>
      <c r="V78" s="158"/>
      <c r="W78" s="158"/>
      <c r="X78" s="158"/>
      <c r="Y78" s="158"/>
      <c r="Z78" s="148"/>
      <c r="AA78" s="148"/>
      <c r="AB78" s="148"/>
      <c r="AC78" s="148"/>
      <c r="AD78" s="148"/>
      <c r="AE78" s="148"/>
      <c r="AF78" s="148"/>
      <c r="AG78" s="148" t="s">
        <v>226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 x14ac:dyDescent="0.2">
      <c r="A79" s="177">
        <v>66</v>
      </c>
      <c r="B79" s="178" t="s">
        <v>914</v>
      </c>
      <c r="C79" s="187" t="s">
        <v>915</v>
      </c>
      <c r="D79" s="179" t="s">
        <v>916</v>
      </c>
      <c r="E79" s="180">
        <v>2</v>
      </c>
      <c r="F79" s="181"/>
      <c r="G79" s="182">
        <f>ROUND(E79*F79,2)</f>
        <v>0</v>
      </c>
      <c r="H79" s="181"/>
      <c r="I79" s="182">
        <f>ROUND(E79*H79,2)</f>
        <v>0</v>
      </c>
      <c r="J79" s="181"/>
      <c r="K79" s="182">
        <f>ROUND(E79*J79,2)</f>
        <v>0</v>
      </c>
      <c r="L79" s="182">
        <v>21</v>
      </c>
      <c r="M79" s="182">
        <f>G79*(1+L79/100)</f>
        <v>0</v>
      </c>
      <c r="N79" s="180">
        <v>0</v>
      </c>
      <c r="O79" s="180">
        <f>ROUND(E79*N79,2)</f>
        <v>0</v>
      </c>
      <c r="P79" s="180">
        <v>0</v>
      </c>
      <c r="Q79" s="180">
        <f>ROUND(E79*P79,2)</f>
        <v>0</v>
      </c>
      <c r="R79" s="182"/>
      <c r="S79" s="182" t="s">
        <v>320</v>
      </c>
      <c r="T79" s="183" t="s">
        <v>219</v>
      </c>
      <c r="U79" s="158">
        <v>0</v>
      </c>
      <c r="V79" s="158">
        <f>ROUND(E79*U79,2)</f>
        <v>0</v>
      </c>
      <c r="W79" s="158"/>
      <c r="X79" s="158" t="s">
        <v>230</v>
      </c>
      <c r="Y79" s="158" t="s">
        <v>221</v>
      </c>
      <c r="Z79" s="148"/>
      <c r="AA79" s="148"/>
      <c r="AB79" s="148"/>
      <c r="AC79" s="148"/>
      <c r="AD79" s="148"/>
      <c r="AE79" s="148"/>
      <c r="AF79" s="148"/>
      <c r="AG79" s="148" t="s">
        <v>782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 x14ac:dyDescent="0.2">
      <c r="A80" s="177">
        <v>67</v>
      </c>
      <c r="B80" s="178" t="s">
        <v>917</v>
      </c>
      <c r="C80" s="187" t="s">
        <v>918</v>
      </c>
      <c r="D80" s="179" t="s">
        <v>916</v>
      </c>
      <c r="E80" s="180">
        <v>2</v>
      </c>
      <c r="F80" s="181"/>
      <c r="G80" s="182">
        <f>ROUND(E80*F80,2)</f>
        <v>0</v>
      </c>
      <c r="H80" s="181"/>
      <c r="I80" s="182">
        <f>ROUND(E80*H80,2)</f>
        <v>0</v>
      </c>
      <c r="J80" s="181"/>
      <c r="K80" s="182">
        <f>ROUND(E80*J80,2)</f>
        <v>0</v>
      </c>
      <c r="L80" s="182">
        <v>21</v>
      </c>
      <c r="M80" s="182">
        <f>G80*(1+L80/100)</f>
        <v>0</v>
      </c>
      <c r="N80" s="180">
        <v>0</v>
      </c>
      <c r="O80" s="180">
        <f>ROUND(E80*N80,2)</f>
        <v>0</v>
      </c>
      <c r="P80" s="180">
        <v>0</v>
      </c>
      <c r="Q80" s="180">
        <f>ROUND(E80*P80,2)</f>
        <v>0</v>
      </c>
      <c r="R80" s="182"/>
      <c r="S80" s="182" t="s">
        <v>320</v>
      </c>
      <c r="T80" s="183" t="s">
        <v>219</v>
      </c>
      <c r="U80" s="158">
        <v>0</v>
      </c>
      <c r="V80" s="158">
        <f>ROUND(E80*U80,2)</f>
        <v>0</v>
      </c>
      <c r="W80" s="158"/>
      <c r="X80" s="158" t="s">
        <v>230</v>
      </c>
      <c r="Y80" s="158" t="s">
        <v>221</v>
      </c>
      <c r="Z80" s="148"/>
      <c r="AA80" s="148"/>
      <c r="AB80" s="148"/>
      <c r="AC80" s="148"/>
      <c r="AD80" s="148"/>
      <c r="AE80" s="148"/>
      <c r="AF80" s="148"/>
      <c r="AG80" s="148" t="s">
        <v>782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 x14ac:dyDescent="0.2">
      <c r="A81" s="177">
        <v>68</v>
      </c>
      <c r="B81" s="178" t="s">
        <v>919</v>
      </c>
      <c r="C81" s="187" t="s">
        <v>920</v>
      </c>
      <c r="D81" s="179" t="s">
        <v>916</v>
      </c>
      <c r="E81" s="180">
        <v>2</v>
      </c>
      <c r="F81" s="181"/>
      <c r="G81" s="182">
        <f>ROUND(E81*F81,2)</f>
        <v>0</v>
      </c>
      <c r="H81" s="181"/>
      <c r="I81" s="182">
        <f>ROUND(E81*H81,2)</f>
        <v>0</v>
      </c>
      <c r="J81" s="181"/>
      <c r="K81" s="182">
        <f>ROUND(E81*J81,2)</f>
        <v>0</v>
      </c>
      <c r="L81" s="182">
        <v>21</v>
      </c>
      <c r="M81" s="182">
        <f>G81*(1+L81/100)</f>
        <v>0</v>
      </c>
      <c r="N81" s="180">
        <v>0</v>
      </c>
      <c r="O81" s="180">
        <f>ROUND(E81*N81,2)</f>
        <v>0</v>
      </c>
      <c r="P81" s="180">
        <v>0</v>
      </c>
      <c r="Q81" s="180">
        <f>ROUND(E81*P81,2)</f>
        <v>0</v>
      </c>
      <c r="R81" s="182"/>
      <c r="S81" s="182" t="s">
        <v>320</v>
      </c>
      <c r="T81" s="183" t="s">
        <v>219</v>
      </c>
      <c r="U81" s="158">
        <v>0</v>
      </c>
      <c r="V81" s="158">
        <f>ROUND(E81*U81,2)</f>
        <v>0</v>
      </c>
      <c r="W81" s="158"/>
      <c r="X81" s="158" t="s">
        <v>230</v>
      </c>
      <c r="Y81" s="158" t="s">
        <v>221</v>
      </c>
      <c r="Z81" s="148"/>
      <c r="AA81" s="148"/>
      <c r="AB81" s="148"/>
      <c r="AC81" s="148"/>
      <c r="AD81" s="148"/>
      <c r="AE81" s="148"/>
      <c r="AF81" s="148"/>
      <c r="AG81" s="148" t="s">
        <v>782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1" x14ac:dyDescent="0.2">
      <c r="A82" s="169">
        <v>69</v>
      </c>
      <c r="B82" s="170" t="s">
        <v>921</v>
      </c>
      <c r="C82" s="185" t="s">
        <v>922</v>
      </c>
      <c r="D82" s="171" t="s">
        <v>923</v>
      </c>
      <c r="E82" s="172">
        <v>2400</v>
      </c>
      <c r="F82" s="173"/>
      <c r="G82" s="174">
        <f>ROUND(E82*F82,2)</f>
        <v>0</v>
      </c>
      <c r="H82" s="173"/>
      <c r="I82" s="174">
        <f>ROUND(E82*H82,2)</f>
        <v>0</v>
      </c>
      <c r="J82" s="173"/>
      <c r="K82" s="174">
        <f>ROUND(E82*J82,2)</f>
        <v>0</v>
      </c>
      <c r="L82" s="174">
        <v>21</v>
      </c>
      <c r="M82" s="174">
        <f>G82*(1+L82/100)</f>
        <v>0</v>
      </c>
      <c r="N82" s="172">
        <v>0</v>
      </c>
      <c r="O82" s="172">
        <f>ROUND(E82*N82,2)</f>
        <v>0</v>
      </c>
      <c r="P82" s="172">
        <v>0</v>
      </c>
      <c r="Q82" s="172">
        <f>ROUND(E82*P82,2)</f>
        <v>0</v>
      </c>
      <c r="R82" s="174"/>
      <c r="S82" s="174" t="s">
        <v>320</v>
      </c>
      <c r="T82" s="175" t="s">
        <v>219</v>
      </c>
      <c r="U82" s="158">
        <v>0</v>
      </c>
      <c r="V82" s="158">
        <f>ROUND(E82*U82,2)</f>
        <v>0</v>
      </c>
      <c r="W82" s="158"/>
      <c r="X82" s="158" t="s">
        <v>230</v>
      </c>
      <c r="Y82" s="158" t="s">
        <v>221</v>
      </c>
      <c r="Z82" s="148"/>
      <c r="AA82" s="148"/>
      <c r="AB82" s="148"/>
      <c r="AC82" s="148"/>
      <c r="AD82" s="148"/>
      <c r="AE82" s="148"/>
      <c r="AF82" s="148"/>
      <c r="AG82" s="148" t="s">
        <v>782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x14ac:dyDescent="0.2">
      <c r="A83" s="3"/>
      <c r="B83" s="4"/>
      <c r="C83" s="188"/>
      <c r="D83" s="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AE83">
        <v>12</v>
      </c>
      <c r="AF83">
        <v>21</v>
      </c>
      <c r="AG83" t="s">
        <v>198</v>
      </c>
    </row>
    <row r="84" spans="1:60" x14ac:dyDescent="0.2">
      <c r="A84" s="151"/>
      <c r="B84" s="152" t="s">
        <v>29</v>
      </c>
      <c r="C84" s="189"/>
      <c r="D84" s="153"/>
      <c r="E84" s="154"/>
      <c r="F84" s="154"/>
      <c r="G84" s="168">
        <f>G8</f>
        <v>0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AE84">
        <f>SUMIF(L7:L82,AE83,G7:G82)</f>
        <v>0</v>
      </c>
      <c r="AF84">
        <f>SUMIF(L7:L82,AF83,G7:G82)</f>
        <v>0</v>
      </c>
      <c r="AG84" t="s">
        <v>777</v>
      </c>
    </row>
    <row r="85" spans="1:60" x14ac:dyDescent="0.2">
      <c r="C85" s="190"/>
      <c r="D85" s="10"/>
      <c r="AG85" t="s">
        <v>778</v>
      </c>
    </row>
    <row r="86" spans="1:60" x14ac:dyDescent="0.2">
      <c r="D86" s="10"/>
    </row>
    <row r="87" spans="1:60" x14ac:dyDescent="0.2">
      <c r="D87" s="10"/>
    </row>
    <row r="88" spans="1:60" x14ac:dyDescent="0.2">
      <c r="D88" s="10"/>
    </row>
    <row r="89" spans="1:60" x14ac:dyDescent="0.2">
      <c r="D89" s="10"/>
    </row>
    <row r="90" spans="1:60" x14ac:dyDescent="0.2">
      <c r="D90" s="10"/>
    </row>
    <row r="91" spans="1:60" x14ac:dyDescent="0.2">
      <c r="D91" s="10"/>
    </row>
    <row r="92" spans="1:60" x14ac:dyDescent="0.2">
      <c r="D92" s="10"/>
    </row>
    <row r="93" spans="1:60" x14ac:dyDescent="0.2">
      <c r="D93" s="10"/>
    </row>
    <row r="94" spans="1:60" x14ac:dyDescent="0.2">
      <c r="D94" s="10"/>
    </row>
    <row r="95" spans="1:60" x14ac:dyDescent="0.2">
      <c r="D95" s="10"/>
    </row>
    <row r="96" spans="1:60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rkSPR3lC0vf+zzWeQ3maieHBwqFojnKukASouHo8uwT+hJK0IMHlrL7LY7V5ruVMd34M/fX4Oi9TafK9X4Pg5g==" saltValue="FR/vFlcQ+c8eusIyQ0hbag==" spinCount="100000" sheet="1" formatRows="0"/>
  <mergeCells count="7">
    <mergeCell ref="C76:G76"/>
    <mergeCell ref="A1:G1"/>
    <mergeCell ref="C2:G2"/>
    <mergeCell ref="C3:G3"/>
    <mergeCell ref="C4:G4"/>
    <mergeCell ref="C74:G74"/>
    <mergeCell ref="C75:G75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xSplit="1" topLeftCell="B1" activePane="topRight" state="frozen"/>
      <selection activeCell="A8" sqref="A8"/>
      <selection pane="topRight" activeCell="F9" sqref="F9"/>
    </sheetView>
  </sheetViews>
  <sheetFormatPr defaultRowHeight="12.75" outlineLevelRow="1" x14ac:dyDescent="0.2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0" t="s">
        <v>185</v>
      </c>
      <c r="B1" s="250"/>
      <c r="C1" s="250"/>
      <c r="D1" s="250"/>
      <c r="E1" s="250"/>
      <c r="F1" s="250"/>
      <c r="G1" s="250"/>
      <c r="AG1" t="s">
        <v>186</v>
      </c>
    </row>
    <row r="2" spans="1:60" ht="25.15" customHeight="1" x14ac:dyDescent="0.2">
      <c r="A2" s="140" t="s">
        <v>7</v>
      </c>
      <c r="B2" s="49" t="s">
        <v>43</v>
      </c>
      <c r="C2" s="251" t="s">
        <v>44</v>
      </c>
      <c r="D2" s="252"/>
      <c r="E2" s="252"/>
      <c r="F2" s="252"/>
      <c r="G2" s="253"/>
      <c r="AG2" t="s">
        <v>187</v>
      </c>
    </row>
    <row r="3" spans="1:60" ht="25.15" customHeight="1" x14ac:dyDescent="0.2">
      <c r="A3" s="140" t="s">
        <v>8</v>
      </c>
      <c r="B3" s="49" t="s">
        <v>47</v>
      </c>
      <c r="C3" s="251" t="s">
        <v>48</v>
      </c>
      <c r="D3" s="252"/>
      <c r="E3" s="252"/>
      <c r="F3" s="252"/>
      <c r="G3" s="253"/>
      <c r="AC3" s="121" t="s">
        <v>187</v>
      </c>
      <c r="AG3" t="s">
        <v>188</v>
      </c>
    </row>
    <row r="4" spans="1:60" ht="25.15" customHeight="1" x14ac:dyDescent="0.2">
      <c r="A4" s="141" t="s">
        <v>9</v>
      </c>
      <c r="B4" s="142" t="s">
        <v>52</v>
      </c>
      <c r="C4" s="254" t="s">
        <v>53</v>
      </c>
      <c r="D4" s="255"/>
      <c r="E4" s="255"/>
      <c r="F4" s="255"/>
      <c r="G4" s="256"/>
      <c r="AG4" t="s">
        <v>189</v>
      </c>
    </row>
    <row r="5" spans="1:60" x14ac:dyDescent="0.2">
      <c r="D5" s="10"/>
    </row>
    <row r="6" spans="1:60" ht="38.25" x14ac:dyDescent="0.2">
      <c r="A6" s="144" t="s">
        <v>190</v>
      </c>
      <c r="B6" s="146" t="s">
        <v>191</v>
      </c>
      <c r="C6" s="146" t="s">
        <v>192</v>
      </c>
      <c r="D6" s="145" t="s">
        <v>193</v>
      </c>
      <c r="E6" s="144" t="s">
        <v>194</v>
      </c>
      <c r="F6" s="143" t="s">
        <v>195</v>
      </c>
      <c r="G6" s="144" t="s">
        <v>29</v>
      </c>
      <c r="H6" s="147" t="s">
        <v>30</v>
      </c>
      <c r="I6" s="147" t="s">
        <v>196</v>
      </c>
      <c r="J6" s="147" t="s">
        <v>31</v>
      </c>
      <c r="K6" s="147" t="s">
        <v>197</v>
      </c>
      <c r="L6" s="147" t="s">
        <v>198</v>
      </c>
      <c r="M6" s="147" t="s">
        <v>199</v>
      </c>
      <c r="N6" s="147" t="s">
        <v>200</v>
      </c>
      <c r="O6" s="147" t="s">
        <v>201</v>
      </c>
      <c r="P6" s="147" t="s">
        <v>202</v>
      </c>
      <c r="Q6" s="147" t="s">
        <v>203</v>
      </c>
      <c r="R6" s="147" t="s">
        <v>204</v>
      </c>
      <c r="S6" s="147" t="s">
        <v>205</v>
      </c>
      <c r="T6" s="147" t="s">
        <v>206</v>
      </c>
      <c r="U6" s="147" t="s">
        <v>207</v>
      </c>
      <c r="V6" s="147" t="s">
        <v>208</v>
      </c>
      <c r="W6" s="147" t="s">
        <v>209</v>
      </c>
      <c r="X6" s="147" t="s">
        <v>210</v>
      </c>
      <c r="Y6" s="147" t="s">
        <v>211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2" t="s">
        <v>212</v>
      </c>
      <c r="B8" s="163" t="s">
        <v>102</v>
      </c>
      <c r="C8" s="184" t="s">
        <v>103</v>
      </c>
      <c r="D8" s="164"/>
      <c r="E8" s="165"/>
      <c r="F8" s="166"/>
      <c r="G8" s="166">
        <f>SUMIF(AG9:AG18,"&lt;&gt;NOR",G9:G18)</f>
        <v>0</v>
      </c>
      <c r="H8" s="166"/>
      <c r="I8" s="166">
        <f>SUM(I9:I18)</f>
        <v>0</v>
      </c>
      <c r="J8" s="166"/>
      <c r="K8" s="166">
        <f>SUM(K9:K18)</f>
        <v>0</v>
      </c>
      <c r="L8" s="166"/>
      <c r="M8" s="166">
        <f>SUM(M9:M18)</f>
        <v>0</v>
      </c>
      <c r="N8" s="165"/>
      <c r="O8" s="165">
        <f>SUM(O9:O18)</f>
        <v>0</v>
      </c>
      <c r="P8" s="165"/>
      <c r="Q8" s="165">
        <f>SUM(Q9:Q18)</f>
        <v>0</v>
      </c>
      <c r="R8" s="166"/>
      <c r="S8" s="166"/>
      <c r="T8" s="167"/>
      <c r="U8" s="161"/>
      <c r="V8" s="161">
        <f>SUM(V9:V18)</f>
        <v>0</v>
      </c>
      <c r="W8" s="161"/>
      <c r="X8" s="161"/>
      <c r="Y8" s="161"/>
      <c r="AG8" t="s">
        <v>213</v>
      </c>
    </row>
    <row r="9" spans="1:60" outlineLevel="1" x14ac:dyDescent="0.2">
      <c r="A9" s="177">
        <v>1</v>
      </c>
      <c r="B9" s="178" t="s">
        <v>779</v>
      </c>
      <c r="C9" s="187" t="s">
        <v>924</v>
      </c>
      <c r="D9" s="179"/>
      <c r="E9" s="180">
        <v>1</v>
      </c>
      <c r="F9" s="181"/>
      <c r="G9" s="182">
        <f t="shared" ref="G9:G18" si="0">ROUND(E9*F9,2)</f>
        <v>0</v>
      </c>
      <c r="H9" s="181"/>
      <c r="I9" s="182">
        <f t="shared" ref="I9:I18" si="1">ROUND(E9*H9,2)</f>
        <v>0</v>
      </c>
      <c r="J9" s="181"/>
      <c r="K9" s="182">
        <f t="shared" ref="K9:K18" si="2">ROUND(E9*J9,2)</f>
        <v>0</v>
      </c>
      <c r="L9" s="182">
        <v>21</v>
      </c>
      <c r="M9" s="182">
        <f t="shared" ref="M9:M18" si="3">G9*(1+L9/100)</f>
        <v>0</v>
      </c>
      <c r="N9" s="180">
        <v>0</v>
      </c>
      <c r="O9" s="180">
        <f t="shared" ref="O9:O18" si="4">ROUND(E9*N9,2)</f>
        <v>0</v>
      </c>
      <c r="P9" s="180">
        <v>0</v>
      </c>
      <c r="Q9" s="180">
        <f t="shared" ref="Q9:Q18" si="5">ROUND(E9*P9,2)</f>
        <v>0</v>
      </c>
      <c r="R9" s="182"/>
      <c r="S9" s="182" t="s">
        <v>320</v>
      </c>
      <c r="T9" s="183" t="s">
        <v>219</v>
      </c>
      <c r="U9" s="158">
        <v>0</v>
      </c>
      <c r="V9" s="158">
        <f t="shared" ref="V9:V18" si="6">ROUND(E9*U9,2)</f>
        <v>0</v>
      </c>
      <c r="W9" s="158"/>
      <c r="X9" s="158" t="s">
        <v>230</v>
      </c>
      <c r="Y9" s="158" t="s">
        <v>221</v>
      </c>
      <c r="Z9" s="148"/>
      <c r="AA9" s="148"/>
      <c r="AB9" s="148"/>
      <c r="AC9" s="148"/>
      <c r="AD9" s="148"/>
      <c r="AE9" s="148"/>
      <c r="AF9" s="148"/>
      <c r="AG9" s="148" t="s">
        <v>782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">
      <c r="A10" s="177">
        <v>2</v>
      </c>
      <c r="B10" s="178" t="s">
        <v>783</v>
      </c>
      <c r="C10" s="187" t="s">
        <v>925</v>
      </c>
      <c r="D10" s="179"/>
      <c r="E10" s="180">
        <v>26</v>
      </c>
      <c r="F10" s="181"/>
      <c r="G10" s="182">
        <f t="shared" si="0"/>
        <v>0</v>
      </c>
      <c r="H10" s="181"/>
      <c r="I10" s="182">
        <f t="shared" si="1"/>
        <v>0</v>
      </c>
      <c r="J10" s="181"/>
      <c r="K10" s="182">
        <f t="shared" si="2"/>
        <v>0</v>
      </c>
      <c r="L10" s="182">
        <v>21</v>
      </c>
      <c r="M10" s="182">
        <f t="shared" si="3"/>
        <v>0</v>
      </c>
      <c r="N10" s="180">
        <v>0</v>
      </c>
      <c r="O10" s="180">
        <f t="shared" si="4"/>
        <v>0</v>
      </c>
      <c r="P10" s="180">
        <v>0</v>
      </c>
      <c r="Q10" s="180">
        <f t="shared" si="5"/>
        <v>0</v>
      </c>
      <c r="R10" s="182"/>
      <c r="S10" s="182" t="s">
        <v>320</v>
      </c>
      <c r="T10" s="183" t="s">
        <v>219</v>
      </c>
      <c r="U10" s="158">
        <v>0</v>
      </c>
      <c r="V10" s="158">
        <f t="shared" si="6"/>
        <v>0</v>
      </c>
      <c r="W10" s="158"/>
      <c r="X10" s="158" t="s">
        <v>230</v>
      </c>
      <c r="Y10" s="158" t="s">
        <v>221</v>
      </c>
      <c r="Z10" s="148"/>
      <c r="AA10" s="148"/>
      <c r="AB10" s="148"/>
      <c r="AC10" s="148"/>
      <c r="AD10" s="148"/>
      <c r="AE10" s="148"/>
      <c r="AF10" s="148"/>
      <c r="AG10" s="148" t="s">
        <v>782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77">
        <v>3</v>
      </c>
      <c r="B11" s="178" t="s">
        <v>785</v>
      </c>
      <c r="C11" s="187" t="s">
        <v>926</v>
      </c>
      <c r="D11" s="179"/>
      <c r="E11" s="180">
        <v>31</v>
      </c>
      <c r="F11" s="181"/>
      <c r="G11" s="182">
        <f t="shared" si="0"/>
        <v>0</v>
      </c>
      <c r="H11" s="181"/>
      <c r="I11" s="182">
        <f t="shared" si="1"/>
        <v>0</v>
      </c>
      <c r="J11" s="181"/>
      <c r="K11" s="182">
        <f t="shared" si="2"/>
        <v>0</v>
      </c>
      <c r="L11" s="182">
        <v>21</v>
      </c>
      <c r="M11" s="182">
        <f t="shared" si="3"/>
        <v>0</v>
      </c>
      <c r="N11" s="180">
        <v>0</v>
      </c>
      <c r="O11" s="180">
        <f t="shared" si="4"/>
        <v>0</v>
      </c>
      <c r="P11" s="180">
        <v>0</v>
      </c>
      <c r="Q11" s="180">
        <f t="shared" si="5"/>
        <v>0</v>
      </c>
      <c r="R11" s="182"/>
      <c r="S11" s="182" t="s">
        <v>320</v>
      </c>
      <c r="T11" s="183" t="s">
        <v>219</v>
      </c>
      <c r="U11" s="158">
        <v>0</v>
      </c>
      <c r="V11" s="158">
        <f t="shared" si="6"/>
        <v>0</v>
      </c>
      <c r="W11" s="158"/>
      <c r="X11" s="158" t="s">
        <v>230</v>
      </c>
      <c r="Y11" s="158" t="s">
        <v>221</v>
      </c>
      <c r="Z11" s="148"/>
      <c r="AA11" s="148"/>
      <c r="AB11" s="148"/>
      <c r="AC11" s="148"/>
      <c r="AD11" s="148"/>
      <c r="AE11" s="148"/>
      <c r="AF11" s="148"/>
      <c r="AG11" s="148" t="s">
        <v>782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77">
        <v>4</v>
      </c>
      <c r="B12" s="178" t="s">
        <v>787</v>
      </c>
      <c r="C12" s="187" t="s">
        <v>927</v>
      </c>
      <c r="D12" s="179"/>
      <c r="E12" s="180">
        <v>98</v>
      </c>
      <c r="F12" s="181"/>
      <c r="G12" s="182">
        <f t="shared" si="0"/>
        <v>0</v>
      </c>
      <c r="H12" s="181"/>
      <c r="I12" s="182">
        <f t="shared" si="1"/>
        <v>0</v>
      </c>
      <c r="J12" s="181"/>
      <c r="K12" s="182">
        <f t="shared" si="2"/>
        <v>0</v>
      </c>
      <c r="L12" s="182">
        <v>21</v>
      </c>
      <c r="M12" s="182">
        <f t="shared" si="3"/>
        <v>0</v>
      </c>
      <c r="N12" s="180">
        <v>0</v>
      </c>
      <c r="O12" s="180">
        <f t="shared" si="4"/>
        <v>0</v>
      </c>
      <c r="P12" s="180">
        <v>0</v>
      </c>
      <c r="Q12" s="180">
        <f t="shared" si="5"/>
        <v>0</v>
      </c>
      <c r="R12" s="182"/>
      <c r="S12" s="182" t="s">
        <v>320</v>
      </c>
      <c r="T12" s="183" t="s">
        <v>219</v>
      </c>
      <c r="U12" s="158">
        <v>0</v>
      </c>
      <c r="V12" s="158">
        <f t="shared" si="6"/>
        <v>0</v>
      </c>
      <c r="W12" s="158"/>
      <c r="X12" s="158" t="s">
        <v>230</v>
      </c>
      <c r="Y12" s="158" t="s">
        <v>221</v>
      </c>
      <c r="Z12" s="148"/>
      <c r="AA12" s="148"/>
      <c r="AB12" s="148"/>
      <c r="AC12" s="148"/>
      <c r="AD12" s="148"/>
      <c r="AE12" s="148"/>
      <c r="AF12" s="148"/>
      <c r="AG12" s="148" t="s">
        <v>782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77">
        <v>5</v>
      </c>
      <c r="B13" s="178" t="s">
        <v>789</v>
      </c>
      <c r="C13" s="187" t="s">
        <v>928</v>
      </c>
      <c r="D13" s="179"/>
      <c r="E13" s="180">
        <v>52</v>
      </c>
      <c r="F13" s="181"/>
      <c r="G13" s="182">
        <f t="shared" si="0"/>
        <v>0</v>
      </c>
      <c r="H13" s="181"/>
      <c r="I13" s="182">
        <f t="shared" si="1"/>
        <v>0</v>
      </c>
      <c r="J13" s="181"/>
      <c r="K13" s="182">
        <f t="shared" si="2"/>
        <v>0</v>
      </c>
      <c r="L13" s="182">
        <v>21</v>
      </c>
      <c r="M13" s="182">
        <f t="shared" si="3"/>
        <v>0</v>
      </c>
      <c r="N13" s="180">
        <v>0</v>
      </c>
      <c r="O13" s="180">
        <f t="shared" si="4"/>
        <v>0</v>
      </c>
      <c r="P13" s="180">
        <v>0</v>
      </c>
      <c r="Q13" s="180">
        <f t="shared" si="5"/>
        <v>0</v>
      </c>
      <c r="R13" s="182"/>
      <c r="S13" s="182" t="s">
        <v>320</v>
      </c>
      <c r="T13" s="183" t="s">
        <v>219</v>
      </c>
      <c r="U13" s="158">
        <v>0</v>
      </c>
      <c r="V13" s="158">
        <f t="shared" si="6"/>
        <v>0</v>
      </c>
      <c r="W13" s="158"/>
      <c r="X13" s="158" t="s">
        <v>230</v>
      </c>
      <c r="Y13" s="158" t="s">
        <v>221</v>
      </c>
      <c r="Z13" s="148"/>
      <c r="AA13" s="148"/>
      <c r="AB13" s="148"/>
      <c r="AC13" s="148"/>
      <c r="AD13" s="148"/>
      <c r="AE13" s="148"/>
      <c r="AF13" s="148"/>
      <c r="AG13" s="148" t="s">
        <v>782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">
      <c r="A14" s="177">
        <v>6</v>
      </c>
      <c r="B14" s="178" t="s">
        <v>791</v>
      </c>
      <c r="C14" s="187" t="s">
        <v>929</v>
      </c>
      <c r="D14" s="179"/>
      <c r="E14" s="180">
        <v>1</v>
      </c>
      <c r="F14" s="181"/>
      <c r="G14" s="182">
        <f t="shared" si="0"/>
        <v>0</v>
      </c>
      <c r="H14" s="181"/>
      <c r="I14" s="182">
        <f t="shared" si="1"/>
        <v>0</v>
      </c>
      <c r="J14" s="181"/>
      <c r="K14" s="182">
        <f t="shared" si="2"/>
        <v>0</v>
      </c>
      <c r="L14" s="182">
        <v>21</v>
      </c>
      <c r="M14" s="182">
        <f t="shared" si="3"/>
        <v>0</v>
      </c>
      <c r="N14" s="180">
        <v>0</v>
      </c>
      <c r="O14" s="180">
        <f t="shared" si="4"/>
        <v>0</v>
      </c>
      <c r="P14" s="180">
        <v>0</v>
      </c>
      <c r="Q14" s="180">
        <f t="shared" si="5"/>
        <v>0</v>
      </c>
      <c r="R14" s="182"/>
      <c r="S14" s="182" t="s">
        <v>320</v>
      </c>
      <c r="T14" s="183" t="s">
        <v>219</v>
      </c>
      <c r="U14" s="158">
        <v>0</v>
      </c>
      <c r="V14" s="158">
        <f t="shared" si="6"/>
        <v>0</v>
      </c>
      <c r="W14" s="158"/>
      <c r="X14" s="158" t="s">
        <v>230</v>
      </c>
      <c r="Y14" s="158" t="s">
        <v>221</v>
      </c>
      <c r="Z14" s="148"/>
      <c r="AA14" s="148"/>
      <c r="AB14" s="148"/>
      <c r="AC14" s="148"/>
      <c r="AD14" s="148"/>
      <c r="AE14" s="148"/>
      <c r="AF14" s="148"/>
      <c r="AG14" s="148" t="s">
        <v>782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77">
        <v>7</v>
      </c>
      <c r="B15" s="178" t="s">
        <v>793</v>
      </c>
      <c r="C15" s="187" t="s">
        <v>930</v>
      </c>
      <c r="D15" s="179"/>
      <c r="E15" s="180">
        <v>2</v>
      </c>
      <c r="F15" s="181"/>
      <c r="G15" s="182">
        <f t="shared" si="0"/>
        <v>0</v>
      </c>
      <c r="H15" s="181"/>
      <c r="I15" s="182">
        <f t="shared" si="1"/>
        <v>0</v>
      </c>
      <c r="J15" s="181"/>
      <c r="K15" s="182">
        <f t="shared" si="2"/>
        <v>0</v>
      </c>
      <c r="L15" s="182">
        <v>21</v>
      </c>
      <c r="M15" s="182">
        <f t="shared" si="3"/>
        <v>0</v>
      </c>
      <c r="N15" s="180">
        <v>0</v>
      </c>
      <c r="O15" s="180">
        <f t="shared" si="4"/>
        <v>0</v>
      </c>
      <c r="P15" s="180">
        <v>0</v>
      </c>
      <c r="Q15" s="180">
        <f t="shared" si="5"/>
        <v>0</v>
      </c>
      <c r="R15" s="182"/>
      <c r="S15" s="182" t="s">
        <v>320</v>
      </c>
      <c r="T15" s="183" t="s">
        <v>219</v>
      </c>
      <c r="U15" s="158">
        <v>0</v>
      </c>
      <c r="V15" s="158">
        <f t="shared" si="6"/>
        <v>0</v>
      </c>
      <c r="W15" s="158"/>
      <c r="X15" s="158" t="s">
        <v>230</v>
      </c>
      <c r="Y15" s="158" t="s">
        <v>221</v>
      </c>
      <c r="Z15" s="148"/>
      <c r="AA15" s="148"/>
      <c r="AB15" s="148"/>
      <c r="AC15" s="148"/>
      <c r="AD15" s="148"/>
      <c r="AE15" s="148"/>
      <c r="AF15" s="148"/>
      <c r="AG15" s="148" t="s">
        <v>782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">
      <c r="A16" s="177">
        <v>8</v>
      </c>
      <c r="B16" s="178" t="s">
        <v>795</v>
      </c>
      <c r="C16" s="187" t="s">
        <v>931</v>
      </c>
      <c r="D16" s="179"/>
      <c r="E16" s="180">
        <v>1</v>
      </c>
      <c r="F16" s="181"/>
      <c r="G16" s="182">
        <f t="shared" si="0"/>
        <v>0</v>
      </c>
      <c r="H16" s="181"/>
      <c r="I16" s="182">
        <f t="shared" si="1"/>
        <v>0</v>
      </c>
      <c r="J16" s="181"/>
      <c r="K16" s="182">
        <f t="shared" si="2"/>
        <v>0</v>
      </c>
      <c r="L16" s="182">
        <v>21</v>
      </c>
      <c r="M16" s="182">
        <f t="shared" si="3"/>
        <v>0</v>
      </c>
      <c r="N16" s="180">
        <v>0</v>
      </c>
      <c r="O16" s="180">
        <f t="shared" si="4"/>
        <v>0</v>
      </c>
      <c r="P16" s="180">
        <v>0</v>
      </c>
      <c r="Q16" s="180">
        <f t="shared" si="5"/>
        <v>0</v>
      </c>
      <c r="R16" s="182"/>
      <c r="S16" s="182" t="s">
        <v>320</v>
      </c>
      <c r="T16" s="183" t="s">
        <v>219</v>
      </c>
      <c r="U16" s="158">
        <v>0</v>
      </c>
      <c r="V16" s="158">
        <f t="shared" si="6"/>
        <v>0</v>
      </c>
      <c r="W16" s="158"/>
      <c r="X16" s="158" t="s">
        <v>230</v>
      </c>
      <c r="Y16" s="158" t="s">
        <v>221</v>
      </c>
      <c r="Z16" s="148"/>
      <c r="AA16" s="148"/>
      <c r="AB16" s="148"/>
      <c r="AC16" s="148"/>
      <c r="AD16" s="148"/>
      <c r="AE16" s="148"/>
      <c r="AF16" s="148"/>
      <c r="AG16" s="148" t="s">
        <v>782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">
      <c r="A17" s="177">
        <v>9</v>
      </c>
      <c r="B17" s="178" t="s">
        <v>797</v>
      </c>
      <c r="C17" s="187" t="s">
        <v>932</v>
      </c>
      <c r="D17" s="179"/>
      <c r="E17" s="180">
        <v>1</v>
      </c>
      <c r="F17" s="181"/>
      <c r="G17" s="182">
        <f t="shared" si="0"/>
        <v>0</v>
      </c>
      <c r="H17" s="181"/>
      <c r="I17" s="182">
        <f t="shared" si="1"/>
        <v>0</v>
      </c>
      <c r="J17" s="181"/>
      <c r="K17" s="182">
        <f t="shared" si="2"/>
        <v>0</v>
      </c>
      <c r="L17" s="182">
        <v>21</v>
      </c>
      <c r="M17" s="182">
        <f t="shared" si="3"/>
        <v>0</v>
      </c>
      <c r="N17" s="180">
        <v>0</v>
      </c>
      <c r="O17" s="180">
        <f t="shared" si="4"/>
        <v>0</v>
      </c>
      <c r="P17" s="180">
        <v>0</v>
      </c>
      <c r="Q17" s="180">
        <f t="shared" si="5"/>
        <v>0</v>
      </c>
      <c r="R17" s="182"/>
      <c r="S17" s="182" t="s">
        <v>320</v>
      </c>
      <c r="T17" s="183" t="s">
        <v>219</v>
      </c>
      <c r="U17" s="158">
        <v>0</v>
      </c>
      <c r="V17" s="158">
        <f t="shared" si="6"/>
        <v>0</v>
      </c>
      <c r="W17" s="158"/>
      <c r="X17" s="158" t="s">
        <v>230</v>
      </c>
      <c r="Y17" s="158" t="s">
        <v>221</v>
      </c>
      <c r="Z17" s="148"/>
      <c r="AA17" s="148"/>
      <c r="AB17" s="148"/>
      <c r="AC17" s="148"/>
      <c r="AD17" s="148"/>
      <c r="AE17" s="148"/>
      <c r="AF17" s="148"/>
      <c r="AG17" s="148" t="s">
        <v>782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">
      <c r="A18" s="177">
        <v>10</v>
      </c>
      <c r="B18" s="178" t="s">
        <v>799</v>
      </c>
      <c r="C18" s="187" t="s">
        <v>933</v>
      </c>
      <c r="D18" s="179"/>
      <c r="E18" s="180">
        <v>1</v>
      </c>
      <c r="F18" s="181"/>
      <c r="G18" s="182">
        <f t="shared" si="0"/>
        <v>0</v>
      </c>
      <c r="H18" s="181"/>
      <c r="I18" s="182">
        <f t="shared" si="1"/>
        <v>0</v>
      </c>
      <c r="J18" s="181"/>
      <c r="K18" s="182">
        <f t="shared" si="2"/>
        <v>0</v>
      </c>
      <c r="L18" s="182">
        <v>21</v>
      </c>
      <c r="M18" s="182">
        <f t="shared" si="3"/>
        <v>0</v>
      </c>
      <c r="N18" s="180">
        <v>0</v>
      </c>
      <c r="O18" s="180">
        <f t="shared" si="4"/>
        <v>0</v>
      </c>
      <c r="P18" s="180">
        <v>0</v>
      </c>
      <c r="Q18" s="180">
        <f t="shared" si="5"/>
        <v>0</v>
      </c>
      <c r="R18" s="182"/>
      <c r="S18" s="182" t="s">
        <v>320</v>
      </c>
      <c r="T18" s="183" t="s">
        <v>219</v>
      </c>
      <c r="U18" s="158">
        <v>0</v>
      </c>
      <c r="V18" s="158">
        <f t="shared" si="6"/>
        <v>0</v>
      </c>
      <c r="W18" s="158"/>
      <c r="X18" s="158" t="s">
        <v>230</v>
      </c>
      <c r="Y18" s="158" t="s">
        <v>221</v>
      </c>
      <c r="Z18" s="148"/>
      <c r="AA18" s="148"/>
      <c r="AB18" s="148"/>
      <c r="AC18" s="148"/>
      <c r="AD18" s="148"/>
      <c r="AE18" s="148"/>
      <c r="AF18" s="148"/>
      <c r="AG18" s="148" t="s">
        <v>782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x14ac:dyDescent="0.2">
      <c r="A19" s="162" t="s">
        <v>212</v>
      </c>
      <c r="B19" s="163" t="s">
        <v>96</v>
      </c>
      <c r="C19" s="184" t="s">
        <v>97</v>
      </c>
      <c r="D19" s="164"/>
      <c r="E19" s="165"/>
      <c r="F19" s="166"/>
      <c r="G19" s="166">
        <f>SUMIF(AG20:AG28,"&lt;&gt;NOR",G20:G28)</f>
        <v>0</v>
      </c>
      <c r="H19" s="166"/>
      <c r="I19" s="166">
        <f>SUM(I20:I28)</f>
        <v>0</v>
      </c>
      <c r="J19" s="166"/>
      <c r="K19" s="166">
        <f>SUM(K20:K28)</f>
        <v>0</v>
      </c>
      <c r="L19" s="166"/>
      <c r="M19" s="166">
        <f>SUM(M20:M28)</f>
        <v>0</v>
      </c>
      <c r="N19" s="165"/>
      <c r="O19" s="165">
        <f>SUM(O20:O28)</f>
        <v>0</v>
      </c>
      <c r="P19" s="165"/>
      <c r="Q19" s="165">
        <f>SUM(Q20:Q28)</f>
        <v>0</v>
      </c>
      <c r="R19" s="166"/>
      <c r="S19" s="166"/>
      <c r="T19" s="167"/>
      <c r="U19" s="161"/>
      <c r="V19" s="161">
        <f>SUM(V20:V28)</f>
        <v>0</v>
      </c>
      <c r="W19" s="161"/>
      <c r="X19" s="161"/>
      <c r="Y19" s="161"/>
      <c r="AG19" t="s">
        <v>213</v>
      </c>
    </row>
    <row r="20" spans="1:60" outlineLevel="1" x14ac:dyDescent="0.2">
      <c r="A20" s="177">
        <v>11</v>
      </c>
      <c r="B20" s="178" t="s">
        <v>801</v>
      </c>
      <c r="C20" s="187" t="s">
        <v>924</v>
      </c>
      <c r="D20" s="179"/>
      <c r="E20" s="180">
        <v>1</v>
      </c>
      <c r="F20" s="181"/>
      <c r="G20" s="182">
        <f t="shared" ref="G20:G28" si="7">ROUND(E20*F20,2)</f>
        <v>0</v>
      </c>
      <c r="H20" s="181"/>
      <c r="I20" s="182">
        <f t="shared" ref="I20:I28" si="8">ROUND(E20*H20,2)</f>
        <v>0</v>
      </c>
      <c r="J20" s="181"/>
      <c r="K20" s="182">
        <f t="shared" ref="K20:K28" si="9">ROUND(E20*J20,2)</f>
        <v>0</v>
      </c>
      <c r="L20" s="182">
        <v>21</v>
      </c>
      <c r="M20" s="182">
        <f t="shared" ref="M20:M28" si="10">G20*(1+L20/100)</f>
        <v>0</v>
      </c>
      <c r="N20" s="180">
        <v>0</v>
      </c>
      <c r="O20" s="180">
        <f t="shared" ref="O20:O28" si="11">ROUND(E20*N20,2)</f>
        <v>0</v>
      </c>
      <c r="P20" s="180">
        <v>0</v>
      </c>
      <c r="Q20" s="180">
        <f t="shared" ref="Q20:Q28" si="12">ROUND(E20*P20,2)</f>
        <v>0</v>
      </c>
      <c r="R20" s="182"/>
      <c r="S20" s="182" t="s">
        <v>320</v>
      </c>
      <c r="T20" s="183" t="s">
        <v>219</v>
      </c>
      <c r="U20" s="158">
        <v>0</v>
      </c>
      <c r="V20" s="158">
        <f t="shared" ref="V20:V28" si="13">ROUND(E20*U20,2)</f>
        <v>0</v>
      </c>
      <c r="W20" s="158"/>
      <c r="X20" s="158" t="s">
        <v>230</v>
      </c>
      <c r="Y20" s="158" t="s">
        <v>221</v>
      </c>
      <c r="Z20" s="148"/>
      <c r="AA20" s="148"/>
      <c r="AB20" s="148"/>
      <c r="AC20" s="148"/>
      <c r="AD20" s="148"/>
      <c r="AE20" s="148"/>
      <c r="AF20" s="148"/>
      <c r="AG20" s="148" t="s">
        <v>782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">
      <c r="A21" s="177">
        <v>12</v>
      </c>
      <c r="B21" s="178" t="s">
        <v>803</v>
      </c>
      <c r="C21" s="187" t="s">
        <v>934</v>
      </c>
      <c r="D21" s="179"/>
      <c r="E21" s="180">
        <v>1</v>
      </c>
      <c r="F21" s="181"/>
      <c r="G21" s="182">
        <f t="shared" si="7"/>
        <v>0</v>
      </c>
      <c r="H21" s="181"/>
      <c r="I21" s="182">
        <f t="shared" si="8"/>
        <v>0</v>
      </c>
      <c r="J21" s="181"/>
      <c r="K21" s="182">
        <f t="shared" si="9"/>
        <v>0</v>
      </c>
      <c r="L21" s="182">
        <v>21</v>
      </c>
      <c r="M21" s="182">
        <f t="shared" si="10"/>
        <v>0</v>
      </c>
      <c r="N21" s="180">
        <v>0</v>
      </c>
      <c r="O21" s="180">
        <f t="shared" si="11"/>
        <v>0</v>
      </c>
      <c r="P21" s="180">
        <v>0</v>
      </c>
      <c r="Q21" s="180">
        <f t="shared" si="12"/>
        <v>0</v>
      </c>
      <c r="R21" s="182"/>
      <c r="S21" s="182" t="s">
        <v>320</v>
      </c>
      <c r="T21" s="183" t="s">
        <v>219</v>
      </c>
      <c r="U21" s="158">
        <v>0</v>
      </c>
      <c r="V21" s="158">
        <f t="shared" si="13"/>
        <v>0</v>
      </c>
      <c r="W21" s="158"/>
      <c r="X21" s="158" t="s">
        <v>230</v>
      </c>
      <c r="Y21" s="158" t="s">
        <v>221</v>
      </c>
      <c r="Z21" s="148"/>
      <c r="AA21" s="148"/>
      <c r="AB21" s="148"/>
      <c r="AC21" s="148"/>
      <c r="AD21" s="148"/>
      <c r="AE21" s="148"/>
      <c r="AF21" s="148"/>
      <c r="AG21" s="148" t="s">
        <v>782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">
      <c r="A22" s="177">
        <v>13</v>
      </c>
      <c r="B22" s="178" t="s">
        <v>805</v>
      </c>
      <c r="C22" s="187" t="s">
        <v>926</v>
      </c>
      <c r="D22" s="179"/>
      <c r="E22" s="180">
        <v>1</v>
      </c>
      <c r="F22" s="181"/>
      <c r="G22" s="182">
        <f t="shared" si="7"/>
        <v>0</v>
      </c>
      <c r="H22" s="181"/>
      <c r="I22" s="182">
        <f t="shared" si="8"/>
        <v>0</v>
      </c>
      <c r="J22" s="181"/>
      <c r="K22" s="182">
        <f t="shared" si="9"/>
        <v>0</v>
      </c>
      <c r="L22" s="182">
        <v>21</v>
      </c>
      <c r="M22" s="182">
        <f t="shared" si="10"/>
        <v>0</v>
      </c>
      <c r="N22" s="180">
        <v>0</v>
      </c>
      <c r="O22" s="180">
        <f t="shared" si="11"/>
        <v>0</v>
      </c>
      <c r="P22" s="180">
        <v>0</v>
      </c>
      <c r="Q22" s="180">
        <f t="shared" si="12"/>
        <v>0</v>
      </c>
      <c r="R22" s="182"/>
      <c r="S22" s="182" t="s">
        <v>320</v>
      </c>
      <c r="T22" s="183" t="s">
        <v>219</v>
      </c>
      <c r="U22" s="158">
        <v>0</v>
      </c>
      <c r="V22" s="158">
        <f t="shared" si="13"/>
        <v>0</v>
      </c>
      <c r="W22" s="158"/>
      <c r="X22" s="158" t="s">
        <v>230</v>
      </c>
      <c r="Y22" s="158" t="s">
        <v>221</v>
      </c>
      <c r="Z22" s="148"/>
      <c r="AA22" s="148"/>
      <c r="AB22" s="148"/>
      <c r="AC22" s="148"/>
      <c r="AD22" s="148"/>
      <c r="AE22" s="148"/>
      <c r="AF22" s="148"/>
      <c r="AG22" s="148" t="s">
        <v>782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">
      <c r="A23" s="177">
        <v>14</v>
      </c>
      <c r="B23" s="178" t="s">
        <v>807</v>
      </c>
      <c r="C23" s="187" t="s">
        <v>927</v>
      </c>
      <c r="D23" s="179"/>
      <c r="E23" s="180">
        <v>5</v>
      </c>
      <c r="F23" s="181"/>
      <c r="G23" s="182">
        <f t="shared" si="7"/>
        <v>0</v>
      </c>
      <c r="H23" s="181"/>
      <c r="I23" s="182">
        <f t="shared" si="8"/>
        <v>0</v>
      </c>
      <c r="J23" s="181"/>
      <c r="K23" s="182">
        <f t="shared" si="9"/>
        <v>0</v>
      </c>
      <c r="L23" s="182">
        <v>21</v>
      </c>
      <c r="M23" s="182">
        <f t="shared" si="10"/>
        <v>0</v>
      </c>
      <c r="N23" s="180">
        <v>0</v>
      </c>
      <c r="O23" s="180">
        <f t="shared" si="11"/>
        <v>0</v>
      </c>
      <c r="P23" s="180">
        <v>0</v>
      </c>
      <c r="Q23" s="180">
        <f t="shared" si="12"/>
        <v>0</v>
      </c>
      <c r="R23" s="182"/>
      <c r="S23" s="182" t="s">
        <v>320</v>
      </c>
      <c r="T23" s="183" t="s">
        <v>219</v>
      </c>
      <c r="U23" s="158">
        <v>0</v>
      </c>
      <c r="V23" s="158">
        <f t="shared" si="13"/>
        <v>0</v>
      </c>
      <c r="W23" s="158"/>
      <c r="X23" s="158" t="s">
        <v>230</v>
      </c>
      <c r="Y23" s="158" t="s">
        <v>221</v>
      </c>
      <c r="Z23" s="148"/>
      <c r="AA23" s="148"/>
      <c r="AB23" s="148"/>
      <c r="AC23" s="148"/>
      <c r="AD23" s="148"/>
      <c r="AE23" s="148"/>
      <c r="AF23" s="148"/>
      <c r="AG23" s="148" t="s">
        <v>782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">
      <c r="A24" s="177">
        <v>15</v>
      </c>
      <c r="B24" s="178" t="s">
        <v>809</v>
      </c>
      <c r="C24" s="187" t="s">
        <v>928</v>
      </c>
      <c r="D24" s="179"/>
      <c r="E24" s="180">
        <v>0</v>
      </c>
      <c r="F24" s="181"/>
      <c r="G24" s="182">
        <f t="shared" si="7"/>
        <v>0</v>
      </c>
      <c r="H24" s="181"/>
      <c r="I24" s="182">
        <f t="shared" si="8"/>
        <v>0</v>
      </c>
      <c r="J24" s="181"/>
      <c r="K24" s="182">
        <f t="shared" si="9"/>
        <v>0</v>
      </c>
      <c r="L24" s="182">
        <v>21</v>
      </c>
      <c r="M24" s="182">
        <f t="shared" si="10"/>
        <v>0</v>
      </c>
      <c r="N24" s="180">
        <v>0</v>
      </c>
      <c r="O24" s="180">
        <f t="shared" si="11"/>
        <v>0</v>
      </c>
      <c r="P24" s="180">
        <v>0</v>
      </c>
      <c r="Q24" s="180">
        <f t="shared" si="12"/>
        <v>0</v>
      </c>
      <c r="R24" s="182"/>
      <c r="S24" s="182" t="s">
        <v>320</v>
      </c>
      <c r="T24" s="183" t="s">
        <v>219</v>
      </c>
      <c r="U24" s="158">
        <v>0</v>
      </c>
      <c r="V24" s="158">
        <f t="shared" si="13"/>
        <v>0</v>
      </c>
      <c r="W24" s="158"/>
      <c r="X24" s="158" t="s">
        <v>230</v>
      </c>
      <c r="Y24" s="158" t="s">
        <v>221</v>
      </c>
      <c r="Z24" s="148"/>
      <c r="AA24" s="148"/>
      <c r="AB24" s="148"/>
      <c r="AC24" s="148"/>
      <c r="AD24" s="148"/>
      <c r="AE24" s="148"/>
      <c r="AF24" s="148"/>
      <c r="AG24" s="148" t="s">
        <v>782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 x14ac:dyDescent="0.2">
      <c r="A25" s="177">
        <v>16</v>
      </c>
      <c r="B25" s="178" t="s">
        <v>811</v>
      </c>
      <c r="C25" s="187" t="s">
        <v>935</v>
      </c>
      <c r="D25" s="179"/>
      <c r="E25" s="180">
        <v>1</v>
      </c>
      <c r="F25" s="181"/>
      <c r="G25" s="182">
        <f t="shared" si="7"/>
        <v>0</v>
      </c>
      <c r="H25" s="181"/>
      <c r="I25" s="182">
        <f t="shared" si="8"/>
        <v>0</v>
      </c>
      <c r="J25" s="181"/>
      <c r="K25" s="182">
        <f t="shared" si="9"/>
        <v>0</v>
      </c>
      <c r="L25" s="182">
        <v>21</v>
      </c>
      <c r="M25" s="182">
        <f t="shared" si="10"/>
        <v>0</v>
      </c>
      <c r="N25" s="180">
        <v>0</v>
      </c>
      <c r="O25" s="180">
        <f t="shared" si="11"/>
        <v>0</v>
      </c>
      <c r="P25" s="180">
        <v>0</v>
      </c>
      <c r="Q25" s="180">
        <f t="shared" si="12"/>
        <v>0</v>
      </c>
      <c r="R25" s="182"/>
      <c r="S25" s="182" t="s">
        <v>320</v>
      </c>
      <c r="T25" s="183" t="s">
        <v>219</v>
      </c>
      <c r="U25" s="158">
        <v>0</v>
      </c>
      <c r="V25" s="158">
        <f t="shared" si="13"/>
        <v>0</v>
      </c>
      <c r="W25" s="158"/>
      <c r="X25" s="158" t="s">
        <v>230</v>
      </c>
      <c r="Y25" s="158" t="s">
        <v>221</v>
      </c>
      <c r="Z25" s="148"/>
      <c r="AA25" s="148"/>
      <c r="AB25" s="148"/>
      <c r="AC25" s="148"/>
      <c r="AD25" s="148"/>
      <c r="AE25" s="148"/>
      <c r="AF25" s="148"/>
      <c r="AG25" s="148" t="s">
        <v>782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77">
        <v>17</v>
      </c>
      <c r="B26" s="178" t="s">
        <v>813</v>
      </c>
      <c r="C26" s="187" t="s">
        <v>931</v>
      </c>
      <c r="D26" s="179"/>
      <c r="E26" s="180">
        <v>1</v>
      </c>
      <c r="F26" s="181"/>
      <c r="G26" s="182">
        <f t="shared" si="7"/>
        <v>0</v>
      </c>
      <c r="H26" s="181"/>
      <c r="I26" s="182">
        <f t="shared" si="8"/>
        <v>0</v>
      </c>
      <c r="J26" s="181"/>
      <c r="K26" s="182">
        <f t="shared" si="9"/>
        <v>0</v>
      </c>
      <c r="L26" s="182">
        <v>21</v>
      </c>
      <c r="M26" s="182">
        <f t="shared" si="10"/>
        <v>0</v>
      </c>
      <c r="N26" s="180">
        <v>0</v>
      </c>
      <c r="O26" s="180">
        <f t="shared" si="11"/>
        <v>0</v>
      </c>
      <c r="P26" s="180">
        <v>0</v>
      </c>
      <c r="Q26" s="180">
        <f t="shared" si="12"/>
        <v>0</v>
      </c>
      <c r="R26" s="182"/>
      <c r="S26" s="182" t="s">
        <v>320</v>
      </c>
      <c r="T26" s="183" t="s">
        <v>219</v>
      </c>
      <c r="U26" s="158">
        <v>0</v>
      </c>
      <c r="V26" s="158">
        <f t="shared" si="13"/>
        <v>0</v>
      </c>
      <c r="W26" s="158"/>
      <c r="X26" s="158" t="s">
        <v>230</v>
      </c>
      <c r="Y26" s="158" t="s">
        <v>221</v>
      </c>
      <c r="Z26" s="148"/>
      <c r="AA26" s="148"/>
      <c r="AB26" s="148"/>
      <c r="AC26" s="148"/>
      <c r="AD26" s="148"/>
      <c r="AE26" s="148"/>
      <c r="AF26" s="148"/>
      <c r="AG26" s="148" t="s">
        <v>782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">
      <c r="A27" s="177">
        <v>18</v>
      </c>
      <c r="B27" s="178" t="s">
        <v>815</v>
      </c>
      <c r="C27" s="187" t="s">
        <v>932</v>
      </c>
      <c r="D27" s="179"/>
      <c r="E27" s="180">
        <v>1</v>
      </c>
      <c r="F27" s="181"/>
      <c r="G27" s="182">
        <f t="shared" si="7"/>
        <v>0</v>
      </c>
      <c r="H27" s="181"/>
      <c r="I27" s="182">
        <f t="shared" si="8"/>
        <v>0</v>
      </c>
      <c r="J27" s="181"/>
      <c r="K27" s="182">
        <f t="shared" si="9"/>
        <v>0</v>
      </c>
      <c r="L27" s="182">
        <v>21</v>
      </c>
      <c r="M27" s="182">
        <f t="shared" si="10"/>
        <v>0</v>
      </c>
      <c r="N27" s="180">
        <v>0</v>
      </c>
      <c r="O27" s="180">
        <f t="shared" si="11"/>
        <v>0</v>
      </c>
      <c r="P27" s="180">
        <v>0</v>
      </c>
      <c r="Q27" s="180">
        <f t="shared" si="12"/>
        <v>0</v>
      </c>
      <c r="R27" s="182"/>
      <c r="S27" s="182" t="s">
        <v>320</v>
      </c>
      <c r="T27" s="183" t="s">
        <v>219</v>
      </c>
      <c r="U27" s="158">
        <v>0</v>
      </c>
      <c r="V27" s="158">
        <f t="shared" si="13"/>
        <v>0</v>
      </c>
      <c r="W27" s="158"/>
      <c r="X27" s="158" t="s">
        <v>230</v>
      </c>
      <c r="Y27" s="158" t="s">
        <v>221</v>
      </c>
      <c r="Z27" s="148"/>
      <c r="AA27" s="148"/>
      <c r="AB27" s="148"/>
      <c r="AC27" s="148"/>
      <c r="AD27" s="148"/>
      <c r="AE27" s="148"/>
      <c r="AF27" s="148"/>
      <c r="AG27" s="148" t="s">
        <v>782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 x14ac:dyDescent="0.2">
      <c r="A28" s="169">
        <v>19</v>
      </c>
      <c r="B28" s="170" t="s">
        <v>817</v>
      </c>
      <c r="C28" s="185" t="s">
        <v>933</v>
      </c>
      <c r="D28" s="171"/>
      <c r="E28" s="172">
        <v>1</v>
      </c>
      <c r="F28" s="173"/>
      <c r="G28" s="174">
        <f t="shared" si="7"/>
        <v>0</v>
      </c>
      <c r="H28" s="173"/>
      <c r="I28" s="174">
        <f t="shared" si="8"/>
        <v>0</v>
      </c>
      <c r="J28" s="173"/>
      <c r="K28" s="174">
        <f t="shared" si="9"/>
        <v>0</v>
      </c>
      <c r="L28" s="174">
        <v>21</v>
      </c>
      <c r="M28" s="174">
        <f t="shared" si="10"/>
        <v>0</v>
      </c>
      <c r="N28" s="172">
        <v>0</v>
      </c>
      <c r="O28" s="172">
        <f t="shared" si="11"/>
        <v>0</v>
      </c>
      <c r="P28" s="172">
        <v>0</v>
      </c>
      <c r="Q28" s="172">
        <f t="shared" si="12"/>
        <v>0</v>
      </c>
      <c r="R28" s="174"/>
      <c r="S28" s="174" t="s">
        <v>320</v>
      </c>
      <c r="T28" s="175" t="s">
        <v>219</v>
      </c>
      <c r="U28" s="158">
        <v>0</v>
      </c>
      <c r="V28" s="158">
        <f t="shared" si="13"/>
        <v>0</v>
      </c>
      <c r="W28" s="158"/>
      <c r="X28" s="158" t="s">
        <v>230</v>
      </c>
      <c r="Y28" s="158" t="s">
        <v>221</v>
      </c>
      <c r="Z28" s="148"/>
      <c r="AA28" s="148"/>
      <c r="AB28" s="148"/>
      <c r="AC28" s="148"/>
      <c r="AD28" s="148"/>
      <c r="AE28" s="148"/>
      <c r="AF28" s="148"/>
      <c r="AG28" s="148" t="s">
        <v>782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x14ac:dyDescent="0.2">
      <c r="A29" s="3"/>
      <c r="B29" s="4"/>
      <c r="C29" s="188"/>
      <c r="D29" s="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AE29">
        <v>12</v>
      </c>
      <c r="AF29">
        <v>21</v>
      </c>
      <c r="AG29" t="s">
        <v>198</v>
      </c>
    </row>
    <row r="30" spans="1:60" x14ac:dyDescent="0.2">
      <c r="A30" s="151"/>
      <c r="B30" s="152" t="s">
        <v>29</v>
      </c>
      <c r="C30" s="189"/>
      <c r="D30" s="153"/>
      <c r="E30" s="154"/>
      <c r="F30" s="154"/>
      <c r="G30" s="168">
        <f>G8+G19</f>
        <v>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AE30">
        <f>SUMIF(L7:L28,AE29,G7:G28)</f>
        <v>0</v>
      </c>
      <c r="AF30">
        <f>SUMIF(L7:L28,AF29,G7:G28)</f>
        <v>0</v>
      </c>
      <c r="AG30" t="s">
        <v>777</v>
      </c>
    </row>
    <row r="31" spans="1:60" x14ac:dyDescent="0.2">
      <c r="C31" s="190"/>
      <c r="D31" s="10"/>
      <c r="AG31" t="s">
        <v>778</v>
      </c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uj+ucb7pjIxIl2UWYD9Z2jWQiIOx9pf03W3TExI/44inUNQ0RoEVFwZ7VayY2s50zW+frNXCNaKb9rAVARV1/g==" saltValue="nPfbMiGbK9mcSVD73d9mbQ==" spinCount="100000" sheet="1" formatRows="0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xSplit="1" topLeftCell="B1" activePane="topRight" state="frozen"/>
      <selection activeCell="A8" sqref="A8"/>
      <selection pane="topRight" activeCell="F9" sqref="F9"/>
    </sheetView>
  </sheetViews>
  <sheetFormatPr defaultRowHeight="12.75" outlineLevelRow="1" x14ac:dyDescent="0.2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0" t="s">
        <v>185</v>
      </c>
      <c r="B1" s="250"/>
      <c r="C1" s="250"/>
      <c r="D1" s="250"/>
      <c r="E1" s="250"/>
      <c r="F1" s="250"/>
      <c r="G1" s="250"/>
      <c r="AG1" t="s">
        <v>186</v>
      </c>
    </row>
    <row r="2" spans="1:60" ht="25.15" customHeight="1" x14ac:dyDescent="0.2">
      <c r="A2" s="140" t="s">
        <v>7</v>
      </c>
      <c r="B2" s="49" t="s">
        <v>43</v>
      </c>
      <c r="C2" s="251" t="s">
        <v>44</v>
      </c>
      <c r="D2" s="252"/>
      <c r="E2" s="252"/>
      <c r="F2" s="252"/>
      <c r="G2" s="253"/>
      <c r="AG2" t="s">
        <v>187</v>
      </c>
    </row>
    <row r="3" spans="1:60" ht="25.15" customHeight="1" x14ac:dyDescent="0.2">
      <c r="A3" s="140" t="s">
        <v>8</v>
      </c>
      <c r="B3" s="49" t="s">
        <v>47</v>
      </c>
      <c r="C3" s="251" t="s">
        <v>48</v>
      </c>
      <c r="D3" s="252"/>
      <c r="E3" s="252"/>
      <c r="F3" s="252"/>
      <c r="G3" s="253"/>
      <c r="AC3" s="121" t="s">
        <v>187</v>
      </c>
      <c r="AG3" t="s">
        <v>188</v>
      </c>
    </row>
    <row r="4" spans="1:60" ht="25.15" customHeight="1" x14ac:dyDescent="0.2">
      <c r="A4" s="141" t="s">
        <v>9</v>
      </c>
      <c r="B4" s="142" t="s">
        <v>54</v>
      </c>
      <c r="C4" s="254" t="s">
        <v>55</v>
      </c>
      <c r="D4" s="255"/>
      <c r="E4" s="255"/>
      <c r="F4" s="255"/>
      <c r="G4" s="256"/>
      <c r="AG4" t="s">
        <v>189</v>
      </c>
    </row>
    <row r="5" spans="1:60" x14ac:dyDescent="0.2">
      <c r="D5" s="10"/>
    </row>
    <row r="6" spans="1:60" ht="38.25" x14ac:dyDescent="0.2">
      <c r="A6" s="144" t="s">
        <v>190</v>
      </c>
      <c r="B6" s="146" t="s">
        <v>191</v>
      </c>
      <c r="C6" s="146" t="s">
        <v>192</v>
      </c>
      <c r="D6" s="145" t="s">
        <v>193</v>
      </c>
      <c r="E6" s="144" t="s">
        <v>194</v>
      </c>
      <c r="F6" s="143" t="s">
        <v>195</v>
      </c>
      <c r="G6" s="144" t="s">
        <v>29</v>
      </c>
      <c r="H6" s="147" t="s">
        <v>30</v>
      </c>
      <c r="I6" s="147" t="s">
        <v>196</v>
      </c>
      <c r="J6" s="147" t="s">
        <v>31</v>
      </c>
      <c r="K6" s="147" t="s">
        <v>197</v>
      </c>
      <c r="L6" s="147" t="s">
        <v>198</v>
      </c>
      <c r="M6" s="147" t="s">
        <v>199</v>
      </c>
      <c r="N6" s="147" t="s">
        <v>200</v>
      </c>
      <c r="O6" s="147" t="s">
        <v>201</v>
      </c>
      <c r="P6" s="147" t="s">
        <v>202</v>
      </c>
      <c r="Q6" s="147" t="s">
        <v>203</v>
      </c>
      <c r="R6" s="147" t="s">
        <v>204</v>
      </c>
      <c r="S6" s="147" t="s">
        <v>205</v>
      </c>
      <c r="T6" s="147" t="s">
        <v>206</v>
      </c>
      <c r="U6" s="147" t="s">
        <v>207</v>
      </c>
      <c r="V6" s="147" t="s">
        <v>208</v>
      </c>
      <c r="W6" s="147" t="s">
        <v>209</v>
      </c>
      <c r="X6" s="147" t="s">
        <v>210</v>
      </c>
      <c r="Y6" s="147" t="s">
        <v>211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2" t="s">
        <v>212</v>
      </c>
      <c r="B8" s="163" t="s">
        <v>98</v>
      </c>
      <c r="C8" s="184" t="s">
        <v>99</v>
      </c>
      <c r="D8" s="164"/>
      <c r="E8" s="165"/>
      <c r="F8" s="166"/>
      <c r="G8" s="166">
        <f>SUMIF(AG9:AG36,"&lt;&gt;NOR",G9:G36)</f>
        <v>0</v>
      </c>
      <c r="H8" s="166"/>
      <c r="I8" s="166">
        <f>SUM(I9:I36)</f>
        <v>0</v>
      </c>
      <c r="J8" s="166"/>
      <c r="K8" s="166">
        <f>SUM(K9:K36)</f>
        <v>0</v>
      </c>
      <c r="L8" s="166"/>
      <c r="M8" s="166">
        <f>SUM(M9:M36)</f>
        <v>0</v>
      </c>
      <c r="N8" s="165"/>
      <c r="O8" s="165">
        <f>SUM(O9:O36)</f>
        <v>0</v>
      </c>
      <c r="P8" s="165"/>
      <c r="Q8" s="165">
        <f>SUM(Q9:Q36)</f>
        <v>0</v>
      </c>
      <c r="R8" s="166"/>
      <c r="S8" s="166"/>
      <c r="T8" s="167"/>
      <c r="U8" s="161"/>
      <c r="V8" s="161">
        <f>SUM(V9:V36)</f>
        <v>0</v>
      </c>
      <c r="W8" s="161"/>
      <c r="X8" s="161"/>
      <c r="Y8" s="161"/>
      <c r="AG8" t="s">
        <v>213</v>
      </c>
    </row>
    <row r="9" spans="1:60" outlineLevel="1" x14ac:dyDescent="0.2">
      <c r="A9" s="177">
        <v>1</v>
      </c>
      <c r="B9" s="178" t="s">
        <v>779</v>
      </c>
      <c r="C9" s="187" t="s">
        <v>936</v>
      </c>
      <c r="D9" s="179" t="s">
        <v>781</v>
      </c>
      <c r="E9" s="180">
        <v>27</v>
      </c>
      <c r="F9" s="181"/>
      <c r="G9" s="182">
        <f t="shared" ref="G9:G36" si="0">ROUND(E9*F9,2)</f>
        <v>0</v>
      </c>
      <c r="H9" s="181"/>
      <c r="I9" s="182">
        <f t="shared" ref="I9:I36" si="1">ROUND(E9*H9,2)</f>
        <v>0</v>
      </c>
      <c r="J9" s="181"/>
      <c r="K9" s="182">
        <f t="shared" ref="K9:K36" si="2">ROUND(E9*J9,2)</f>
        <v>0</v>
      </c>
      <c r="L9" s="182">
        <v>21</v>
      </c>
      <c r="M9" s="182">
        <f t="shared" ref="M9:M36" si="3">G9*(1+L9/100)</f>
        <v>0</v>
      </c>
      <c r="N9" s="180">
        <v>0</v>
      </c>
      <c r="O9" s="180">
        <f t="shared" ref="O9:O36" si="4">ROUND(E9*N9,2)</f>
        <v>0</v>
      </c>
      <c r="P9" s="180">
        <v>0</v>
      </c>
      <c r="Q9" s="180">
        <f t="shared" ref="Q9:Q36" si="5">ROUND(E9*P9,2)</f>
        <v>0</v>
      </c>
      <c r="R9" s="182"/>
      <c r="S9" s="182" t="s">
        <v>320</v>
      </c>
      <c r="T9" s="183" t="s">
        <v>219</v>
      </c>
      <c r="U9" s="158">
        <v>0</v>
      </c>
      <c r="V9" s="158">
        <f t="shared" ref="V9:V36" si="6">ROUND(E9*U9,2)</f>
        <v>0</v>
      </c>
      <c r="W9" s="158"/>
      <c r="X9" s="158" t="s">
        <v>230</v>
      </c>
      <c r="Y9" s="158" t="s">
        <v>221</v>
      </c>
      <c r="Z9" s="148"/>
      <c r="AA9" s="148"/>
      <c r="AB9" s="148"/>
      <c r="AC9" s="148"/>
      <c r="AD9" s="148"/>
      <c r="AE9" s="148"/>
      <c r="AF9" s="148"/>
      <c r="AG9" s="148" t="s">
        <v>782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">
      <c r="A10" s="177">
        <v>2</v>
      </c>
      <c r="B10" s="178" t="s">
        <v>783</v>
      </c>
      <c r="C10" s="187" t="s">
        <v>937</v>
      </c>
      <c r="D10" s="179" t="s">
        <v>276</v>
      </c>
      <c r="E10" s="180">
        <v>2530</v>
      </c>
      <c r="F10" s="181"/>
      <c r="G10" s="182">
        <f t="shared" si="0"/>
        <v>0</v>
      </c>
      <c r="H10" s="181"/>
      <c r="I10" s="182">
        <f t="shared" si="1"/>
        <v>0</v>
      </c>
      <c r="J10" s="181"/>
      <c r="K10" s="182">
        <f t="shared" si="2"/>
        <v>0</v>
      </c>
      <c r="L10" s="182">
        <v>21</v>
      </c>
      <c r="M10" s="182">
        <f t="shared" si="3"/>
        <v>0</v>
      </c>
      <c r="N10" s="180">
        <v>0</v>
      </c>
      <c r="O10" s="180">
        <f t="shared" si="4"/>
        <v>0</v>
      </c>
      <c r="P10" s="180">
        <v>0</v>
      </c>
      <c r="Q10" s="180">
        <f t="shared" si="5"/>
        <v>0</v>
      </c>
      <c r="R10" s="182"/>
      <c r="S10" s="182" t="s">
        <v>320</v>
      </c>
      <c r="T10" s="183" t="s">
        <v>219</v>
      </c>
      <c r="U10" s="158">
        <v>0</v>
      </c>
      <c r="V10" s="158">
        <f t="shared" si="6"/>
        <v>0</v>
      </c>
      <c r="W10" s="158"/>
      <c r="X10" s="158" t="s">
        <v>230</v>
      </c>
      <c r="Y10" s="158" t="s">
        <v>221</v>
      </c>
      <c r="Z10" s="148"/>
      <c r="AA10" s="148"/>
      <c r="AB10" s="148"/>
      <c r="AC10" s="148"/>
      <c r="AD10" s="148"/>
      <c r="AE10" s="148"/>
      <c r="AF10" s="148"/>
      <c r="AG10" s="148" t="s">
        <v>782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77">
        <v>3</v>
      </c>
      <c r="B11" s="178" t="s">
        <v>785</v>
      </c>
      <c r="C11" s="187" t="s">
        <v>938</v>
      </c>
      <c r="D11" s="179" t="s">
        <v>276</v>
      </c>
      <c r="E11" s="180">
        <v>400</v>
      </c>
      <c r="F11" s="181"/>
      <c r="G11" s="182">
        <f t="shared" si="0"/>
        <v>0</v>
      </c>
      <c r="H11" s="181"/>
      <c r="I11" s="182">
        <f t="shared" si="1"/>
        <v>0</v>
      </c>
      <c r="J11" s="181"/>
      <c r="K11" s="182">
        <f t="shared" si="2"/>
        <v>0</v>
      </c>
      <c r="L11" s="182">
        <v>21</v>
      </c>
      <c r="M11" s="182">
        <f t="shared" si="3"/>
        <v>0</v>
      </c>
      <c r="N11" s="180">
        <v>0</v>
      </c>
      <c r="O11" s="180">
        <f t="shared" si="4"/>
        <v>0</v>
      </c>
      <c r="P11" s="180">
        <v>0</v>
      </c>
      <c r="Q11" s="180">
        <f t="shared" si="5"/>
        <v>0</v>
      </c>
      <c r="R11" s="182"/>
      <c r="S11" s="182" t="s">
        <v>320</v>
      </c>
      <c r="T11" s="183" t="s">
        <v>219</v>
      </c>
      <c r="U11" s="158">
        <v>0</v>
      </c>
      <c r="V11" s="158">
        <f t="shared" si="6"/>
        <v>0</v>
      </c>
      <c r="W11" s="158"/>
      <c r="X11" s="158" t="s">
        <v>230</v>
      </c>
      <c r="Y11" s="158" t="s">
        <v>221</v>
      </c>
      <c r="Z11" s="148"/>
      <c r="AA11" s="148"/>
      <c r="AB11" s="148"/>
      <c r="AC11" s="148"/>
      <c r="AD11" s="148"/>
      <c r="AE11" s="148"/>
      <c r="AF11" s="148"/>
      <c r="AG11" s="148" t="s">
        <v>782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77">
        <v>4</v>
      </c>
      <c r="B12" s="178" t="s">
        <v>787</v>
      </c>
      <c r="C12" s="187" t="s">
        <v>939</v>
      </c>
      <c r="D12" s="179" t="s">
        <v>276</v>
      </c>
      <c r="E12" s="180">
        <v>310</v>
      </c>
      <c r="F12" s="181"/>
      <c r="G12" s="182">
        <f t="shared" si="0"/>
        <v>0</v>
      </c>
      <c r="H12" s="181"/>
      <c r="I12" s="182">
        <f t="shared" si="1"/>
        <v>0</v>
      </c>
      <c r="J12" s="181"/>
      <c r="K12" s="182">
        <f t="shared" si="2"/>
        <v>0</v>
      </c>
      <c r="L12" s="182">
        <v>21</v>
      </c>
      <c r="M12" s="182">
        <f t="shared" si="3"/>
        <v>0</v>
      </c>
      <c r="N12" s="180">
        <v>0</v>
      </c>
      <c r="O12" s="180">
        <f t="shared" si="4"/>
        <v>0</v>
      </c>
      <c r="P12" s="180">
        <v>0</v>
      </c>
      <c r="Q12" s="180">
        <f t="shared" si="5"/>
        <v>0</v>
      </c>
      <c r="R12" s="182"/>
      <c r="S12" s="182" t="s">
        <v>320</v>
      </c>
      <c r="T12" s="183" t="s">
        <v>219</v>
      </c>
      <c r="U12" s="158">
        <v>0</v>
      </c>
      <c r="V12" s="158">
        <f t="shared" si="6"/>
        <v>0</v>
      </c>
      <c r="W12" s="158"/>
      <c r="X12" s="158" t="s">
        <v>230</v>
      </c>
      <c r="Y12" s="158" t="s">
        <v>221</v>
      </c>
      <c r="Z12" s="148"/>
      <c r="AA12" s="148"/>
      <c r="AB12" s="148"/>
      <c r="AC12" s="148"/>
      <c r="AD12" s="148"/>
      <c r="AE12" s="148"/>
      <c r="AF12" s="148"/>
      <c r="AG12" s="148" t="s">
        <v>782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77">
        <v>5</v>
      </c>
      <c r="B13" s="178" t="s">
        <v>789</v>
      </c>
      <c r="C13" s="187" t="s">
        <v>875</v>
      </c>
      <c r="D13" s="179" t="s">
        <v>276</v>
      </c>
      <c r="E13" s="180">
        <v>40</v>
      </c>
      <c r="F13" s="181"/>
      <c r="G13" s="182">
        <f t="shared" si="0"/>
        <v>0</v>
      </c>
      <c r="H13" s="181"/>
      <c r="I13" s="182">
        <f t="shared" si="1"/>
        <v>0</v>
      </c>
      <c r="J13" s="181"/>
      <c r="K13" s="182">
        <f t="shared" si="2"/>
        <v>0</v>
      </c>
      <c r="L13" s="182">
        <v>21</v>
      </c>
      <c r="M13" s="182">
        <f t="shared" si="3"/>
        <v>0</v>
      </c>
      <c r="N13" s="180">
        <v>0</v>
      </c>
      <c r="O13" s="180">
        <f t="shared" si="4"/>
        <v>0</v>
      </c>
      <c r="P13" s="180">
        <v>0</v>
      </c>
      <c r="Q13" s="180">
        <f t="shared" si="5"/>
        <v>0</v>
      </c>
      <c r="R13" s="182"/>
      <c r="S13" s="182" t="s">
        <v>320</v>
      </c>
      <c r="T13" s="183" t="s">
        <v>219</v>
      </c>
      <c r="U13" s="158">
        <v>0</v>
      </c>
      <c r="V13" s="158">
        <f t="shared" si="6"/>
        <v>0</v>
      </c>
      <c r="W13" s="158"/>
      <c r="X13" s="158" t="s">
        <v>230</v>
      </c>
      <c r="Y13" s="158" t="s">
        <v>221</v>
      </c>
      <c r="Z13" s="148"/>
      <c r="AA13" s="148"/>
      <c r="AB13" s="148"/>
      <c r="AC13" s="148"/>
      <c r="AD13" s="148"/>
      <c r="AE13" s="148"/>
      <c r="AF13" s="148"/>
      <c r="AG13" s="148" t="s">
        <v>782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">
      <c r="A14" s="177">
        <v>6</v>
      </c>
      <c r="B14" s="178" t="s">
        <v>791</v>
      </c>
      <c r="C14" s="187" t="s">
        <v>940</v>
      </c>
      <c r="D14" s="179" t="s">
        <v>781</v>
      </c>
      <c r="E14" s="180">
        <v>1</v>
      </c>
      <c r="F14" s="181"/>
      <c r="G14" s="182">
        <f t="shared" si="0"/>
        <v>0</v>
      </c>
      <c r="H14" s="181"/>
      <c r="I14" s="182">
        <f t="shared" si="1"/>
        <v>0</v>
      </c>
      <c r="J14" s="181"/>
      <c r="K14" s="182">
        <f t="shared" si="2"/>
        <v>0</v>
      </c>
      <c r="L14" s="182">
        <v>21</v>
      </c>
      <c r="M14" s="182">
        <f t="shared" si="3"/>
        <v>0</v>
      </c>
      <c r="N14" s="180">
        <v>0</v>
      </c>
      <c r="O14" s="180">
        <f t="shared" si="4"/>
        <v>0</v>
      </c>
      <c r="P14" s="180">
        <v>0</v>
      </c>
      <c r="Q14" s="180">
        <f t="shared" si="5"/>
        <v>0</v>
      </c>
      <c r="R14" s="182"/>
      <c r="S14" s="182" t="s">
        <v>320</v>
      </c>
      <c r="T14" s="183" t="s">
        <v>219</v>
      </c>
      <c r="U14" s="158">
        <v>0</v>
      </c>
      <c r="V14" s="158">
        <f t="shared" si="6"/>
        <v>0</v>
      </c>
      <c r="W14" s="158"/>
      <c r="X14" s="158" t="s">
        <v>230</v>
      </c>
      <c r="Y14" s="158" t="s">
        <v>221</v>
      </c>
      <c r="Z14" s="148"/>
      <c r="AA14" s="148"/>
      <c r="AB14" s="148"/>
      <c r="AC14" s="148"/>
      <c r="AD14" s="148"/>
      <c r="AE14" s="148"/>
      <c r="AF14" s="148"/>
      <c r="AG14" s="148" t="s">
        <v>782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77">
        <v>7</v>
      </c>
      <c r="B15" s="178" t="s">
        <v>793</v>
      </c>
      <c r="C15" s="187" t="s">
        <v>941</v>
      </c>
      <c r="D15" s="179" t="s">
        <v>781</v>
      </c>
      <c r="E15" s="180">
        <v>2</v>
      </c>
      <c r="F15" s="181"/>
      <c r="G15" s="182">
        <f t="shared" si="0"/>
        <v>0</v>
      </c>
      <c r="H15" s="181"/>
      <c r="I15" s="182">
        <f t="shared" si="1"/>
        <v>0</v>
      </c>
      <c r="J15" s="181"/>
      <c r="K15" s="182">
        <f t="shared" si="2"/>
        <v>0</v>
      </c>
      <c r="L15" s="182">
        <v>21</v>
      </c>
      <c r="M15" s="182">
        <f t="shared" si="3"/>
        <v>0</v>
      </c>
      <c r="N15" s="180">
        <v>0</v>
      </c>
      <c r="O15" s="180">
        <f t="shared" si="4"/>
        <v>0</v>
      </c>
      <c r="P15" s="180">
        <v>0</v>
      </c>
      <c r="Q15" s="180">
        <f t="shared" si="5"/>
        <v>0</v>
      </c>
      <c r="R15" s="182"/>
      <c r="S15" s="182" t="s">
        <v>320</v>
      </c>
      <c r="T15" s="183" t="s">
        <v>219</v>
      </c>
      <c r="U15" s="158">
        <v>0</v>
      </c>
      <c r="V15" s="158">
        <f t="shared" si="6"/>
        <v>0</v>
      </c>
      <c r="W15" s="158"/>
      <c r="X15" s="158" t="s">
        <v>230</v>
      </c>
      <c r="Y15" s="158" t="s">
        <v>221</v>
      </c>
      <c r="Z15" s="148"/>
      <c r="AA15" s="148"/>
      <c r="AB15" s="148"/>
      <c r="AC15" s="148"/>
      <c r="AD15" s="148"/>
      <c r="AE15" s="148"/>
      <c r="AF15" s="148"/>
      <c r="AG15" s="148" t="s">
        <v>782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">
      <c r="A16" s="177">
        <v>8</v>
      </c>
      <c r="B16" s="178" t="s">
        <v>795</v>
      </c>
      <c r="C16" s="187" t="s">
        <v>942</v>
      </c>
      <c r="D16" s="179" t="s">
        <v>781</v>
      </c>
      <c r="E16" s="180">
        <v>3</v>
      </c>
      <c r="F16" s="181"/>
      <c r="G16" s="182">
        <f t="shared" si="0"/>
        <v>0</v>
      </c>
      <c r="H16" s="181"/>
      <c r="I16" s="182">
        <f t="shared" si="1"/>
        <v>0</v>
      </c>
      <c r="J16" s="181"/>
      <c r="K16" s="182">
        <f t="shared" si="2"/>
        <v>0</v>
      </c>
      <c r="L16" s="182">
        <v>21</v>
      </c>
      <c r="M16" s="182">
        <f t="shared" si="3"/>
        <v>0</v>
      </c>
      <c r="N16" s="180">
        <v>0</v>
      </c>
      <c r="O16" s="180">
        <f t="shared" si="4"/>
        <v>0</v>
      </c>
      <c r="P16" s="180">
        <v>0</v>
      </c>
      <c r="Q16" s="180">
        <f t="shared" si="5"/>
        <v>0</v>
      </c>
      <c r="R16" s="182"/>
      <c r="S16" s="182" t="s">
        <v>320</v>
      </c>
      <c r="T16" s="183" t="s">
        <v>219</v>
      </c>
      <c r="U16" s="158">
        <v>0</v>
      </c>
      <c r="V16" s="158">
        <f t="shared" si="6"/>
        <v>0</v>
      </c>
      <c r="W16" s="158"/>
      <c r="X16" s="158" t="s">
        <v>230</v>
      </c>
      <c r="Y16" s="158" t="s">
        <v>221</v>
      </c>
      <c r="Z16" s="148"/>
      <c r="AA16" s="148"/>
      <c r="AB16" s="148"/>
      <c r="AC16" s="148"/>
      <c r="AD16" s="148"/>
      <c r="AE16" s="148"/>
      <c r="AF16" s="148"/>
      <c r="AG16" s="148" t="s">
        <v>782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">
      <c r="A17" s="177">
        <v>9</v>
      </c>
      <c r="B17" s="178" t="s">
        <v>797</v>
      </c>
      <c r="C17" s="187" t="s">
        <v>943</v>
      </c>
      <c r="D17" s="179" t="s">
        <v>781</v>
      </c>
      <c r="E17" s="180">
        <v>1</v>
      </c>
      <c r="F17" s="181"/>
      <c r="G17" s="182">
        <f t="shared" si="0"/>
        <v>0</v>
      </c>
      <c r="H17" s="181"/>
      <c r="I17" s="182">
        <f t="shared" si="1"/>
        <v>0</v>
      </c>
      <c r="J17" s="181"/>
      <c r="K17" s="182">
        <f t="shared" si="2"/>
        <v>0</v>
      </c>
      <c r="L17" s="182">
        <v>21</v>
      </c>
      <c r="M17" s="182">
        <f t="shared" si="3"/>
        <v>0</v>
      </c>
      <c r="N17" s="180">
        <v>0</v>
      </c>
      <c r="O17" s="180">
        <f t="shared" si="4"/>
        <v>0</v>
      </c>
      <c r="P17" s="180">
        <v>0</v>
      </c>
      <c r="Q17" s="180">
        <f t="shared" si="5"/>
        <v>0</v>
      </c>
      <c r="R17" s="182"/>
      <c r="S17" s="182" t="s">
        <v>320</v>
      </c>
      <c r="T17" s="183" t="s">
        <v>219</v>
      </c>
      <c r="U17" s="158">
        <v>0</v>
      </c>
      <c r="V17" s="158">
        <f t="shared" si="6"/>
        <v>0</v>
      </c>
      <c r="W17" s="158"/>
      <c r="X17" s="158" t="s">
        <v>230</v>
      </c>
      <c r="Y17" s="158" t="s">
        <v>221</v>
      </c>
      <c r="Z17" s="148"/>
      <c r="AA17" s="148"/>
      <c r="AB17" s="148"/>
      <c r="AC17" s="148"/>
      <c r="AD17" s="148"/>
      <c r="AE17" s="148"/>
      <c r="AF17" s="148"/>
      <c r="AG17" s="148" t="s">
        <v>782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">
      <c r="A18" s="177">
        <v>10</v>
      </c>
      <c r="B18" s="178" t="s">
        <v>799</v>
      </c>
      <c r="C18" s="187" t="s">
        <v>944</v>
      </c>
      <c r="D18" s="179" t="s">
        <v>781</v>
      </c>
      <c r="E18" s="180">
        <v>1</v>
      </c>
      <c r="F18" s="181"/>
      <c r="G18" s="182">
        <f t="shared" si="0"/>
        <v>0</v>
      </c>
      <c r="H18" s="181"/>
      <c r="I18" s="182">
        <f t="shared" si="1"/>
        <v>0</v>
      </c>
      <c r="J18" s="181"/>
      <c r="K18" s="182">
        <f t="shared" si="2"/>
        <v>0</v>
      </c>
      <c r="L18" s="182">
        <v>21</v>
      </c>
      <c r="M18" s="182">
        <f t="shared" si="3"/>
        <v>0</v>
      </c>
      <c r="N18" s="180">
        <v>0</v>
      </c>
      <c r="O18" s="180">
        <f t="shared" si="4"/>
        <v>0</v>
      </c>
      <c r="P18" s="180">
        <v>0</v>
      </c>
      <c r="Q18" s="180">
        <f t="shared" si="5"/>
        <v>0</v>
      </c>
      <c r="R18" s="182"/>
      <c r="S18" s="182" t="s">
        <v>320</v>
      </c>
      <c r="T18" s="183" t="s">
        <v>219</v>
      </c>
      <c r="U18" s="158">
        <v>0</v>
      </c>
      <c r="V18" s="158">
        <f t="shared" si="6"/>
        <v>0</v>
      </c>
      <c r="W18" s="158"/>
      <c r="X18" s="158" t="s">
        <v>230</v>
      </c>
      <c r="Y18" s="158" t="s">
        <v>221</v>
      </c>
      <c r="Z18" s="148"/>
      <c r="AA18" s="148"/>
      <c r="AB18" s="148"/>
      <c r="AC18" s="148"/>
      <c r="AD18" s="148"/>
      <c r="AE18" s="148"/>
      <c r="AF18" s="148"/>
      <c r="AG18" s="148" t="s">
        <v>782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">
      <c r="A19" s="177">
        <v>11</v>
      </c>
      <c r="B19" s="178" t="s">
        <v>801</v>
      </c>
      <c r="C19" s="187" t="s">
        <v>945</v>
      </c>
      <c r="D19" s="179" t="s">
        <v>781</v>
      </c>
      <c r="E19" s="180">
        <v>1</v>
      </c>
      <c r="F19" s="181"/>
      <c r="G19" s="182">
        <f t="shared" si="0"/>
        <v>0</v>
      </c>
      <c r="H19" s="181"/>
      <c r="I19" s="182">
        <f t="shared" si="1"/>
        <v>0</v>
      </c>
      <c r="J19" s="181"/>
      <c r="K19" s="182">
        <f t="shared" si="2"/>
        <v>0</v>
      </c>
      <c r="L19" s="182">
        <v>21</v>
      </c>
      <c r="M19" s="182">
        <f t="shared" si="3"/>
        <v>0</v>
      </c>
      <c r="N19" s="180">
        <v>0</v>
      </c>
      <c r="O19" s="180">
        <f t="shared" si="4"/>
        <v>0</v>
      </c>
      <c r="P19" s="180">
        <v>0</v>
      </c>
      <c r="Q19" s="180">
        <f t="shared" si="5"/>
        <v>0</v>
      </c>
      <c r="R19" s="182"/>
      <c r="S19" s="182" t="s">
        <v>320</v>
      </c>
      <c r="T19" s="183" t="s">
        <v>219</v>
      </c>
      <c r="U19" s="158">
        <v>0</v>
      </c>
      <c r="V19" s="158">
        <f t="shared" si="6"/>
        <v>0</v>
      </c>
      <c r="W19" s="158"/>
      <c r="X19" s="158" t="s">
        <v>230</v>
      </c>
      <c r="Y19" s="158" t="s">
        <v>221</v>
      </c>
      <c r="Z19" s="148"/>
      <c r="AA19" s="148"/>
      <c r="AB19" s="148"/>
      <c r="AC19" s="148"/>
      <c r="AD19" s="148"/>
      <c r="AE19" s="148"/>
      <c r="AF19" s="148"/>
      <c r="AG19" s="148" t="s">
        <v>782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">
      <c r="A20" s="177">
        <v>12</v>
      </c>
      <c r="B20" s="178" t="s">
        <v>803</v>
      </c>
      <c r="C20" s="187" t="s">
        <v>946</v>
      </c>
      <c r="D20" s="179" t="s">
        <v>781</v>
      </c>
      <c r="E20" s="180">
        <v>1</v>
      </c>
      <c r="F20" s="181"/>
      <c r="G20" s="182">
        <f t="shared" si="0"/>
        <v>0</v>
      </c>
      <c r="H20" s="181"/>
      <c r="I20" s="182">
        <f t="shared" si="1"/>
        <v>0</v>
      </c>
      <c r="J20" s="181"/>
      <c r="K20" s="182">
        <f t="shared" si="2"/>
        <v>0</v>
      </c>
      <c r="L20" s="182">
        <v>21</v>
      </c>
      <c r="M20" s="182">
        <f t="shared" si="3"/>
        <v>0</v>
      </c>
      <c r="N20" s="180">
        <v>0</v>
      </c>
      <c r="O20" s="180">
        <f t="shared" si="4"/>
        <v>0</v>
      </c>
      <c r="P20" s="180">
        <v>0</v>
      </c>
      <c r="Q20" s="180">
        <f t="shared" si="5"/>
        <v>0</v>
      </c>
      <c r="R20" s="182"/>
      <c r="S20" s="182" t="s">
        <v>320</v>
      </c>
      <c r="T20" s="183" t="s">
        <v>219</v>
      </c>
      <c r="U20" s="158">
        <v>0</v>
      </c>
      <c r="V20" s="158">
        <f t="shared" si="6"/>
        <v>0</v>
      </c>
      <c r="W20" s="158"/>
      <c r="X20" s="158" t="s">
        <v>230</v>
      </c>
      <c r="Y20" s="158" t="s">
        <v>221</v>
      </c>
      <c r="Z20" s="148"/>
      <c r="AA20" s="148"/>
      <c r="AB20" s="148"/>
      <c r="AC20" s="148"/>
      <c r="AD20" s="148"/>
      <c r="AE20" s="148"/>
      <c r="AF20" s="148"/>
      <c r="AG20" s="148" t="s">
        <v>782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">
      <c r="A21" s="177">
        <v>13</v>
      </c>
      <c r="B21" s="178" t="s">
        <v>805</v>
      </c>
      <c r="C21" s="187" t="s">
        <v>947</v>
      </c>
      <c r="D21" s="179" t="s">
        <v>781</v>
      </c>
      <c r="E21" s="180">
        <v>1</v>
      </c>
      <c r="F21" s="181"/>
      <c r="G21" s="182">
        <f t="shared" si="0"/>
        <v>0</v>
      </c>
      <c r="H21" s="181"/>
      <c r="I21" s="182">
        <f t="shared" si="1"/>
        <v>0</v>
      </c>
      <c r="J21" s="181"/>
      <c r="K21" s="182">
        <f t="shared" si="2"/>
        <v>0</v>
      </c>
      <c r="L21" s="182">
        <v>21</v>
      </c>
      <c r="M21" s="182">
        <f t="shared" si="3"/>
        <v>0</v>
      </c>
      <c r="N21" s="180">
        <v>0</v>
      </c>
      <c r="O21" s="180">
        <f t="shared" si="4"/>
        <v>0</v>
      </c>
      <c r="P21" s="180">
        <v>0</v>
      </c>
      <c r="Q21" s="180">
        <f t="shared" si="5"/>
        <v>0</v>
      </c>
      <c r="R21" s="182"/>
      <c r="S21" s="182" t="s">
        <v>320</v>
      </c>
      <c r="T21" s="183" t="s">
        <v>219</v>
      </c>
      <c r="U21" s="158">
        <v>0</v>
      </c>
      <c r="V21" s="158">
        <f t="shared" si="6"/>
        <v>0</v>
      </c>
      <c r="W21" s="158"/>
      <c r="X21" s="158" t="s">
        <v>230</v>
      </c>
      <c r="Y21" s="158" t="s">
        <v>221</v>
      </c>
      <c r="Z21" s="148"/>
      <c r="AA21" s="148"/>
      <c r="AB21" s="148"/>
      <c r="AC21" s="148"/>
      <c r="AD21" s="148"/>
      <c r="AE21" s="148"/>
      <c r="AF21" s="148"/>
      <c r="AG21" s="148" t="s">
        <v>782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">
      <c r="A22" s="177">
        <v>14</v>
      </c>
      <c r="B22" s="178" t="s">
        <v>807</v>
      </c>
      <c r="C22" s="187" t="s">
        <v>948</v>
      </c>
      <c r="D22" s="179" t="s">
        <v>781</v>
      </c>
      <c r="E22" s="180">
        <v>2</v>
      </c>
      <c r="F22" s="181"/>
      <c r="G22" s="182">
        <f t="shared" si="0"/>
        <v>0</v>
      </c>
      <c r="H22" s="181"/>
      <c r="I22" s="182">
        <f t="shared" si="1"/>
        <v>0</v>
      </c>
      <c r="J22" s="181"/>
      <c r="K22" s="182">
        <f t="shared" si="2"/>
        <v>0</v>
      </c>
      <c r="L22" s="182">
        <v>21</v>
      </c>
      <c r="M22" s="182">
        <f t="shared" si="3"/>
        <v>0</v>
      </c>
      <c r="N22" s="180">
        <v>0</v>
      </c>
      <c r="O22" s="180">
        <f t="shared" si="4"/>
        <v>0</v>
      </c>
      <c r="P22" s="180">
        <v>0</v>
      </c>
      <c r="Q22" s="180">
        <f t="shared" si="5"/>
        <v>0</v>
      </c>
      <c r="R22" s="182"/>
      <c r="S22" s="182" t="s">
        <v>320</v>
      </c>
      <c r="T22" s="183" t="s">
        <v>219</v>
      </c>
      <c r="U22" s="158">
        <v>0</v>
      </c>
      <c r="V22" s="158">
        <f t="shared" si="6"/>
        <v>0</v>
      </c>
      <c r="W22" s="158"/>
      <c r="X22" s="158" t="s">
        <v>230</v>
      </c>
      <c r="Y22" s="158" t="s">
        <v>221</v>
      </c>
      <c r="Z22" s="148"/>
      <c r="AA22" s="148"/>
      <c r="AB22" s="148"/>
      <c r="AC22" s="148"/>
      <c r="AD22" s="148"/>
      <c r="AE22" s="148"/>
      <c r="AF22" s="148"/>
      <c r="AG22" s="148" t="s">
        <v>782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">
      <c r="A23" s="177">
        <v>15</v>
      </c>
      <c r="B23" s="178" t="s">
        <v>809</v>
      </c>
      <c r="C23" s="187" t="s">
        <v>889</v>
      </c>
      <c r="D23" s="179" t="s">
        <v>781</v>
      </c>
      <c r="E23" s="180">
        <v>29</v>
      </c>
      <c r="F23" s="181"/>
      <c r="G23" s="182">
        <f t="shared" si="0"/>
        <v>0</v>
      </c>
      <c r="H23" s="181"/>
      <c r="I23" s="182">
        <f t="shared" si="1"/>
        <v>0</v>
      </c>
      <c r="J23" s="181"/>
      <c r="K23" s="182">
        <f t="shared" si="2"/>
        <v>0</v>
      </c>
      <c r="L23" s="182">
        <v>21</v>
      </c>
      <c r="M23" s="182">
        <f t="shared" si="3"/>
        <v>0</v>
      </c>
      <c r="N23" s="180">
        <v>0</v>
      </c>
      <c r="O23" s="180">
        <f t="shared" si="4"/>
        <v>0</v>
      </c>
      <c r="P23" s="180">
        <v>0</v>
      </c>
      <c r="Q23" s="180">
        <f t="shared" si="5"/>
        <v>0</v>
      </c>
      <c r="R23" s="182"/>
      <c r="S23" s="182" t="s">
        <v>320</v>
      </c>
      <c r="T23" s="183" t="s">
        <v>219</v>
      </c>
      <c r="U23" s="158">
        <v>0</v>
      </c>
      <c r="V23" s="158">
        <f t="shared" si="6"/>
        <v>0</v>
      </c>
      <c r="W23" s="158"/>
      <c r="X23" s="158" t="s">
        <v>230</v>
      </c>
      <c r="Y23" s="158" t="s">
        <v>221</v>
      </c>
      <c r="Z23" s="148"/>
      <c r="AA23" s="148"/>
      <c r="AB23" s="148"/>
      <c r="AC23" s="148"/>
      <c r="AD23" s="148"/>
      <c r="AE23" s="148"/>
      <c r="AF23" s="148"/>
      <c r="AG23" s="148" t="s">
        <v>782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">
      <c r="A24" s="177">
        <v>16</v>
      </c>
      <c r="B24" s="178" t="s">
        <v>811</v>
      </c>
      <c r="C24" s="187" t="s">
        <v>893</v>
      </c>
      <c r="D24" s="179" t="s">
        <v>276</v>
      </c>
      <c r="E24" s="180">
        <v>110</v>
      </c>
      <c r="F24" s="181"/>
      <c r="G24" s="182">
        <f t="shared" si="0"/>
        <v>0</v>
      </c>
      <c r="H24" s="181"/>
      <c r="I24" s="182">
        <f t="shared" si="1"/>
        <v>0</v>
      </c>
      <c r="J24" s="181"/>
      <c r="K24" s="182">
        <f t="shared" si="2"/>
        <v>0</v>
      </c>
      <c r="L24" s="182">
        <v>21</v>
      </c>
      <c r="M24" s="182">
        <f t="shared" si="3"/>
        <v>0</v>
      </c>
      <c r="N24" s="180">
        <v>0</v>
      </c>
      <c r="O24" s="180">
        <f t="shared" si="4"/>
        <v>0</v>
      </c>
      <c r="P24" s="180">
        <v>0</v>
      </c>
      <c r="Q24" s="180">
        <f t="shared" si="5"/>
        <v>0</v>
      </c>
      <c r="R24" s="182"/>
      <c r="S24" s="182" t="s">
        <v>320</v>
      </c>
      <c r="T24" s="183" t="s">
        <v>219</v>
      </c>
      <c r="U24" s="158">
        <v>0</v>
      </c>
      <c r="V24" s="158">
        <f t="shared" si="6"/>
        <v>0</v>
      </c>
      <c r="W24" s="158"/>
      <c r="X24" s="158" t="s">
        <v>230</v>
      </c>
      <c r="Y24" s="158" t="s">
        <v>221</v>
      </c>
      <c r="Z24" s="148"/>
      <c r="AA24" s="148"/>
      <c r="AB24" s="148"/>
      <c r="AC24" s="148"/>
      <c r="AD24" s="148"/>
      <c r="AE24" s="148"/>
      <c r="AF24" s="148"/>
      <c r="AG24" s="148" t="s">
        <v>782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 x14ac:dyDescent="0.2">
      <c r="A25" s="177">
        <v>17</v>
      </c>
      <c r="B25" s="178" t="s">
        <v>813</v>
      </c>
      <c r="C25" s="187" t="s">
        <v>895</v>
      </c>
      <c r="D25" s="179" t="s">
        <v>276</v>
      </c>
      <c r="E25" s="180">
        <v>160</v>
      </c>
      <c r="F25" s="181"/>
      <c r="G25" s="182">
        <f t="shared" si="0"/>
        <v>0</v>
      </c>
      <c r="H25" s="181"/>
      <c r="I25" s="182">
        <f t="shared" si="1"/>
        <v>0</v>
      </c>
      <c r="J25" s="181"/>
      <c r="K25" s="182">
        <f t="shared" si="2"/>
        <v>0</v>
      </c>
      <c r="L25" s="182">
        <v>21</v>
      </c>
      <c r="M25" s="182">
        <f t="shared" si="3"/>
        <v>0</v>
      </c>
      <c r="N25" s="180">
        <v>0</v>
      </c>
      <c r="O25" s="180">
        <f t="shared" si="4"/>
        <v>0</v>
      </c>
      <c r="P25" s="180">
        <v>0</v>
      </c>
      <c r="Q25" s="180">
        <f t="shared" si="5"/>
        <v>0</v>
      </c>
      <c r="R25" s="182"/>
      <c r="S25" s="182" t="s">
        <v>320</v>
      </c>
      <c r="T25" s="183" t="s">
        <v>219</v>
      </c>
      <c r="U25" s="158">
        <v>0</v>
      </c>
      <c r="V25" s="158">
        <f t="shared" si="6"/>
        <v>0</v>
      </c>
      <c r="W25" s="158"/>
      <c r="X25" s="158" t="s">
        <v>230</v>
      </c>
      <c r="Y25" s="158" t="s">
        <v>221</v>
      </c>
      <c r="Z25" s="148"/>
      <c r="AA25" s="148"/>
      <c r="AB25" s="148"/>
      <c r="AC25" s="148"/>
      <c r="AD25" s="148"/>
      <c r="AE25" s="148"/>
      <c r="AF25" s="148"/>
      <c r="AG25" s="148" t="s">
        <v>782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77">
        <v>18</v>
      </c>
      <c r="B26" s="178" t="s">
        <v>815</v>
      </c>
      <c r="C26" s="187" t="s">
        <v>897</v>
      </c>
      <c r="D26" s="179" t="s">
        <v>781</v>
      </c>
      <c r="E26" s="180">
        <v>29</v>
      </c>
      <c r="F26" s="181"/>
      <c r="G26" s="182">
        <f t="shared" si="0"/>
        <v>0</v>
      </c>
      <c r="H26" s="181"/>
      <c r="I26" s="182">
        <f t="shared" si="1"/>
        <v>0</v>
      </c>
      <c r="J26" s="181"/>
      <c r="K26" s="182">
        <f t="shared" si="2"/>
        <v>0</v>
      </c>
      <c r="L26" s="182">
        <v>21</v>
      </c>
      <c r="M26" s="182">
        <f t="shared" si="3"/>
        <v>0</v>
      </c>
      <c r="N26" s="180">
        <v>0</v>
      </c>
      <c r="O26" s="180">
        <f t="shared" si="4"/>
        <v>0</v>
      </c>
      <c r="P26" s="180">
        <v>0</v>
      </c>
      <c r="Q26" s="180">
        <f t="shared" si="5"/>
        <v>0</v>
      </c>
      <c r="R26" s="182"/>
      <c r="S26" s="182" t="s">
        <v>320</v>
      </c>
      <c r="T26" s="183" t="s">
        <v>219</v>
      </c>
      <c r="U26" s="158">
        <v>0</v>
      </c>
      <c r="V26" s="158">
        <f t="shared" si="6"/>
        <v>0</v>
      </c>
      <c r="W26" s="158"/>
      <c r="X26" s="158" t="s">
        <v>230</v>
      </c>
      <c r="Y26" s="158" t="s">
        <v>221</v>
      </c>
      <c r="Z26" s="148"/>
      <c r="AA26" s="148"/>
      <c r="AB26" s="148"/>
      <c r="AC26" s="148"/>
      <c r="AD26" s="148"/>
      <c r="AE26" s="148"/>
      <c r="AF26" s="148"/>
      <c r="AG26" s="148" t="s">
        <v>782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">
      <c r="A27" s="177">
        <v>19</v>
      </c>
      <c r="B27" s="178" t="s">
        <v>817</v>
      </c>
      <c r="C27" s="187" t="s">
        <v>899</v>
      </c>
      <c r="D27" s="179" t="s">
        <v>276</v>
      </c>
      <c r="E27" s="180">
        <v>710</v>
      </c>
      <c r="F27" s="181"/>
      <c r="G27" s="182">
        <f t="shared" si="0"/>
        <v>0</v>
      </c>
      <c r="H27" s="181"/>
      <c r="I27" s="182">
        <f t="shared" si="1"/>
        <v>0</v>
      </c>
      <c r="J27" s="181"/>
      <c r="K27" s="182">
        <f t="shared" si="2"/>
        <v>0</v>
      </c>
      <c r="L27" s="182">
        <v>21</v>
      </c>
      <c r="M27" s="182">
        <f t="shared" si="3"/>
        <v>0</v>
      </c>
      <c r="N27" s="180">
        <v>0</v>
      </c>
      <c r="O27" s="180">
        <f t="shared" si="4"/>
        <v>0</v>
      </c>
      <c r="P27" s="180">
        <v>0</v>
      </c>
      <c r="Q27" s="180">
        <f t="shared" si="5"/>
        <v>0</v>
      </c>
      <c r="R27" s="182"/>
      <c r="S27" s="182" t="s">
        <v>320</v>
      </c>
      <c r="T27" s="183" t="s">
        <v>219</v>
      </c>
      <c r="U27" s="158">
        <v>0</v>
      </c>
      <c r="V27" s="158">
        <f t="shared" si="6"/>
        <v>0</v>
      </c>
      <c r="W27" s="158"/>
      <c r="X27" s="158" t="s">
        <v>230</v>
      </c>
      <c r="Y27" s="158" t="s">
        <v>221</v>
      </c>
      <c r="Z27" s="148"/>
      <c r="AA27" s="148"/>
      <c r="AB27" s="148"/>
      <c r="AC27" s="148"/>
      <c r="AD27" s="148"/>
      <c r="AE27" s="148"/>
      <c r="AF27" s="148"/>
      <c r="AG27" s="148" t="s">
        <v>782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 x14ac:dyDescent="0.2">
      <c r="A28" s="177">
        <v>20</v>
      </c>
      <c r="B28" s="178" t="s">
        <v>819</v>
      </c>
      <c r="C28" s="187" t="s">
        <v>901</v>
      </c>
      <c r="D28" s="179" t="s">
        <v>276</v>
      </c>
      <c r="E28" s="180">
        <v>40</v>
      </c>
      <c r="F28" s="181"/>
      <c r="G28" s="182">
        <f t="shared" si="0"/>
        <v>0</v>
      </c>
      <c r="H28" s="181"/>
      <c r="I28" s="182">
        <f t="shared" si="1"/>
        <v>0</v>
      </c>
      <c r="J28" s="181"/>
      <c r="K28" s="182">
        <f t="shared" si="2"/>
        <v>0</v>
      </c>
      <c r="L28" s="182">
        <v>21</v>
      </c>
      <c r="M28" s="182">
        <f t="shared" si="3"/>
        <v>0</v>
      </c>
      <c r="N28" s="180">
        <v>0</v>
      </c>
      <c r="O28" s="180">
        <f t="shared" si="4"/>
        <v>0</v>
      </c>
      <c r="P28" s="180">
        <v>0</v>
      </c>
      <c r="Q28" s="180">
        <f t="shared" si="5"/>
        <v>0</v>
      </c>
      <c r="R28" s="182"/>
      <c r="S28" s="182" t="s">
        <v>320</v>
      </c>
      <c r="T28" s="183" t="s">
        <v>219</v>
      </c>
      <c r="U28" s="158">
        <v>0</v>
      </c>
      <c r="V28" s="158">
        <f t="shared" si="6"/>
        <v>0</v>
      </c>
      <c r="W28" s="158"/>
      <c r="X28" s="158" t="s">
        <v>230</v>
      </c>
      <c r="Y28" s="158" t="s">
        <v>221</v>
      </c>
      <c r="Z28" s="148"/>
      <c r="AA28" s="148"/>
      <c r="AB28" s="148"/>
      <c r="AC28" s="148"/>
      <c r="AD28" s="148"/>
      <c r="AE28" s="148"/>
      <c r="AF28" s="148"/>
      <c r="AG28" s="148" t="s">
        <v>782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 x14ac:dyDescent="0.2">
      <c r="A29" s="177">
        <v>21</v>
      </c>
      <c r="B29" s="178" t="s">
        <v>821</v>
      </c>
      <c r="C29" s="187" t="s">
        <v>903</v>
      </c>
      <c r="D29" s="179" t="s">
        <v>276</v>
      </c>
      <c r="E29" s="180">
        <v>2530</v>
      </c>
      <c r="F29" s="181"/>
      <c r="G29" s="182">
        <f t="shared" si="0"/>
        <v>0</v>
      </c>
      <c r="H29" s="181"/>
      <c r="I29" s="182">
        <f t="shared" si="1"/>
        <v>0</v>
      </c>
      <c r="J29" s="181"/>
      <c r="K29" s="182">
        <f t="shared" si="2"/>
        <v>0</v>
      </c>
      <c r="L29" s="182">
        <v>21</v>
      </c>
      <c r="M29" s="182">
        <f t="shared" si="3"/>
        <v>0</v>
      </c>
      <c r="N29" s="180">
        <v>0</v>
      </c>
      <c r="O29" s="180">
        <f t="shared" si="4"/>
        <v>0</v>
      </c>
      <c r="P29" s="180">
        <v>0</v>
      </c>
      <c r="Q29" s="180">
        <f t="shared" si="5"/>
        <v>0</v>
      </c>
      <c r="R29" s="182"/>
      <c r="S29" s="182" t="s">
        <v>320</v>
      </c>
      <c r="T29" s="183" t="s">
        <v>219</v>
      </c>
      <c r="U29" s="158">
        <v>0</v>
      </c>
      <c r="V29" s="158">
        <f t="shared" si="6"/>
        <v>0</v>
      </c>
      <c r="W29" s="158"/>
      <c r="X29" s="158" t="s">
        <v>230</v>
      </c>
      <c r="Y29" s="158" t="s">
        <v>221</v>
      </c>
      <c r="Z29" s="148"/>
      <c r="AA29" s="148"/>
      <c r="AB29" s="148"/>
      <c r="AC29" s="148"/>
      <c r="AD29" s="148"/>
      <c r="AE29" s="148"/>
      <c r="AF29" s="148"/>
      <c r="AG29" s="148" t="s">
        <v>782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 x14ac:dyDescent="0.2">
      <c r="A30" s="177">
        <v>22</v>
      </c>
      <c r="B30" s="178" t="s">
        <v>822</v>
      </c>
      <c r="C30" s="187" t="s">
        <v>949</v>
      </c>
      <c r="D30" s="179" t="s">
        <v>781</v>
      </c>
      <c r="E30" s="180">
        <v>54</v>
      </c>
      <c r="F30" s="181"/>
      <c r="G30" s="182">
        <f t="shared" si="0"/>
        <v>0</v>
      </c>
      <c r="H30" s="181"/>
      <c r="I30" s="182">
        <f t="shared" si="1"/>
        <v>0</v>
      </c>
      <c r="J30" s="181"/>
      <c r="K30" s="182">
        <f t="shared" si="2"/>
        <v>0</v>
      </c>
      <c r="L30" s="182">
        <v>21</v>
      </c>
      <c r="M30" s="182">
        <f t="shared" si="3"/>
        <v>0</v>
      </c>
      <c r="N30" s="180">
        <v>0</v>
      </c>
      <c r="O30" s="180">
        <f t="shared" si="4"/>
        <v>0</v>
      </c>
      <c r="P30" s="180">
        <v>0</v>
      </c>
      <c r="Q30" s="180">
        <f t="shared" si="5"/>
        <v>0</v>
      </c>
      <c r="R30" s="182"/>
      <c r="S30" s="182" t="s">
        <v>320</v>
      </c>
      <c r="T30" s="183" t="s">
        <v>219</v>
      </c>
      <c r="U30" s="158">
        <v>0</v>
      </c>
      <c r="V30" s="158">
        <f t="shared" si="6"/>
        <v>0</v>
      </c>
      <c r="W30" s="158"/>
      <c r="X30" s="158" t="s">
        <v>230</v>
      </c>
      <c r="Y30" s="158" t="s">
        <v>221</v>
      </c>
      <c r="Z30" s="148"/>
      <c r="AA30" s="148"/>
      <c r="AB30" s="148"/>
      <c r="AC30" s="148"/>
      <c r="AD30" s="148"/>
      <c r="AE30" s="148"/>
      <c r="AF30" s="148"/>
      <c r="AG30" s="148" t="s">
        <v>782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 x14ac:dyDescent="0.2">
      <c r="A31" s="177">
        <v>23</v>
      </c>
      <c r="B31" s="178" t="s">
        <v>823</v>
      </c>
      <c r="C31" s="187" t="s">
        <v>950</v>
      </c>
      <c r="D31" s="179" t="s">
        <v>781</v>
      </c>
      <c r="E31" s="180">
        <v>1</v>
      </c>
      <c r="F31" s="181"/>
      <c r="G31" s="182">
        <f t="shared" si="0"/>
        <v>0</v>
      </c>
      <c r="H31" s="181"/>
      <c r="I31" s="182">
        <f t="shared" si="1"/>
        <v>0</v>
      </c>
      <c r="J31" s="181"/>
      <c r="K31" s="182">
        <f t="shared" si="2"/>
        <v>0</v>
      </c>
      <c r="L31" s="182">
        <v>21</v>
      </c>
      <c r="M31" s="182">
        <f t="shared" si="3"/>
        <v>0</v>
      </c>
      <c r="N31" s="180">
        <v>0</v>
      </c>
      <c r="O31" s="180">
        <f t="shared" si="4"/>
        <v>0</v>
      </c>
      <c r="P31" s="180">
        <v>0</v>
      </c>
      <c r="Q31" s="180">
        <f t="shared" si="5"/>
        <v>0</v>
      </c>
      <c r="R31" s="182"/>
      <c r="S31" s="182" t="s">
        <v>320</v>
      </c>
      <c r="T31" s="183" t="s">
        <v>219</v>
      </c>
      <c r="U31" s="158">
        <v>0</v>
      </c>
      <c r="V31" s="158">
        <f t="shared" si="6"/>
        <v>0</v>
      </c>
      <c r="W31" s="158"/>
      <c r="X31" s="158" t="s">
        <v>230</v>
      </c>
      <c r="Y31" s="158" t="s">
        <v>221</v>
      </c>
      <c r="Z31" s="148"/>
      <c r="AA31" s="148"/>
      <c r="AB31" s="148"/>
      <c r="AC31" s="148"/>
      <c r="AD31" s="148"/>
      <c r="AE31" s="148"/>
      <c r="AF31" s="148"/>
      <c r="AG31" s="148" t="s">
        <v>782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 x14ac:dyDescent="0.2">
      <c r="A32" s="177">
        <v>24</v>
      </c>
      <c r="B32" s="178" t="s">
        <v>824</v>
      </c>
      <c r="C32" s="187" t="s">
        <v>951</v>
      </c>
      <c r="D32" s="179" t="s">
        <v>952</v>
      </c>
      <c r="E32" s="180">
        <v>54</v>
      </c>
      <c r="F32" s="181"/>
      <c r="G32" s="182">
        <f t="shared" si="0"/>
        <v>0</v>
      </c>
      <c r="H32" s="181"/>
      <c r="I32" s="182">
        <f t="shared" si="1"/>
        <v>0</v>
      </c>
      <c r="J32" s="181"/>
      <c r="K32" s="182">
        <f t="shared" si="2"/>
        <v>0</v>
      </c>
      <c r="L32" s="182">
        <v>21</v>
      </c>
      <c r="M32" s="182">
        <f t="shared" si="3"/>
        <v>0</v>
      </c>
      <c r="N32" s="180">
        <v>0</v>
      </c>
      <c r="O32" s="180">
        <f t="shared" si="4"/>
        <v>0</v>
      </c>
      <c r="P32" s="180">
        <v>0</v>
      </c>
      <c r="Q32" s="180">
        <f t="shared" si="5"/>
        <v>0</v>
      </c>
      <c r="R32" s="182"/>
      <c r="S32" s="182" t="s">
        <v>320</v>
      </c>
      <c r="T32" s="183" t="s">
        <v>219</v>
      </c>
      <c r="U32" s="158">
        <v>0</v>
      </c>
      <c r="V32" s="158">
        <f t="shared" si="6"/>
        <v>0</v>
      </c>
      <c r="W32" s="158"/>
      <c r="X32" s="158" t="s">
        <v>230</v>
      </c>
      <c r="Y32" s="158" t="s">
        <v>221</v>
      </c>
      <c r="Z32" s="148"/>
      <c r="AA32" s="148"/>
      <c r="AB32" s="148"/>
      <c r="AC32" s="148"/>
      <c r="AD32" s="148"/>
      <c r="AE32" s="148"/>
      <c r="AF32" s="148"/>
      <c r="AG32" s="148" t="s">
        <v>782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 x14ac:dyDescent="0.2">
      <c r="A33" s="177">
        <v>25</v>
      </c>
      <c r="B33" s="178" t="s">
        <v>826</v>
      </c>
      <c r="C33" s="187" t="s">
        <v>953</v>
      </c>
      <c r="D33" s="179" t="s">
        <v>916</v>
      </c>
      <c r="E33" s="180">
        <v>1</v>
      </c>
      <c r="F33" s="181"/>
      <c r="G33" s="182">
        <f t="shared" si="0"/>
        <v>0</v>
      </c>
      <c r="H33" s="181"/>
      <c r="I33" s="182">
        <f t="shared" si="1"/>
        <v>0</v>
      </c>
      <c r="J33" s="181"/>
      <c r="K33" s="182">
        <f t="shared" si="2"/>
        <v>0</v>
      </c>
      <c r="L33" s="182">
        <v>21</v>
      </c>
      <c r="M33" s="182">
        <f t="shared" si="3"/>
        <v>0</v>
      </c>
      <c r="N33" s="180">
        <v>0</v>
      </c>
      <c r="O33" s="180">
        <f t="shared" si="4"/>
        <v>0</v>
      </c>
      <c r="P33" s="180">
        <v>0</v>
      </c>
      <c r="Q33" s="180">
        <f t="shared" si="5"/>
        <v>0</v>
      </c>
      <c r="R33" s="182"/>
      <c r="S33" s="182" t="s">
        <v>320</v>
      </c>
      <c r="T33" s="183" t="s">
        <v>219</v>
      </c>
      <c r="U33" s="158">
        <v>0</v>
      </c>
      <c r="V33" s="158">
        <f t="shared" si="6"/>
        <v>0</v>
      </c>
      <c r="W33" s="158"/>
      <c r="X33" s="158" t="s">
        <v>230</v>
      </c>
      <c r="Y33" s="158" t="s">
        <v>221</v>
      </c>
      <c r="Z33" s="148"/>
      <c r="AA33" s="148"/>
      <c r="AB33" s="148"/>
      <c r="AC33" s="148"/>
      <c r="AD33" s="148"/>
      <c r="AE33" s="148"/>
      <c r="AF33" s="148"/>
      <c r="AG33" s="148" t="s">
        <v>782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">
      <c r="A34" s="177">
        <v>26</v>
      </c>
      <c r="B34" s="178" t="s">
        <v>828</v>
      </c>
      <c r="C34" s="187" t="s">
        <v>915</v>
      </c>
      <c r="D34" s="179" t="s">
        <v>916</v>
      </c>
      <c r="E34" s="180">
        <v>2</v>
      </c>
      <c r="F34" s="181"/>
      <c r="G34" s="182">
        <f t="shared" si="0"/>
        <v>0</v>
      </c>
      <c r="H34" s="181"/>
      <c r="I34" s="182">
        <f t="shared" si="1"/>
        <v>0</v>
      </c>
      <c r="J34" s="181"/>
      <c r="K34" s="182">
        <f t="shared" si="2"/>
        <v>0</v>
      </c>
      <c r="L34" s="182">
        <v>21</v>
      </c>
      <c r="M34" s="182">
        <f t="shared" si="3"/>
        <v>0</v>
      </c>
      <c r="N34" s="180">
        <v>0</v>
      </c>
      <c r="O34" s="180">
        <f t="shared" si="4"/>
        <v>0</v>
      </c>
      <c r="P34" s="180">
        <v>0</v>
      </c>
      <c r="Q34" s="180">
        <f t="shared" si="5"/>
        <v>0</v>
      </c>
      <c r="R34" s="182"/>
      <c r="S34" s="182" t="s">
        <v>320</v>
      </c>
      <c r="T34" s="183" t="s">
        <v>219</v>
      </c>
      <c r="U34" s="158">
        <v>0</v>
      </c>
      <c r="V34" s="158">
        <f t="shared" si="6"/>
        <v>0</v>
      </c>
      <c r="W34" s="158"/>
      <c r="X34" s="158" t="s">
        <v>230</v>
      </c>
      <c r="Y34" s="158" t="s">
        <v>221</v>
      </c>
      <c r="Z34" s="148"/>
      <c r="AA34" s="148"/>
      <c r="AB34" s="148"/>
      <c r="AC34" s="148"/>
      <c r="AD34" s="148"/>
      <c r="AE34" s="148"/>
      <c r="AF34" s="148"/>
      <c r="AG34" s="148" t="s">
        <v>782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 x14ac:dyDescent="0.2">
      <c r="A35" s="177">
        <v>27</v>
      </c>
      <c r="B35" s="178" t="s">
        <v>832</v>
      </c>
      <c r="C35" s="187" t="s">
        <v>920</v>
      </c>
      <c r="D35" s="179" t="s">
        <v>916</v>
      </c>
      <c r="E35" s="180">
        <v>2</v>
      </c>
      <c r="F35" s="181"/>
      <c r="G35" s="182">
        <f t="shared" si="0"/>
        <v>0</v>
      </c>
      <c r="H35" s="181"/>
      <c r="I35" s="182">
        <f t="shared" si="1"/>
        <v>0</v>
      </c>
      <c r="J35" s="181"/>
      <c r="K35" s="182">
        <f t="shared" si="2"/>
        <v>0</v>
      </c>
      <c r="L35" s="182">
        <v>21</v>
      </c>
      <c r="M35" s="182">
        <f t="shared" si="3"/>
        <v>0</v>
      </c>
      <c r="N35" s="180">
        <v>0</v>
      </c>
      <c r="O35" s="180">
        <f t="shared" si="4"/>
        <v>0</v>
      </c>
      <c r="P35" s="180">
        <v>0</v>
      </c>
      <c r="Q35" s="180">
        <f t="shared" si="5"/>
        <v>0</v>
      </c>
      <c r="R35" s="182"/>
      <c r="S35" s="182" t="s">
        <v>320</v>
      </c>
      <c r="T35" s="183" t="s">
        <v>219</v>
      </c>
      <c r="U35" s="158">
        <v>0</v>
      </c>
      <c r="V35" s="158">
        <f t="shared" si="6"/>
        <v>0</v>
      </c>
      <c r="W35" s="158"/>
      <c r="X35" s="158" t="s">
        <v>230</v>
      </c>
      <c r="Y35" s="158" t="s">
        <v>221</v>
      </c>
      <c r="Z35" s="148"/>
      <c r="AA35" s="148"/>
      <c r="AB35" s="148"/>
      <c r="AC35" s="148"/>
      <c r="AD35" s="148"/>
      <c r="AE35" s="148"/>
      <c r="AF35" s="148"/>
      <c r="AG35" s="148" t="s">
        <v>782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 x14ac:dyDescent="0.2">
      <c r="A36" s="177">
        <v>28</v>
      </c>
      <c r="B36" s="178" t="s">
        <v>834</v>
      </c>
      <c r="C36" s="187" t="s">
        <v>922</v>
      </c>
      <c r="D36" s="179" t="s">
        <v>916</v>
      </c>
      <c r="E36" s="180">
        <v>2</v>
      </c>
      <c r="F36" s="181"/>
      <c r="G36" s="182">
        <f t="shared" si="0"/>
        <v>0</v>
      </c>
      <c r="H36" s="181"/>
      <c r="I36" s="182">
        <f t="shared" si="1"/>
        <v>0</v>
      </c>
      <c r="J36" s="181"/>
      <c r="K36" s="182">
        <f t="shared" si="2"/>
        <v>0</v>
      </c>
      <c r="L36" s="182">
        <v>21</v>
      </c>
      <c r="M36" s="182">
        <f t="shared" si="3"/>
        <v>0</v>
      </c>
      <c r="N36" s="180">
        <v>0</v>
      </c>
      <c r="O36" s="180">
        <f t="shared" si="4"/>
        <v>0</v>
      </c>
      <c r="P36" s="180">
        <v>0</v>
      </c>
      <c r="Q36" s="180">
        <f t="shared" si="5"/>
        <v>0</v>
      </c>
      <c r="R36" s="182"/>
      <c r="S36" s="182" t="s">
        <v>320</v>
      </c>
      <c r="T36" s="183" t="s">
        <v>219</v>
      </c>
      <c r="U36" s="158">
        <v>0</v>
      </c>
      <c r="V36" s="158">
        <f t="shared" si="6"/>
        <v>0</v>
      </c>
      <c r="W36" s="158"/>
      <c r="X36" s="158" t="s">
        <v>230</v>
      </c>
      <c r="Y36" s="158" t="s">
        <v>221</v>
      </c>
      <c r="Z36" s="148"/>
      <c r="AA36" s="148"/>
      <c r="AB36" s="148"/>
      <c r="AC36" s="148"/>
      <c r="AD36" s="148"/>
      <c r="AE36" s="148"/>
      <c r="AF36" s="148"/>
      <c r="AG36" s="148" t="s">
        <v>782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x14ac:dyDescent="0.2">
      <c r="A37" s="162" t="s">
        <v>212</v>
      </c>
      <c r="B37" s="163" t="s">
        <v>100</v>
      </c>
      <c r="C37" s="184" t="s">
        <v>101</v>
      </c>
      <c r="D37" s="164"/>
      <c r="E37" s="165"/>
      <c r="F37" s="166"/>
      <c r="G37" s="166">
        <f>SUMIF(AG38:AG66,"&lt;&gt;NOR",G38:G66)</f>
        <v>0</v>
      </c>
      <c r="H37" s="166"/>
      <c r="I37" s="166">
        <f>SUM(I38:I66)</f>
        <v>0</v>
      </c>
      <c r="J37" s="166"/>
      <c r="K37" s="166">
        <f>SUM(K38:K66)</f>
        <v>0</v>
      </c>
      <c r="L37" s="166"/>
      <c r="M37" s="166">
        <f>SUM(M38:M66)</f>
        <v>0</v>
      </c>
      <c r="N37" s="165"/>
      <c r="O37" s="165">
        <f>SUM(O38:O66)</f>
        <v>0</v>
      </c>
      <c r="P37" s="165"/>
      <c r="Q37" s="165">
        <f>SUM(Q38:Q66)</f>
        <v>0</v>
      </c>
      <c r="R37" s="166"/>
      <c r="S37" s="166"/>
      <c r="T37" s="167"/>
      <c r="U37" s="161"/>
      <c r="V37" s="161">
        <f>SUM(V38:V66)</f>
        <v>0</v>
      </c>
      <c r="W37" s="161"/>
      <c r="X37" s="161"/>
      <c r="Y37" s="161"/>
      <c r="AG37" t="s">
        <v>213</v>
      </c>
    </row>
    <row r="38" spans="1:60" ht="22.5" outlineLevel="1" x14ac:dyDescent="0.2">
      <c r="A38" s="177">
        <v>29</v>
      </c>
      <c r="B38" s="178" t="s">
        <v>836</v>
      </c>
      <c r="C38" s="187" t="s">
        <v>954</v>
      </c>
      <c r="D38" s="179" t="s">
        <v>781</v>
      </c>
      <c r="E38" s="180">
        <v>1</v>
      </c>
      <c r="F38" s="181"/>
      <c r="G38" s="182">
        <f t="shared" ref="G38:G66" si="7">ROUND(E38*F38,2)</f>
        <v>0</v>
      </c>
      <c r="H38" s="181"/>
      <c r="I38" s="182">
        <f t="shared" ref="I38:I66" si="8">ROUND(E38*H38,2)</f>
        <v>0</v>
      </c>
      <c r="J38" s="181"/>
      <c r="K38" s="182">
        <f t="shared" ref="K38:K66" si="9">ROUND(E38*J38,2)</f>
        <v>0</v>
      </c>
      <c r="L38" s="182">
        <v>21</v>
      </c>
      <c r="M38" s="182">
        <f t="shared" ref="M38:M66" si="10">G38*(1+L38/100)</f>
        <v>0</v>
      </c>
      <c r="N38" s="180">
        <v>0</v>
      </c>
      <c r="O38" s="180">
        <f t="shared" ref="O38:O66" si="11">ROUND(E38*N38,2)</f>
        <v>0</v>
      </c>
      <c r="P38" s="180">
        <v>0</v>
      </c>
      <c r="Q38" s="180">
        <f t="shared" ref="Q38:Q66" si="12">ROUND(E38*P38,2)</f>
        <v>0</v>
      </c>
      <c r="R38" s="182"/>
      <c r="S38" s="182" t="s">
        <v>320</v>
      </c>
      <c r="T38" s="183" t="s">
        <v>219</v>
      </c>
      <c r="U38" s="158">
        <v>0</v>
      </c>
      <c r="V38" s="158">
        <f t="shared" ref="V38:V66" si="13">ROUND(E38*U38,2)</f>
        <v>0</v>
      </c>
      <c r="W38" s="158"/>
      <c r="X38" s="158" t="s">
        <v>230</v>
      </c>
      <c r="Y38" s="158" t="s">
        <v>221</v>
      </c>
      <c r="Z38" s="148"/>
      <c r="AA38" s="148"/>
      <c r="AB38" s="148"/>
      <c r="AC38" s="148"/>
      <c r="AD38" s="148"/>
      <c r="AE38" s="148"/>
      <c r="AF38" s="148"/>
      <c r="AG38" s="148" t="s">
        <v>782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 x14ac:dyDescent="0.2">
      <c r="A39" s="177">
        <v>30</v>
      </c>
      <c r="B39" s="178" t="s">
        <v>838</v>
      </c>
      <c r="C39" s="187" t="s">
        <v>955</v>
      </c>
      <c r="D39" s="179" t="s">
        <v>781</v>
      </c>
      <c r="E39" s="180">
        <v>1</v>
      </c>
      <c r="F39" s="181"/>
      <c r="G39" s="182">
        <f t="shared" si="7"/>
        <v>0</v>
      </c>
      <c r="H39" s="181"/>
      <c r="I39" s="182">
        <f t="shared" si="8"/>
        <v>0</v>
      </c>
      <c r="J39" s="181"/>
      <c r="K39" s="182">
        <f t="shared" si="9"/>
        <v>0</v>
      </c>
      <c r="L39" s="182">
        <v>21</v>
      </c>
      <c r="M39" s="182">
        <f t="shared" si="10"/>
        <v>0</v>
      </c>
      <c r="N39" s="180">
        <v>0</v>
      </c>
      <c r="O39" s="180">
        <f t="shared" si="11"/>
        <v>0</v>
      </c>
      <c r="P39" s="180">
        <v>0</v>
      </c>
      <c r="Q39" s="180">
        <f t="shared" si="12"/>
        <v>0</v>
      </c>
      <c r="R39" s="182"/>
      <c r="S39" s="182" t="s">
        <v>320</v>
      </c>
      <c r="T39" s="183" t="s">
        <v>219</v>
      </c>
      <c r="U39" s="158">
        <v>0</v>
      </c>
      <c r="V39" s="158">
        <f t="shared" si="13"/>
        <v>0</v>
      </c>
      <c r="W39" s="158"/>
      <c r="X39" s="158" t="s">
        <v>230</v>
      </c>
      <c r="Y39" s="158" t="s">
        <v>221</v>
      </c>
      <c r="Z39" s="148"/>
      <c r="AA39" s="148"/>
      <c r="AB39" s="148"/>
      <c r="AC39" s="148"/>
      <c r="AD39" s="148"/>
      <c r="AE39" s="148"/>
      <c r="AF39" s="148"/>
      <c r="AG39" s="148" t="s">
        <v>782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 x14ac:dyDescent="0.2">
      <c r="A40" s="177">
        <v>31</v>
      </c>
      <c r="B40" s="178" t="s">
        <v>840</v>
      </c>
      <c r="C40" s="187" t="s">
        <v>956</v>
      </c>
      <c r="D40" s="179" t="s">
        <v>781</v>
      </c>
      <c r="E40" s="180">
        <v>10</v>
      </c>
      <c r="F40" s="181"/>
      <c r="G40" s="182">
        <f t="shared" si="7"/>
        <v>0</v>
      </c>
      <c r="H40" s="181"/>
      <c r="I40" s="182">
        <f t="shared" si="8"/>
        <v>0</v>
      </c>
      <c r="J40" s="181"/>
      <c r="K40" s="182">
        <f t="shared" si="9"/>
        <v>0</v>
      </c>
      <c r="L40" s="182">
        <v>21</v>
      </c>
      <c r="M40" s="182">
        <f t="shared" si="10"/>
        <v>0</v>
      </c>
      <c r="N40" s="180">
        <v>0</v>
      </c>
      <c r="O40" s="180">
        <f t="shared" si="11"/>
        <v>0</v>
      </c>
      <c r="P40" s="180">
        <v>0</v>
      </c>
      <c r="Q40" s="180">
        <f t="shared" si="12"/>
        <v>0</v>
      </c>
      <c r="R40" s="182"/>
      <c r="S40" s="182" t="s">
        <v>320</v>
      </c>
      <c r="T40" s="183" t="s">
        <v>219</v>
      </c>
      <c r="U40" s="158">
        <v>0</v>
      </c>
      <c r="V40" s="158">
        <f t="shared" si="13"/>
        <v>0</v>
      </c>
      <c r="W40" s="158"/>
      <c r="X40" s="158" t="s">
        <v>230</v>
      </c>
      <c r="Y40" s="158" t="s">
        <v>221</v>
      </c>
      <c r="Z40" s="148"/>
      <c r="AA40" s="148"/>
      <c r="AB40" s="148"/>
      <c r="AC40" s="148"/>
      <c r="AD40" s="148"/>
      <c r="AE40" s="148"/>
      <c r="AF40" s="148"/>
      <c r="AG40" s="148" t="s">
        <v>782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 x14ac:dyDescent="0.2">
      <c r="A41" s="177">
        <v>32</v>
      </c>
      <c r="B41" s="178" t="s">
        <v>842</v>
      </c>
      <c r="C41" s="187" t="s">
        <v>957</v>
      </c>
      <c r="D41" s="179" t="s">
        <v>781</v>
      </c>
      <c r="E41" s="180">
        <v>5</v>
      </c>
      <c r="F41" s="181"/>
      <c r="G41" s="182">
        <f t="shared" si="7"/>
        <v>0</v>
      </c>
      <c r="H41" s="181"/>
      <c r="I41" s="182">
        <f t="shared" si="8"/>
        <v>0</v>
      </c>
      <c r="J41" s="181"/>
      <c r="K41" s="182">
        <f t="shared" si="9"/>
        <v>0</v>
      </c>
      <c r="L41" s="182">
        <v>21</v>
      </c>
      <c r="M41" s="182">
        <f t="shared" si="10"/>
        <v>0</v>
      </c>
      <c r="N41" s="180">
        <v>0</v>
      </c>
      <c r="O41" s="180">
        <f t="shared" si="11"/>
        <v>0</v>
      </c>
      <c r="P41" s="180">
        <v>0</v>
      </c>
      <c r="Q41" s="180">
        <f t="shared" si="12"/>
        <v>0</v>
      </c>
      <c r="R41" s="182"/>
      <c r="S41" s="182" t="s">
        <v>320</v>
      </c>
      <c r="T41" s="183" t="s">
        <v>219</v>
      </c>
      <c r="U41" s="158">
        <v>0</v>
      </c>
      <c r="V41" s="158">
        <f t="shared" si="13"/>
        <v>0</v>
      </c>
      <c r="W41" s="158"/>
      <c r="X41" s="158" t="s">
        <v>230</v>
      </c>
      <c r="Y41" s="158" t="s">
        <v>221</v>
      </c>
      <c r="Z41" s="148"/>
      <c r="AA41" s="148"/>
      <c r="AB41" s="148"/>
      <c r="AC41" s="148"/>
      <c r="AD41" s="148"/>
      <c r="AE41" s="148"/>
      <c r="AF41" s="148"/>
      <c r="AG41" s="148" t="s">
        <v>782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 x14ac:dyDescent="0.2">
      <c r="A42" s="177">
        <v>33</v>
      </c>
      <c r="B42" s="178" t="s">
        <v>844</v>
      </c>
      <c r="C42" s="187" t="s">
        <v>958</v>
      </c>
      <c r="D42" s="179" t="s">
        <v>781</v>
      </c>
      <c r="E42" s="180">
        <v>1</v>
      </c>
      <c r="F42" s="181"/>
      <c r="G42" s="182">
        <f t="shared" si="7"/>
        <v>0</v>
      </c>
      <c r="H42" s="181"/>
      <c r="I42" s="182">
        <f t="shared" si="8"/>
        <v>0</v>
      </c>
      <c r="J42" s="181"/>
      <c r="K42" s="182">
        <f t="shared" si="9"/>
        <v>0</v>
      </c>
      <c r="L42" s="182">
        <v>21</v>
      </c>
      <c r="M42" s="182">
        <f t="shared" si="10"/>
        <v>0</v>
      </c>
      <c r="N42" s="180">
        <v>0</v>
      </c>
      <c r="O42" s="180">
        <f t="shared" si="11"/>
        <v>0</v>
      </c>
      <c r="P42" s="180">
        <v>0</v>
      </c>
      <c r="Q42" s="180">
        <f t="shared" si="12"/>
        <v>0</v>
      </c>
      <c r="R42" s="182"/>
      <c r="S42" s="182" t="s">
        <v>320</v>
      </c>
      <c r="T42" s="183" t="s">
        <v>219</v>
      </c>
      <c r="U42" s="158">
        <v>0</v>
      </c>
      <c r="V42" s="158">
        <f t="shared" si="13"/>
        <v>0</v>
      </c>
      <c r="W42" s="158"/>
      <c r="X42" s="158" t="s">
        <v>230</v>
      </c>
      <c r="Y42" s="158" t="s">
        <v>221</v>
      </c>
      <c r="Z42" s="148"/>
      <c r="AA42" s="148"/>
      <c r="AB42" s="148"/>
      <c r="AC42" s="148"/>
      <c r="AD42" s="148"/>
      <c r="AE42" s="148"/>
      <c r="AF42" s="148"/>
      <c r="AG42" s="148" t="s">
        <v>782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 x14ac:dyDescent="0.2">
      <c r="A43" s="177">
        <v>34</v>
      </c>
      <c r="B43" s="178" t="s">
        <v>846</v>
      </c>
      <c r="C43" s="187" t="s">
        <v>959</v>
      </c>
      <c r="D43" s="179" t="s">
        <v>781</v>
      </c>
      <c r="E43" s="180">
        <v>3</v>
      </c>
      <c r="F43" s="181"/>
      <c r="G43" s="182">
        <f t="shared" si="7"/>
        <v>0</v>
      </c>
      <c r="H43" s="181"/>
      <c r="I43" s="182">
        <f t="shared" si="8"/>
        <v>0</v>
      </c>
      <c r="J43" s="181"/>
      <c r="K43" s="182">
        <f t="shared" si="9"/>
        <v>0</v>
      </c>
      <c r="L43" s="182">
        <v>21</v>
      </c>
      <c r="M43" s="182">
        <f t="shared" si="10"/>
        <v>0</v>
      </c>
      <c r="N43" s="180">
        <v>0</v>
      </c>
      <c r="O43" s="180">
        <f t="shared" si="11"/>
        <v>0</v>
      </c>
      <c r="P43" s="180">
        <v>0</v>
      </c>
      <c r="Q43" s="180">
        <f t="shared" si="12"/>
        <v>0</v>
      </c>
      <c r="R43" s="182"/>
      <c r="S43" s="182" t="s">
        <v>320</v>
      </c>
      <c r="T43" s="183" t="s">
        <v>219</v>
      </c>
      <c r="U43" s="158">
        <v>0</v>
      </c>
      <c r="V43" s="158">
        <f t="shared" si="13"/>
        <v>0</v>
      </c>
      <c r="W43" s="158"/>
      <c r="X43" s="158" t="s">
        <v>230</v>
      </c>
      <c r="Y43" s="158" t="s">
        <v>221</v>
      </c>
      <c r="Z43" s="148"/>
      <c r="AA43" s="148"/>
      <c r="AB43" s="148"/>
      <c r="AC43" s="148"/>
      <c r="AD43" s="148"/>
      <c r="AE43" s="148"/>
      <c r="AF43" s="148"/>
      <c r="AG43" s="148" t="s">
        <v>782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 x14ac:dyDescent="0.2">
      <c r="A44" s="177">
        <v>35</v>
      </c>
      <c r="B44" s="178" t="s">
        <v>848</v>
      </c>
      <c r="C44" s="187" t="s">
        <v>960</v>
      </c>
      <c r="D44" s="179" t="s">
        <v>781</v>
      </c>
      <c r="E44" s="180">
        <v>38</v>
      </c>
      <c r="F44" s="181"/>
      <c r="G44" s="182">
        <f t="shared" si="7"/>
        <v>0</v>
      </c>
      <c r="H44" s="181"/>
      <c r="I44" s="182">
        <f t="shared" si="8"/>
        <v>0</v>
      </c>
      <c r="J44" s="181"/>
      <c r="K44" s="182">
        <f t="shared" si="9"/>
        <v>0</v>
      </c>
      <c r="L44" s="182">
        <v>21</v>
      </c>
      <c r="M44" s="182">
        <f t="shared" si="10"/>
        <v>0</v>
      </c>
      <c r="N44" s="180">
        <v>0</v>
      </c>
      <c r="O44" s="180">
        <f t="shared" si="11"/>
        <v>0</v>
      </c>
      <c r="P44" s="180">
        <v>0</v>
      </c>
      <c r="Q44" s="180">
        <f t="shared" si="12"/>
        <v>0</v>
      </c>
      <c r="R44" s="182"/>
      <c r="S44" s="182" t="s">
        <v>320</v>
      </c>
      <c r="T44" s="183" t="s">
        <v>219</v>
      </c>
      <c r="U44" s="158">
        <v>0</v>
      </c>
      <c r="V44" s="158">
        <f t="shared" si="13"/>
        <v>0</v>
      </c>
      <c r="W44" s="158"/>
      <c r="X44" s="158" t="s">
        <v>230</v>
      </c>
      <c r="Y44" s="158" t="s">
        <v>221</v>
      </c>
      <c r="Z44" s="148"/>
      <c r="AA44" s="148"/>
      <c r="AB44" s="148"/>
      <c r="AC44" s="148"/>
      <c r="AD44" s="148"/>
      <c r="AE44" s="148"/>
      <c r="AF44" s="148"/>
      <c r="AG44" s="148" t="s">
        <v>782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 x14ac:dyDescent="0.2">
      <c r="A45" s="177">
        <v>36</v>
      </c>
      <c r="B45" s="178" t="s">
        <v>850</v>
      </c>
      <c r="C45" s="187" t="s">
        <v>961</v>
      </c>
      <c r="D45" s="179" t="s">
        <v>781</v>
      </c>
      <c r="E45" s="180">
        <v>38</v>
      </c>
      <c r="F45" s="181"/>
      <c r="G45" s="182">
        <f t="shared" si="7"/>
        <v>0</v>
      </c>
      <c r="H45" s="181"/>
      <c r="I45" s="182">
        <f t="shared" si="8"/>
        <v>0</v>
      </c>
      <c r="J45" s="181"/>
      <c r="K45" s="182">
        <f t="shared" si="9"/>
        <v>0</v>
      </c>
      <c r="L45" s="182">
        <v>21</v>
      </c>
      <c r="M45" s="182">
        <f t="shared" si="10"/>
        <v>0</v>
      </c>
      <c r="N45" s="180">
        <v>0</v>
      </c>
      <c r="O45" s="180">
        <f t="shared" si="11"/>
        <v>0</v>
      </c>
      <c r="P45" s="180">
        <v>0</v>
      </c>
      <c r="Q45" s="180">
        <f t="shared" si="12"/>
        <v>0</v>
      </c>
      <c r="R45" s="182"/>
      <c r="S45" s="182" t="s">
        <v>320</v>
      </c>
      <c r="T45" s="183" t="s">
        <v>219</v>
      </c>
      <c r="U45" s="158">
        <v>0</v>
      </c>
      <c r="V45" s="158">
        <f t="shared" si="13"/>
        <v>0</v>
      </c>
      <c r="W45" s="158"/>
      <c r="X45" s="158" t="s">
        <v>230</v>
      </c>
      <c r="Y45" s="158" t="s">
        <v>221</v>
      </c>
      <c r="Z45" s="148"/>
      <c r="AA45" s="148"/>
      <c r="AB45" s="148"/>
      <c r="AC45" s="148"/>
      <c r="AD45" s="148"/>
      <c r="AE45" s="148"/>
      <c r="AF45" s="148"/>
      <c r="AG45" s="148" t="s">
        <v>782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 x14ac:dyDescent="0.2">
      <c r="A46" s="177">
        <v>37</v>
      </c>
      <c r="B46" s="178" t="s">
        <v>852</v>
      </c>
      <c r="C46" s="187" t="s">
        <v>962</v>
      </c>
      <c r="D46" s="179" t="s">
        <v>781</v>
      </c>
      <c r="E46" s="180">
        <v>2</v>
      </c>
      <c r="F46" s="181"/>
      <c r="G46" s="182">
        <f t="shared" si="7"/>
        <v>0</v>
      </c>
      <c r="H46" s="181"/>
      <c r="I46" s="182">
        <f t="shared" si="8"/>
        <v>0</v>
      </c>
      <c r="J46" s="181"/>
      <c r="K46" s="182">
        <f t="shared" si="9"/>
        <v>0</v>
      </c>
      <c r="L46" s="182">
        <v>21</v>
      </c>
      <c r="M46" s="182">
        <f t="shared" si="10"/>
        <v>0</v>
      </c>
      <c r="N46" s="180">
        <v>0</v>
      </c>
      <c r="O46" s="180">
        <f t="shared" si="11"/>
        <v>0</v>
      </c>
      <c r="P46" s="180">
        <v>0</v>
      </c>
      <c r="Q46" s="180">
        <f t="shared" si="12"/>
        <v>0</v>
      </c>
      <c r="R46" s="182"/>
      <c r="S46" s="182" t="s">
        <v>320</v>
      </c>
      <c r="T46" s="183" t="s">
        <v>219</v>
      </c>
      <c r="U46" s="158">
        <v>0</v>
      </c>
      <c r="V46" s="158">
        <f t="shared" si="13"/>
        <v>0</v>
      </c>
      <c r="W46" s="158"/>
      <c r="X46" s="158" t="s">
        <v>230</v>
      </c>
      <c r="Y46" s="158" t="s">
        <v>221</v>
      </c>
      <c r="Z46" s="148"/>
      <c r="AA46" s="148"/>
      <c r="AB46" s="148"/>
      <c r="AC46" s="148"/>
      <c r="AD46" s="148"/>
      <c r="AE46" s="148"/>
      <c r="AF46" s="148"/>
      <c r="AG46" s="148" t="s">
        <v>782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 x14ac:dyDescent="0.2">
      <c r="A47" s="177">
        <v>38</v>
      </c>
      <c r="B47" s="178" t="s">
        <v>854</v>
      </c>
      <c r="C47" s="187" t="s">
        <v>963</v>
      </c>
      <c r="D47" s="179" t="s">
        <v>276</v>
      </c>
      <c r="E47" s="180">
        <v>550</v>
      </c>
      <c r="F47" s="181"/>
      <c r="G47" s="182">
        <f t="shared" si="7"/>
        <v>0</v>
      </c>
      <c r="H47" s="181"/>
      <c r="I47" s="182">
        <f t="shared" si="8"/>
        <v>0</v>
      </c>
      <c r="J47" s="181"/>
      <c r="K47" s="182">
        <f t="shared" si="9"/>
        <v>0</v>
      </c>
      <c r="L47" s="182">
        <v>21</v>
      </c>
      <c r="M47" s="182">
        <f t="shared" si="10"/>
        <v>0</v>
      </c>
      <c r="N47" s="180">
        <v>0</v>
      </c>
      <c r="O47" s="180">
        <f t="shared" si="11"/>
        <v>0</v>
      </c>
      <c r="P47" s="180">
        <v>0</v>
      </c>
      <c r="Q47" s="180">
        <f t="shared" si="12"/>
        <v>0</v>
      </c>
      <c r="R47" s="182"/>
      <c r="S47" s="182" t="s">
        <v>320</v>
      </c>
      <c r="T47" s="183" t="s">
        <v>219</v>
      </c>
      <c r="U47" s="158">
        <v>0</v>
      </c>
      <c r="V47" s="158">
        <f t="shared" si="13"/>
        <v>0</v>
      </c>
      <c r="W47" s="158"/>
      <c r="X47" s="158" t="s">
        <v>230</v>
      </c>
      <c r="Y47" s="158" t="s">
        <v>221</v>
      </c>
      <c r="Z47" s="148"/>
      <c r="AA47" s="148"/>
      <c r="AB47" s="148"/>
      <c r="AC47" s="148"/>
      <c r="AD47" s="148"/>
      <c r="AE47" s="148"/>
      <c r="AF47" s="148"/>
      <c r="AG47" s="148" t="s">
        <v>782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 x14ac:dyDescent="0.2">
      <c r="A48" s="177">
        <v>39</v>
      </c>
      <c r="B48" s="178" t="s">
        <v>856</v>
      </c>
      <c r="C48" s="187" t="s">
        <v>964</v>
      </c>
      <c r="D48" s="179" t="s">
        <v>276</v>
      </c>
      <c r="E48" s="180">
        <v>1410</v>
      </c>
      <c r="F48" s="181"/>
      <c r="G48" s="182">
        <f t="shared" si="7"/>
        <v>0</v>
      </c>
      <c r="H48" s="181"/>
      <c r="I48" s="182">
        <f t="shared" si="8"/>
        <v>0</v>
      </c>
      <c r="J48" s="181"/>
      <c r="K48" s="182">
        <f t="shared" si="9"/>
        <v>0</v>
      </c>
      <c r="L48" s="182">
        <v>21</v>
      </c>
      <c r="M48" s="182">
        <f t="shared" si="10"/>
        <v>0</v>
      </c>
      <c r="N48" s="180">
        <v>0</v>
      </c>
      <c r="O48" s="180">
        <f t="shared" si="11"/>
        <v>0</v>
      </c>
      <c r="P48" s="180">
        <v>0</v>
      </c>
      <c r="Q48" s="180">
        <f t="shared" si="12"/>
        <v>0</v>
      </c>
      <c r="R48" s="182"/>
      <c r="S48" s="182" t="s">
        <v>320</v>
      </c>
      <c r="T48" s="183" t="s">
        <v>219</v>
      </c>
      <c r="U48" s="158">
        <v>0</v>
      </c>
      <c r="V48" s="158">
        <f t="shared" si="13"/>
        <v>0</v>
      </c>
      <c r="W48" s="158"/>
      <c r="X48" s="158" t="s">
        <v>230</v>
      </c>
      <c r="Y48" s="158" t="s">
        <v>221</v>
      </c>
      <c r="Z48" s="148"/>
      <c r="AA48" s="148"/>
      <c r="AB48" s="148"/>
      <c r="AC48" s="148"/>
      <c r="AD48" s="148"/>
      <c r="AE48" s="148"/>
      <c r="AF48" s="148"/>
      <c r="AG48" s="148" t="s">
        <v>782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 x14ac:dyDescent="0.2">
      <c r="A49" s="177">
        <v>40</v>
      </c>
      <c r="B49" s="178" t="s">
        <v>858</v>
      </c>
      <c r="C49" s="187" t="s">
        <v>965</v>
      </c>
      <c r="D49" s="179" t="s">
        <v>276</v>
      </c>
      <c r="E49" s="180">
        <v>340</v>
      </c>
      <c r="F49" s="181"/>
      <c r="G49" s="182">
        <f t="shared" si="7"/>
        <v>0</v>
      </c>
      <c r="H49" s="181"/>
      <c r="I49" s="182">
        <f t="shared" si="8"/>
        <v>0</v>
      </c>
      <c r="J49" s="181"/>
      <c r="K49" s="182">
        <f t="shared" si="9"/>
        <v>0</v>
      </c>
      <c r="L49" s="182">
        <v>21</v>
      </c>
      <c r="M49" s="182">
        <f t="shared" si="10"/>
        <v>0</v>
      </c>
      <c r="N49" s="180">
        <v>0</v>
      </c>
      <c r="O49" s="180">
        <f t="shared" si="11"/>
        <v>0</v>
      </c>
      <c r="P49" s="180">
        <v>0</v>
      </c>
      <c r="Q49" s="180">
        <f t="shared" si="12"/>
        <v>0</v>
      </c>
      <c r="R49" s="182"/>
      <c r="S49" s="182" t="s">
        <v>320</v>
      </c>
      <c r="T49" s="183" t="s">
        <v>219</v>
      </c>
      <c r="U49" s="158">
        <v>0</v>
      </c>
      <c r="V49" s="158">
        <f t="shared" si="13"/>
        <v>0</v>
      </c>
      <c r="W49" s="158"/>
      <c r="X49" s="158" t="s">
        <v>230</v>
      </c>
      <c r="Y49" s="158" t="s">
        <v>221</v>
      </c>
      <c r="Z49" s="148"/>
      <c r="AA49" s="148"/>
      <c r="AB49" s="148"/>
      <c r="AC49" s="148"/>
      <c r="AD49" s="148"/>
      <c r="AE49" s="148"/>
      <c r="AF49" s="148"/>
      <c r="AG49" s="148" t="s">
        <v>782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 x14ac:dyDescent="0.2">
      <c r="A50" s="177">
        <v>41</v>
      </c>
      <c r="B50" s="178" t="s">
        <v>860</v>
      </c>
      <c r="C50" s="187" t="s">
        <v>938</v>
      </c>
      <c r="D50" s="179" t="s">
        <v>276</v>
      </c>
      <c r="E50" s="180">
        <v>400</v>
      </c>
      <c r="F50" s="181"/>
      <c r="G50" s="182">
        <f t="shared" si="7"/>
        <v>0</v>
      </c>
      <c r="H50" s="181"/>
      <c r="I50" s="182">
        <f t="shared" si="8"/>
        <v>0</v>
      </c>
      <c r="J50" s="181"/>
      <c r="K50" s="182">
        <f t="shared" si="9"/>
        <v>0</v>
      </c>
      <c r="L50" s="182">
        <v>21</v>
      </c>
      <c r="M50" s="182">
        <f t="shared" si="10"/>
        <v>0</v>
      </c>
      <c r="N50" s="180">
        <v>0</v>
      </c>
      <c r="O50" s="180">
        <f t="shared" si="11"/>
        <v>0</v>
      </c>
      <c r="P50" s="180">
        <v>0</v>
      </c>
      <c r="Q50" s="180">
        <f t="shared" si="12"/>
        <v>0</v>
      </c>
      <c r="R50" s="182"/>
      <c r="S50" s="182" t="s">
        <v>320</v>
      </c>
      <c r="T50" s="183" t="s">
        <v>219</v>
      </c>
      <c r="U50" s="158">
        <v>0</v>
      </c>
      <c r="V50" s="158">
        <f t="shared" si="13"/>
        <v>0</v>
      </c>
      <c r="W50" s="158"/>
      <c r="X50" s="158" t="s">
        <v>230</v>
      </c>
      <c r="Y50" s="158" t="s">
        <v>221</v>
      </c>
      <c r="Z50" s="148"/>
      <c r="AA50" s="148"/>
      <c r="AB50" s="148"/>
      <c r="AC50" s="148"/>
      <c r="AD50" s="148"/>
      <c r="AE50" s="148"/>
      <c r="AF50" s="148"/>
      <c r="AG50" s="148" t="s">
        <v>782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 x14ac:dyDescent="0.2">
      <c r="A51" s="177">
        <v>42</v>
      </c>
      <c r="B51" s="178" t="s">
        <v>862</v>
      </c>
      <c r="C51" s="187" t="s">
        <v>939</v>
      </c>
      <c r="D51" s="179" t="s">
        <v>276</v>
      </c>
      <c r="E51" s="180">
        <v>310</v>
      </c>
      <c r="F51" s="181"/>
      <c r="G51" s="182">
        <f t="shared" si="7"/>
        <v>0</v>
      </c>
      <c r="H51" s="181"/>
      <c r="I51" s="182">
        <f t="shared" si="8"/>
        <v>0</v>
      </c>
      <c r="J51" s="181"/>
      <c r="K51" s="182">
        <f t="shared" si="9"/>
        <v>0</v>
      </c>
      <c r="L51" s="182">
        <v>21</v>
      </c>
      <c r="M51" s="182">
        <f t="shared" si="10"/>
        <v>0</v>
      </c>
      <c r="N51" s="180">
        <v>0</v>
      </c>
      <c r="O51" s="180">
        <f t="shared" si="11"/>
        <v>0</v>
      </c>
      <c r="P51" s="180">
        <v>0</v>
      </c>
      <c r="Q51" s="180">
        <f t="shared" si="12"/>
        <v>0</v>
      </c>
      <c r="R51" s="182"/>
      <c r="S51" s="182" t="s">
        <v>320</v>
      </c>
      <c r="T51" s="183" t="s">
        <v>219</v>
      </c>
      <c r="U51" s="158">
        <v>0</v>
      </c>
      <c r="V51" s="158">
        <f t="shared" si="13"/>
        <v>0</v>
      </c>
      <c r="W51" s="158"/>
      <c r="X51" s="158" t="s">
        <v>230</v>
      </c>
      <c r="Y51" s="158" t="s">
        <v>221</v>
      </c>
      <c r="Z51" s="148"/>
      <c r="AA51" s="148"/>
      <c r="AB51" s="148"/>
      <c r="AC51" s="148"/>
      <c r="AD51" s="148"/>
      <c r="AE51" s="148"/>
      <c r="AF51" s="148"/>
      <c r="AG51" s="148" t="s">
        <v>782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 x14ac:dyDescent="0.2">
      <c r="A52" s="177">
        <v>43</v>
      </c>
      <c r="B52" s="178" t="s">
        <v>864</v>
      </c>
      <c r="C52" s="187" t="s">
        <v>966</v>
      </c>
      <c r="D52" s="179" t="s">
        <v>276</v>
      </c>
      <c r="E52" s="180">
        <v>38</v>
      </c>
      <c r="F52" s="181"/>
      <c r="G52" s="182">
        <f t="shared" si="7"/>
        <v>0</v>
      </c>
      <c r="H52" s="181"/>
      <c r="I52" s="182">
        <f t="shared" si="8"/>
        <v>0</v>
      </c>
      <c r="J52" s="181"/>
      <c r="K52" s="182">
        <f t="shared" si="9"/>
        <v>0</v>
      </c>
      <c r="L52" s="182">
        <v>21</v>
      </c>
      <c r="M52" s="182">
        <f t="shared" si="10"/>
        <v>0</v>
      </c>
      <c r="N52" s="180">
        <v>0</v>
      </c>
      <c r="O52" s="180">
        <f t="shared" si="11"/>
        <v>0</v>
      </c>
      <c r="P52" s="180">
        <v>0</v>
      </c>
      <c r="Q52" s="180">
        <f t="shared" si="12"/>
        <v>0</v>
      </c>
      <c r="R52" s="182"/>
      <c r="S52" s="182" t="s">
        <v>320</v>
      </c>
      <c r="T52" s="183" t="s">
        <v>219</v>
      </c>
      <c r="U52" s="158">
        <v>0</v>
      </c>
      <c r="V52" s="158">
        <f t="shared" si="13"/>
        <v>0</v>
      </c>
      <c r="W52" s="158"/>
      <c r="X52" s="158" t="s">
        <v>230</v>
      </c>
      <c r="Y52" s="158" t="s">
        <v>221</v>
      </c>
      <c r="Z52" s="148"/>
      <c r="AA52" s="148"/>
      <c r="AB52" s="148"/>
      <c r="AC52" s="148"/>
      <c r="AD52" s="148"/>
      <c r="AE52" s="148"/>
      <c r="AF52" s="148"/>
      <c r="AG52" s="148" t="s">
        <v>782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 x14ac:dyDescent="0.2">
      <c r="A53" s="177">
        <v>44</v>
      </c>
      <c r="B53" s="178" t="s">
        <v>866</v>
      </c>
      <c r="C53" s="187" t="s">
        <v>967</v>
      </c>
      <c r="D53" s="179" t="s">
        <v>781</v>
      </c>
      <c r="E53" s="180">
        <v>1</v>
      </c>
      <c r="F53" s="181"/>
      <c r="G53" s="182">
        <f t="shared" si="7"/>
        <v>0</v>
      </c>
      <c r="H53" s="181"/>
      <c r="I53" s="182">
        <f t="shared" si="8"/>
        <v>0</v>
      </c>
      <c r="J53" s="181"/>
      <c r="K53" s="182">
        <f t="shared" si="9"/>
        <v>0</v>
      </c>
      <c r="L53" s="182">
        <v>21</v>
      </c>
      <c r="M53" s="182">
        <f t="shared" si="10"/>
        <v>0</v>
      </c>
      <c r="N53" s="180">
        <v>0</v>
      </c>
      <c r="O53" s="180">
        <f t="shared" si="11"/>
        <v>0</v>
      </c>
      <c r="P53" s="180">
        <v>0</v>
      </c>
      <c r="Q53" s="180">
        <f t="shared" si="12"/>
        <v>0</v>
      </c>
      <c r="R53" s="182"/>
      <c r="S53" s="182" t="s">
        <v>320</v>
      </c>
      <c r="T53" s="183" t="s">
        <v>219</v>
      </c>
      <c r="U53" s="158">
        <v>0</v>
      </c>
      <c r="V53" s="158">
        <f t="shared" si="13"/>
        <v>0</v>
      </c>
      <c r="W53" s="158"/>
      <c r="X53" s="158" t="s">
        <v>230</v>
      </c>
      <c r="Y53" s="158" t="s">
        <v>221</v>
      </c>
      <c r="Z53" s="148"/>
      <c r="AA53" s="148"/>
      <c r="AB53" s="148"/>
      <c r="AC53" s="148"/>
      <c r="AD53" s="148"/>
      <c r="AE53" s="148"/>
      <c r="AF53" s="148"/>
      <c r="AG53" s="148" t="s">
        <v>782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">
      <c r="A54" s="177">
        <v>45</v>
      </c>
      <c r="B54" s="178" t="s">
        <v>868</v>
      </c>
      <c r="C54" s="187" t="s">
        <v>968</v>
      </c>
      <c r="D54" s="179" t="s">
        <v>781</v>
      </c>
      <c r="E54" s="180">
        <v>10</v>
      </c>
      <c r="F54" s="181"/>
      <c r="G54" s="182">
        <f t="shared" si="7"/>
        <v>0</v>
      </c>
      <c r="H54" s="181"/>
      <c r="I54" s="182">
        <f t="shared" si="8"/>
        <v>0</v>
      </c>
      <c r="J54" s="181"/>
      <c r="K54" s="182">
        <f t="shared" si="9"/>
        <v>0</v>
      </c>
      <c r="L54" s="182">
        <v>21</v>
      </c>
      <c r="M54" s="182">
        <f t="shared" si="10"/>
        <v>0</v>
      </c>
      <c r="N54" s="180">
        <v>0</v>
      </c>
      <c r="O54" s="180">
        <f t="shared" si="11"/>
        <v>0</v>
      </c>
      <c r="P54" s="180">
        <v>0</v>
      </c>
      <c r="Q54" s="180">
        <f t="shared" si="12"/>
        <v>0</v>
      </c>
      <c r="R54" s="182"/>
      <c r="S54" s="182" t="s">
        <v>320</v>
      </c>
      <c r="T54" s="183" t="s">
        <v>219</v>
      </c>
      <c r="U54" s="158">
        <v>0</v>
      </c>
      <c r="V54" s="158">
        <f t="shared" si="13"/>
        <v>0</v>
      </c>
      <c r="W54" s="158"/>
      <c r="X54" s="158" t="s">
        <v>230</v>
      </c>
      <c r="Y54" s="158" t="s">
        <v>221</v>
      </c>
      <c r="Z54" s="148"/>
      <c r="AA54" s="148"/>
      <c r="AB54" s="148"/>
      <c r="AC54" s="148"/>
      <c r="AD54" s="148"/>
      <c r="AE54" s="148"/>
      <c r="AF54" s="148"/>
      <c r="AG54" s="148" t="s">
        <v>782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 x14ac:dyDescent="0.2">
      <c r="A55" s="177">
        <v>46</v>
      </c>
      <c r="B55" s="178" t="s">
        <v>870</v>
      </c>
      <c r="C55" s="187" t="s">
        <v>969</v>
      </c>
      <c r="D55" s="179" t="s">
        <v>781</v>
      </c>
      <c r="E55" s="180">
        <v>1</v>
      </c>
      <c r="F55" s="181"/>
      <c r="G55" s="182">
        <f t="shared" si="7"/>
        <v>0</v>
      </c>
      <c r="H55" s="181"/>
      <c r="I55" s="182">
        <f t="shared" si="8"/>
        <v>0</v>
      </c>
      <c r="J55" s="181"/>
      <c r="K55" s="182">
        <f t="shared" si="9"/>
        <v>0</v>
      </c>
      <c r="L55" s="182">
        <v>21</v>
      </c>
      <c r="M55" s="182">
        <f t="shared" si="10"/>
        <v>0</v>
      </c>
      <c r="N55" s="180">
        <v>0</v>
      </c>
      <c r="O55" s="180">
        <f t="shared" si="11"/>
        <v>0</v>
      </c>
      <c r="P55" s="180">
        <v>0</v>
      </c>
      <c r="Q55" s="180">
        <f t="shared" si="12"/>
        <v>0</v>
      </c>
      <c r="R55" s="182"/>
      <c r="S55" s="182" t="s">
        <v>320</v>
      </c>
      <c r="T55" s="183" t="s">
        <v>219</v>
      </c>
      <c r="U55" s="158">
        <v>0</v>
      </c>
      <c r="V55" s="158">
        <f t="shared" si="13"/>
        <v>0</v>
      </c>
      <c r="W55" s="158"/>
      <c r="X55" s="158" t="s">
        <v>230</v>
      </c>
      <c r="Y55" s="158" t="s">
        <v>221</v>
      </c>
      <c r="Z55" s="148"/>
      <c r="AA55" s="148"/>
      <c r="AB55" s="148"/>
      <c r="AC55" s="148"/>
      <c r="AD55" s="148"/>
      <c r="AE55" s="148"/>
      <c r="AF55" s="148"/>
      <c r="AG55" s="148" t="s">
        <v>782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 x14ac:dyDescent="0.2">
      <c r="A56" s="177">
        <v>47</v>
      </c>
      <c r="B56" s="178" t="s">
        <v>872</v>
      </c>
      <c r="C56" s="187" t="s">
        <v>889</v>
      </c>
      <c r="D56" s="179" t="s">
        <v>781</v>
      </c>
      <c r="E56" s="180">
        <v>82</v>
      </c>
      <c r="F56" s="181"/>
      <c r="G56" s="182">
        <f t="shared" si="7"/>
        <v>0</v>
      </c>
      <c r="H56" s="181"/>
      <c r="I56" s="182">
        <f t="shared" si="8"/>
        <v>0</v>
      </c>
      <c r="J56" s="181"/>
      <c r="K56" s="182">
        <f t="shared" si="9"/>
        <v>0</v>
      </c>
      <c r="L56" s="182">
        <v>21</v>
      </c>
      <c r="M56" s="182">
        <f t="shared" si="10"/>
        <v>0</v>
      </c>
      <c r="N56" s="180">
        <v>0</v>
      </c>
      <c r="O56" s="180">
        <f t="shared" si="11"/>
        <v>0</v>
      </c>
      <c r="P56" s="180">
        <v>0</v>
      </c>
      <c r="Q56" s="180">
        <f t="shared" si="12"/>
        <v>0</v>
      </c>
      <c r="R56" s="182"/>
      <c r="S56" s="182" t="s">
        <v>320</v>
      </c>
      <c r="T56" s="183" t="s">
        <v>219</v>
      </c>
      <c r="U56" s="158">
        <v>0</v>
      </c>
      <c r="V56" s="158">
        <f t="shared" si="13"/>
        <v>0</v>
      </c>
      <c r="W56" s="158"/>
      <c r="X56" s="158" t="s">
        <v>230</v>
      </c>
      <c r="Y56" s="158" t="s">
        <v>221</v>
      </c>
      <c r="Z56" s="148"/>
      <c r="AA56" s="148"/>
      <c r="AB56" s="148"/>
      <c r="AC56" s="148"/>
      <c r="AD56" s="148"/>
      <c r="AE56" s="148"/>
      <c r="AF56" s="148"/>
      <c r="AG56" s="148" t="s">
        <v>782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 x14ac:dyDescent="0.2">
      <c r="A57" s="177">
        <v>48</v>
      </c>
      <c r="B57" s="178" t="s">
        <v>874</v>
      </c>
      <c r="C57" s="187" t="s">
        <v>893</v>
      </c>
      <c r="D57" s="179" t="s">
        <v>276</v>
      </c>
      <c r="E57" s="180">
        <v>450</v>
      </c>
      <c r="F57" s="181"/>
      <c r="G57" s="182">
        <f t="shared" si="7"/>
        <v>0</v>
      </c>
      <c r="H57" s="181"/>
      <c r="I57" s="182">
        <f t="shared" si="8"/>
        <v>0</v>
      </c>
      <c r="J57" s="181"/>
      <c r="K57" s="182">
        <f t="shared" si="9"/>
        <v>0</v>
      </c>
      <c r="L57" s="182">
        <v>21</v>
      </c>
      <c r="M57" s="182">
        <f t="shared" si="10"/>
        <v>0</v>
      </c>
      <c r="N57" s="180">
        <v>0</v>
      </c>
      <c r="O57" s="180">
        <f t="shared" si="11"/>
        <v>0</v>
      </c>
      <c r="P57" s="180">
        <v>0</v>
      </c>
      <c r="Q57" s="180">
        <f t="shared" si="12"/>
        <v>0</v>
      </c>
      <c r="R57" s="182"/>
      <c r="S57" s="182" t="s">
        <v>320</v>
      </c>
      <c r="T57" s="183" t="s">
        <v>219</v>
      </c>
      <c r="U57" s="158">
        <v>0</v>
      </c>
      <c r="V57" s="158">
        <f t="shared" si="13"/>
        <v>0</v>
      </c>
      <c r="W57" s="158"/>
      <c r="X57" s="158" t="s">
        <v>230</v>
      </c>
      <c r="Y57" s="158" t="s">
        <v>221</v>
      </c>
      <c r="Z57" s="148"/>
      <c r="AA57" s="148"/>
      <c r="AB57" s="148"/>
      <c r="AC57" s="148"/>
      <c r="AD57" s="148"/>
      <c r="AE57" s="148"/>
      <c r="AF57" s="148"/>
      <c r="AG57" s="148" t="s">
        <v>782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 x14ac:dyDescent="0.2">
      <c r="A58" s="177">
        <v>49</v>
      </c>
      <c r="B58" s="178" t="s">
        <v>876</v>
      </c>
      <c r="C58" s="187" t="s">
        <v>895</v>
      </c>
      <c r="D58" s="179" t="s">
        <v>276</v>
      </c>
      <c r="E58" s="180">
        <v>350</v>
      </c>
      <c r="F58" s="181"/>
      <c r="G58" s="182">
        <f t="shared" si="7"/>
        <v>0</v>
      </c>
      <c r="H58" s="181"/>
      <c r="I58" s="182">
        <f t="shared" si="8"/>
        <v>0</v>
      </c>
      <c r="J58" s="181"/>
      <c r="K58" s="182">
        <f t="shared" si="9"/>
        <v>0</v>
      </c>
      <c r="L58" s="182">
        <v>21</v>
      </c>
      <c r="M58" s="182">
        <f t="shared" si="10"/>
        <v>0</v>
      </c>
      <c r="N58" s="180">
        <v>0</v>
      </c>
      <c r="O58" s="180">
        <f t="shared" si="11"/>
        <v>0</v>
      </c>
      <c r="P58" s="180">
        <v>0</v>
      </c>
      <c r="Q58" s="180">
        <f t="shared" si="12"/>
        <v>0</v>
      </c>
      <c r="R58" s="182"/>
      <c r="S58" s="182" t="s">
        <v>320</v>
      </c>
      <c r="T58" s="183" t="s">
        <v>219</v>
      </c>
      <c r="U58" s="158">
        <v>0</v>
      </c>
      <c r="V58" s="158">
        <f t="shared" si="13"/>
        <v>0</v>
      </c>
      <c r="W58" s="158"/>
      <c r="X58" s="158" t="s">
        <v>230</v>
      </c>
      <c r="Y58" s="158" t="s">
        <v>221</v>
      </c>
      <c r="Z58" s="148"/>
      <c r="AA58" s="148"/>
      <c r="AB58" s="148"/>
      <c r="AC58" s="148"/>
      <c r="AD58" s="148"/>
      <c r="AE58" s="148"/>
      <c r="AF58" s="148"/>
      <c r="AG58" s="148" t="s">
        <v>782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 x14ac:dyDescent="0.2">
      <c r="A59" s="177">
        <v>50</v>
      </c>
      <c r="B59" s="178" t="s">
        <v>878</v>
      </c>
      <c r="C59" s="187" t="s">
        <v>899</v>
      </c>
      <c r="D59" s="179" t="s">
        <v>276</v>
      </c>
      <c r="E59" s="180">
        <v>710</v>
      </c>
      <c r="F59" s="181"/>
      <c r="G59" s="182">
        <f t="shared" si="7"/>
        <v>0</v>
      </c>
      <c r="H59" s="181"/>
      <c r="I59" s="182">
        <f t="shared" si="8"/>
        <v>0</v>
      </c>
      <c r="J59" s="181"/>
      <c r="K59" s="182">
        <f t="shared" si="9"/>
        <v>0</v>
      </c>
      <c r="L59" s="182">
        <v>21</v>
      </c>
      <c r="M59" s="182">
        <f t="shared" si="10"/>
        <v>0</v>
      </c>
      <c r="N59" s="180">
        <v>0</v>
      </c>
      <c r="O59" s="180">
        <f t="shared" si="11"/>
        <v>0</v>
      </c>
      <c r="P59" s="180">
        <v>0</v>
      </c>
      <c r="Q59" s="180">
        <f t="shared" si="12"/>
        <v>0</v>
      </c>
      <c r="R59" s="182"/>
      <c r="S59" s="182" t="s">
        <v>320</v>
      </c>
      <c r="T59" s="183" t="s">
        <v>219</v>
      </c>
      <c r="U59" s="158">
        <v>0</v>
      </c>
      <c r="V59" s="158">
        <f t="shared" si="13"/>
        <v>0</v>
      </c>
      <c r="W59" s="158"/>
      <c r="X59" s="158" t="s">
        <v>230</v>
      </c>
      <c r="Y59" s="158" t="s">
        <v>221</v>
      </c>
      <c r="Z59" s="148"/>
      <c r="AA59" s="148"/>
      <c r="AB59" s="148"/>
      <c r="AC59" s="148"/>
      <c r="AD59" s="148"/>
      <c r="AE59" s="148"/>
      <c r="AF59" s="148"/>
      <c r="AG59" s="148" t="s">
        <v>782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 x14ac:dyDescent="0.2">
      <c r="A60" s="177">
        <v>51</v>
      </c>
      <c r="B60" s="178" t="s">
        <v>880</v>
      </c>
      <c r="C60" s="187" t="s">
        <v>903</v>
      </c>
      <c r="D60" s="179" t="s">
        <v>276</v>
      </c>
      <c r="E60" s="180">
        <v>2300</v>
      </c>
      <c r="F60" s="181"/>
      <c r="G60" s="182">
        <f t="shared" si="7"/>
        <v>0</v>
      </c>
      <c r="H60" s="181"/>
      <c r="I60" s="182">
        <f t="shared" si="8"/>
        <v>0</v>
      </c>
      <c r="J60" s="181"/>
      <c r="K60" s="182">
        <f t="shared" si="9"/>
        <v>0</v>
      </c>
      <c r="L60" s="182">
        <v>21</v>
      </c>
      <c r="M60" s="182">
        <f t="shared" si="10"/>
        <v>0</v>
      </c>
      <c r="N60" s="180">
        <v>0</v>
      </c>
      <c r="O60" s="180">
        <f t="shared" si="11"/>
        <v>0</v>
      </c>
      <c r="P60" s="180">
        <v>0</v>
      </c>
      <c r="Q60" s="180">
        <f t="shared" si="12"/>
        <v>0</v>
      </c>
      <c r="R60" s="182"/>
      <c r="S60" s="182" t="s">
        <v>320</v>
      </c>
      <c r="T60" s="183" t="s">
        <v>219</v>
      </c>
      <c r="U60" s="158">
        <v>0</v>
      </c>
      <c r="V60" s="158">
        <f t="shared" si="13"/>
        <v>0</v>
      </c>
      <c r="W60" s="158"/>
      <c r="X60" s="158" t="s">
        <v>230</v>
      </c>
      <c r="Y60" s="158" t="s">
        <v>221</v>
      </c>
      <c r="Z60" s="148"/>
      <c r="AA60" s="148"/>
      <c r="AB60" s="148"/>
      <c r="AC60" s="148"/>
      <c r="AD60" s="148"/>
      <c r="AE60" s="148"/>
      <c r="AF60" s="148"/>
      <c r="AG60" s="148" t="s">
        <v>782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 x14ac:dyDescent="0.2">
      <c r="A61" s="177">
        <v>52</v>
      </c>
      <c r="B61" s="178" t="s">
        <v>882</v>
      </c>
      <c r="C61" s="187" t="s">
        <v>949</v>
      </c>
      <c r="D61" s="179" t="s">
        <v>781</v>
      </c>
      <c r="E61" s="180">
        <v>210</v>
      </c>
      <c r="F61" s="181"/>
      <c r="G61" s="182">
        <f t="shared" si="7"/>
        <v>0</v>
      </c>
      <c r="H61" s="181"/>
      <c r="I61" s="182">
        <f t="shared" si="8"/>
        <v>0</v>
      </c>
      <c r="J61" s="181"/>
      <c r="K61" s="182">
        <f t="shared" si="9"/>
        <v>0</v>
      </c>
      <c r="L61" s="182">
        <v>21</v>
      </c>
      <c r="M61" s="182">
        <f t="shared" si="10"/>
        <v>0</v>
      </c>
      <c r="N61" s="180">
        <v>0</v>
      </c>
      <c r="O61" s="180">
        <f t="shared" si="11"/>
        <v>0</v>
      </c>
      <c r="P61" s="180">
        <v>0</v>
      </c>
      <c r="Q61" s="180">
        <f t="shared" si="12"/>
        <v>0</v>
      </c>
      <c r="R61" s="182"/>
      <c r="S61" s="182" t="s">
        <v>320</v>
      </c>
      <c r="T61" s="183" t="s">
        <v>219</v>
      </c>
      <c r="U61" s="158">
        <v>0</v>
      </c>
      <c r="V61" s="158">
        <f t="shared" si="13"/>
        <v>0</v>
      </c>
      <c r="W61" s="158"/>
      <c r="X61" s="158" t="s">
        <v>230</v>
      </c>
      <c r="Y61" s="158" t="s">
        <v>221</v>
      </c>
      <c r="Z61" s="148"/>
      <c r="AA61" s="148"/>
      <c r="AB61" s="148"/>
      <c r="AC61" s="148"/>
      <c r="AD61" s="148"/>
      <c r="AE61" s="148"/>
      <c r="AF61" s="148"/>
      <c r="AG61" s="148" t="s">
        <v>782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 x14ac:dyDescent="0.2">
      <c r="A62" s="177">
        <v>53</v>
      </c>
      <c r="B62" s="178" t="s">
        <v>884</v>
      </c>
      <c r="C62" s="187" t="s">
        <v>970</v>
      </c>
      <c r="D62" s="179" t="s">
        <v>916</v>
      </c>
      <c r="E62" s="180">
        <v>2</v>
      </c>
      <c r="F62" s="181"/>
      <c r="G62" s="182">
        <f t="shared" si="7"/>
        <v>0</v>
      </c>
      <c r="H62" s="181"/>
      <c r="I62" s="182">
        <f t="shared" si="8"/>
        <v>0</v>
      </c>
      <c r="J62" s="181"/>
      <c r="K62" s="182">
        <f t="shared" si="9"/>
        <v>0</v>
      </c>
      <c r="L62" s="182">
        <v>21</v>
      </c>
      <c r="M62" s="182">
        <f t="shared" si="10"/>
        <v>0</v>
      </c>
      <c r="N62" s="180">
        <v>0</v>
      </c>
      <c r="O62" s="180">
        <f t="shared" si="11"/>
        <v>0</v>
      </c>
      <c r="P62" s="180">
        <v>0</v>
      </c>
      <c r="Q62" s="180">
        <f t="shared" si="12"/>
        <v>0</v>
      </c>
      <c r="R62" s="182"/>
      <c r="S62" s="182" t="s">
        <v>320</v>
      </c>
      <c r="T62" s="183" t="s">
        <v>219</v>
      </c>
      <c r="U62" s="158">
        <v>0</v>
      </c>
      <c r="V62" s="158">
        <f t="shared" si="13"/>
        <v>0</v>
      </c>
      <c r="W62" s="158"/>
      <c r="X62" s="158" t="s">
        <v>230</v>
      </c>
      <c r="Y62" s="158" t="s">
        <v>221</v>
      </c>
      <c r="Z62" s="148"/>
      <c r="AA62" s="148"/>
      <c r="AB62" s="148"/>
      <c r="AC62" s="148"/>
      <c r="AD62" s="148"/>
      <c r="AE62" s="148"/>
      <c r="AF62" s="148"/>
      <c r="AG62" s="148" t="s">
        <v>782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 x14ac:dyDescent="0.2">
      <c r="A63" s="177">
        <v>54</v>
      </c>
      <c r="B63" s="178" t="s">
        <v>886</v>
      </c>
      <c r="C63" s="187" t="s">
        <v>915</v>
      </c>
      <c r="D63" s="179" t="s">
        <v>916</v>
      </c>
      <c r="E63" s="180">
        <v>2</v>
      </c>
      <c r="F63" s="181"/>
      <c r="G63" s="182">
        <f t="shared" si="7"/>
        <v>0</v>
      </c>
      <c r="H63" s="181"/>
      <c r="I63" s="182">
        <f t="shared" si="8"/>
        <v>0</v>
      </c>
      <c r="J63" s="181"/>
      <c r="K63" s="182">
        <f t="shared" si="9"/>
        <v>0</v>
      </c>
      <c r="L63" s="182">
        <v>21</v>
      </c>
      <c r="M63" s="182">
        <f t="shared" si="10"/>
        <v>0</v>
      </c>
      <c r="N63" s="180">
        <v>0</v>
      </c>
      <c r="O63" s="180">
        <f t="shared" si="11"/>
        <v>0</v>
      </c>
      <c r="P63" s="180">
        <v>0</v>
      </c>
      <c r="Q63" s="180">
        <f t="shared" si="12"/>
        <v>0</v>
      </c>
      <c r="R63" s="182"/>
      <c r="S63" s="182" t="s">
        <v>320</v>
      </c>
      <c r="T63" s="183" t="s">
        <v>219</v>
      </c>
      <c r="U63" s="158">
        <v>0</v>
      </c>
      <c r="V63" s="158">
        <f t="shared" si="13"/>
        <v>0</v>
      </c>
      <c r="W63" s="158"/>
      <c r="X63" s="158" t="s">
        <v>230</v>
      </c>
      <c r="Y63" s="158" t="s">
        <v>221</v>
      </c>
      <c r="Z63" s="148"/>
      <c r="AA63" s="148"/>
      <c r="AB63" s="148"/>
      <c r="AC63" s="148"/>
      <c r="AD63" s="148"/>
      <c r="AE63" s="148"/>
      <c r="AF63" s="148"/>
      <c r="AG63" s="148" t="s">
        <v>782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 x14ac:dyDescent="0.2">
      <c r="A64" s="177">
        <v>55</v>
      </c>
      <c r="B64" s="178" t="s">
        <v>888</v>
      </c>
      <c r="C64" s="187" t="s">
        <v>971</v>
      </c>
      <c r="D64" s="179" t="s">
        <v>916</v>
      </c>
      <c r="E64" s="180">
        <v>2</v>
      </c>
      <c r="F64" s="181"/>
      <c r="G64" s="182">
        <f t="shared" si="7"/>
        <v>0</v>
      </c>
      <c r="H64" s="181"/>
      <c r="I64" s="182">
        <f t="shared" si="8"/>
        <v>0</v>
      </c>
      <c r="J64" s="181"/>
      <c r="K64" s="182">
        <f t="shared" si="9"/>
        <v>0</v>
      </c>
      <c r="L64" s="182">
        <v>21</v>
      </c>
      <c r="M64" s="182">
        <f t="shared" si="10"/>
        <v>0</v>
      </c>
      <c r="N64" s="180">
        <v>0</v>
      </c>
      <c r="O64" s="180">
        <f t="shared" si="11"/>
        <v>0</v>
      </c>
      <c r="P64" s="180">
        <v>0</v>
      </c>
      <c r="Q64" s="180">
        <f t="shared" si="12"/>
        <v>0</v>
      </c>
      <c r="R64" s="182"/>
      <c r="S64" s="182" t="s">
        <v>320</v>
      </c>
      <c r="T64" s="183" t="s">
        <v>219</v>
      </c>
      <c r="U64" s="158">
        <v>0</v>
      </c>
      <c r="V64" s="158">
        <f t="shared" si="13"/>
        <v>0</v>
      </c>
      <c r="W64" s="158"/>
      <c r="X64" s="158" t="s">
        <v>230</v>
      </c>
      <c r="Y64" s="158" t="s">
        <v>221</v>
      </c>
      <c r="Z64" s="148"/>
      <c r="AA64" s="148"/>
      <c r="AB64" s="148"/>
      <c r="AC64" s="148"/>
      <c r="AD64" s="148"/>
      <c r="AE64" s="148"/>
      <c r="AF64" s="148"/>
      <c r="AG64" s="148" t="s">
        <v>782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 x14ac:dyDescent="0.2">
      <c r="A65" s="177">
        <v>56</v>
      </c>
      <c r="B65" s="178" t="s">
        <v>890</v>
      </c>
      <c r="C65" s="187" t="s">
        <v>920</v>
      </c>
      <c r="D65" s="179" t="s">
        <v>916</v>
      </c>
      <c r="E65" s="180">
        <v>2</v>
      </c>
      <c r="F65" s="181"/>
      <c r="G65" s="182">
        <f t="shared" si="7"/>
        <v>0</v>
      </c>
      <c r="H65" s="181"/>
      <c r="I65" s="182">
        <f t="shared" si="8"/>
        <v>0</v>
      </c>
      <c r="J65" s="181"/>
      <c r="K65" s="182">
        <f t="shared" si="9"/>
        <v>0</v>
      </c>
      <c r="L65" s="182">
        <v>21</v>
      </c>
      <c r="M65" s="182">
        <f t="shared" si="10"/>
        <v>0</v>
      </c>
      <c r="N65" s="180">
        <v>0</v>
      </c>
      <c r="O65" s="180">
        <f t="shared" si="11"/>
        <v>0</v>
      </c>
      <c r="P65" s="180">
        <v>0</v>
      </c>
      <c r="Q65" s="180">
        <f t="shared" si="12"/>
        <v>0</v>
      </c>
      <c r="R65" s="182"/>
      <c r="S65" s="182" t="s">
        <v>320</v>
      </c>
      <c r="T65" s="183" t="s">
        <v>219</v>
      </c>
      <c r="U65" s="158">
        <v>0</v>
      </c>
      <c r="V65" s="158">
        <f t="shared" si="13"/>
        <v>0</v>
      </c>
      <c r="W65" s="158"/>
      <c r="X65" s="158" t="s">
        <v>230</v>
      </c>
      <c r="Y65" s="158" t="s">
        <v>221</v>
      </c>
      <c r="Z65" s="148"/>
      <c r="AA65" s="148"/>
      <c r="AB65" s="148"/>
      <c r="AC65" s="148"/>
      <c r="AD65" s="148"/>
      <c r="AE65" s="148"/>
      <c r="AF65" s="148"/>
      <c r="AG65" s="148" t="s">
        <v>782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 x14ac:dyDescent="0.2">
      <c r="A66" s="177">
        <v>57</v>
      </c>
      <c r="B66" s="178" t="s">
        <v>892</v>
      </c>
      <c r="C66" s="187" t="s">
        <v>922</v>
      </c>
      <c r="D66" s="179" t="s">
        <v>916</v>
      </c>
      <c r="E66" s="180">
        <v>2</v>
      </c>
      <c r="F66" s="181"/>
      <c r="G66" s="182">
        <f t="shared" si="7"/>
        <v>0</v>
      </c>
      <c r="H66" s="181"/>
      <c r="I66" s="182">
        <f t="shared" si="8"/>
        <v>0</v>
      </c>
      <c r="J66" s="181"/>
      <c r="K66" s="182">
        <f t="shared" si="9"/>
        <v>0</v>
      </c>
      <c r="L66" s="182">
        <v>21</v>
      </c>
      <c r="M66" s="182">
        <f t="shared" si="10"/>
        <v>0</v>
      </c>
      <c r="N66" s="180">
        <v>0</v>
      </c>
      <c r="O66" s="180">
        <f t="shared" si="11"/>
        <v>0</v>
      </c>
      <c r="P66" s="180">
        <v>0</v>
      </c>
      <c r="Q66" s="180">
        <f t="shared" si="12"/>
        <v>0</v>
      </c>
      <c r="R66" s="182"/>
      <c r="S66" s="182" t="s">
        <v>320</v>
      </c>
      <c r="T66" s="183" t="s">
        <v>219</v>
      </c>
      <c r="U66" s="158">
        <v>0</v>
      </c>
      <c r="V66" s="158">
        <f t="shared" si="13"/>
        <v>0</v>
      </c>
      <c r="W66" s="158"/>
      <c r="X66" s="158" t="s">
        <v>230</v>
      </c>
      <c r="Y66" s="158" t="s">
        <v>221</v>
      </c>
      <c r="Z66" s="148"/>
      <c r="AA66" s="148"/>
      <c r="AB66" s="148"/>
      <c r="AC66" s="148"/>
      <c r="AD66" s="148"/>
      <c r="AE66" s="148"/>
      <c r="AF66" s="148"/>
      <c r="AG66" s="148" t="s">
        <v>782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x14ac:dyDescent="0.2">
      <c r="A67" s="162" t="s">
        <v>212</v>
      </c>
      <c r="B67" s="163" t="s">
        <v>179</v>
      </c>
      <c r="C67" s="184" t="s">
        <v>180</v>
      </c>
      <c r="D67" s="164"/>
      <c r="E67" s="165"/>
      <c r="F67" s="166"/>
      <c r="G67" s="166">
        <f>SUMIF(AG68:AG68,"&lt;&gt;NOR",G68:G68)</f>
        <v>0</v>
      </c>
      <c r="H67" s="166"/>
      <c r="I67" s="166">
        <f>SUM(I68:I68)</f>
        <v>0</v>
      </c>
      <c r="J67" s="166"/>
      <c r="K67" s="166">
        <f>SUM(K68:K68)</f>
        <v>0</v>
      </c>
      <c r="L67" s="166"/>
      <c r="M67" s="166">
        <f>SUM(M68:M68)</f>
        <v>0</v>
      </c>
      <c r="N67" s="165"/>
      <c r="O67" s="165">
        <f>SUM(O68:O68)</f>
        <v>0</v>
      </c>
      <c r="P67" s="165"/>
      <c r="Q67" s="165">
        <f>SUM(Q68:Q68)</f>
        <v>0</v>
      </c>
      <c r="R67" s="166"/>
      <c r="S67" s="166"/>
      <c r="T67" s="167"/>
      <c r="U67" s="161"/>
      <c r="V67" s="161">
        <f>SUM(V68:V68)</f>
        <v>0</v>
      </c>
      <c r="W67" s="161"/>
      <c r="X67" s="161"/>
      <c r="Y67" s="161"/>
      <c r="AG67" t="s">
        <v>213</v>
      </c>
    </row>
    <row r="68" spans="1:60" ht="22.5" outlineLevel="1" x14ac:dyDescent="0.2">
      <c r="A68" s="169">
        <v>58</v>
      </c>
      <c r="B68" s="170" t="s">
        <v>894</v>
      </c>
      <c r="C68" s="185" t="s">
        <v>972</v>
      </c>
      <c r="D68" s="171"/>
      <c r="E68" s="172">
        <v>0</v>
      </c>
      <c r="F68" s="173"/>
      <c r="G68" s="174">
        <f>ROUND(E68*F68,2)</f>
        <v>0</v>
      </c>
      <c r="H68" s="173"/>
      <c r="I68" s="174">
        <f>ROUND(E68*H68,2)</f>
        <v>0</v>
      </c>
      <c r="J68" s="173"/>
      <c r="K68" s="174">
        <f>ROUND(E68*J68,2)</f>
        <v>0</v>
      </c>
      <c r="L68" s="174">
        <v>21</v>
      </c>
      <c r="M68" s="174">
        <f>G68*(1+L68/100)</f>
        <v>0</v>
      </c>
      <c r="N68" s="172">
        <v>0</v>
      </c>
      <c r="O68" s="172">
        <f>ROUND(E68*N68,2)</f>
        <v>0</v>
      </c>
      <c r="P68" s="172">
        <v>0</v>
      </c>
      <c r="Q68" s="172">
        <f>ROUND(E68*P68,2)</f>
        <v>0</v>
      </c>
      <c r="R68" s="174"/>
      <c r="S68" s="174" t="s">
        <v>320</v>
      </c>
      <c r="T68" s="175" t="s">
        <v>219</v>
      </c>
      <c r="U68" s="158">
        <v>0</v>
      </c>
      <c r="V68" s="158">
        <f>ROUND(E68*U68,2)</f>
        <v>0</v>
      </c>
      <c r="W68" s="158"/>
      <c r="X68" s="158" t="s">
        <v>230</v>
      </c>
      <c r="Y68" s="158" t="s">
        <v>221</v>
      </c>
      <c r="Z68" s="148"/>
      <c r="AA68" s="148"/>
      <c r="AB68" s="148"/>
      <c r="AC68" s="148"/>
      <c r="AD68" s="148"/>
      <c r="AE68" s="148"/>
      <c r="AF68" s="148"/>
      <c r="AG68" s="148" t="s">
        <v>973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x14ac:dyDescent="0.2">
      <c r="A69" s="3"/>
      <c r="B69" s="4"/>
      <c r="C69" s="188"/>
      <c r="D69" s="6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AE69">
        <v>12</v>
      </c>
      <c r="AF69">
        <v>21</v>
      </c>
      <c r="AG69" t="s">
        <v>198</v>
      </c>
    </row>
    <row r="70" spans="1:60" x14ac:dyDescent="0.2">
      <c r="A70" s="151"/>
      <c r="B70" s="152" t="s">
        <v>29</v>
      </c>
      <c r="C70" s="189"/>
      <c r="D70" s="153"/>
      <c r="E70" s="154"/>
      <c r="F70" s="154"/>
      <c r="G70" s="168">
        <f>G8+G37+G67</f>
        <v>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AE70">
        <f>SUMIF(L7:L68,AE69,G7:G68)</f>
        <v>0</v>
      </c>
      <c r="AF70">
        <f>SUMIF(L7:L68,AF69,G7:G68)</f>
        <v>0</v>
      </c>
      <c r="AG70" t="s">
        <v>777</v>
      </c>
    </row>
    <row r="71" spans="1:60" x14ac:dyDescent="0.2">
      <c r="C71" s="190"/>
      <c r="D71" s="10"/>
      <c r="AG71" t="s">
        <v>778</v>
      </c>
    </row>
    <row r="72" spans="1:60" x14ac:dyDescent="0.2">
      <c r="D72" s="10"/>
    </row>
    <row r="73" spans="1:60" x14ac:dyDescent="0.2">
      <c r="D73" s="10"/>
    </row>
    <row r="74" spans="1:60" x14ac:dyDescent="0.2">
      <c r="D74" s="10"/>
    </row>
    <row r="75" spans="1:60" x14ac:dyDescent="0.2">
      <c r="D75" s="10"/>
    </row>
    <row r="76" spans="1:60" x14ac:dyDescent="0.2">
      <c r="D76" s="10"/>
    </row>
    <row r="77" spans="1:60" x14ac:dyDescent="0.2">
      <c r="D77" s="10"/>
    </row>
    <row r="78" spans="1:60" x14ac:dyDescent="0.2">
      <c r="D78" s="10"/>
    </row>
    <row r="79" spans="1:60" x14ac:dyDescent="0.2">
      <c r="D79" s="10"/>
    </row>
    <row r="80" spans="1:60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4u5or0DuSAXLUZlthgizfB7Z5I93dnkxOXWEgl1d7dGPqBagDjEyVMz09koCPzao0ELOHJ1+HdkcffgnTRi2iA==" saltValue="4xGwhDjPK0VZOcPjsKTU4A==" spinCount="100000" sheet="1" formatRows="0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activePane="bottomRight" state="frozen"/>
      <selection activeCell="F9" sqref="F9"/>
    </sheetView>
  </sheetViews>
  <sheetFormatPr defaultRowHeight="12.75" outlineLevelRow="2" x14ac:dyDescent="0.2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50" t="s">
        <v>185</v>
      </c>
      <c r="B1" s="250"/>
      <c r="C1" s="250"/>
      <c r="D1" s="250"/>
      <c r="E1" s="250"/>
      <c r="F1" s="250"/>
      <c r="G1" s="250"/>
      <c r="AG1" t="s">
        <v>186</v>
      </c>
    </row>
    <row r="2" spans="1:60" ht="25.15" customHeight="1" x14ac:dyDescent="0.2">
      <c r="A2" s="140" t="s">
        <v>7</v>
      </c>
      <c r="B2" s="49" t="s">
        <v>43</v>
      </c>
      <c r="C2" s="251" t="s">
        <v>44</v>
      </c>
      <c r="D2" s="252"/>
      <c r="E2" s="252"/>
      <c r="F2" s="252"/>
      <c r="G2" s="253"/>
      <c r="AG2" t="s">
        <v>187</v>
      </c>
    </row>
    <row r="3" spans="1:60" ht="25.15" customHeight="1" x14ac:dyDescent="0.2">
      <c r="A3" s="140" t="s">
        <v>8</v>
      </c>
      <c r="B3" s="49" t="s">
        <v>47</v>
      </c>
      <c r="C3" s="251" t="s">
        <v>48</v>
      </c>
      <c r="D3" s="252"/>
      <c r="E3" s="252"/>
      <c r="F3" s="252"/>
      <c r="G3" s="253"/>
      <c r="AC3" s="121" t="s">
        <v>187</v>
      </c>
      <c r="AG3" t="s">
        <v>188</v>
      </c>
    </row>
    <row r="4" spans="1:60" ht="25.15" customHeight="1" x14ac:dyDescent="0.2">
      <c r="A4" s="141" t="s">
        <v>9</v>
      </c>
      <c r="B4" s="142" t="s">
        <v>56</v>
      </c>
      <c r="C4" s="254" t="s">
        <v>57</v>
      </c>
      <c r="D4" s="255"/>
      <c r="E4" s="255"/>
      <c r="F4" s="255"/>
      <c r="G4" s="256"/>
      <c r="AG4" t="s">
        <v>189</v>
      </c>
    </row>
    <row r="5" spans="1:60" x14ac:dyDescent="0.2">
      <c r="D5" s="10"/>
    </row>
    <row r="6" spans="1:60" ht="38.25" x14ac:dyDescent="0.2">
      <c r="A6" s="144" t="s">
        <v>190</v>
      </c>
      <c r="B6" s="146" t="s">
        <v>191</v>
      </c>
      <c r="C6" s="146" t="s">
        <v>192</v>
      </c>
      <c r="D6" s="145" t="s">
        <v>193</v>
      </c>
      <c r="E6" s="144" t="s">
        <v>194</v>
      </c>
      <c r="F6" s="143" t="s">
        <v>195</v>
      </c>
      <c r="G6" s="144" t="s">
        <v>29</v>
      </c>
      <c r="H6" s="147" t="s">
        <v>30</v>
      </c>
      <c r="I6" s="147" t="s">
        <v>196</v>
      </c>
      <c r="J6" s="147" t="s">
        <v>31</v>
      </c>
      <c r="K6" s="147" t="s">
        <v>197</v>
      </c>
      <c r="L6" s="147" t="s">
        <v>198</v>
      </c>
      <c r="M6" s="147" t="s">
        <v>199</v>
      </c>
      <c r="N6" s="147" t="s">
        <v>200</v>
      </c>
      <c r="O6" s="147" t="s">
        <v>201</v>
      </c>
      <c r="P6" s="147" t="s">
        <v>202</v>
      </c>
      <c r="Q6" s="147" t="s">
        <v>203</v>
      </c>
      <c r="R6" s="147" t="s">
        <v>204</v>
      </c>
      <c r="S6" s="147" t="s">
        <v>205</v>
      </c>
      <c r="T6" s="147" t="s">
        <v>206</v>
      </c>
      <c r="U6" s="147" t="s">
        <v>207</v>
      </c>
      <c r="V6" s="147" t="s">
        <v>208</v>
      </c>
      <c r="W6" s="147" t="s">
        <v>209</v>
      </c>
      <c r="X6" s="147" t="s">
        <v>210</v>
      </c>
      <c r="Y6" s="147" t="s">
        <v>211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2" t="s">
        <v>212</v>
      </c>
      <c r="B8" s="163" t="s">
        <v>104</v>
      </c>
      <c r="C8" s="184" t="s">
        <v>105</v>
      </c>
      <c r="D8" s="164"/>
      <c r="E8" s="165"/>
      <c r="F8" s="166"/>
      <c r="G8" s="166">
        <f>SUMIF(AG9:AG24,"&lt;&gt;NOR",G9:G24)</f>
        <v>0</v>
      </c>
      <c r="H8" s="166"/>
      <c r="I8" s="166">
        <f>SUM(I9:I24)</f>
        <v>0</v>
      </c>
      <c r="J8" s="166"/>
      <c r="K8" s="166">
        <f>SUM(K9:K24)</f>
        <v>0</v>
      </c>
      <c r="L8" s="166"/>
      <c r="M8" s="166">
        <f>SUM(M9:M24)</f>
        <v>0</v>
      </c>
      <c r="N8" s="165"/>
      <c r="O8" s="165">
        <f>SUM(O9:O24)</f>
        <v>38.409999999999997</v>
      </c>
      <c r="P8" s="165"/>
      <c r="Q8" s="165">
        <f>SUM(Q9:Q24)</f>
        <v>0</v>
      </c>
      <c r="R8" s="166"/>
      <c r="S8" s="166"/>
      <c r="T8" s="167"/>
      <c r="U8" s="161"/>
      <c r="V8" s="161">
        <f>SUM(V9:V24)</f>
        <v>411.17</v>
      </c>
      <c r="W8" s="161"/>
      <c r="X8" s="161"/>
      <c r="Y8" s="161"/>
      <c r="AG8" t="s">
        <v>213</v>
      </c>
    </row>
    <row r="9" spans="1:60" outlineLevel="1" x14ac:dyDescent="0.2">
      <c r="A9" s="169">
        <v>1</v>
      </c>
      <c r="B9" s="170" t="s">
        <v>974</v>
      </c>
      <c r="C9" s="185" t="s">
        <v>975</v>
      </c>
      <c r="D9" s="171" t="s">
        <v>216</v>
      </c>
      <c r="E9" s="172">
        <v>75</v>
      </c>
      <c r="F9" s="173"/>
      <c r="G9" s="174">
        <f>ROUND(E9*F9,2)</f>
        <v>0</v>
      </c>
      <c r="H9" s="173"/>
      <c r="I9" s="174">
        <f>ROUND(E9*H9,2)</f>
        <v>0</v>
      </c>
      <c r="J9" s="173"/>
      <c r="K9" s="174">
        <f>ROUND(E9*J9,2)</f>
        <v>0</v>
      </c>
      <c r="L9" s="174">
        <v>21</v>
      </c>
      <c r="M9" s="174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4" t="s">
        <v>229</v>
      </c>
      <c r="S9" s="174" t="s">
        <v>218</v>
      </c>
      <c r="T9" s="175" t="s">
        <v>219</v>
      </c>
      <c r="U9" s="158">
        <v>3.5329999999999999</v>
      </c>
      <c r="V9" s="158">
        <f>ROUND(E9*U9,2)</f>
        <v>264.98</v>
      </c>
      <c r="W9" s="158"/>
      <c r="X9" s="158" t="s">
        <v>230</v>
      </c>
      <c r="Y9" s="158" t="s">
        <v>221</v>
      </c>
      <c r="Z9" s="148"/>
      <c r="AA9" s="148"/>
      <c r="AB9" s="148"/>
      <c r="AC9" s="148"/>
      <c r="AD9" s="148"/>
      <c r="AE9" s="148"/>
      <c r="AF9" s="148"/>
      <c r="AG9" s="148" t="s">
        <v>231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 x14ac:dyDescent="0.2">
      <c r="A10" s="155"/>
      <c r="B10" s="156"/>
      <c r="C10" s="248" t="s">
        <v>976</v>
      </c>
      <c r="D10" s="249"/>
      <c r="E10" s="249"/>
      <c r="F10" s="249"/>
      <c r="G10" s="249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58"/>
      <c r="Z10" s="148"/>
      <c r="AA10" s="148"/>
      <c r="AB10" s="148"/>
      <c r="AC10" s="148"/>
      <c r="AD10" s="148"/>
      <c r="AE10" s="148"/>
      <c r="AF10" s="148"/>
      <c r="AG10" s="148" t="s">
        <v>224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69">
        <v>2</v>
      </c>
      <c r="B11" s="170" t="s">
        <v>977</v>
      </c>
      <c r="C11" s="185" t="s">
        <v>978</v>
      </c>
      <c r="D11" s="171" t="s">
        <v>216</v>
      </c>
      <c r="E11" s="172">
        <v>75</v>
      </c>
      <c r="F11" s="173"/>
      <c r="G11" s="174">
        <f>ROUND(E11*F11,2)</f>
        <v>0</v>
      </c>
      <c r="H11" s="173"/>
      <c r="I11" s="174">
        <f>ROUND(E11*H11,2)</f>
        <v>0</v>
      </c>
      <c r="J11" s="173"/>
      <c r="K11" s="174">
        <f>ROUND(E11*J11,2)</f>
        <v>0</v>
      </c>
      <c r="L11" s="174">
        <v>21</v>
      </c>
      <c r="M11" s="174">
        <f>G11*(1+L11/100)</f>
        <v>0</v>
      </c>
      <c r="N11" s="172">
        <v>0</v>
      </c>
      <c r="O11" s="172">
        <f>ROUND(E11*N11,2)</f>
        <v>0</v>
      </c>
      <c r="P11" s="172">
        <v>0</v>
      </c>
      <c r="Q11" s="172">
        <f>ROUND(E11*P11,2)</f>
        <v>0</v>
      </c>
      <c r="R11" s="174" t="s">
        <v>229</v>
      </c>
      <c r="S11" s="174" t="s">
        <v>218</v>
      </c>
      <c r="T11" s="175" t="s">
        <v>219</v>
      </c>
      <c r="U11" s="158">
        <v>0.34499999999999997</v>
      </c>
      <c r="V11" s="158">
        <f>ROUND(E11*U11,2)</f>
        <v>25.88</v>
      </c>
      <c r="W11" s="158"/>
      <c r="X11" s="158" t="s">
        <v>230</v>
      </c>
      <c r="Y11" s="158" t="s">
        <v>221</v>
      </c>
      <c r="Z11" s="148"/>
      <c r="AA11" s="148"/>
      <c r="AB11" s="148"/>
      <c r="AC11" s="148"/>
      <c r="AD11" s="148"/>
      <c r="AE11" s="148"/>
      <c r="AF11" s="148"/>
      <c r="AG11" s="148" t="s">
        <v>231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2" x14ac:dyDescent="0.2">
      <c r="A12" s="155"/>
      <c r="B12" s="156"/>
      <c r="C12" s="248" t="s">
        <v>979</v>
      </c>
      <c r="D12" s="249"/>
      <c r="E12" s="249"/>
      <c r="F12" s="249"/>
      <c r="G12" s="249"/>
      <c r="H12" s="158"/>
      <c r="I12" s="158"/>
      <c r="J12" s="158"/>
      <c r="K12" s="158"/>
      <c r="L12" s="158"/>
      <c r="M12" s="158"/>
      <c r="N12" s="157"/>
      <c r="O12" s="157"/>
      <c r="P12" s="157"/>
      <c r="Q12" s="157"/>
      <c r="R12" s="158"/>
      <c r="S12" s="158"/>
      <c r="T12" s="158"/>
      <c r="U12" s="158"/>
      <c r="V12" s="158"/>
      <c r="W12" s="158"/>
      <c r="X12" s="158"/>
      <c r="Y12" s="158"/>
      <c r="Z12" s="148"/>
      <c r="AA12" s="148"/>
      <c r="AB12" s="148"/>
      <c r="AC12" s="148"/>
      <c r="AD12" s="148"/>
      <c r="AE12" s="148"/>
      <c r="AF12" s="148"/>
      <c r="AG12" s="148" t="s">
        <v>224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76" t="str">
        <f>C12</f>
        <v>bez naložení do dopravní nádoby, ale s vyprázdněním dopravní nádoby na hromadu nebo na dopravní prostředek,</v>
      </c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69">
        <v>3</v>
      </c>
      <c r="B13" s="170" t="s">
        <v>980</v>
      </c>
      <c r="C13" s="185" t="s">
        <v>981</v>
      </c>
      <c r="D13" s="171" t="s">
        <v>216</v>
      </c>
      <c r="E13" s="172">
        <v>75</v>
      </c>
      <c r="F13" s="173"/>
      <c r="G13" s="174">
        <f>ROUND(E13*F13,2)</f>
        <v>0</v>
      </c>
      <c r="H13" s="173"/>
      <c r="I13" s="174">
        <f>ROUND(E13*H13,2)</f>
        <v>0</v>
      </c>
      <c r="J13" s="173"/>
      <c r="K13" s="174">
        <f>ROUND(E13*J13,2)</f>
        <v>0</v>
      </c>
      <c r="L13" s="174">
        <v>21</v>
      </c>
      <c r="M13" s="174">
        <f>G13*(1+L13/100)</f>
        <v>0</v>
      </c>
      <c r="N13" s="172">
        <v>0</v>
      </c>
      <c r="O13" s="172">
        <f>ROUND(E13*N13,2)</f>
        <v>0</v>
      </c>
      <c r="P13" s="172">
        <v>0</v>
      </c>
      <c r="Q13" s="172">
        <f>ROUND(E13*P13,2)</f>
        <v>0</v>
      </c>
      <c r="R13" s="174" t="s">
        <v>229</v>
      </c>
      <c r="S13" s="174" t="s">
        <v>218</v>
      </c>
      <c r="T13" s="175" t="s">
        <v>219</v>
      </c>
      <c r="U13" s="158">
        <v>8.6999999999999994E-2</v>
      </c>
      <c r="V13" s="158">
        <f>ROUND(E13*U13,2)</f>
        <v>6.53</v>
      </c>
      <c r="W13" s="158"/>
      <c r="X13" s="158" t="s">
        <v>230</v>
      </c>
      <c r="Y13" s="158" t="s">
        <v>221</v>
      </c>
      <c r="Z13" s="148"/>
      <c r="AA13" s="148"/>
      <c r="AB13" s="148"/>
      <c r="AC13" s="148"/>
      <c r="AD13" s="148"/>
      <c r="AE13" s="148"/>
      <c r="AF13" s="148"/>
      <c r="AG13" s="148" t="s">
        <v>231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2" x14ac:dyDescent="0.2">
      <c r="A14" s="155"/>
      <c r="B14" s="156"/>
      <c r="C14" s="248" t="s">
        <v>240</v>
      </c>
      <c r="D14" s="249"/>
      <c r="E14" s="249"/>
      <c r="F14" s="249"/>
      <c r="G14" s="249"/>
      <c r="H14" s="158"/>
      <c r="I14" s="158"/>
      <c r="J14" s="158"/>
      <c r="K14" s="158"/>
      <c r="L14" s="158"/>
      <c r="M14" s="158"/>
      <c r="N14" s="157"/>
      <c r="O14" s="157"/>
      <c r="P14" s="157"/>
      <c r="Q14" s="157"/>
      <c r="R14" s="158"/>
      <c r="S14" s="158"/>
      <c r="T14" s="158"/>
      <c r="U14" s="158"/>
      <c r="V14" s="158"/>
      <c r="W14" s="158"/>
      <c r="X14" s="158"/>
      <c r="Y14" s="158"/>
      <c r="Z14" s="148"/>
      <c r="AA14" s="148"/>
      <c r="AB14" s="148"/>
      <c r="AC14" s="148"/>
      <c r="AD14" s="148"/>
      <c r="AE14" s="148"/>
      <c r="AF14" s="148"/>
      <c r="AG14" s="148" t="s">
        <v>224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2.5" outlineLevel="1" x14ac:dyDescent="0.2">
      <c r="A15" s="169">
        <v>4</v>
      </c>
      <c r="B15" s="170" t="s">
        <v>238</v>
      </c>
      <c r="C15" s="185" t="s">
        <v>239</v>
      </c>
      <c r="D15" s="171" t="s">
        <v>216</v>
      </c>
      <c r="E15" s="172">
        <v>23</v>
      </c>
      <c r="F15" s="173"/>
      <c r="G15" s="174">
        <f>ROUND(E15*F15,2)</f>
        <v>0</v>
      </c>
      <c r="H15" s="173"/>
      <c r="I15" s="174">
        <f>ROUND(E15*H15,2)</f>
        <v>0</v>
      </c>
      <c r="J15" s="173"/>
      <c r="K15" s="174">
        <f>ROUND(E15*J15,2)</f>
        <v>0</v>
      </c>
      <c r="L15" s="174">
        <v>21</v>
      </c>
      <c r="M15" s="174">
        <f>G15*(1+L15/100)</f>
        <v>0</v>
      </c>
      <c r="N15" s="172">
        <v>0</v>
      </c>
      <c r="O15" s="172">
        <f>ROUND(E15*N15,2)</f>
        <v>0</v>
      </c>
      <c r="P15" s="172">
        <v>0</v>
      </c>
      <c r="Q15" s="172">
        <f>ROUND(E15*P15,2)</f>
        <v>0</v>
      </c>
      <c r="R15" s="174" t="s">
        <v>229</v>
      </c>
      <c r="S15" s="174" t="s">
        <v>218</v>
      </c>
      <c r="T15" s="175" t="s">
        <v>219</v>
      </c>
      <c r="U15" s="158">
        <v>1.0999999999999999E-2</v>
      </c>
      <c r="V15" s="158">
        <f>ROUND(E15*U15,2)</f>
        <v>0.25</v>
      </c>
      <c r="W15" s="158"/>
      <c r="X15" s="158" t="s">
        <v>230</v>
      </c>
      <c r="Y15" s="158" t="s">
        <v>221</v>
      </c>
      <c r="Z15" s="148"/>
      <c r="AA15" s="148"/>
      <c r="AB15" s="148"/>
      <c r="AC15" s="148"/>
      <c r="AD15" s="148"/>
      <c r="AE15" s="148"/>
      <c r="AF15" s="148"/>
      <c r="AG15" s="148" t="s">
        <v>231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2" x14ac:dyDescent="0.2">
      <c r="A16" s="155"/>
      <c r="B16" s="156"/>
      <c r="C16" s="248" t="s">
        <v>240</v>
      </c>
      <c r="D16" s="249"/>
      <c r="E16" s="249"/>
      <c r="F16" s="249"/>
      <c r="G16" s="249"/>
      <c r="H16" s="158"/>
      <c r="I16" s="158"/>
      <c r="J16" s="158"/>
      <c r="K16" s="158"/>
      <c r="L16" s="158"/>
      <c r="M16" s="158"/>
      <c r="N16" s="157"/>
      <c r="O16" s="157"/>
      <c r="P16" s="157"/>
      <c r="Q16" s="157"/>
      <c r="R16" s="158"/>
      <c r="S16" s="158"/>
      <c r="T16" s="158"/>
      <c r="U16" s="158"/>
      <c r="V16" s="158"/>
      <c r="W16" s="158"/>
      <c r="X16" s="158"/>
      <c r="Y16" s="158"/>
      <c r="Z16" s="148"/>
      <c r="AA16" s="148"/>
      <c r="AB16" s="148"/>
      <c r="AC16" s="148"/>
      <c r="AD16" s="148"/>
      <c r="AE16" s="148"/>
      <c r="AF16" s="148"/>
      <c r="AG16" s="148" t="s">
        <v>224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ht="22.5" outlineLevel="1" x14ac:dyDescent="0.2">
      <c r="A17" s="177">
        <v>5</v>
      </c>
      <c r="B17" s="178" t="s">
        <v>242</v>
      </c>
      <c r="C17" s="187" t="s">
        <v>243</v>
      </c>
      <c r="D17" s="179" t="s">
        <v>216</v>
      </c>
      <c r="E17" s="180">
        <v>23</v>
      </c>
      <c r="F17" s="181"/>
      <c r="G17" s="182">
        <f>ROUND(E17*F17,2)</f>
        <v>0</v>
      </c>
      <c r="H17" s="181"/>
      <c r="I17" s="182">
        <f>ROUND(E17*H17,2)</f>
        <v>0</v>
      </c>
      <c r="J17" s="181"/>
      <c r="K17" s="182">
        <f>ROUND(E17*J17,2)</f>
        <v>0</v>
      </c>
      <c r="L17" s="182">
        <v>21</v>
      </c>
      <c r="M17" s="182">
        <f>G17*(1+L17/100)</f>
        <v>0</v>
      </c>
      <c r="N17" s="180">
        <v>0</v>
      </c>
      <c r="O17" s="180">
        <f>ROUND(E17*N17,2)</f>
        <v>0</v>
      </c>
      <c r="P17" s="180">
        <v>0</v>
      </c>
      <c r="Q17" s="180">
        <f>ROUND(E17*P17,2)</f>
        <v>0</v>
      </c>
      <c r="R17" s="182" t="s">
        <v>229</v>
      </c>
      <c r="S17" s="182" t="s">
        <v>218</v>
      </c>
      <c r="T17" s="183" t="s">
        <v>219</v>
      </c>
      <c r="U17" s="158">
        <v>0.65200000000000002</v>
      </c>
      <c r="V17" s="158">
        <f>ROUND(E17*U17,2)</f>
        <v>15</v>
      </c>
      <c r="W17" s="158"/>
      <c r="X17" s="158" t="s">
        <v>230</v>
      </c>
      <c r="Y17" s="158" t="s">
        <v>221</v>
      </c>
      <c r="Z17" s="148"/>
      <c r="AA17" s="148"/>
      <c r="AB17" s="148"/>
      <c r="AC17" s="148"/>
      <c r="AD17" s="148"/>
      <c r="AE17" s="148"/>
      <c r="AF17" s="148"/>
      <c r="AG17" s="148" t="s">
        <v>231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ht="33.75" outlineLevel="1" x14ac:dyDescent="0.2">
      <c r="A18" s="169">
        <v>6</v>
      </c>
      <c r="B18" s="170" t="s">
        <v>982</v>
      </c>
      <c r="C18" s="185" t="s">
        <v>983</v>
      </c>
      <c r="D18" s="171" t="s">
        <v>216</v>
      </c>
      <c r="E18" s="172">
        <v>23</v>
      </c>
      <c r="F18" s="173"/>
      <c r="G18" s="174">
        <f>ROUND(E18*F18,2)</f>
        <v>0</v>
      </c>
      <c r="H18" s="173"/>
      <c r="I18" s="174">
        <f>ROUND(E18*H18,2)</f>
        <v>0</v>
      </c>
      <c r="J18" s="173"/>
      <c r="K18" s="174">
        <f>ROUND(E18*J18,2)</f>
        <v>0</v>
      </c>
      <c r="L18" s="174">
        <v>21</v>
      </c>
      <c r="M18" s="174">
        <f>G18*(1+L18/100)</f>
        <v>0</v>
      </c>
      <c r="N18" s="172">
        <v>0</v>
      </c>
      <c r="O18" s="172">
        <f>ROUND(E18*N18,2)</f>
        <v>0</v>
      </c>
      <c r="P18" s="172">
        <v>0</v>
      </c>
      <c r="Q18" s="172">
        <f>ROUND(E18*P18,2)</f>
        <v>0</v>
      </c>
      <c r="R18" s="174" t="s">
        <v>229</v>
      </c>
      <c r="S18" s="174" t="s">
        <v>218</v>
      </c>
      <c r="T18" s="175" t="s">
        <v>219</v>
      </c>
      <c r="U18" s="158">
        <v>8.5999999999999993E-2</v>
      </c>
      <c r="V18" s="158">
        <f>ROUND(E18*U18,2)</f>
        <v>1.98</v>
      </c>
      <c r="W18" s="158"/>
      <c r="X18" s="158" t="s">
        <v>230</v>
      </c>
      <c r="Y18" s="158" t="s">
        <v>221</v>
      </c>
      <c r="Z18" s="148"/>
      <c r="AA18" s="148"/>
      <c r="AB18" s="148"/>
      <c r="AC18" s="148"/>
      <c r="AD18" s="148"/>
      <c r="AE18" s="148"/>
      <c r="AF18" s="148"/>
      <c r="AG18" s="148" t="s">
        <v>231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2" x14ac:dyDescent="0.2">
      <c r="A19" s="155"/>
      <c r="B19" s="156"/>
      <c r="C19" s="248" t="s">
        <v>984</v>
      </c>
      <c r="D19" s="249"/>
      <c r="E19" s="249"/>
      <c r="F19" s="249"/>
      <c r="G19" s="249"/>
      <c r="H19" s="158"/>
      <c r="I19" s="158"/>
      <c r="J19" s="158"/>
      <c r="K19" s="158"/>
      <c r="L19" s="158"/>
      <c r="M19" s="158"/>
      <c r="N19" s="157"/>
      <c r="O19" s="157"/>
      <c r="P19" s="157"/>
      <c r="Q19" s="157"/>
      <c r="R19" s="158"/>
      <c r="S19" s="158"/>
      <c r="T19" s="158"/>
      <c r="U19" s="158"/>
      <c r="V19" s="158"/>
      <c r="W19" s="158"/>
      <c r="X19" s="158"/>
      <c r="Y19" s="158"/>
      <c r="Z19" s="148"/>
      <c r="AA19" s="148"/>
      <c r="AB19" s="148"/>
      <c r="AC19" s="148"/>
      <c r="AD19" s="148"/>
      <c r="AE19" s="148"/>
      <c r="AF19" s="148"/>
      <c r="AG19" s="148" t="s">
        <v>224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ht="22.5" outlineLevel="1" x14ac:dyDescent="0.2">
      <c r="A20" s="169">
        <v>7</v>
      </c>
      <c r="B20" s="170" t="s">
        <v>985</v>
      </c>
      <c r="C20" s="185" t="s">
        <v>986</v>
      </c>
      <c r="D20" s="171" t="s">
        <v>216</v>
      </c>
      <c r="E20" s="172">
        <v>52</v>
      </c>
      <c r="F20" s="173"/>
      <c r="G20" s="174">
        <f>ROUND(E20*F20,2)</f>
        <v>0</v>
      </c>
      <c r="H20" s="173"/>
      <c r="I20" s="174">
        <f>ROUND(E20*H20,2)</f>
        <v>0</v>
      </c>
      <c r="J20" s="173"/>
      <c r="K20" s="174">
        <f>ROUND(E20*J20,2)</f>
        <v>0</v>
      </c>
      <c r="L20" s="174">
        <v>21</v>
      </c>
      <c r="M20" s="174">
        <f>G20*(1+L20/100)</f>
        <v>0</v>
      </c>
      <c r="N20" s="172">
        <v>0</v>
      </c>
      <c r="O20" s="172">
        <f>ROUND(E20*N20,2)</f>
        <v>0</v>
      </c>
      <c r="P20" s="172">
        <v>0</v>
      </c>
      <c r="Q20" s="172">
        <f>ROUND(E20*P20,2)</f>
        <v>0</v>
      </c>
      <c r="R20" s="174" t="s">
        <v>229</v>
      </c>
      <c r="S20" s="174" t="s">
        <v>218</v>
      </c>
      <c r="T20" s="175" t="s">
        <v>219</v>
      </c>
      <c r="U20" s="158">
        <v>1.1499999999999999</v>
      </c>
      <c r="V20" s="158">
        <f>ROUND(E20*U20,2)</f>
        <v>59.8</v>
      </c>
      <c r="W20" s="158"/>
      <c r="X20" s="158" t="s">
        <v>230</v>
      </c>
      <c r="Y20" s="158" t="s">
        <v>221</v>
      </c>
      <c r="Z20" s="148"/>
      <c r="AA20" s="148"/>
      <c r="AB20" s="148"/>
      <c r="AC20" s="148"/>
      <c r="AD20" s="148"/>
      <c r="AE20" s="148"/>
      <c r="AF20" s="148"/>
      <c r="AG20" s="148" t="s">
        <v>231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2" x14ac:dyDescent="0.2">
      <c r="A21" s="155"/>
      <c r="B21" s="156"/>
      <c r="C21" s="248" t="s">
        <v>987</v>
      </c>
      <c r="D21" s="249"/>
      <c r="E21" s="249"/>
      <c r="F21" s="249"/>
      <c r="G21" s="249"/>
      <c r="H21" s="158"/>
      <c r="I21" s="158"/>
      <c r="J21" s="158"/>
      <c r="K21" s="158"/>
      <c r="L21" s="158"/>
      <c r="M21" s="158"/>
      <c r="N21" s="157"/>
      <c r="O21" s="157"/>
      <c r="P21" s="157"/>
      <c r="Q21" s="157"/>
      <c r="R21" s="158"/>
      <c r="S21" s="158"/>
      <c r="T21" s="158"/>
      <c r="U21" s="158"/>
      <c r="V21" s="158"/>
      <c r="W21" s="158"/>
      <c r="X21" s="158"/>
      <c r="Y21" s="158"/>
      <c r="Z21" s="148"/>
      <c r="AA21" s="148"/>
      <c r="AB21" s="148"/>
      <c r="AC21" s="148"/>
      <c r="AD21" s="148"/>
      <c r="AE21" s="148"/>
      <c r="AF21" s="148"/>
      <c r="AG21" s="148" t="s">
        <v>224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ht="22.5" outlineLevel="1" x14ac:dyDescent="0.2">
      <c r="A22" s="169">
        <v>8</v>
      </c>
      <c r="B22" s="170" t="s">
        <v>988</v>
      </c>
      <c r="C22" s="185" t="s">
        <v>989</v>
      </c>
      <c r="D22" s="171" t="s">
        <v>216</v>
      </c>
      <c r="E22" s="172">
        <v>23</v>
      </c>
      <c r="F22" s="173"/>
      <c r="G22" s="174">
        <f>ROUND(E22*F22,2)</f>
        <v>0</v>
      </c>
      <c r="H22" s="173"/>
      <c r="I22" s="174">
        <f>ROUND(E22*H22,2)</f>
        <v>0</v>
      </c>
      <c r="J22" s="173"/>
      <c r="K22" s="174">
        <f>ROUND(E22*J22,2)</f>
        <v>0</v>
      </c>
      <c r="L22" s="174">
        <v>21</v>
      </c>
      <c r="M22" s="174">
        <f>G22*(1+L22/100)</f>
        <v>0</v>
      </c>
      <c r="N22" s="172">
        <v>1.67</v>
      </c>
      <c r="O22" s="172">
        <f>ROUND(E22*N22,2)</f>
        <v>38.409999999999997</v>
      </c>
      <c r="P22" s="172">
        <v>0</v>
      </c>
      <c r="Q22" s="172">
        <f>ROUND(E22*P22,2)</f>
        <v>0</v>
      </c>
      <c r="R22" s="174" t="s">
        <v>217</v>
      </c>
      <c r="S22" s="174" t="s">
        <v>218</v>
      </c>
      <c r="T22" s="175" t="s">
        <v>219</v>
      </c>
      <c r="U22" s="158">
        <v>1.5980000000000001</v>
      </c>
      <c r="V22" s="158">
        <f>ROUND(E22*U22,2)</f>
        <v>36.75</v>
      </c>
      <c r="W22" s="158"/>
      <c r="X22" s="158" t="s">
        <v>220</v>
      </c>
      <c r="Y22" s="158" t="s">
        <v>221</v>
      </c>
      <c r="Z22" s="148"/>
      <c r="AA22" s="148"/>
      <c r="AB22" s="148"/>
      <c r="AC22" s="148"/>
      <c r="AD22" s="148"/>
      <c r="AE22" s="148"/>
      <c r="AF22" s="148"/>
      <c r="AG22" s="148" t="s">
        <v>222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2" x14ac:dyDescent="0.2">
      <c r="A23" s="155"/>
      <c r="B23" s="156"/>
      <c r="C23" s="248" t="s">
        <v>990</v>
      </c>
      <c r="D23" s="249"/>
      <c r="E23" s="249"/>
      <c r="F23" s="249"/>
      <c r="G23" s="249"/>
      <c r="H23" s="158"/>
      <c r="I23" s="158"/>
      <c r="J23" s="158"/>
      <c r="K23" s="158"/>
      <c r="L23" s="158"/>
      <c r="M23" s="158"/>
      <c r="N23" s="157"/>
      <c r="O23" s="157"/>
      <c r="P23" s="157"/>
      <c r="Q23" s="157"/>
      <c r="R23" s="158"/>
      <c r="S23" s="158"/>
      <c r="T23" s="158"/>
      <c r="U23" s="158"/>
      <c r="V23" s="158"/>
      <c r="W23" s="158"/>
      <c r="X23" s="158"/>
      <c r="Y23" s="158"/>
      <c r="Z23" s="148"/>
      <c r="AA23" s="148"/>
      <c r="AB23" s="148"/>
      <c r="AC23" s="148"/>
      <c r="AD23" s="148"/>
      <c r="AE23" s="148"/>
      <c r="AF23" s="148"/>
      <c r="AG23" s="148" t="s">
        <v>224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76" t="str">
        <f>C23</f>
        <v>prohozenou zeminou nebo štěrkopískem, s vodorovnou přepravou k místu zásypu, uložením ve vrstvách a zhutněním.</v>
      </c>
      <c r="BB23" s="148"/>
      <c r="BC23" s="148"/>
      <c r="BD23" s="148"/>
      <c r="BE23" s="148"/>
      <c r="BF23" s="148"/>
      <c r="BG23" s="148"/>
      <c r="BH23" s="148"/>
    </row>
    <row r="24" spans="1:60" outlineLevel="1" x14ac:dyDescent="0.2">
      <c r="A24" s="177">
        <v>9</v>
      </c>
      <c r="B24" s="178" t="s">
        <v>246</v>
      </c>
      <c r="C24" s="187" t="s">
        <v>247</v>
      </c>
      <c r="D24" s="179" t="s">
        <v>248</v>
      </c>
      <c r="E24" s="180">
        <v>41.4</v>
      </c>
      <c r="F24" s="181"/>
      <c r="G24" s="182">
        <f>ROUND(E24*F24,2)</f>
        <v>0</v>
      </c>
      <c r="H24" s="181"/>
      <c r="I24" s="182">
        <f>ROUND(E24*H24,2)</f>
        <v>0</v>
      </c>
      <c r="J24" s="181"/>
      <c r="K24" s="182">
        <f>ROUND(E24*J24,2)</f>
        <v>0</v>
      </c>
      <c r="L24" s="182">
        <v>21</v>
      </c>
      <c r="M24" s="182">
        <f>G24*(1+L24/100)</f>
        <v>0</v>
      </c>
      <c r="N24" s="180">
        <v>0</v>
      </c>
      <c r="O24" s="180">
        <f>ROUND(E24*N24,2)</f>
        <v>0</v>
      </c>
      <c r="P24" s="180">
        <v>0</v>
      </c>
      <c r="Q24" s="180">
        <f>ROUND(E24*P24,2)</f>
        <v>0</v>
      </c>
      <c r="R24" s="182" t="s">
        <v>229</v>
      </c>
      <c r="S24" s="182" t="s">
        <v>218</v>
      </c>
      <c r="T24" s="183" t="s">
        <v>219</v>
      </c>
      <c r="U24" s="158">
        <v>0</v>
      </c>
      <c r="V24" s="158">
        <f>ROUND(E24*U24,2)</f>
        <v>0</v>
      </c>
      <c r="W24" s="158"/>
      <c r="X24" s="158" t="s">
        <v>230</v>
      </c>
      <c r="Y24" s="158" t="s">
        <v>221</v>
      </c>
      <c r="Z24" s="148"/>
      <c r="AA24" s="148"/>
      <c r="AB24" s="148"/>
      <c r="AC24" s="148"/>
      <c r="AD24" s="148"/>
      <c r="AE24" s="148"/>
      <c r="AF24" s="148"/>
      <c r="AG24" s="148" t="s">
        <v>231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x14ac:dyDescent="0.2">
      <c r="A25" s="162" t="s">
        <v>212</v>
      </c>
      <c r="B25" s="163" t="s">
        <v>111</v>
      </c>
      <c r="C25" s="184" t="s">
        <v>112</v>
      </c>
      <c r="D25" s="164"/>
      <c r="E25" s="165"/>
      <c r="F25" s="166"/>
      <c r="G25" s="166">
        <f>SUMIF(AG26:AG27,"&lt;&gt;NOR",G26:G27)</f>
        <v>0</v>
      </c>
      <c r="H25" s="166"/>
      <c r="I25" s="166">
        <f>SUM(I26:I27)</f>
        <v>0</v>
      </c>
      <c r="J25" s="166"/>
      <c r="K25" s="166">
        <f>SUM(K26:K27)</f>
        <v>0</v>
      </c>
      <c r="L25" s="166"/>
      <c r="M25" s="166">
        <f>SUM(M26:M27)</f>
        <v>0</v>
      </c>
      <c r="N25" s="165"/>
      <c r="O25" s="165">
        <f>SUM(O26:O27)</f>
        <v>9.15</v>
      </c>
      <c r="P25" s="165"/>
      <c r="Q25" s="165">
        <f>SUM(Q26:Q27)</f>
        <v>0</v>
      </c>
      <c r="R25" s="166"/>
      <c r="S25" s="166"/>
      <c r="T25" s="167"/>
      <c r="U25" s="161"/>
      <c r="V25" s="161">
        <f>SUM(V26:V27)</f>
        <v>5.3</v>
      </c>
      <c r="W25" s="161"/>
      <c r="X25" s="161"/>
      <c r="Y25" s="161"/>
      <c r="AG25" t="s">
        <v>213</v>
      </c>
    </row>
    <row r="26" spans="1:60" ht="22.5" outlineLevel="1" x14ac:dyDescent="0.2">
      <c r="A26" s="169">
        <v>10</v>
      </c>
      <c r="B26" s="170" t="s">
        <v>991</v>
      </c>
      <c r="C26" s="185" t="s">
        <v>992</v>
      </c>
      <c r="D26" s="171" t="s">
        <v>216</v>
      </c>
      <c r="E26" s="172">
        <v>3.66</v>
      </c>
      <c r="F26" s="173"/>
      <c r="G26" s="174">
        <f>ROUND(E26*F26,2)</f>
        <v>0</v>
      </c>
      <c r="H26" s="173"/>
      <c r="I26" s="174">
        <f>ROUND(E26*H26,2)</f>
        <v>0</v>
      </c>
      <c r="J26" s="173"/>
      <c r="K26" s="174">
        <f>ROUND(E26*J26,2)</f>
        <v>0</v>
      </c>
      <c r="L26" s="174">
        <v>21</v>
      </c>
      <c r="M26" s="174">
        <f>G26*(1+L26/100)</f>
        <v>0</v>
      </c>
      <c r="N26" s="172">
        <v>2.5</v>
      </c>
      <c r="O26" s="172">
        <f>ROUND(E26*N26,2)</f>
        <v>9.15</v>
      </c>
      <c r="P26" s="172">
        <v>0</v>
      </c>
      <c r="Q26" s="172">
        <f>ROUND(E26*P26,2)</f>
        <v>0</v>
      </c>
      <c r="R26" s="174" t="s">
        <v>993</v>
      </c>
      <c r="S26" s="174" t="s">
        <v>218</v>
      </c>
      <c r="T26" s="175" t="s">
        <v>219</v>
      </c>
      <c r="U26" s="158">
        <v>1.4490000000000001</v>
      </c>
      <c r="V26" s="158">
        <f>ROUND(E26*U26,2)</f>
        <v>5.3</v>
      </c>
      <c r="W26" s="158"/>
      <c r="X26" s="158" t="s">
        <v>230</v>
      </c>
      <c r="Y26" s="158" t="s">
        <v>221</v>
      </c>
      <c r="Z26" s="148"/>
      <c r="AA26" s="148"/>
      <c r="AB26" s="148"/>
      <c r="AC26" s="148"/>
      <c r="AD26" s="148"/>
      <c r="AE26" s="148"/>
      <c r="AF26" s="148"/>
      <c r="AG26" s="148" t="s">
        <v>231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2" x14ac:dyDescent="0.2">
      <c r="A27" s="155"/>
      <c r="B27" s="156"/>
      <c r="C27" s="248" t="s">
        <v>994</v>
      </c>
      <c r="D27" s="249"/>
      <c r="E27" s="249"/>
      <c r="F27" s="249"/>
      <c r="G27" s="249"/>
      <c r="H27" s="158"/>
      <c r="I27" s="158"/>
      <c r="J27" s="158"/>
      <c r="K27" s="158"/>
      <c r="L27" s="158"/>
      <c r="M27" s="158"/>
      <c r="N27" s="157"/>
      <c r="O27" s="157"/>
      <c r="P27" s="157"/>
      <c r="Q27" s="157"/>
      <c r="R27" s="158"/>
      <c r="S27" s="158"/>
      <c r="T27" s="158"/>
      <c r="U27" s="158"/>
      <c r="V27" s="158"/>
      <c r="W27" s="158"/>
      <c r="X27" s="158"/>
      <c r="Y27" s="158"/>
      <c r="Z27" s="148"/>
      <c r="AA27" s="148"/>
      <c r="AB27" s="148"/>
      <c r="AC27" s="148"/>
      <c r="AD27" s="148"/>
      <c r="AE27" s="148"/>
      <c r="AF27" s="148"/>
      <c r="AG27" s="148" t="s">
        <v>224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x14ac:dyDescent="0.2">
      <c r="A28" s="162" t="s">
        <v>212</v>
      </c>
      <c r="B28" s="163" t="s">
        <v>117</v>
      </c>
      <c r="C28" s="184" t="s">
        <v>118</v>
      </c>
      <c r="D28" s="164"/>
      <c r="E28" s="165"/>
      <c r="F28" s="166"/>
      <c r="G28" s="166">
        <f>SUMIF(AG29:AG32,"&lt;&gt;NOR",G29:G32)</f>
        <v>0</v>
      </c>
      <c r="H28" s="166"/>
      <c r="I28" s="166">
        <f>SUM(I29:I32)</f>
        <v>0</v>
      </c>
      <c r="J28" s="166"/>
      <c r="K28" s="166">
        <f>SUM(K29:K32)</f>
        <v>0</v>
      </c>
      <c r="L28" s="166"/>
      <c r="M28" s="166">
        <f>SUM(M29:M32)</f>
        <v>0</v>
      </c>
      <c r="N28" s="165"/>
      <c r="O28" s="165">
        <f>SUM(O29:O32)</f>
        <v>44.629999999999995</v>
      </c>
      <c r="P28" s="165"/>
      <c r="Q28" s="165">
        <f>SUM(Q29:Q32)</f>
        <v>0</v>
      </c>
      <c r="R28" s="166"/>
      <c r="S28" s="166"/>
      <c r="T28" s="167"/>
      <c r="U28" s="161"/>
      <c r="V28" s="161">
        <f>SUM(V29:V32)</f>
        <v>113.92</v>
      </c>
      <c r="W28" s="161"/>
      <c r="X28" s="161"/>
      <c r="Y28" s="161"/>
      <c r="AG28" t="s">
        <v>213</v>
      </c>
    </row>
    <row r="29" spans="1:60" outlineLevel="1" x14ac:dyDescent="0.2">
      <c r="A29" s="169">
        <v>11</v>
      </c>
      <c r="B29" s="170" t="s">
        <v>995</v>
      </c>
      <c r="C29" s="185" t="s">
        <v>996</v>
      </c>
      <c r="D29" s="171" t="s">
        <v>216</v>
      </c>
      <c r="E29" s="172">
        <v>17.23</v>
      </c>
      <c r="F29" s="173"/>
      <c r="G29" s="174">
        <f>ROUND(E29*F29,2)</f>
        <v>0</v>
      </c>
      <c r="H29" s="173"/>
      <c r="I29" s="174">
        <f>ROUND(E29*H29,2)</f>
        <v>0</v>
      </c>
      <c r="J29" s="173"/>
      <c r="K29" s="174">
        <f>ROUND(E29*J29,2)</f>
        <v>0</v>
      </c>
      <c r="L29" s="174">
        <v>21</v>
      </c>
      <c r="M29" s="174">
        <f>G29*(1+L29/100)</f>
        <v>0</v>
      </c>
      <c r="N29" s="172">
        <v>2.5</v>
      </c>
      <c r="O29" s="172">
        <f>ROUND(E29*N29,2)</f>
        <v>43.08</v>
      </c>
      <c r="P29" s="172">
        <v>0</v>
      </c>
      <c r="Q29" s="172">
        <f>ROUND(E29*P29,2)</f>
        <v>0</v>
      </c>
      <c r="R29" s="174" t="s">
        <v>304</v>
      </c>
      <c r="S29" s="174" t="s">
        <v>218</v>
      </c>
      <c r="T29" s="175" t="s">
        <v>219</v>
      </c>
      <c r="U29" s="158">
        <v>5.33</v>
      </c>
      <c r="V29" s="158">
        <f>ROUND(E29*U29,2)</f>
        <v>91.84</v>
      </c>
      <c r="W29" s="158"/>
      <c r="X29" s="158" t="s">
        <v>230</v>
      </c>
      <c r="Y29" s="158" t="s">
        <v>221</v>
      </c>
      <c r="Z29" s="148"/>
      <c r="AA29" s="148"/>
      <c r="AB29" s="148"/>
      <c r="AC29" s="148"/>
      <c r="AD29" s="148"/>
      <c r="AE29" s="148"/>
      <c r="AF29" s="148"/>
      <c r="AG29" s="148" t="s">
        <v>231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2" x14ac:dyDescent="0.2">
      <c r="A30" s="155"/>
      <c r="B30" s="156"/>
      <c r="C30" s="248" t="s">
        <v>469</v>
      </c>
      <c r="D30" s="249"/>
      <c r="E30" s="249"/>
      <c r="F30" s="249"/>
      <c r="G30" s="249"/>
      <c r="H30" s="158"/>
      <c r="I30" s="158"/>
      <c r="J30" s="158"/>
      <c r="K30" s="158"/>
      <c r="L30" s="158"/>
      <c r="M30" s="158"/>
      <c r="N30" s="157"/>
      <c r="O30" s="157"/>
      <c r="P30" s="157"/>
      <c r="Q30" s="157"/>
      <c r="R30" s="158"/>
      <c r="S30" s="158"/>
      <c r="T30" s="158"/>
      <c r="U30" s="158"/>
      <c r="V30" s="158"/>
      <c r="W30" s="158"/>
      <c r="X30" s="158"/>
      <c r="Y30" s="158"/>
      <c r="Z30" s="148"/>
      <c r="AA30" s="148"/>
      <c r="AB30" s="148"/>
      <c r="AC30" s="148"/>
      <c r="AD30" s="148"/>
      <c r="AE30" s="148"/>
      <c r="AF30" s="148"/>
      <c r="AG30" s="148" t="s">
        <v>224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 x14ac:dyDescent="0.2">
      <c r="A31" s="169">
        <v>12</v>
      </c>
      <c r="B31" s="170" t="s">
        <v>997</v>
      </c>
      <c r="C31" s="185" t="s">
        <v>998</v>
      </c>
      <c r="D31" s="171" t="s">
        <v>248</v>
      </c>
      <c r="E31" s="172">
        <v>1.45</v>
      </c>
      <c r="F31" s="173"/>
      <c r="G31" s="174">
        <f>ROUND(E31*F31,2)</f>
        <v>0</v>
      </c>
      <c r="H31" s="173"/>
      <c r="I31" s="174">
        <f>ROUND(E31*H31,2)</f>
        <v>0</v>
      </c>
      <c r="J31" s="173"/>
      <c r="K31" s="174">
        <f>ROUND(E31*J31,2)</f>
        <v>0</v>
      </c>
      <c r="L31" s="174">
        <v>21</v>
      </c>
      <c r="M31" s="174">
        <f>G31*(1+L31/100)</f>
        <v>0</v>
      </c>
      <c r="N31" s="172">
        <v>1.0662499999999999</v>
      </c>
      <c r="O31" s="172">
        <f>ROUND(E31*N31,2)</f>
        <v>1.55</v>
      </c>
      <c r="P31" s="172">
        <v>0</v>
      </c>
      <c r="Q31" s="172">
        <f>ROUND(E31*P31,2)</f>
        <v>0</v>
      </c>
      <c r="R31" s="174" t="s">
        <v>258</v>
      </c>
      <c r="S31" s="174" t="s">
        <v>218</v>
      </c>
      <c r="T31" s="175" t="s">
        <v>219</v>
      </c>
      <c r="U31" s="158">
        <v>15.231</v>
      </c>
      <c r="V31" s="158">
        <f>ROUND(E31*U31,2)</f>
        <v>22.08</v>
      </c>
      <c r="W31" s="158"/>
      <c r="X31" s="158" t="s">
        <v>230</v>
      </c>
      <c r="Y31" s="158" t="s">
        <v>221</v>
      </c>
      <c r="Z31" s="148"/>
      <c r="AA31" s="148"/>
      <c r="AB31" s="148"/>
      <c r="AC31" s="148"/>
      <c r="AD31" s="148"/>
      <c r="AE31" s="148"/>
      <c r="AF31" s="148"/>
      <c r="AG31" s="148" t="s">
        <v>231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2" x14ac:dyDescent="0.2">
      <c r="A32" s="155"/>
      <c r="B32" s="156"/>
      <c r="C32" s="248" t="s">
        <v>271</v>
      </c>
      <c r="D32" s="249"/>
      <c r="E32" s="249"/>
      <c r="F32" s="249"/>
      <c r="G32" s="249"/>
      <c r="H32" s="158"/>
      <c r="I32" s="158"/>
      <c r="J32" s="158"/>
      <c r="K32" s="158"/>
      <c r="L32" s="158"/>
      <c r="M32" s="158"/>
      <c r="N32" s="157"/>
      <c r="O32" s="157"/>
      <c r="P32" s="157"/>
      <c r="Q32" s="157"/>
      <c r="R32" s="158"/>
      <c r="S32" s="158"/>
      <c r="T32" s="158"/>
      <c r="U32" s="158"/>
      <c r="V32" s="158"/>
      <c r="W32" s="158"/>
      <c r="X32" s="158"/>
      <c r="Y32" s="158"/>
      <c r="Z32" s="148"/>
      <c r="AA32" s="148"/>
      <c r="AB32" s="148"/>
      <c r="AC32" s="148"/>
      <c r="AD32" s="148"/>
      <c r="AE32" s="148"/>
      <c r="AF32" s="148"/>
      <c r="AG32" s="148" t="s">
        <v>224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x14ac:dyDescent="0.2">
      <c r="A33" s="162" t="s">
        <v>212</v>
      </c>
      <c r="B33" s="163" t="s">
        <v>121</v>
      </c>
      <c r="C33" s="184" t="s">
        <v>122</v>
      </c>
      <c r="D33" s="164"/>
      <c r="E33" s="165"/>
      <c r="F33" s="166"/>
      <c r="G33" s="166">
        <f>SUMIF(AG34:AG34,"&lt;&gt;NOR",G34:G34)</f>
        <v>0</v>
      </c>
      <c r="H33" s="166"/>
      <c r="I33" s="166">
        <f>SUM(I34:I34)</f>
        <v>0</v>
      </c>
      <c r="J33" s="166"/>
      <c r="K33" s="166">
        <f>SUM(K34:K34)</f>
        <v>0</v>
      </c>
      <c r="L33" s="166"/>
      <c r="M33" s="166">
        <f>SUM(M34:M34)</f>
        <v>0</v>
      </c>
      <c r="N33" s="165"/>
      <c r="O33" s="165">
        <f>SUM(O34:O34)</f>
        <v>1.27</v>
      </c>
      <c r="P33" s="165"/>
      <c r="Q33" s="165">
        <f>SUM(Q34:Q34)</f>
        <v>0</v>
      </c>
      <c r="R33" s="166"/>
      <c r="S33" s="166"/>
      <c r="T33" s="167"/>
      <c r="U33" s="161"/>
      <c r="V33" s="161">
        <f>SUM(V34:V34)</f>
        <v>16.95</v>
      </c>
      <c r="W33" s="161"/>
      <c r="X33" s="161"/>
      <c r="Y33" s="161"/>
      <c r="AG33" t="s">
        <v>213</v>
      </c>
    </row>
    <row r="34" spans="1:60" outlineLevel="1" x14ac:dyDescent="0.2">
      <c r="A34" s="177">
        <v>13</v>
      </c>
      <c r="B34" s="178" t="s">
        <v>999</v>
      </c>
      <c r="C34" s="187" t="s">
        <v>1000</v>
      </c>
      <c r="D34" s="179" t="s">
        <v>341</v>
      </c>
      <c r="E34" s="180">
        <v>3</v>
      </c>
      <c r="F34" s="181"/>
      <c r="G34" s="182">
        <f>ROUND(E34*F34,2)</f>
        <v>0</v>
      </c>
      <c r="H34" s="181"/>
      <c r="I34" s="182">
        <f>ROUND(E34*H34,2)</f>
        <v>0</v>
      </c>
      <c r="J34" s="181"/>
      <c r="K34" s="182">
        <f>ROUND(E34*J34,2)</f>
        <v>0</v>
      </c>
      <c r="L34" s="182">
        <v>21</v>
      </c>
      <c r="M34" s="182">
        <f>G34*(1+L34/100)</f>
        <v>0</v>
      </c>
      <c r="N34" s="180">
        <v>0.42338999999999999</v>
      </c>
      <c r="O34" s="180">
        <f>ROUND(E34*N34,2)</f>
        <v>1.27</v>
      </c>
      <c r="P34" s="180">
        <v>0</v>
      </c>
      <c r="Q34" s="180">
        <f>ROUND(E34*P34,2)</f>
        <v>0</v>
      </c>
      <c r="R34" s="182"/>
      <c r="S34" s="182" t="s">
        <v>320</v>
      </c>
      <c r="T34" s="183" t="s">
        <v>219</v>
      </c>
      <c r="U34" s="158">
        <v>5.65</v>
      </c>
      <c r="V34" s="158">
        <f>ROUND(E34*U34,2)</f>
        <v>16.95</v>
      </c>
      <c r="W34" s="158"/>
      <c r="X34" s="158" t="s">
        <v>230</v>
      </c>
      <c r="Y34" s="158" t="s">
        <v>221</v>
      </c>
      <c r="Z34" s="148"/>
      <c r="AA34" s="148"/>
      <c r="AB34" s="148"/>
      <c r="AC34" s="148"/>
      <c r="AD34" s="148"/>
      <c r="AE34" s="148"/>
      <c r="AF34" s="148"/>
      <c r="AG34" s="148" t="s">
        <v>231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x14ac:dyDescent="0.2">
      <c r="A35" s="162" t="s">
        <v>212</v>
      </c>
      <c r="B35" s="163" t="s">
        <v>131</v>
      </c>
      <c r="C35" s="184" t="s">
        <v>132</v>
      </c>
      <c r="D35" s="164"/>
      <c r="E35" s="165"/>
      <c r="F35" s="166"/>
      <c r="G35" s="166">
        <f>SUMIF(AG36:AG37,"&lt;&gt;NOR",G36:G37)</f>
        <v>0</v>
      </c>
      <c r="H35" s="166"/>
      <c r="I35" s="166">
        <f>SUM(I36:I37)</f>
        <v>0</v>
      </c>
      <c r="J35" s="166"/>
      <c r="K35" s="166">
        <f>SUM(K36:K37)</f>
        <v>0</v>
      </c>
      <c r="L35" s="166"/>
      <c r="M35" s="166">
        <f>SUM(M36:M37)</f>
        <v>0</v>
      </c>
      <c r="N35" s="165"/>
      <c r="O35" s="165">
        <f>SUM(O36:O37)</f>
        <v>0</v>
      </c>
      <c r="P35" s="165"/>
      <c r="Q35" s="165">
        <f>SUM(Q36:Q37)</f>
        <v>37.909999999999997</v>
      </c>
      <c r="R35" s="166"/>
      <c r="S35" s="166"/>
      <c r="T35" s="167"/>
      <c r="U35" s="161"/>
      <c r="V35" s="161">
        <f>SUM(V36:V37)</f>
        <v>296.87</v>
      </c>
      <c r="W35" s="161"/>
      <c r="X35" s="161"/>
      <c r="Y35" s="161"/>
      <c r="AG35" t="s">
        <v>213</v>
      </c>
    </row>
    <row r="36" spans="1:60" ht="22.5" outlineLevel="1" x14ac:dyDescent="0.2">
      <c r="A36" s="177">
        <v>14</v>
      </c>
      <c r="B36" s="178" t="s">
        <v>1001</v>
      </c>
      <c r="C36" s="187" t="s">
        <v>1002</v>
      </c>
      <c r="D36" s="179" t="s">
        <v>216</v>
      </c>
      <c r="E36" s="180">
        <v>17.23</v>
      </c>
      <c r="F36" s="181"/>
      <c r="G36" s="182">
        <f>ROUND(E36*F36,2)</f>
        <v>0</v>
      </c>
      <c r="H36" s="181"/>
      <c r="I36" s="182">
        <f>ROUND(E36*H36,2)</f>
        <v>0</v>
      </c>
      <c r="J36" s="181"/>
      <c r="K36" s="182">
        <f>ROUND(E36*J36,2)</f>
        <v>0</v>
      </c>
      <c r="L36" s="182">
        <v>21</v>
      </c>
      <c r="M36" s="182">
        <f>G36*(1+L36/100)</f>
        <v>0</v>
      </c>
      <c r="N36" s="180">
        <v>0</v>
      </c>
      <c r="O36" s="180">
        <f>ROUND(E36*N36,2)</f>
        <v>0</v>
      </c>
      <c r="P36" s="180">
        <v>2.2000000000000002</v>
      </c>
      <c r="Q36" s="180">
        <f>ROUND(E36*P36,2)</f>
        <v>37.909999999999997</v>
      </c>
      <c r="R36" s="182" t="s">
        <v>539</v>
      </c>
      <c r="S36" s="182" t="s">
        <v>218</v>
      </c>
      <c r="T36" s="183" t="s">
        <v>219</v>
      </c>
      <c r="U36" s="158">
        <v>10.47</v>
      </c>
      <c r="V36" s="158">
        <f>ROUND(E36*U36,2)</f>
        <v>180.4</v>
      </c>
      <c r="W36" s="158"/>
      <c r="X36" s="158" t="s">
        <v>230</v>
      </c>
      <c r="Y36" s="158" t="s">
        <v>221</v>
      </c>
      <c r="Z36" s="148"/>
      <c r="AA36" s="148"/>
      <c r="AB36" s="148"/>
      <c r="AC36" s="148"/>
      <c r="AD36" s="148"/>
      <c r="AE36" s="148"/>
      <c r="AF36" s="148"/>
      <c r="AG36" s="148" t="s">
        <v>231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ht="22.5" outlineLevel="1" x14ac:dyDescent="0.2">
      <c r="A37" s="177">
        <v>15</v>
      </c>
      <c r="B37" s="178" t="s">
        <v>1003</v>
      </c>
      <c r="C37" s="187" t="s">
        <v>1004</v>
      </c>
      <c r="D37" s="179" t="s">
        <v>216</v>
      </c>
      <c r="E37" s="180">
        <v>17.23</v>
      </c>
      <c r="F37" s="181"/>
      <c r="G37" s="182">
        <f>ROUND(E37*F37,2)</f>
        <v>0</v>
      </c>
      <c r="H37" s="181"/>
      <c r="I37" s="182">
        <f>ROUND(E37*H37,2)</f>
        <v>0</v>
      </c>
      <c r="J37" s="181"/>
      <c r="K37" s="182">
        <f>ROUND(E37*J37,2)</f>
        <v>0</v>
      </c>
      <c r="L37" s="182">
        <v>21</v>
      </c>
      <c r="M37" s="182">
        <f>G37*(1+L37/100)</f>
        <v>0</v>
      </c>
      <c r="N37" s="180">
        <v>0</v>
      </c>
      <c r="O37" s="180">
        <f>ROUND(E37*N37,2)</f>
        <v>0</v>
      </c>
      <c r="P37" s="180">
        <v>0</v>
      </c>
      <c r="Q37" s="180">
        <f>ROUND(E37*P37,2)</f>
        <v>0</v>
      </c>
      <c r="R37" s="182" t="s">
        <v>539</v>
      </c>
      <c r="S37" s="182" t="s">
        <v>218</v>
      </c>
      <c r="T37" s="183" t="s">
        <v>219</v>
      </c>
      <c r="U37" s="158">
        <v>6.76</v>
      </c>
      <c r="V37" s="158">
        <f>ROUND(E37*U37,2)</f>
        <v>116.47</v>
      </c>
      <c r="W37" s="158"/>
      <c r="X37" s="158" t="s">
        <v>230</v>
      </c>
      <c r="Y37" s="158" t="s">
        <v>221</v>
      </c>
      <c r="Z37" s="148"/>
      <c r="AA37" s="148"/>
      <c r="AB37" s="148"/>
      <c r="AC37" s="148"/>
      <c r="AD37" s="148"/>
      <c r="AE37" s="148"/>
      <c r="AF37" s="148"/>
      <c r="AG37" s="148" t="s">
        <v>231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x14ac:dyDescent="0.2">
      <c r="A38" s="162" t="s">
        <v>212</v>
      </c>
      <c r="B38" s="163" t="s">
        <v>133</v>
      </c>
      <c r="C38" s="184" t="s">
        <v>134</v>
      </c>
      <c r="D38" s="164"/>
      <c r="E38" s="165"/>
      <c r="F38" s="166"/>
      <c r="G38" s="166">
        <f>SUMIF(AG39:AG48,"&lt;&gt;NOR",G39:G48)</f>
        <v>0</v>
      </c>
      <c r="H38" s="166"/>
      <c r="I38" s="166">
        <f>SUM(I39:I48)</f>
        <v>0</v>
      </c>
      <c r="J38" s="166"/>
      <c r="K38" s="166">
        <f>SUM(K39:K48)</f>
        <v>0</v>
      </c>
      <c r="L38" s="166"/>
      <c r="M38" s="166">
        <f>SUM(M39:M48)</f>
        <v>0</v>
      </c>
      <c r="N38" s="165"/>
      <c r="O38" s="165">
        <f>SUM(O39:O48)</f>
        <v>0</v>
      </c>
      <c r="P38" s="165"/>
      <c r="Q38" s="165">
        <f>SUM(Q39:Q48)</f>
        <v>0</v>
      </c>
      <c r="R38" s="166"/>
      <c r="S38" s="166"/>
      <c r="T38" s="167"/>
      <c r="U38" s="161"/>
      <c r="V38" s="161">
        <f>SUM(V39:V48)</f>
        <v>51.339999999999996</v>
      </c>
      <c r="W38" s="161"/>
      <c r="X38" s="161"/>
      <c r="Y38" s="161"/>
      <c r="AG38" t="s">
        <v>213</v>
      </c>
    </row>
    <row r="39" spans="1:60" outlineLevel="1" x14ac:dyDescent="0.2">
      <c r="A39" s="177">
        <v>16</v>
      </c>
      <c r="B39" s="178" t="s">
        <v>601</v>
      </c>
      <c r="C39" s="187" t="s">
        <v>602</v>
      </c>
      <c r="D39" s="179" t="s">
        <v>248</v>
      </c>
      <c r="E39" s="180">
        <v>34.25</v>
      </c>
      <c r="F39" s="181"/>
      <c r="G39" s="182">
        <f>ROUND(E39*F39,2)</f>
        <v>0</v>
      </c>
      <c r="H39" s="181"/>
      <c r="I39" s="182">
        <f>ROUND(E39*H39,2)</f>
        <v>0</v>
      </c>
      <c r="J39" s="181"/>
      <c r="K39" s="182">
        <f>ROUND(E39*J39,2)</f>
        <v>0</v>
      </c>
      <c r="L39" s="182">
        <v>21</v>
      </c>
      <c r="M39" s="182">
        <f>G39*(1+L39/100)</f>
        <v>0</v>
      </c>
      <c r="N39" s="180">
        <v>0</v>
      </c>
      <c r="O39" s="180">
        <f>ROUND(E39*N39,2)</f>
        <v>0</v>
      </c>
      <c r="P39" s="180">
        <v>0</v>
      </c>
      <c r="Q39" s="180">
        <f>ROUND(E39*P39,2)</f>
        <v>0</v>
      </c>
      <c r="R39" s="182" t="s">
        <v>539</v>
      </c>
      <c r="S39" s="182" t="s">
        <v>218</v>
      </c>
      <c r="T39" s="183" t="s">
        <v>219</v>
      </c>
      <c r="U39" s="158">
        <v>0.94199999999999995</v>
      </c>
      <c r="V39" s="158">
        <f>ROUND(E39*U39,2)</f>
        <v>32.26</v>
      </c>
      <c r="W39" s="158"/>
      <c r="X39" s="158" t="s">
        <v>230</v>
      </c>
      <c r="Y39" s="158" t="s">
        <v>221</v>
      </c>
      <c r="Z39" s="148"/>
      <c r="AA39" s="148"/>
      <c r="AB39" s="148"/>
      <c r="AC39" s="148"/>
      <c r="AD39" s="148"/>
      <c r="AE39" s="148"/>
      <c r="AF39" s="148"/>
      <c r="AG39" s="148" t="s">
        <v>231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ht="22.5" outlineLevel="1" x14ac:dyDescent="0.2">
      <c r="A40" s="177">
        <v>17</v>
      </c>
      <c r="B40" s="178" t="s">
        <v>1005</v>
      </c>
      <c r="C40" s="187" t="s">
        <v>1006</v>
      </c>
      <c r="D40" s="179" t="s">
        <v>248</v>
      </c>
      <c r="E40" s="180">
        <v>102.75</v>
      </c>
      <c r="F40" s="181"/>
      <c r="G40" s="182">
        <f>ROUND(E40*F40,2)</f>
        <v>0</v>
      </c>
      <c r="H40" s="181"/>
      <c r="I40" s="182">
        <f>ROUND(E40*H40,2)</f>
        <v>0</v>
      </c>
      <c r="J40" s="181"/>
      <c r="K40" s="182">
        <f>ROUND(E40*J40,2)</f>
        <v>0</v>
      </c>
      <c r="L40" s="182">
        <v>21</v>
      </c>
      <c r="M40" s="182">
        <f>G40*(1+L40/100)</f>
        <v>0</v>
      </c>
      <c r="N40" s="180">
        <v>0</v>
      </c>
      <c r="O40" s="180">
        <f>ROUND(E40*N40,2)</f>
        <v>0</v>
      </c>
      <c r="P40" s="180">
        <v>0</v>
      </c>
      <c r="Q40" s="180">
        <f>ROUND(E40*P40,2)</f>
        <v>0</v>
      </c>
      <c r="R40" s="182" t="s">
        <v>539</v>
      </c>
      <c r="S40" s="182" t="s">
        <v>218</v>
      </c>
      <c r="T40" s="183" t="s">
        <v>219</v>
      </c>
      <c r="U40" s="158">
        <v>0.105</v>
      </c>
      <c r="V40" s="158">
        <f>ROUND(E40*U40,2)</f>
        <v>10.79</v>
      </c>
      <c r="W40" s="158"/>
      <c r="X40" s="158" t="s">
        <v>230</v>
      </c>
      <c r="Y40" s="158" t="s">
        <v>221</v>
      </c>
      <c r="Z40" s="148"/>
      <c r="AA40" s="148"/>
      <c r="AB40" s="148"/>
      <c r="AC40" s="148"/>
      <c r="AD40" s="148"/>
      <c r="AE40" s="148"/>
      <c r="AF40" s="148"/>
      <c r="AG40" s="148" t="s">
        <v>231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ht="22.5" outlineLevel="1" x14ac:dyDescent="0.2">
      <c r="A41" s="169">
        <v>18</v>
      </c>
      <c r="B41" s="170" t="s">
        <v>1007</v>
      </c>
      <c r="C41" s="185" t="s">
        <v>1008</v>
      </c>
      <c r="D41" s="171" t="s">
        <v>248</v>
      </c>
      <c r="E41" s="172">
        <v>34.25</v>
      </c>
      <c r="F41" s="173"/>
      <c r="G41" s="174">
        <f>ROUND(E41*F41,2)</f>
        <v>0</v>
      </c>
      <c r="H41" s="173"/>
      <c r="I41" s="174">
        <f>ROUND(E41*H41,2)</f>
        <v>0</v>
      </c>
      <c r="J41" s="173"/>
      <c r="K41" s="174">
        <f>ROUND(E41*J41,2)</f>
        <v>0</v>
      </c>
      <c r="L41" s="174">
        <v>21</v>
      </c>
      <c r="M41" s="174">
        <f>G41*(1+L41/100)</f>
        <v>0</v>
      </c>
      <c r="N41" s="172">
        <v>0</v>
      </c>
      <c r="O41" s="172">
        <f>ROUND(E41*N41,2)</f>
        <v>0</v>
      </c>
      <c r="P41" s="172">
        <v>0</v>
      </c>
      <c r="Q41" s="172">
        <f>ROUND(E41*P41,2)</f>
        <v>0</v>
      </c>
      <c r="R41" s="174" t="s">
        <v>597</v>
      </c>
      <c r="S41" s="174" t="s">
        <v>218</v>
      </c>
      <c r="T41" s="175" t="s">
        <v>219</v>
      </c>
      <c r="U41" s="158">
        <v>2.3E-2</v>
      </c>
      <c r="V41" s="158">
        <f>ROUND(E41*U41,2)</f>
        <v>0.79</v>
      </c>
      <c r="W41" s="158"/>
      <c r="X41" s="158" t="s">
        <v>230</v>
      </c>
      <c r="Y41" s="158" t="s">
        <v>221</v>
      </c>
      <c r="Z41" s="148"/>
      <c r="AA41" s="148"/>
      <c r="AB41" s="148"/>
      <c r="AC41" s="148"/>
      <c r="AD41" s="148"/>
      <c r="AE41" s="148"/>
      <c r="AF41" s="148"/>
      <c r="AG41" s="148" t="s">
        <v>231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2" x14ac:dyDescent="0.2">
      <c r="A42" s="155"/>
      <c r="B42" s="156"/>
      <c r="C42" s="248" t="s">
        <v>1009</v>
      </c>
      <c r="D42" s="249"/>
      <c r="E42" s="249"/>
      <c r="F42" s="249"/>
      <c r="G42" s="249"/>
      <c r="H42" s="158"/>
      <c r="I42" s="158"/>
      <c r="J42" s="158"/>
      <c r="K42" s="158"/>
      <c r="L42" s="158"/>
      <c r="M42" s="158"/>
      <c r="N42" s="157"/>
      <c r="O42" s="157"/>
      <c r="P42" s="157"/>
      <c r="Q42" s="157"/>
      <c r="R42" s="158"/>
      <c r="S42" s="158"/>
      <c r="T42" s="158"/>
      <c r="U42" s="158"/>
      <c r="V42" s="158"/>
      <c r="W42" s="158"/>
      <c r="X42" s="158"/>
      <c r="Y42" s="158"/>
      <c r="Z42" s="148"/>
      <c r="AA42" s="148"/>
      <c r="AB42" s="148"/>
      <c r="AC42" s="148"/>
      <c r="AD42" s="148"/>
      <c r="AE42" s="148"/>
      <c r="AF42" s="148"/>
      <c r="AG42" s="148" t="s">
        <v>224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 x14ac:dyDescent="0.2">
      <c r="A43" s="169">
        <v>19</v>
      </c>
      <c r="B43" s="170" t="s">
        <v>1010</v>
      </c>
      <c r="C43" s="185" t="s">
        <v>1011</v>
      </c>
      <c r="D43" s="171" t="s">
        <v>248</v>
      </c>
      <c r="E43" s="172">
        <v>513.75</v>
      </c>
      <c r="F43" s="173"/>
      <c r="G43" s="174">
        <f>ROUND(E43*F43,2)</f>
        <v>0</v>
      </c>
      <c r="H43" s="173"/>
      <c r="I43" s="174">
        <f>ROUND(E43*H43,2)</f>
        <v>0</v>
      </c>
      <c r="J43" s="173"/>
      <c r="K43" s="174">
        <f>ROUND(E43*J43,2)</f>
        <v>0</v>
      </c>
      <c r="L43" s="174">
        <v>21</v>
      </c>
      <c r="M43" s="174">
        <f>G43*(1+L43/100)</f>
        <v>0</v>
      </c>
      <c r="N43" s="172">
        <v>0</v>
      </c>
      <c r="O43" s="172">
        <f>ROUND(E43*N43,2)</f>
        <v>0</v>
      </c>
      <c r="P43" s="172">
        <v>0</v>
      </c>
      <c r="Q43" s="172">
        <f>ROUND(E43*P43,2)</f>
        <v>0</v>
      </c>
      <c r="R43" s="174" t="s">
        <v>597</v>
      </c>
      <c r="S43" s="174" t="s">
        <v>218</v>
      </c>
      <c r="T43" s="175" t="s">
        <v>219</v>
      </c>
      <c r="U43" s="158">
        <v>8.0000000000000002E-3</v>
      </c>
      <c r="V43" s="158">
        <f>ROUND(E43*U43,2)</f>
        <v>4.1100000000000003</v>
      </c>
      <c r="W43" s="158"/>
      <c r="X43" s="158" t="s">
        <v>230</v>
      </c>
      <c r="Y43" s="158" t="s">
        <v>221</v>
      </c>
      <c r="Z43" s="148"/>
      <c r="AA43" s="148"/>
      <c r="AB43" s="148"/>
      <c r="AC43" s="148"/>
      <c r="AD43" s="148"/>
      <c r="AE43" s="148"/>
      <c r="AF43" s="148"/>
      <c r="AG43" s="148" t="s">
        <v>231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2" x14ac:dyDescent="0.2">
      <c r="A44" s="155"/>
      <c r="B44" s="156"/>
      <c r="C44" s="248" t="s">
        <v>1009</v>
      </c>
      <c r="D44" s="249"/>
      <c r="E44" s="249"/>
      <c r="F44" s="249"/>
      <c r="G44" s="249"/>
      <c r="H44" s="158"/>
      <c r="I44" s="158"/>
      <c r="J44" s="158"/>
      <c r="K44" s="158"/>
      <c r="L44" s="158"/>
      <c r="M44" s="158"/>
      <c r="N44" s="157"/>
      <c r="O44" s="157"/>
      <c r="P44" s="157"/>
      <c r="Q44" s="157"/>
      <c r="R44" s="158"/>
      <c r="S44" s="158"/>
      <c r="T44" s="158"/>
      <c r="U44" s="158"/>
      <c r="V44" s="158"/>
      <c r="W44" s="158"/>
      <c r="X44" s="158"/>
      <c r="Y44" s="158"/>
      <c r="Z44" s="148"/>
      <c r="AA44" s="148"/>
      <c r="AB44" s="148"/>
      <c r="AC44" s="148"/>
      <c r="AD44" s="148"/>
      <c r="AE44" s="148"/>
      <c r="AF44" s="148"/>
      <c r="AG44" s="148" t="s">
        <v>224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ht="22.5" outlineLevel="1" x14ac:dyDescent="0.2">
      <c r="A45" s="169">
        <v>20</v>
      </c>
      <c r="B45" s="170" t="s">
        <v>595</v>
      </c>
      <c r="C45" s="185" t="s">
        <v>596</v>
      </c>
      <c r="D45" s="171" t="s">
        <v>248</v>
      </c>
      <c r="E45" s="172">
        <v>34.25</v>
      </c>
      <c r="F45" s="173"/>
      <c r="G45" s="174">
        <f>ROUND(E45*F45,2)</f>
        <v>0</v>
      </c>
      <c r="H45" s="173"/>
      <c r="I45" s="174">
        <f>ROUND(E45*H45,2)</f>
        <v>0</v>
      </c>
      <c r="J45" s="173"/>
      <c r="K45" s="174">
        <f>ROUND(E45*J45,2)</f>
        <v>0</v>
      </c>
      <c r="L45" s="174">
        <v>21</v>
      </c>
      <c r="M45" s="174">
        <f>G45*(1+L45/100)</f>
        <v>0</v>
      </c>
      <c r="N45" s="172">
        <v>0</v>
      </c>
      <c r="O45" s="172">
        <f>ROUND(E45*N45,2)</f>
        <v>0</v>
      </c>
      <c r="P45" s="172">
        <v>0</v>
      </c>
      <c r="Q45" s="172">
        <f>ROUND(E45*P45,2)</f>
        <v>0</v>
      </c>
      <c r="R45" s="174" t="s">
        <v>597</v>
      </c>
      <c r="S45" s="174" t="s">
        <v>218</v>
      </c>
      <c r="T45" s="175" t="s">
        <v>219</v>
      </c>
      <c r="U45" s="158">
        <v>9.9000000000000005E-2</v>
      </c>
      <c r="V45" s="158">
        <f>ROUND(E45*U45,2)</f>
        <v>3.39</v>
      </c>
      <c r="W45" s="158"/>
      <c r="X45" s="158" t="s">
        <v>230</v>
      </c>
      <c r="Y45" s="158" t="s">
        <v>221</v>
      </c>
      <c r="Z45" s="148"/>
      <c r="AA45" s="148"/>
      <c r="AB45" s="148"/>
      <c r="AC45" s="148"/>
      <c r="AD45" s="148"/>
      <c r="AE45" s="148"/>
      <c r="AF45" s="148"/>
      <c r="AG45" s="148" t="s">
        <v>231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2" x14ac:dyDescent="0.2">
      <c r="A46" s="155"/>
      <c r="B46" s="156"/>
      <c r="C46" s="248" t="s">
        <v>598</v>
      </c>
      <c r="D46" s="249"/>
      <c r="E46" s="249"/>
      <c r="F46" s="249"/>
      <c r="G46" s="249"/>
      <c r="H46" s="158"/>
      <c r="I46" s="158"/>
      <c r="J46" s="158"/>
      <c r="K46" s="158"/>
      <c r="L46" s="158"/>
      <c r="M46" s="158"/>
      <c r="N46" s="157"/>
      <c r="O46" s="157"/>
      <c r="P46" s="157"/>
      <c r="Q46" s="157"/>
      <c r="R46" s="158"/>
      <c r="S46" s="158"/>
      <c r="T46" s="158"/>
      <c r="U46" s="158"/>
      <c r="V46" s="158"/>
      <c r="W46" s="158"/>
      <c r="X46" s="158"/>
      <c r="Y46" s="158"/>
      <c r="Z46" s="148"/>
      <c r="AA46" s="148"/>
      <c r="AB46" s="148"/>
      <c r="AC46" s="148"/>
      <c r="AD46" s="148"/>
      <c r="AE46" s="148"/>
      <c r="AF46" s="148"/>
      <c r="AG46" s="148" t="s">
        <v>224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 x14ac:dyDescent="0.2">
      <c r="A47" s="177">
        <v>21</v>
      </c>
      <c r="B47" s="178" t="s">
        <v>605</v>
      </c>
      <c r="C47" s="187" t="s">
        <v>606</v>
      </c>
      <c r="D47" s="179" t="s">
        <v>248</v>
      </c>
      <c r="E47" s="180">
        <v>34.25</v>
      </c>
      <c r="F47" s="181"/>
      <c r="G47" s="182">
        <f>ROUND(E47*F47,2)</f>
        <v>0</v>
      </c>
      <c r="H47" s="181"/>
      <c r="I47" s="182">
        <f>ROUND(E47*H47,2)</f>
        <v>0</v>
      </c>
      <c r="J47" s="181"/>
      <c r="K47" s="182">
        <f>ROUND(E47*J47,2)</f>
        <v>0</v>
      </c>
      <c r="L47" s="182">
        <v>21</v>
      </c>
      <c r="M47" s="182">
        <f>G47*(1+L47/100)</f>
        <v>0</v>
      </c>
      <c r="N47" s="180">
        <v>0</v>
      </c>
      <c r="O47" s="180">
        <f>ROUND(E47*N47,2)</f>
        <v>0</v>
      </c>
      <c r="P47" s="180">
        <v>0</v>
      </c>
      <c r="Q47" s="180">
        <f>ROUND(E47*P47,2)</f>
        <v>0</v>
      </c>
      <c r="R47" s="182"/>
      <c r="S47" s="182" t="s">
        <v>320</v>
      </c>
      <c r="T47" s="183" t="s">
        <v>219</v>
      </c>
      <c r="U47" s="158">
        <v>0</v>
      </c>
      <c r="V47" s="158">
        <f>ROUND(E47*U47,2)</f>
        <v>0</v>
      </c>
      <c r="W47" s="158"/>
      <c r="X47" s="158" t="s">
        <v>230</v>
      </c>
      <c r="Y47" s="158" t="s">
        <v>221</v>
      </c>
      <c r="Z47" s="148"/>
      <c r="AA47" s="148"/>
      <c r="AB47" s="148"/>
      <c r="AC47" s="148"/>
      <c r="AD47" s="148"/>
      <c r="AE47" s="148"/>
      <c r="AF47" s="148"/>
      <c r="AG47" s="148" t="s">
        <v>231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 x14ac:dyDescent="0.2">
      <c r="A48" s="177">
        <v>22</v>
      </c>
      <c r="B48" s="178" t="s">
        <v>1012</v>
      </c>
      <c r="C48" s="187" t="s">
        <v>1013</v>
      </c>
      <c r="D48" s="179" t="s">
        <v>1014</v>
      </c>
      <c r="E48" s="180">
        <v>300</v>
      </c>
      <c r="F48" s="181"/>
      <c r="G48" s="182">
        <f>ROUND(E48*F48,2)</f>
        <v>0</v>
      </c>
      <c r="H48" s="181"/>
      <c r="I48" s="182">
        <f>ROUND(E48*H48,2)</f>
        <v>0</v>
      </c>
      <c r="J48" s="181"/>
      <c r="K48" s="182">
        <f>ROUND(E48*J48,2)</f>
        <v>0</v>
      </c>
      <c r="L48" s="182">
        <v>21</v>
      </c>
      <c r="M48" s="182">
        <f>G48*(1+L48/100)</f>
        <v>0</v>
      </c>
      <c r="N48" s="180">
        <v>0</v>
      </c>
      <c r="O48" s="180">
        <f>ROUND(E48*N48,2)</f>
        <v>0</v>
      </c>
      <c r="P48" s="180">
        <v>0</v>
      </c>
      <c r="Q48" s="180">
        <f>ROUND(E48*P48,2)</f>
        <v>0</v>
      </c>
      <c r="R48" s="182"/>
      <c r="S48" s="182" t="s">
        <v>320</v>
      </c>
      <c r="T48" s="183" t="s">
        <v>219</v>
      </c>
      <c r="U48" s="158">
        <v>0</v>
      </c>
      <c r="V48" s="158">
        <f>ROUND(E48*U48,2)</f>
        <v>0</v>
      </c>
      <c r="W48" s="158"/>
      <c r="X48" s="158" t="s">
        <v>230</v>
      </c>
      <c r="Y48" s="158" t="s">
        <v>221</v>
      </c>
      <c r="Z48" s="148"/>
      <c r="AA48" s="148"/>
      <c r="AB48" s="148"/>
      <c r="AC48" s="148"/>
      <c r="AD48" s="148"/>
      <c r="AE48" s="148"/>
      <c r="AF48" s="148"/>
      <c r="AG48" s="148" t="s">
        <v>231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x14ac:dyDescent="0.2">
      <c r="A49" s="162" t="s">
        <v>212</v>
      </c>
      <c r="B49" s="163" t="s">
        <v>135</v>
      </c>
      <c r="C49" s="184" t="s">
        <v>136</v>
      </c>
      <c r="D49" s="164"/>
      <c r="E49" s="165"/>
      <c r="F49" s="166"/>
      <c r="G49" s="166">
        <f>SUMIF(AG50:AG51,"&lt;&gt;NOR",G50:G51)</f>
        <v>0</v>
      </c>
      <c r="H49" s="166"/>
      <c r="I49" s="166">
        <f>SUM(I50:I51)</f>
        <v>0</v>
      </c>
      <c r="J49" s="166"/>
      <c r="K49" s="166">
        <f>SUM(K50:K51)</f>
        <v>0</v>
      </c>
      <c r="L49" s="166"/>
      <c r="M49" s="166">
        <f>SUM(M50:M51)</f>
        <v>0</v>
      </c>
      <c r="N49" s="165"/>
      <c r="O49" s="165">
        <f>SUM(O50:O51)</f>
        <v>0</v>
      </c>
      <c r="P49" s="165"/>
      <c r="Q49" s="165">
        <f>SUM(Q50:Q51)</f>
        <v>0</v>
      </c>
      <c r="R49" s="166"/>
      <c r="S49" s="166"/>
      <c r="T49" s="167"/>
      <c r="U49" s="161"/>
      <c r="V49" s="161">
        <f>SUM(V50:V51)</f>
        <v>83.91</v>
      </c>
      <c r="W49" s="161"/>
      <c r="X49" s="161"/>
      <c r="Y49" s="161"/>
      <c r="AG49" t="s">
        <v>213</v>
      </c>
    </row>
    <row r="50" spans="1:60" ht="22.5" outlineLevel="1" x14ac:dyDescent="0.2">
      <c r="A50" s="169">
        <v>23</v>
      </c>
      <c r="B50" s="170" t="s">
        <v>611</v>
      </c>
      <c r="C50" s="185" t="s">
        <v>612</v>
      </c>
      <c r="D50" s="171" t="s">
        <v>248</v>
      </c>
      <c r="E50" s="172">
        <v>44.35</v>
      </c>
      <c r="F50" s="173"/>
      <c r="G50" s="174">
        <f>ROUND(E50*F50,2)</f>
        <v>0</v>
      </c>
      <c r="H50" s="173"/>
      <c r="I50" s="174">
        <f>ROUND(E50*H50,2)</f>
        <v>0</v>
      </c>
      <c r="J50" s="173"/>
      <c r="K50" s="174">
        <f>ROUND(E50*J50,2)</f>
        <v>0</v>
      </c>
      <c r="L50" s="174">
        <v>21</v>
      </c>
      <c r="M50" s="174">
        <f>G50*(1+L50/100)</f>
        <v>0</v>
      </c>
      <c r="N50" s="172">
        <v>0</v>
      </c>
      <c r="O50" s="172">
        <f>ROUND(E50*N50,2)</f>
        <v>0</v>
      </c>
      <c r="P50" s="172">
        <v>0</v>
      </c>
      <c r="Q50" s="172">
        <f>ROUND(E50*P50,2)</f>
        <v>0</v>
      </c>
      <c r="R50" s="174" t="s">
        <v>304</v>
      </c>
      <c r="S50" s="174" t="s">
        <v>218</v>
      </c>
      <c r="T50" s="175" t="s">
        <v>219</v>
      </c>
      <c r="U50" s="158">
        <v>1.8919999999999999</v>
      </c>
      <c r="V50" s="158">
        <f>ROUND(E50*U50,2)</f>
        <v>83.91</v>
      </c>
      <c r="W50" s="158"/>
      <c r="X50" s="158" t="s">
        <v>230</v>
      </c>
      <c r="Y50" s="158" t="s">
        <v>221</v>
      </c>
      <c r="Z50" s="148"/>
      <c r="AA50" s="148"/>
      <c r="AB50" s="148"/>
      <c r="AC50" s="148"/>
      <c r="AD50" s="148"/>
      <c r="AE50" s="148"/>
      <c r="AF50" s="148"/>
      <c r="AG50" s="148" t="s">
        <v>231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2" x14ac:dyDescent="0.2">
      <c r="A51" s="155"/>
      <c r="B51" s="156"/>
      <c r="C51" s="248" t="s">
        <v>613</v>
      </c>
      <c r="D51" s="249"/>
      <c r="E51" s="249"/>
      <c r="F51" s="249"/>
      <c r="G51" s="249"/>
      <c r="H51" s="158"/>
      <c r="I51" s="158"/>
      <c r="J51" s="158"/>
      <c r="K51" s="158"/>
      <c r="L51" s="158"/>
      <c r="M51" s="158"/>
      <c r="N51" s="157"/>
      <c r="O51" s="157"/>
      <c r="P51" s="157"/>
      <c r="Q51" s="157"/>
      <c r="R51" s="158"/>
      <c r="S51" s="158"/>
      <c r="T51" s="158"/>
      <c r="U51" s="158"/>
      <c r="V51" s="158"/>
      <c r="W51" s="158"/>
      <c r="X51" s="158"/>
      <c r="Y51" s="158"/>
      <c r="Z51" s="148"/>
      <c r="AA51" s="148"/>
      <c r="AB51" s="148"/>
      <c r="AC51" s="148"/>
      <c r="AD51" s="148"/>
      <c r="AE51" s="148"/>
      <c r="AF51" s="148"/>
      <c r="AG51" s="148" t="s">
        <v>224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x14ac:dyDescent="0.2">
      <c r="A52" s="162" t="s">
        <v>212</v>
      </c>
      <c r="B52" s="163" t="s">
        <v>147</v>
      </c>
      <c r="C52" s="184" t="s">
        <v>148</v>
      </c>
      <c r="D52" s="164"/>
      <c r="E52" s="165"/>
      <c r="F52" s="166"/>
      <c r="G52" s="166">
        <f>SUMIF(AG53:AG88,"&lt;&gt;NOR",G53:G88)</f>
        <v>0</v>
      </c>
      <c r="H52" s="166"/>
      <c r="I52" s="166">
        <f>SUM(I53:I88)</f>
        <v>0</v>
      </c>
      <c r="J52" s="166"/>
      <c r="K52" s="166">
        <f>SUM(K53:K88)</f>
        <v>0</v>
      </c>
      <c r="L52" s="166"/>
      <c r="M52" s="166">
        <f>SUM(M53:M88)</f>
        <v>0</v>
      </c>
      <c r="N52" s="165"/>
      <c r="O52" s="165">
        <f>SUM(O53:O88)</f>
        <v>0.62</v>
      </c>
      <c r="P52" s="165"/>
      <c r="Q52" s="165">
        <f>SUM(Q53:Q88)</f>
        <v>0</v>
      </c>
      <c r="R52" s="166"/>
      <c r="S52" s="166"/>
      <c r="T52" s="167"/>
      <c r="U52" s="161"/>
      <c r="V52" s="161">
        <f>SUM(V53:V88)</f>
        <v>249.34999999999994</v>
      </c>
      <c r="W52" s="161"/>
      <c r="X52" s="161"/>
      <c r="Y52" s="161"/>
      <c r="AG52" t="s">
        <v>213</v>
      </c>
    </row>
    <row r="53" spans="1:60" outlineLevel="1" x14ac:dyDescent="0.2">
      <c r="A53" s="177">
        <v>24</v>
      </c>
      <c r="B53" s="178" t="s">
        <v>1015</v>
      </c>
      <c r="C53" s="187" t="s">
        <v>1016</v>
      </c>
      <c r="D53" s="179" t="s">
        <v>341</v>
      </c>
      <c r="E53" s="180">
        <v>10</v>
      </c>
      <c r="F53" s="181"/>
      <c r="G53" s="182">
        <f>ROUND(E53*F53,2)</f>
        <v>0</v>
      </c>
      <c r="H53" s="181"/>
      <c r="I53" s="182">
        <f>ROUND(E53*H53,2)</f>
        <v>0</v>
      </c>
      <c r="J53" s="181"/>
      <c r="K53" s="182">
        <f>ROUND(E53*J53,2)</f>
        <v>0</v>
      </c>
      <c r="L53" s="182">
        <v>21</v>
      </c>
      <c r="M53" s="182">
        <f>G53*(1+L53/100)</f>
        <v>0</v>
      </c>
      <c r="N53" s="180">
        <v>0</v>
      </c>
      <c r="O53" s="180">
        <f>ROUND(E53*N53,2)</f>
        <v>0</v>
      </c>
      <c r="P53" s="180">
        <v>0</v>
      </c>
      <c r="Q53" s="180">
        <f>ROUND(E53*P53,2)</f>
        <v>0</v>
      </c>
      <c r="R53" s="182" t="s">
        <v>1017</v>
      </c>
      <c r="S53" s="182" t="s">
        <v>218</v>
      </c>
      <c r="T53" s="183" t="s">
        <v>219</v>
      </c>
      <c r="U53" s="158">
        <v>0.99199999999999999</v>
      </c>
      <c r="V53" s="158">
        <f>ROUND(E53*U53,2)</f>
        <v>9.92</v>
      </c>
      <c r="W53" s="158"/>
      <c r="X53" s="158" t="s">
        <v>230</v>
      </c>
      <c r="Y53" s="158" t="s">
        <v>221</v>
      </c>
      <c r="Z53" s="148"/>
      <c r="AA53" s="148"/>
      <c r="AB53" s="148"/>
      <c r="AC53" s="148"/>
      <c r="AD53" s="148"/>
      <c r="AE53" s="148"/>
      <c r="AF53" s="148"/>
      <c r="AG53" s="148" t="s">
        <v>231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">
      <c r="A54" s="177">
        <v>25</v>
      </c>
      <c r="B54" s="178" t="s">
        <v>1018</v>
      </c>
      <c r="C54" s="187" t="s">
        <v>1019</v>
      </c>
      <c r="D54" s="179" t="s">
        <v>341</v>
      </c>
      <c r="E54" s="180">
        <v>4</v>
      </c>
      <c r="F54" s="181"/>
      <c r="G54" s="182">
        <f>ROUND(E54*F54,2)</f>
        <v>0</v>
      </c>
      <c r="H54" s="181"/>
      <c r="I54" s="182">
        <f>ROUND(E54*H54,2)</f>
        <v>0</v>
      </c>
      <c r="J54" s="181"/>
      <c r="K54" s="182">
        <f>ROUND(E54*J54,2)</f>
        <v>0</v>
      </c>
      <c r="L54" s="182">
        <v>21</v>
      </c>
      <c r="M54" s="182">
        <f>G54*(1+L54/100)</f>
        <v>0</v>
      </c>
      <c r="N54" s="180">
        <v>0</v>
      </c>
      <c r="O54" s="180">
        <f>ROUND(E54*N54,2)</f>
        <v>0</v>
      </c>
      <c r="P54" s="180">
        <v>0</v>
      </c>
      <c r="Q54" s="180">
        <f>ROUND(E54*P54,2)</f>
        <v>0</v>
      </c>
      <c r="R54" s="182" t="s">
        <v>1017</v>
      </c>
      <c r="S54" s="182" t="s">
        <v>218</v>
      </c>
      <c r="T54" s="183" t="s">
        <v>219</v>
      </c>
      <c r="U54" s="158">
        <v>1.1679999999999999</v>
      </c>
      <c r="V54" s="158">
        <f>ROUND(E54*U54,2)</f>
        <v>4.67</v>
      </c>
      <c r="W54" s="158"/>
      <c r="X54" s="158" t="s">
        <v>230</v>
      </c>
      <c r="Y54" s="158" t="s">
        <v>221</v>
      </c>
      <c r="Z54" s="148"/>
      <c r="AA54" s="148"/>
      <c r="AB54" s="148"/>
      <c r="AC54" s="148"/>
      <c r="AD54" s="148"/>
      <c r="AE54" s="148"/>
      <c r="AF54" s="148"/>
      <c r="AG54" s="148" t="s">
        <v>231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ht="22.5" outlineLevel="1" x14ac:dyDescent="0.2">
      <c r="A55" s="169">
        <v>26</v>
      </c>
      <c r="B55" s="170" t="s">
        <v>1020</v>
      </c>
      <c r="C55" s="185" t="s">
        <v>1021</v>
      </c>
      <c r="D55" s="171" t="s">
        <v>276</v>
      </c>
      <c r="E55" s="172">
        <v>61</v>
      </c>
      <c r="F55" s="173"/>
      <c r="G55" s="174">
        <f>ROUND(E55*F55,2)</f>
        <v>0</v>
      </c>
      <c r="H55" s="173"/>
      <c r="I55" s="174">
        <f>ROUND(E55*H55,2)</f>
        <v>0</v>
      </c>
      <c r="J55" s="173"/>
      <c r="K55" s="174">
        <f>ROUND(E55*J55,2)</f>
        <v>0</v>
      </c>
      <c r="L55" s="174">
        <v>21</v>
      </c>
      <c r="M55" s="174">
        <f>G55*(1+L55/100)</f>
        <v>0</v>
      </c>
      <c r="N55" s="172">
        <v>4.6999999999999999E-4</v>
      </c>
      <c r="O55" s="172">
        <f>ROUND(E55*N55,2)</f>
        <v>0.03</v>
      </c>
      <c r="P55" s="172">
        <v>0</v>
      </c>
      <c r="Q55" s="172">
        <f>ROUND(E55*P55,2)</f>
        <v>0</v>
      </c>
      <c r="R55" s="174" t="s">
        <v>1017</v>
      </c>
      <c r="S55" s="174" t="s">
        <v>218</v>
      </c>
      <c r="T55" s="175" t="s">
        <v>219</v>
      </c>
      <c r="U55" s="158">
        <v>0.35899999999999999</v>
      </c>
      <c r="V55" s="158">
        <f>ROUND(E55*U55,2)</f>
        <v>21.9</v>
      </c>
      <c r="W55" s="158"/>
      <c r="X55" s="158" t="s">
        <v>230</v>
      </c>
      <c r="Y55" s="158" t="s">
        <v>221</v>
      </c>
      <c r="Z55" s="148"/>
      <c r="AA55" s="148"/>
      <c r="AB55" s="148"/>
      <c r="AC55" s="148"/>
      <c r="AD55" s="148"/>
      <c r="AE55" s="148"/>
      <c r="AF55" s="148"/>
      <c r="AG55" s="148" t="s">
        <v>231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2" x14ac:dyDescent="0.2">
      <c r="A56" s="155"/>
      <c r="B56" s="156"/>
      <c r="C56" s="248" t="s">
        <v>1022</v>
      </c>
      <c r="D56" s="249"/>
      <c r="E56" s="249"/>
      <c r="F56" s="249"/>
      <c r="G56" s="249"/>
      <c r="H56" s="158"/>
      <c r="I56" s="158"/>
      <c r="J56" s="158"/>
      <c r="K56" s="158"/>
      <c r="L56" s="158"/>
      <c r="M56" s="158"/>
      <c r="N56" s="157"/>
      <c r="O56" s="157"/>
      <c r="P56" s="157"/>
      <c r="Q56" s="157"/>
      <c r="R56" s="158"/>
      <c r="S56" s="158"/>
      <c r="T56" s="158"/>
      <c r="U56" s="158"/>
      <c r="V56" s="158"/>
      <c r="W56" s="158"/>
      <c r="X56" s="158"/>
      <c r="Y56" s="158"/>
      <c r="Z56" s="148"/>
      <c r="AA56" s="148"/>
      <c r="AB56" s="148"/>
      <c r="AC56" s="148"/>
      <c r="AD56" s="148"/>
      <c r="AE56" s="148"/>
      <c r="AF56" s="148"/>
      <c r="AG56" s="148" t="s">
        <v>224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ht="22.5" outlineLevel="1" x14ac:dyDescent="0.2">
      <c r="A57" s="169">
        <v>27</v>
      </c>
      <c r="B57" s="170" t="s">
        <v>1023</v>
      </c>
      <c r="C57" s="185" t="s">
        <v>1024</v>
      </c>
      <c r="D57" s="171" t="s">
        <v>276</v>
      </c>
      <c r="E57" s="172">
        <v>15</v>
      </c>
      <c r="F57" s="173"/>
      <c r="G57" s="174">
        <f>ROUND(E57*F57,2)</f>
        <v>0</v>
      </c>
      <c r="H57" s="173"/>
      <c r="I57" s="174">
        <f>ROUND(E57*H57,2)</f>
        <v>0</v>
      </c>
      <c r="J57" s="173"/>
      <c r="K57" s="174">
        <f>ROUND(E57*J57,2)</f>
        <v>0</v>
      </c>
      <c r="L57" s="174">
        <v>21</v>
      </c>
      <c r="M57" s="174">
        <f>G57*(1+L57/100)</f>
        <v>0</v>
      </c>
      <c r="N57" s="172">
        <v>6.9999999999999999E-4</v>
      </c>
      <c r="O57" s="172">
        <f>ROUND(E57*N57,2)</f>
        <v>0.01</v>
      </c>
      <c r="P57" s="172">
        <v>0</v>
      </c>
      <c r="Q57" s="172">
        <f>ROUND(E57*P57,2)</f>
        <v>0</v>
      </c>
      <c r="R57" s="174" t="s">
        <v>1017</v>
      </c>
      <c r="S57" s="174" t="s">
        <v>218</v>
      </c>
      <c r="T57" s="175" t="s">
        <v>219</v>
      </c>
      <c r="U57" s="158">
        <v>0.45200000000000001</v>
      </c>
      <c r="V57" s="158">
        <f>ROUND(E57*U57,2)</f>
        <v>6.78</v>
      </c>
      <c r="W57" s="158"/>
      <c r="X57" s="158" t="s">
        <v>230</v>
      </c>
      <c r="Y57" s="158" t="s">
        <v>221</v>
      </c>
      <c r="Z57" s="148"/>
      <c r="AA57" s="148"/>
      <c r="AB57" s="148"/>
      <c r="AC57" s="148"/>
      <c r="AD57" s="148"/>
      <c r="AE57" s="148"/>
      <c r="AF57" s="148"/>
      <c r="AG57" s="148" t="s">
        <v>231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2" x14ac:dyDescent="0.2">
      <c r="A58" s="155"/>
      <c r="B58" s="156"/>
      <c r="C58" s="248" t="s">
        <v>1022</v>
      </c>
      <c r="D58" s="249"/>
      <c r="E58" s="249"/>
      <c r="F58" s="249"/>
      <c r="G58" s="249"/>
      <c r="H58" s="158"/>
      <c r="I58" s="158"/>
      <c r="J58" s="158"/>
      <c r="K58" s="158"/>
      <c r="L58" s="158"/>
      <c r="M58" s="158"/>
      <c r="N58" s="157"/>
      <c r="O58" s="157"/>
      <c r="P58" s="157"/>
      <c r="Q58" s="157"/>
      <c r="R58" s="158"/>
      <c r="S58" s="158"/>
      <c r="T58" s="158"/>
      <c r="U58" s="158"/>
      <c r="V58" s="158"/>
      <c r="W58" s="158"/>
      <c r="X58" s="158"/>
      <c r="Y58" s="158"/>
      <c r="Z58" s="148"/>
      <c r="AA58" s="148"/>
      <c r="AB58" s="148"/>
      <c r="AC58" s="148"/>
      <c r="AD58" s="148"/>
      <c r="AE58" s="148"/>
      <c r="AF58" s="148"/>
      <c r="AG58" s="148" t="s">
        <v>224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ht="22.5" outlineLevel="1" x14ac:dyDescent="0.2">
      <c r="A59" s="169">
        <v>28</v>
      </c>
      <c r="B59" s="170" t="s">
        <v>1025</v>
      </c>
      <c r="C59" s="185" t="s">
        <v>1026</v>
      </c>
      <c r="D59" s="171" t="s">
        <v>276</v>
      </c>
      <c r="E59" s="172">
        <v>30</v>
      </c>
      <c r="F59" s="173"/>
      <c r="G59" s="174">
        <f>ROUND(E59*F59,2)</f>
        <v>0</v>
      </c>
      <c r="H59" s="173"/>
      <c r="I59" s="174">
        <f>ROUND(E59*H59,2)</f>
        <v>0</v>
      </c>
      <c r="J59" s="173"/>
      <c r="K59" s="174">
        <f>ROUND(E59*J59,2)</f>
        <v>0</v>
      </c>
      <c r="L59" s="174">
        <v>21</v>
      </c>
      <c r="M59" s="174">
        <f>G59*(1+L59/100)</f>
        <v>0</v>
      </c>
      <c r="N59" s="172">
        <v>1.5200000000000001E-3</v>
      </c>
      <c r="O59" s="172">
        <f>ROUND(E59*N59,2)</f>
        <v>0.05</v>
      </c>
      <c r="P59" s="172">
        <v>0</v>
      </c>
      <c r="Q59" s="172">
        <f>ROUND(E59*P59,2)</f>
        <v>0</v>
      </c>
      <c r="R59" s="174" t="s">
        <v>1017</v>
      </c>
      <c r="S59" s="174" t="s">
        <v>218</v>
      </c>
      <c r="T59" s="175" t="s">
        <v>219</v>
      </c>
      <c r="U59" s="158">
        <v>1.173</v>
      </c>
      <c r="V59" s="158">
        <f>ROUND(E59*U59,2)</f>
        <v>35.19</v>
      </c>
      <c r="W59" s="158"/>
      <c r="X59" s="158" t="s">
        <v>230</v>
      </c>
      <c r="Y59" s="158" t="s">
        <v>221</v>
      </c>
      <c r="Z59" s="148"/>
      <c r="AA59" s="148"/>
      <c r="AB59" s="148"/>
      <c r="AC59" s="148"/>
      <c r="AD59" s="148"/>
      <c r="AE59" s="148"/>
      <c r="AF59" s="148"/>
      <c r="AG59" s="148" t="s">
        <v>231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2" x14ac:dyDescent="0.2">
      <c r="A60" s="155"/>
      <c r="B60" s="156"/>
      <c r="C60" s="248" t="s">
        <v>1022</v>
      </c>
      <c r="D60" s="249"/>
      <c r="E60" s="249"/>
      <c r="F60" s="249"/>
      <c r="G60" s="249"/>
      <c r="H60" s="158"/>
      <c r="I60" s="158"/>
      <c r="J60" s="158"/>
      <c r="K60" s="158"/>
      <c r="L60" s="158"/>
      <c r="M60" s="158"/>
      <c r="N60" s="157"/>
      <c r="O60" s="157"/>
      <c r="P60" s="157"/>
      <c r="Q60" s="157"/>
      <c r="R60" s="158"/>
      <c r="S60" s="158"/>
      <c r="T60" s="158"/>
      <c r="U60" s="158"/>
      <c r="V60" s="158"/>
      <c r="W60" s="158"/>
      <c r="X60" s="158"/>
      <c r="Y60" s="158"/>
      <c r="Z60" s="148"/>
      <c r="AA60" s="148"/>
      <c r="AB60" s="148"/>
      <c r="AC60" s="148"/>
      <c r="AD60" s="148"/>
      <c r="AE60" s="148"/>
      <c r="AF60" s="148"/>
      <c r="AG60" s="148" t="s">
        <v>224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ht="33.75" outlineLevel="1" x14ac:dyDescent="0.2">
      <c r="A61" s="169">
        <v>29</v>
      </c>
      <c r="B61" s="170" t="s">
        <v>1027</v>
      </c>
      <c r="C61" s="185" t="s">
        <v>1028</v>
      </c>
      <c r="D61" s="171" t="s">
        <v>276</v>
      </c>
      <c r="E61" s="172">
        <v>50</v>
      </c>
      <c r="F61" s="173"/>
      <c r="G61" s="174">
        <f>ROUND(E61*F61,2)</f>
        <v>0</v>
      </c>
      <c r="H61" s="173"/>
      <c r="I61" s="174">
        <f>ROUND(E61*H61,2)</f>
        <v>0</v>
      </c>
      <c r="J61" s="173"/>
      <c r="K61" s="174">
        <f>ROUND(E61*J61,2)</f>
        <v>0</v>
      </c>
      <c r="L61" s="174">
        <v>21</v>
      </c>
      <c r="M61" s="174">
        <f>G61*(1+L61/100)</f>
        <v>0</v>
      </c>
      <c r="N61" s="172">
        <v>2.0999999999999999E-3</v>
      </c>
      <c r="O61" s="172">
        <f>ROUND(E61*N61,2)</f>
        <v>0.11</v>
      </c>
      <c r="P61" s="172">
        <v>0</v>
      </c>
      <c r="Q61" s="172">
        <f>ROUND(E61*P61,2)</f>
        <v>0</v>
      </c>
      <c r="R61" s="174" t="s">
        <v>1017</v>
      </c>
      <c r="S61" s="174" t="s">
        <v>218</v>
      </c>
      <c r="T61" s="175" t="s">
        <v>219</v>
      </c>
      <c r="U61" s="158">
        <v>0.8</v>
      </c>
      <c r="V61" s="158">
        <f>ROUND(E61*U61,2)</f>
        <v>40</v>
      </c>
      <c r="W61" s="158"/>
      <c r="X61" s="158" t="s">
        <v>230</v>
      </c>
      <c r="Y61" s="158" t="s">
        <v>221</v>
      </c>
      <c r="Z61" s="148"/>
      <c r="AA61" s="148"/>
      <c r="AB61" s="148"/>
      <c r="AC61" s="148"/>
      <c r="AD61" s="148"/>
      <c r="AE61" s="148"/>
      <c r="AF61" s="148"/>
      <c r="AG61" s="148" t="s">
        <v>231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2" x14ac:dyDescent="0.2">
      <c r="A62" s="155"/>
      <c r="B62" s="156"/>
      <c r="C62" s="248" t="s">
        <v>1022</v>
      </c>
      <c r="D62" s="249"/>
      <c r="E62" s="249"/>
      <c r="F62" s="249"/>
      <c r="G62" s="249"/>
      <c r="H62" s="158"/>
      <c r="I62" s="158"/>
      <c r="J62" s="158"/>
      <c r="K62" s="158"/>
      <c r="L62" s="158"/>
      <c r="M62" s="158"/>
      <c r="N62" s="157"/>
      <c r="O62" s="157"/>
      <c r="P62" s="157"/>
      <c r="Q62" s="157"/>
      <c r="R62" s="158"/>
      <c r="S62" s="158"/>
      <c r="T62" s="158"/>
      <c r="U62" s="158"/>
      <c r="V62" s="158"/>
      <c r="W62" s="158"/>
      <c r="X62" s="158"/>
      <c r="Y62" s="158"/>
      <c r="Z62" s="148"/>
      <c r="AA62" s="148"/>
      <c r="AB62" s="148"/>
      <c r="AC62" s="148"/>
      <c r="AD62" s="148"/>
      <c r="AE62" s="148"/>
      <c r="AF62" s="148"/>
      <c r="AG62" s="148" t="s">
        <v>224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ht="33.75" outlineLevel="1" x14ac:dyDescent="0.2">
      <c r="A63" s="169">
        <v>30</v>
      </c>
      <c r="B63" s="170" t="s">
        <v>1029</v>
      </c>
      <c r="C63" s="185" t="s">
        <v>1030</v>
      </c>
      <c r="D63" s="171" t="s">
        <v>276</v>
      </c>
      <c r="E63" s="172">
        <v>65</v>
      </c>
      <c r="F63" s="173"/>
      <c r="G63" s="174">
        <f>ROUND(E63*F63,2)</f>
        <v>0</v>
      </c>
      <c r="H63" s="173"/>
      <c r="I63" s="174">
        <f>ROUND(E63*H63,2)</f>
        <v>0</v>
      </c>
      <c r="J63" s="173"/>
      <c r="K63" s="174">
        <f>ROUND(E63*J63,2)</f>
        <v>0</v>
      </c>
      <c r="L63" s="174">
        <v>21</v>
      </c>
      <c r="M63" s="174">
        <f>G63*(1+L63/100)</f>
        <v>0</v>
      </c>
      <c r="N63" s="172">
        <v>2.5200000000000001E-3</v>
      </c>
      <c r="O63" s="172">
        <f>ROUND(E63*N63,2)</f>
        <v>0.16</v>
      </c>
      <c r="P63" s="172">
        <v>0</v>
      </c>
      <c r="Q63" s="172">
        <f>ROUND(E63*P63,2)</f>
        <v>0</v>
      </c>
      <c r="R63" s="174" t="s">
        <v>1017</v>
      </c>
      <c r="S63" s="174" t="s">
        <v>218</v>
      </c>
      <c r="T63" s="175" t="s">
        <v>219</v>
      </c>
      <c r="U63" s="158">
        <v>0.8</v>
      </c>
      <c r="V63" s="158">
        <f>ROUND(E63*U63,2)</f>
        <v>52</v>
      </c>
      <c r="W63" s="158"/>
      <c r="X63" s="158" t="s">
        <v>230</v>
      </c>
      <c r="Y63" s="158" t="s">
        <v>221</v>
      </c>
      <c r="Z63" s="148"/>
      <c r="AA63" s="148"/>
      <c r="AB63" s="148"/>
      <c r="AC63" s="148"/>
      <c r="AD63" s="148"/>
      <c r="AE63" s="148"/>
      <c r="AF63" s="148"/>
      <c r="AG63" s="148" t="s">
        <v>231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2" x14ac:dyDescent="0.2">
      <c r="A64" s="155"/>
      <c r="B64" s="156"/>
      <c r="C64" s="248" t="s">
        <v>1022</v>
      </c>
      <c r="D64" s="249"/>
      <c r="E64" s="249"/>
      <c r="F64" s="249"/>
      <c r="G64" s="249"/>
      <c r="H64" s="158"/>
      <c r="I64" s="158"/>
      <c r="J64" s="158"/>
      <c r="K64" s="158"/>
      <c r="L64" s="158"/>
      <c r="M64" s="158"/>
      <c r="N64" s="157"/>
      <c r="O64" s="157"/>
      <c r="P64" s="157"/>
      <c r="Q64" s="157"/>
      <c r="R64" s="158"/>
      <c r="S64" s="158"/>
      <c r="T64" s="158"/>
      <c r="U64" s="158"/>
      <c r="V64" s="158"/>
      <c r="W64" s="158"/>
      <c r="X64" s="158"/>
      <c r="Y64" s="158"/>
      <c r="Z64" s="148"/>
      <c r="AA64" s="148"/>
      <c r="AB64" s="148"/>
      <c r="AC64" s="148"/>
      <c r="AD64" s="148"/>
      <c r="AE64" s="148"/>
      <c r="AF64" s="148"/>
      <c r="AG64" s="148" t="s">
        <v>224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ht="33.75" outlineLevel="1" x14ac:dyDescent="0.2">
      <c r="A65" s="169">
        <v>31</v>
      </c>
      <c r="B65" s="170" t="s">
        <v>1031</v>
      </c>
      <c r="C65" s="185" t="s">
        <v>1032</v>
      </c>
      <c r="D65" s="171" t="s">
        <v>276</v>
      </c>
      <c r="E65" s="172">
        <v>20</v>
      </c>
      <c r="F65" s="173"/>
      <c r="G65" s="174">
        <f>ROUND(E65*F65,2)</f>
        <v>0</v>
      </c>
      <c r="H65" s="173"/>
      <c r="I65" s="174">
        <f>ROUND(E65*H65,2)</f>
        <v>0</v>
      </c>
      <c r="J65" s="173"/>
      <c r="K65" s="174">
        <f>ROUND(E65*J65,2)</f>
        <v>0</v>
      </c>
      <c r="L65" s="174">
        <v>21</v>
      </c>
      <c r="M65" s="174">
        <f>G65*(1+L65/100)</f>
        <v>0</v>
      </c>
      <c r="N65" s="172">
        <v>3.5699999999999998E-3</v>
      </c>
      <c r="O65" s="172">
        <f>ROUND(E65*N65,2)</f>
        <v>7.0000000000000007E-2</v>
      </c>
      <c r="P65" s="172">
        <v>0</v>
      </c>
      <c r="Q65" s="172">
        <f>ROUND(E65*P65,2)</f>
        <v>0</v>
      </c>
      <c r="R65" s="174" t="s">
        <v>1017</v>
      </c>
      <c r="S65" s="174" t="s">
        <v>218</v>
      </c>
      <c r="T65" s="175" t="s">
        <v>219</v>
      </c>
      <c r="U65" s="158">
        <v>0.55000000000000004</v>
      </c>
      <c r="V65" s="158">
        <f>ROUND(E65*U65,2)</f>
        <v>11</v>
      </c>
      <c r="W65" s="158"/>
      <c r="X65" s="158" t="s">
        <v>230</v>
      </c>
      <c r="Y65" s="158" t="s">
        <v>221</v>
      </c>
      <c r="Z65" s="148"/>
      <c r="AA65" s="148"/>
      <c r="AB65" s="148"/>
      <c r="AC65" s="148"/>
      <c r="AD65" s="148"/>
      <c r="AE65" s="148"/>
      <c r="AF65" s="148"/>
      <c r="AG65" s="148" t="s">
        <v>231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2" x14ac:dyDescent="0.2">
      <c r="A66" s="155"/>
      <c r="B66" s="156"/>
      <c r="C66" s="248" t="s">
        <v>1022</v>
      </c>
      <c r="D66" s="249"/>
      <c r="E66" s="249"/>
      <c r="F66" s="249"/>
      <c r="G66" s="249"/>
      <c r="H66" s="158"/>
      <c r="I66" s="158"/>
      <c r="J66" s="158"/>
      <c r="K66" s="158"/>
      <c r="L66" s="158"/>
      <c r="M66" s="158"/>
      <c r="N66" s="157"/>
      <c r="O66" s="157"/>
      <c r="P66" s="157"/>
      <c r="Q66" s="157"/>
      <c r="R66" s="158"/>
      <c r="S66" s="158"/>
      <c r="T66" s="158"/>
      <c r="U66" s="158"/>
      <c r="V66" s="158"/>
      <c r="W66" s="158"/>
      <c r="X66" s="158"/>
      <c r="Y66" s="158"/>
      <c r="Z66" s="148"/>
      <c r="AA66" s="148"/>
      <c r="AB66" s="148"/>
      <c r="AC66" s="148"/>
      <c r="AD66" s="148"/>
      <c r="AE66" s="148"/>
      <c r="AF66" s="148"/>
      <c r="AG66" s="148" t="s">
        <v>224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ht="33.75" outlineLevel="1" x14ac:dyDescent="0.2">
      <c r="A67" s="169">
        <v>32</v>
      </c>
      <c r="B67" s="170" t="s">
        <v>1033</v>
      </c>
      <c r="C67" s="185" t="s">
        <v>1034</v>
      </c>
      <c r="D67" s="171" t="s">
        <v>276</v>
      </c>
      <c r="E67" s="172">
        <v>45</v>
      </c>
      <c r="F67" s="173"/>
      <c r="G67" s="174">
        <f>ROUND(E67*F67,2)</f>
        <v>0</v>
      </c>
      <c r="H67" s="173"/>
      <c r="I67" s="174">
        <f>ROUND(E67*H67,2)</f>
        <v>0</v>
      </c>
      <c r="J67" s="173"/>
      <c r="K67" s="174">
        <f>ROUND(E67*J67,2)</f>
        <v>0</v>
      </c>
      <c r="L67" s="174">
        <v>21</v>
      </c>
      <c r="M67" s="174">
        <f>G67*(1+L67/100)</f>
        <v>0</v>
      </c>
      <c r="N67" s="172">
        <v>3.5699999999999998E-3</v>
      </c>
      <c r="O67" s="172">
        <f>ROUND(E67*N67,2)</f>
        <v>0.16</v>
      </c>
      <c r="P67" s="172">
        <v>0</v>
      </c>
      <c r="Q67" s="172">
        <f>ROUND(E67*P67,2)</f>
        <v>0</v>
      </c>
      <c r="R67" s="174" t="s">
        <v>1017</v>
      </c>
      <c r="S67" s="174" t="s">
        <v>218</v>
      </c>
      <c r="T67" s="175" t="s">
        <v>219</v>
      </c>
      <c r="U67" s="158">
        <v>0.6</v>
      </c>
      <c r="V67" s="158">
        <f>ROUND(E67*U67,2)</f>
        <v>27</v>
      </c>
      <c r="W67" s="158"/>
      <c r="X67" s="158" t="s">
        <v>230</v>
      </c>
      <c r="Y67" s="158" t="s">
        <v>221</v>
      </c>
      <c r="Z67" s="148"/>
      <c r="AA67" s="148"/>
      <c r="AB67" s="148"/>
      <c r="AC67" s="148"/>
      <c r="AD67" s="148"/>
      <c r="AE67" s="148"/>
      <c r="AF67" s="148"/>
      <c r="AG67" s="148" t="s">
        <v>231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2" x14ac:dyDescent="0.2">
      <c r="A68" s="155"/>
      <c r="B68" s="156"/>
      <c r="C68" s="248" t="s">
        <v>1022</v>
      </c>
      <c r="D68" s="249"/>
      <c r="E68" s="249"/>
      <c r="F68" s="249"/>
      <c r="G68" s="249"/>
      <c r="H68" s="158"/>
      <c r="I68" s="158"/>
      <c r="J68" s="158"/>
      <c r="K68" s="158"/>
      <c r="L68" s="158"/>
      <c r="M68" s="158"/>
      <c r="N68" s="157"/>
      <c r="O68" s="157"/>
      <c r="P68" s="157"/>
      <c r="Q68" s="157"/>
      <c r="R68" s="158"/>
      <c r="S68" s="158"/>
      <c r="T68" s="158"/>
      <c r="U68" s="158"/>
      <c r="V68" s="158"/>
      <c r="W68" s="158"/>
      <c r="X68" s="158"/>
      <c r="Y68" s="158"/>
      <c r="Z68" s="148"/>
      <c r="AA68" s="148"/>
      <c r="AB68" s="148"/>
      <c r="AC68" s="148"/>
      <c r="AD68" s="148"/>
      <c r="AE68" s="148"/>
      <c r="AF68" s="148"/>
      <c r="AG68" s="148" t="s">
        <v>224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 x14ac:dyDescent="0.2">
      <c r="A69" s="169">
        <v>33</v>
      </c>
      <c r="B69" s="170" t="s">
        <v>1035</v>
      </c>
      <c r="C69" s="185" t="s">
        <v>1036</v>
      </c>
      <c r="D69" s="171" t="s">
        <v>341</v>
      </c>
      <c r="E69" s="172">
        <v>35</v>
      </c>
      <c r="F69" s="173"/>
      <c r="G69" s="174">
        <f>ROUND(E69*F69,2)</f>
        <v>0</v>
      </c>
      <c r="H69" s="173"/>
      <c r="I69" s="174">
        <f>ROUND(E69*H69,2)</f>
        <v>0</v>
      </c>
      <c r="J69" s="173"/>
      <c r="K69" s="174">
        <f>ROUND(E69*J69,2)</f>
        <v>0</v>
      </c>
      <c r="L69" s="174">
        <v>21</v>
      </c>
      <c r="M69" s="174">
        <f>G69*(1+L69/100)</f>
        <v>0</v>
      </c>
      <c r="N69" s="172">
        <v>0</v>
      </c>
      <c r="O69" s="172">
        <f>ROUND(E69*N69,2)</f>
        <v>0</v>
      </c>
      <c r="P69" s="172">
        <v>0</v>
      </c>
      <c r="Q69" s="172">
        <f>ROUND(E69*P69,2)</f>
        <v>0</v>
      </c>
      <c r="R69" s="174" t="s">
        <v>1017</v>
      </c>
      <c r="S69" s="174" t="s">
        <v>218</v>
      </c>
      <c r="T69" s="175" t="s">
        <v>219</v>
      </c>
      <c r="U69" s="158">
        <v>0.17399999999999999</v>
      </c>
      <c r="V69" s="158">
        <f>ROUND(E69*U69,2)</f>
        <v>6.09</v>
      </c>
      <c r="W69" s="158"/>
      <c r="X69" s="158" t="s">
        <v>230</v>
      </c>
      <c r="Y69" s="158" t="s">
        <v>221</v>
      </c>
      <c r="Z69" s="148"/>
      <c r="AA69" s="148"/>
      <c r="AB69" s="148"/>
      <c r="AC69" s="148"/>
      <c r="AD69" s="148"/>
      <c r="AE69" s="148"/>
      <c r="AF69" s="148"/>
      <c r="AG69" s="148" t="s">
        <v>231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2" x14ac:dyDescent="0.2">
      <c r="A70" s="155"/>
      <c r="B70" s="156"/>
      <c r="C70" s="248" t="s">
        <v>1037</v>
      </c>
      <c r="D70" s="249"/>
      <c r="E70" s="249"/>
      <c r="F70" s="249"/>
      <c r="G70" s="249"/>
      <c r="H70" s="158"/>
      <c r="I70" s="158"/>
      <c r="J70" s="158"/>
      <c r="K70" s="158"/>
      <c r="L70" s="158"/>
      <c r="M70" s="158"/>
      <c r="N70" s="157"/>
      <c r="O70" s="157"/>
      <c r="P70" s="157"/>
      <c r="Q70" s="157"/>
      <c r="R70" s="158"/>
      <c r="S70" s="158"/>
      <c r="T70" s="158"/>
      <c r="U70" s="158"/>
      <c r="V70" s="158"/>
      <c r="W70" s="158"/>
      <c r="X70" s="158"/>
      <c r="Y70" s="158"/>
      <c r="Z70" s="148"/>
      <c r="AA70" s="148"/>
      <c r="AB70" s="148"/>
      <c r="AC70" s="148"/>
      <c r="AD70" s="148"/>
      <c r="AE70" s="148"/>
      <c r="AF70" s="148"/>
      <c r="AG70" s="148" t="s">
        <v>224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 x14ac:dyDescent="0.2">
      <c r="A71" s="169">
        <v>34</v>
      </c>
      <c r="B71" s="170" t="s">
        <v>1038</v>
      </c>
      <c r="C71" s="185" t="s">
        <v>1039</v>
      </c>
      <c r="D71" s="171" t="s">
        <v>341</v>
      </c>
      <c r="E71" s="172">
        <v>19</v>
      </c>
      <c r="F71" s="173"/>
      <c r="G71" s="174">
        <f>ROUND(E71*F71,2)</f>
        <v>0</v>
      </c>
      <c r="H71" s="173"/>
      <c r="I71" s="174">
        <f>ROUND(E71*H71,2)</f>
        <v>0</v>
      </c>
      <c r="J71" s="173"/>
      <c r="K71" s="174">
        <f>ROUND(E71*J71,2)</f>
        <v>0</v>
      </c>
      <c r="L71" s="174">
        <v>21</v>
      </c>
      <c r="M71" s="174">
        <f>G71*(1+L71/100)</f>
        <v>0</v>
      </c>
      <c r="N71" s="172">
        <v>0</v>
      </c>
      <c r="O71" s="172">
        <f>ROUND(E71*N71,2)</f>
        <v>0</v>
      </c>
      <c r="P71" s="172">
        <v>0</v>
      </c>
      <c r="Q71" s="172">
        <f>ROUND(E71*P71,2)</f>
        <v>0</v>
      </c>
      <c r="R71" s="174" t="s">
        <v>1017</v>
      </c>
      <c r="S71" s="174" t="s">
        <v>218</v>
      </c>
      <c r="T71" s="175" t="s">
        <v>219</v>
      </c>
      <c r="U71" s="158">
        <v>0.25900000000000001</v>
      </c>
      <c r="V71" s="158">
        <f>ROUND(E71*U71,2)</f>
        <v>4.92</v>
      </c>
      <c r="W71" s="158"/>
      <c r="X71" s="158" t="s">
        <v>230</v>
      </c>
      <c r="Y71" s="158" t="s">
        <v>221</v>
      </c>
      <c r="Z71" s="148"/>
      <c r="AA71" s="148"/>
      <c r="AB71" s="148"/>
      <c r="AC71" s="148"/>
      <c r="AD71" s="148"/>
      <c r="AE71" s="148"/>
      <c r="AF71" s="148"/>
      <c r="AG71" s="148" t="s">
        <v>231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2" x14ac:dyDescent="0.2">
      <c r="A72" s="155"/>
      <c r="B72" s="156"/>
      <c r="C72" s="248" t="s">
        <v>1037</v>
      </c>
      <c r="D72" s="249"/>
      <c r="E72" s="249"/>
      <c r="F72" s="249"/>
      <c r="G72" s="249"/>
      <c r="H72" s="158"/>
      <c r="I72" s="158"/>
      <c r="J72" s="158"/>
      <c r="K72" s="158"/>
      <c r="L72" s="158"/>
      <c r="M72" s="158"/>
      <c r="N72" s="157"/>
      <c r="O72" s="157"/>
      <c r="P72" s="157"/>
      <c r="Q72" s="157"/>
      <c r="R72" s="158"/>
      <c r="S72" s="158"/>
      <c r="T72" s="158"/>
      <c r="U72" s="158"/>
      <c r="V72" s="158"/>
      <c r="W72" s="158"/>
      <c r="X72" s="158"/>
      <c r="Y72" s="158"/>
      <c r="Z72" s="148"/>
      <c r="AA72" s="148"/>
      <c r="AB72" s="148"/>
      <c r="AC72" s="148"/>
      <c r="AD72" s="148"/>
      <c r="AE72" s="148"/>
      <c r="AF72" s="148"/>
      <c r="AG72" s="148" t="s">
        <v>224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ht="33.75" outlineLevel="1" x14ac:dyDescent="0.2">
      <c r="A73" s="177">
        <v>35</v>
      </c>
      <c r="B73" s="178" t="s">
        <v>1040</v>
      </c>
      <c r="C73" s="187" t="s">
        <v>1041</v>
      </c>
      <c r="D73" s="179" t="s">
        <v>341</v>
      </c>
      <c r="E73" s="180">
        <v>17</v>
      </c>
      <c r="F73" s="181"/>
      <c r="G73" s="182">
        <f t="shared" ref="G73:G87" si="0">ROUND(E73*F73,2)</f>
        <v>0</v>
      </c>
      <c r="H73" s="181"/>
      <c r="I73" s="182">
        <f t="shared" ref="I73:I87" si="1">ROUND(E73*H73,2)</f>
        <v>0</v>
      </c>
      <c r="J73" s="181"/>
      <c r="K73" s="182">
        <f t="shared" ref="K73:K87" si="2">ROUND(E73*J73,2)</f>
        <v>0</v>
      </c>
      <c r="L73" s="182">
        <v>21</v>
      </c>
      <c r="M73" s="182">
        <f t="shared" ref="M73:M87" si="3">G73*(1+L73/100)</f>
        <v>0</v>
      </c>
      <c r="N73" s="180">
        <v>1.0499999999999999E-3</v>
      </c>
      <c r="O73" s="180">
        <f t="shared" ref="O73:O87" si="4">ROUND(E73*N73,2)</f>
        <v>0.02</v>
      </c>
      <c r="P73" s="180">
        <v>0</v>
      </c>
      <c r="Q73" s="180">
        <f t="shared" ref="Q73:Q87" si="5">ROUND(E73*P73,2)</f>
        <v>0</v>
      </c>
      <c r="R73" s="182" t="s">
        <v>1017</v>
      </c>
      <c r="S73" s="182" t="s">
        <v>218</v>
      </c>
      <c r="T73" s="183" t="s">
        <v>219</v>
      </c>
      <c r="U73" s="158">
        <v>0.2</v>
      </c>
      <c r="V73" s="158">
        <f t="shared" ref="V73:V87" si="6">ROUND(E73*U73,2)</f>
        <v>3.4</v>
      </c>
      <c r="W73" s="158"/>
      <c r="X73" s="158" t="s">
        <v>230</v>
      </c>
      <c r="Y73" s="158" t="s">
        <v>221</v>
      </c>
      <c r="Z73" s="148"/>
      <c r="AA73" s="148"/>
      <c r="AB73" s="148"/>
      <c r="AC73" s="148"/>
      <c r="AD73" s="148"/>
      <c r="AE73" s="148"/>
      <c r="AF73" s="148"/>
      <c r="AG73" s="148" t="s">
        <v>231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ht="33.75" outlineLevel="1" x14ac:dyDescent="0.2">
      <c r="A74" s="177">
        <v>36</v>
      </c>
      <c r="B74" s="178" t="s">
        <v>1042</v>
      </c>
      <c r="C74" s="187" t="s">
        <v>1043</v>
      </c>
      <c r="D74" s="179" t="s">
        <v>341</v>
      </c>
      <c r="E74" s="180">
        <v>1</v>
      </c>
      <c r="F74" s="181"/>
      <c r="G74" s="182">
        <f t="shared" si="0"/>
        <v>0</v>
      </c>
      <c r="H74" s="181"/>
      <c r="I74" s="182">
        <f t="shared" si="1"/>
        <v>0</v>
      </c>
      <c r="J74" s="181"/>
      <c r="K74" s="182">
        <f t="shared" si="2"/>
        <v>0</v>
      </c>
      <c r="L74" s="182">
        <v>21</v>
      </c>
      <c r="M74" s="182">
        <f t="shared" si="3"/>
        <v>0</v>
      </c>
      <c r="N74" s="180">
        <v>1.0499999999999999E-3</v>
      </c>
      <c r="O74" s="180">
        <f t="shared" si="4"/>
        <v>0</v>
      </c>
      <c r="P74" s="180">
        <v>0</v>
      </c>
      <c r="Q74" s="180">
        <f t="shared" si="5"/>
        <v>0</v>
      </c>
      <c r="R74" s="182" t="s">
        <v>1017</v>
      </c>
      <c r="S74" s="182" t="s">
        <v>218</v>
      </c>
      <c r="T74" s="183" t="s">
        <v>219</v>
      </c>
      <c r="U74" s="158">
        <v>0.154</v>
      </c>
      <c r="V74" s="158">
        <f t="shared" si="6"/>
        <v>0.15</v>
      </c>
      <c r="W74" s="158"/>
      <c r="X74" s="158" t="s">
        <v>230</v>
      </c>
      <c r="Y74" s="158" t="s">
        <v>221</v>
      </c>
      <c r="Z74" s="148"/>
      <c r="AA74" s="148"/>
      <c r="AB74" s="148"/>
      <c r="AC74" s="148"/>
      <c r="AD74" s="148"/>
      <c r="AE74" s="148"/>
      <c r="AF74" s="148"/>
      <c r="AG74" s="148" t="s">
        <v>231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 x14ac:dyDescent="0.2">
      <c r="A75" s="177">
        <v>37</v>
      </c>
      <c r="B75" s="178" t="s">
        <v>1044</v>
      </c>
      <c r="C75" s="187" t="s">
        <v>1045</v>
      </c>
      <c r="D75" s="179" t="s">
        <v>341</v>
      </c>
      <c r="E75" s="180">
        <v>2</v>
      </c>
      <c r="F75" s="181"/>
      <c r="G75" s="182">
        <f t="shared" si="0"/>
        <v>0</v>
      </c>
      <c r="H75" s="181"/>
      <c r="I75" s="182">
        <f t="shared" si="1"/>
        <v>0</v>
      </c>
      <c r="J75" s="181"/>
      <c r="K75" s="182">
        <f t="shared" si="2"/>
        <v>0</v>
      </c>
      <c r="L75" s="182">
        <v>21</v>
      </c>
      <c r="M75" s="182">
        <f t="shared" si="3"/>
        <v>0</v>
      </c>
      <c r="N75" s="180">
        <v>1.0499999999999999E-3</v>
      </c>
      <c r="O75" s="180">
        <f t="shared" si="4"/>
        <v>0</v>
      </c>
      <c r="P75" s="180">
        <v>0</v>
      </c>
      <c r="Q75" s="180">
        <f t="shared" si="5"/>
        <v>0</v>
      </c>
      <c r="R75" s="182"/>
      <c r="S75" s="182" t="s">
        <v>320</v>
      </c>
      <c r="T75" s="183" t="s">
        <v>219</v>
      </c>
      <c r="U75" s="158">
        <v>0.2</v>
      </c>
      <c r="V75" s="158">
        <f t="shared" si="6"/>
        <v>0.4</v>
      </c>
      <c r="W75" s="158"/>
      <c r="X75" s="158" t="s">
        <v>230</v>
      </c>
      <c r="Y75" s="158" t="s">
        <v>221</v>
      </c>
      <c r="Z75" s="148"/>
      <c r="AA75" s="148"/>
      <c r="AB75" s="148"/>
      <c r="AC75" s="148"/>
      <c r="AD75" s="148"/>
      <c r="AE75" s="148"/>
      <c r="AF75" s="148"/>
      <c r="AG75" s="148" t="s">
        <v>231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1" x14ac:dyDescent="0.2">
      <c r="A76" s="177">
        <v>38</v>
      </c>
      <c r="B76" s="178" t="s">
        <v>1046</v>
      </c>
      <c r="C76" s="187" t="s">
        <v>1047</v>
      </c>
      <c r="D76" s="179" t="s">
        <v>341</v>
      </c>
      <c r="E76" s="180">
        <v>3</v>
      </c>
      <c r="F76" s="181"/>
      <c r="G76" s="182">
        <f t="shared" si="0"/>
        <v>0</v>
      </c>
      <c r="H76" s="181"/>
      <c r="I76" s="182">
        <f t="shared" si="1"/>
        <v>0</v>
      </c>
      <c r="J76" s="181"/>
      <c r="K76" s="182">
        <f t="shared" si="2"/>
        <v>0</v>
      </c>
      <c r="L76" s="182">
        <v>21</v>
      </c>
      <c r="M76" s="182">
        <f t="shared" si="3"/>
        <v>0</v>
      </c>
      <c r="N76" s="180">
        <v>1.0499999999999999E-3</v>
      </c>
      <c r="O76" s="180">
        <f t="shared" si="4"/>
        <v>0</v>
      </c>
      <c r="P76" s="180">
        <v>0</v>
      </c>
      <c r="Q76" s="180">
        <f t="shared" si="5"/>
        <v>0</v>
      </c>
      <c r="R76" s="182"/>
      <c r="S76" s="182" t="s">
        <v>320</v>
      </c>
      <c r="T76" s="183" t="s">
        <v>219</v>
      </c>
      <c r="U76" s="158">
        <v>0.2</v>
      </c>
      <c r="V76" s="158">
        <f t="shared" si="6"/>
        <v>0.6</v>
      </c>
      <c r="W76" s="158"/>
      <c r="X76" s="158" t="s">
        <v>230</v>
      </c>
      <c r="Y76" s="158" t="s">
        <v>221</v>
      </c>
      <c r="Z76" s="148"/>
      <c r="AA76" s="148"/>
      <c r="AB76" s="148"/>
      <c r="AC76" s="148"/>
      <c r="AD76" s="148"/>
      <c r="AE76" s="148"/>
      <c r="AF76" s="148"/>
      <c r="AG76" s="148" t="s">
        <v>231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 x14ac:dyDescent="0.2">
      <c r="A77" s="177">
        <v>39</v>
      </c>
      <c r="B77" s="178" t="s">
        <v>1048</v>
      </c>
      <c r="C77" s="187" t="s">
        <v>1049</v>
      </c>
      <c r="D77" s="179" t="s">
        <v>341</v>
      </c>
      <c r="E77" s="180">
        <v>2</v>
      </c>
      <c r="F77" s="181"/>
      <c r="G77" s="182">
        <f t="shared" si="0"/>
        <v>0</v>
      </c>
      <c r="H77" s="181"/>
      <c r="I77" s="182">
        <f t="shared" si="1"/>
        <v>0</v>
      </c>
      <c r="J77" s="181"/>
      <c r="K77" s="182">
        <f t="shared" si="2"/>
        <v>0</v>
      </c>
      <c r="L77" s="182">
        <v>21</v>
      </c>
      <c r="M77" s="182">
        <f t="shared" si="3"/>
        <v>0</v>
      </c>
      <c r="N77" s="180">
        <v>1.0499999999999999E-3</v>
      </c>
      <c r="O77" s="180">
        <f t="shared" si="4"/>
        <v>0</v>
      </c>
      <c r="P77" s="180">
        <v>0</v>
      </c>
      <c r="Q77" s="180">
        <f t="shared" si="5"/>
        <v>0</v>
      </c>
      <c r="R77" s="182"/>
      <c r="S77" s="182" t="s">
        <v>320</v>
      </c>
      <c r="T77" s="183" t="s">
        <v>219</v>
      </c>
      <c r="U77" s="158">
        <v>0.2</v>
      </c>
      <c r="V77" s="158">
        <f t="shared" si="6"/>
        <v>0.4</v>
      </c>
      <c r="W77" s="158"/>
      <c r="X77" s="158" t="s">
        <v>230</v>
      </c>
      <c r="Y77" s="158" t="s">
        <v>221</v>
      </c>
      <c r="Z77" s="148"/>
      <c r="AA77" s="148"/>
      <c r="AB77" s="148"/>
      <c r="AC77" s="148"/>
      <c r="AD77" s="148"/>
      <c r="AE77" s="148"/>
      <c r="AF77" s="148"/>
      <c r="AG77" s="148" t="s">
        <v>231</v>
      </c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 x14ac:dyDescent="0.2">
      <c r="A78" s="177">
        <v>40</v>
      </c>
      <c r="B78" s="178" t="s">
        <v>1050</v>
      </c>
      <c r="C78" s="187" t="s">
        <v>1051</v>
      </c>
      <c r="D78" s="179" t="s">
        <v>341</v>
      </c>
      <c r="E78" s="180">
        <v>1</v>
      </c>
      <c r="F78" s="181"/>
      <c r="G78" s="182">
        <f t="shared" si="0"/>
        <v>0</v>
      </c>
      <c r="H78" s="181"/>
      <c r="I78" s="182">
        <f t="shared" si="1"/>
        <v>0</v>
      </c>
      <c r="J78" s="181"/>
      <c r="K78" s="182">
        <f t="shared" si="2"/>
        <v>0</v>
      </c>
      <c r="L78" s="182">
        <v>21</v>
      </c>
      <c r="M78" s="182">
        <f t="shared" si="3"/>
        <v>0</v>
      </c>
      <c r="N78" s="180">
        <v>1.0499999999999999E-3</v>
      </c>
      <c r="O78" s="180">
        <f t="shared" si="4"/>
        <v>0</v>
      </c>
      <c r="P78" s="180">
        <v>0</v>
      </c>
      <c r="Q78" s="180">
        <f t="shared" si="5"/>
        <v>0</v>
      </c>
      <c r="R78" s="182"/>
      <c r="S78" s="182" t="s">
        <v>320</v>
      </c>
      <c r="T78" s="183" t="s">
        <v>219</v>
      </c>
      <c r="U78" s="158">
        <v>0.2</v>
      </c>
      <c r="V78" s="158">
        <f t="shared" si="6"/>
        <v>0.2</v>
      </c>
      <c r="W78" s="158"/>
      <c r="X78" s="158" t="s">
        <v>230</v>
      </c>
      <c r="Y78" s="158" t="s">
        <v>221</v>
      </c>
      <c r="Z78" s="148"/>
      <c r="AA78" s="148"/>
      <c r="AB78" s="148"/>
      <c r="AC78" s="148"/>
      <c r="AD78" s="148"/>
      <c r="AE78" s="148"/>
      <c r="AF78" s="148"/>
      <c r="AG78" s="148" t="s">
        <v>231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 x14ac:dyDescent="0.2">
      <c r="A79" s="177">
        <v>41</v>
      </c>
      <c r="B79" s="178" t="s">
        <v>1052</v>
      </c>
      <c r="C79" s="187" t="s">
        <v>1053</v>
      </c>
      <c r="D79" s="179" t="s">
        <v>341</v>
      </c>
      <c r="E79" s="180">
        <v>1</v>
      </c>
      <c r="F79" s="181"/>
      <c r="G79" s="182">
        <f t="shared" si="0"/>
        <v>0</v>
      </c>
      <c r="H79" s="181"/>
      <c r="I79" s="182">
        <f t="shared" si="1"/>
        <v>0</v>
      </c>
      <c r="J79" s="181"/>
      <c r="K79" s="182">
        <f t="shared" si="2"/>
        <v>0</v>
      </c>
      <c r="L79" s="182">
        <v>21</v>
      </c>
      <c r="M79" s="182">
        <f t="shared" si="3"/>
        <v>0</v>
      </c>
      <c r="N79" s="180">
        <v>1.0499999999999999E-3</v>
      </c>
      <c r="O79" s="180">
        <f t="shared" si="4"/>
        <v>0</v>
      </c>
      <c r="P79" s="180">
        <v>0</v>
      </c>
      <c r="Q79" s="180">
        <f t="shared" si="5"/>
        <v>0</v>
      </c>
      <c r="R79" s="182"/>
      <c r="S79" s="182" t="s">
        <v>320</v>
      </c>
      <c r="T79" s="183" t="s">
        <v>219</v>
      </c>
      <c r="U79" s="158">
        <v>0.2</v>
      </c>
      <c r="V79" s="158">
        <f t="shared" si="6"/>
        <v>0.2</v>
      </c>
      <c r="W79" s="158"/>
      <c r="X79" s="158" t="s">
        <v>230</v>
      </c>
      <c r="Y79" s="158" t="s">
        <v>221</v>
      </c>
      <c r="Z79" s="148"/>
      <c r="AA79" s="148"/>
      <c r="AB79" s="148"/>
      <c r="AC79" s="148"/>
      <c r="AD79" s="148"/>
      <c r="AE79" s="148"/>
      <c r="AF79" s="148"/>
      <c r="AG79" s="148" t="s">
        <v>231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 x14ac:dyDescent="0.2">
      <c r="A80" s="177">
        <v>42</v>
      </c>
      <c r="B80" s="178" t="s">
        <v>1054</v>
      </c>
      <c r="C80" s="187" t="s">
        <v>1055</v>
      </c>
      <c r="D80" s="179" t="s">
        <v>341</v>
      </c>
      <c r="E80" s="180">
        <v>1</v>
      </c>
      <c r="F80" s="181"/>
      <c r="G80" s="182">
        <f t="shared" si="0"/>
        <v>0</v>
      </c>
      <c r="H80" s="181"/>
      <c r="I80" s="182">
        <f t="shared" si="1"/>
        <v>0</v>
      </c>
      <c r="J80" s="181"/>
      <c r="K80" s="182">
        <f t="shared" si="2"/>
        <v>0</v>
      </c>
      <c r="L80" s="182">
        <v>21</v>
      </c>
      <c r="M80" s="182">
        <f t="shared" si="3"/>
        <v>0</v>
      </c>
      <c r="N80" s="180">
        <v>1.0499999999999999E-3</v>
      </c>
      <c r="O80" s="180">
        <f t="shared" si="4"/>
        <v>0</v>
      </c>
      <c r="P80" s="180">
        <v>0</v>
      </c>
      <c r="Q80" s="180">
        <f t="shared" si="5"/>
        <v>0</v>
      </c>
      <c r="R80" s="182"/>
      <c r="S80" s="182" t="s">
        <v>320</v>
      </c>
      <c r="T80" s="183" t="s">
        <v>219</v>
      </c>
      <c r="U80" s="158">
        <v>0.2</v>
      </c>
      <c r="V80" s="158">
        <f t="shared" si="6"/>
        <v>0.2</v>
      </c>
      <c r="W80" s="158"/>
      <c r="X80" s="158" t="s">
        <v>230</v>
      </c>
      <c r="Y80" s="158" t="s">
        <v>221</v>
      </c>
      <c r="Z80" s="148"/>
      <c r="AA80" s="148"/>
      <c r="AB80" s="148"/>
      <c r="AC80" s="148"/>
      <c r="AD80" s="148"/>
      <c r="AE80" s="148"/>
      <c r="AF80" s="148"/>
      <c r="AG80" s="148" t="s">
        <v>231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 x14ac:dyDescent="0.2">
      <c r="A81" s="177">
        <v>43</v>
      </c>
      <c r="B81" s="178" t="s">
        <v>1056</v>
      </c>
      <c r="C81" s="187" t="s">
        <v>1057</v>
      </c>
      <c r="D81" s="179" t="s">
        <v>341</v>
      </c>
      <c r="E81" s="180">
        <v>2</v>
      </c>
      <c r="F81" s="181"/>
      <c r="G81" s="182">
        <f t="shared" si="0"/>
        <v>0</v>
      </c>
      <c r="H81" s="181"/>
      <c r="I81" s="182">
        <f t="shared" si="1"/>
        <v>0</v>
      </c>
      <c r="J81" s="181"/>
      <c r="K81" s="182">
        <f t="shared" si="2"/>
        <v>0</v>
      </c>
      <c r="L81" s="182">
        <v>21</v>
      </c>
      <c r="M81" s="182">
        <f t="shared" si="3"/>
        <v>0</v>
      </c>
      <c r="N81" s="180">
        <v>1.0499999999999999E-3</v>
      </c>
      <c r="O81" s="180">
        <f t="shared" si="4"/>
        <v>0</v>
      </c>
      <c r="P81" s="180">
        <v>0</v>
      </c>
      <c r="Q81" s="180">
        <f t="shared" si="5"/>
        <v>0</v>
      </c>
      <c r="R81" s="182"/>
      <c r="S81" s="182" t="s">
        <v>320</v>
      </c>
      <c r="T81" s="183" t="s">
        <v>219</v>
      </c>
      <c r="U81" s="158">
        <v>0.2</v>
      </c>
      <c r="V81" s="158">
        <f t="shared" si="6"/>
        <v>0.4</v>
      </c>
      <c r="W81" s="158"/>
      <c r="X81" s="158" t="s">
        <v>230</v>
      </c>
      <c r="Y81" s="158" t="s">
        <v>221</v>
      </c>
      <c r="Z81" s="148"/>
      <c r="AA81" s="148"/>
      <c r="AB81" s="148"/>
      <c r="AC81" s="148"/>
      <c r="AD81" s="148"/>
      <c r="AE81" s="148"/>
      <c r="AF81" s="148"/>
      <c r="AG81" s="148" t="s">
        <v>231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1" x14ac:dyDescent="0.2">
      <c r="A82" s="177">
        <v>44</v>
      </c>
      <c r="B82" s="178" t="s">
        <v>1058</v>
      </c>
      <c r="C82" s="187" t="s">
        <v>1059</v>
      </c>
      <c r="D82" s="179" t="s">
        <v>341</v>
      </c>
      <c r="E82" s="180">
        <v>1</v>
      </c>
      <c r="F82" s="181"/>
      <c r="G82" s="182">
        <f t="shared" si="0"/>
        <v>0</v>
      </c>
      <c r="H82" s="181"/>
      <c r="I82" s="182">
        <f t="shared" si="1"/>
        <v>0</v>
      </c>
      <c r="J82" s="181"/>
      <c r="K82" s="182">
        <f t="shared" si="2"/>
        <v>0</v>
      </c>
      <c r="L82" s="182">
        <v>21</v>
      </c>
      <c r="M82" s="182">
        <f t="shared" si="3"/>
        <v>0</v>
      </c>
      <c r="N82" s="180">
        <v>1.0499999999999999E-3</v>
      </c>
      <c r="O82" s="180">
        <f t="shared" si="4"/>
        <v>0</v>
      </c>
      <c r="P82" s="180">
        <v>0</v>
      </c>
      <c r="Q82" s="180">
        <f t="shared" si="5"/>
        <v>0</v>
      </c>
      <c r="R82" s="182"/>
      <c r="S82" s="182" t="s">
        <v>320</v>
      </c>
      <c r="T82" s="183" t="s">
        <v>219</v>
      </c>
      <c r="U82" s="158">
        <v>0.2</v>
      </c>
      <c r="V82" s="158">
        <f t="shared" si="6"/>
        <v>0.2</v>
      </c>
      <c r="W82" s="158"/>
      <c r="X82" s="158" t="s">
        <v>230</v>
      </c>
      <c r="Y82" s="158" t="s">
        <v>221</v>
      </c>
      <c r="Z82" s="148"/>
      <c r="AA82" s="148"/>
      <c r="AB82" s="148"/>
      <c r="AC82" s="148"/>
      <c r="AD82" s="148"/>
      <c r="AE82" s="148"/>
      <c r="AF82" s="148"/>
      <c r="AG82" s="148" t="s">
        <v>231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1" x14ac:dyDescent="0.2">
      <c r="A83" s="177">
        <v>45</v>
      </c>
      <c r="B83" s="178" t="s">
        <v>1060</v>
      </c>
      <c r="C83" s="187" t="s">
        <v>1061</v>
      </c>
      <c r="D83" s="179" t="s">
        <v>341</v>
      </c>
      <c r="E83" s="180">
        <v>1</v>
      </c>
      <c r="F83" s="181"/>
      <c r="G83" s="182">
        <f t="shared" si="0"/>
        <v>0</v>
      </c>
      <c r="H83" s="181"/>
      <c r="I83" s="182">
        <f t="shared" si="1"/>
        <v>0</v>
      </c>
      <c r="J83" s="181"/>
      <c r="K83" s="182">
        <f t="shared" si="2"/>
        <v>0</v>
      </c>
      <c r="L83" s="182">
        <v>21</v>
      </c>
      <c r="M83" s="182">
        <f t="shared" si="3"/>
        <v>0</v>
      </c>
      <c r="N83" s="180">
        <v>1.0499999999999999E-3</v>
      </c>
      <c r="O83" s="180">
        <f t="shared" si="4"/>
        <v>0</v>
      </c>
      <c r="P83" s="180">
        <v>0</v>
      </c>
      <c r="Q83" s="180">
        <f t="shared" si="5"/>
        <v>0</v>
      </c>
      <c r="R83" s="182"/>
      <c r="S83" s="182" t="s">
        <v>320</v>
      </c>
      <c r="T83" s="183" t="s">
        <v>219</v>
      </c>
      <c r="U83" s="158">
        <v>0.2</v>
      </c>
      <c r="V83" s="158">
        <f t="shared" si="6"/>
        <v>0.2</v>
      </c>
      <c r="W83" s="158"/>
      <c r="X83" s="158" t="s">
        <v>230</v>
      </c>
      <c r="Y83" s="158" t="s">
        <v>221</v>
      </c>
      <c r="Z83" s="148"/>
      <c r="AA83" s="148"/>
      <c r="AB83" s="148"/>
      <c r="AC83" s="148"/>
      <c r="AD83" s="148"/>
      <c r="AE83" s="148"/>
      <c r="AF83" s="148"/>
      <c r="AG83" s="148" t="s">
        <v>231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ht="33.75" outlineLevel="1" x14ac:dyDescent="0.2">
      <c r="A84" s="177">
        <v>46</v>
      </c>
      <c r="B84" s="178" t="s">
        <v>1062</v>
      </c>
      <c r="C84" s="187" t="s">
        <v>1063</v>
      </c>
      <c r="D84" s="179" t="s">
        <v>341</v>
      </c>
      <c r="E84" s="180">
        <v>15</v>
      </c>
      <c r="F84" s="181"/>
      <c r="G84" s="182">
        <f t="shared" si="0"/>
        <v>0</v>
      </c>
      <c r="H84" s="181"/>
      <c r="I84" s="182">
        <f t="shared" si="1"/>
        <v>0</v>
      </c>
      <c r="J84" s="181"/>
      <c r="K84" s="182">
        <f t="shared" si="2"/>
        <v>0</v>
      </c>
      <c r="L84" s="182">
        <v>21</v>
      </c>
      <c r="M84" s="182">
        <f t="shared" si="3"/>
        <v>0</v>
      </c>
      <c r="N84" s="180">
        <v>4.8999999999999998E-4</v>
      </c>
      <c r="O84" s="180">
        <f t="shared" si="4"/>
        <v>0.01</v>
      </c>
      <c r="P84" s="180">
        <v>0</v>
      </c>
      <c r="Q84" s="180">
        <f t="shared" si="5"/>
        <v>0</v>
      </c>
      <c r="R84" s="182" t="s">
        <v>1017</v>
      </c>
      <c r="S84" s="182" t="s">
        <v>218</v>
      </c>
      <c r="T84" s="183" t="s">
        <v>219</v>
      </c>
      <c r="U84" s="158">
        <v>0.13300000000000001</v>
      </c>
      <c r="V84" s="158">
        <f t="shared" si="6"/>
        <v>2</v>
      </c>
      <c r="W84" s="158"/>
      <c r="X84" s="158" t="s">
        <v>230</v>
      </c>
      <c r="Y84" s="158" t="s">
        <v>221</v>
      </c>
      <c r="Z84" s="148"/>
      <c r="AA84" s="148"/>
      <c r="AB84" s="148"/>
      <c r="AC84" s="148"/>
      <c r="AD84" s="148"/>
      <c r="AE84" s="148"/>
      <c r="AF84" s="148"/>
      <c r="AG84" s="148" t="s">
        <v>231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 x14ac:dyDescent="0.2">
      <c r="A85" s="177">
        <v>47</v>
      </c>
      <c r="B85" s="178" t="s">
        <v>1064</v>
      </c>
      <c r="C85" s="187" t="s">
        <v>1065</v>
      </c>
      <c r="D85" s="179" t="s">
        <v>341</v>
      </c>
      <c r="E85" s="180">
        <v>14</v>
      </c>
      <c r="F85" s="181"/>
      <c r="G85" s="182">
        <f t="shared" si="0"/>
        <v>0</v>
      </c>
      <c r="H85" s="181"/>
      <c r="I85" s="182">
        <f t="shared" si="1"/>
        <v>0</v>
      </c>
      <c r="J85" s="181"/>
      <c r="K85" s="182">
        <f t="shared" si="2"/>
        <v>0</v>
      </c>
      <c r="L85" s="182">
        <v>21</v>
      </c>
      <c r="M85" s="182">
        <f t="shared" si="3"/>
        <v>0</v>
      </c>
      <c r="N85" s="180">
        <v>2.7E-4</v>
      </c>
      <c r="O85" s="180">
        <f t="shared" si="4"/>
        <v>0</v>
      </c>
      <c r="P85" s="180">
        <v>0</v>
      </c>
      <c r="Q85" s="180">
        <f t="shared" si="5"/>
        <v>0</v>
      </c>
      <c r="R85" s="182" t="s">
        <v>1017</v>
      </c>
      <c r="S85" s="182" t="s">
        <v>218</v>
      </c>
      <c r="T85" s="183" t="s">
        <v>219</v>
      </c>
      <c r="U85" s="158">
        <v>0.33300000000000002</v>
      </c>
      <c r="V85" s="158">
        <f t="shared" si="6"/>
        <v>4.66</v>
      </c>
      <c r="W85" s="158"/>
      <c r="X85" s="158" t="s">
        <v>230</v>
      </c>
      <c r="Y85" s="158" t="s">
        <v>221</v>
      </c>
      <c r="Z85" s="148"/>
      <c r="AA85" s="148"/>
      <c r="AB85" s="148"/>
      <c r="AC85" s="148"/>
      <c r="AD85" s="148"/>
      <c r="AE85" s="148"/>
      <c r="AF85" s="148"/>
      <c r="AG85" s="148" t="s">
        <v>231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1" x14ac:dyDescent="0.2">
      <c r="A86" s="177">
        <v>48</v>
      </c>
      <c r="B86" s="178" t="s">
        <v>1066</v>
      </c>
      <c r="C86" s="187" t="s">
        <v>1067</v>
      </c>
      <c r="D86" s="179" t="s">
        <v>276</v>
      </c>
      <c r="E86" s="180">
        <v>286</v>
      </c>
      <c r="F86" s="181"/>
      <c r="G86" s="182">
        <f t="shared" si="0"/>
        <v>0</v>
      </c>
      <c r="H86" s="181"/>
      <c r="I86" s="182">
        <f t="shared" si="1"/>
        <v>0</v>
      </c>
      <c r="J86" s="181"/>
      <c r="K86" s="182">
        <f t="shared" si="2"/>
        <v>0</v>
      </c>
      <c r="L86" s="182">
        <v>21</v>
      </c>
      <c r="M86" s="182">
        <f t="shared" si="3"/>
        <v>0</v>
      </c>
      <c r="N86" s="180">
        <v>0</v>
      </c>
      <c r="O86" s="180">
        <f t="shared" si="4"/>
        <v>0</v>
      </c>
      <c r="P86" s="180">
        <v>0</v>
      </c>
      <c r="Q86" s="180">
        <f t="shared" si="5"/>
        <v>0</v>
      </c>
      <c r="R86" s="182" t="s">
        <v>1017</v>
      </c>
      <c r="S86" s="182" t="s">
        <v>218</v>
      </c>
      <c r="T86" s="183" t="s">
        <v>219</v>
      </c>
      <c r="U86" s="158">
        <v>5.8999999999999997E-2</v>
      </c>
      <c r="V86" s="158">
        <f t="shared" si="6"/>
        <v>16.87</v>
      </c>
      <c r="W86" s="158"/>
      <c r="X86" s="158" t="s">
        <v>230</v>
      </c>
      <c r="Y86" s="158" t="s">
        <v>221</v>
      </c>
      <c r="Z86" s="148"/>
      <c r="AA86" s="148"/>
      <c r="AB86" s="148"/>
      <c r="AC86" s="148"/>
      <c r="AD86" s="148"/>
      <c r="AE86" s="148"/>
      <c r="AF86" s="148"/>
      <c r="AG86" s="148" t="s">
        <v>231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1" x14ac:dyDescent="0.2">
      <c r="A87" s="169">
        <v>49</v>
      </c>
      <c r="B87" s="170" t="s">
        <v>1068</v>
      </c>
      <c r="C87" s="185" t="s">
        <v>1069</v>
      </c>
      <c r="D87" s="171" t="s">
        <v>0</v>
      </c>
      <c r="E87" s="172">
        <v>3398</v>
      </c>
      <c r="F87" s="173"/>
      <c r="G87" s="174">
        <f t="shared" si="0"/>
        <v>0</v>
      </c>
      <c r="H87" s="173"/>
      <c r="I87" s="174">
        <f t="shared" si="1"/>
        <v>0</v>
      </c>
      <c r="J87" s="173"/>
      <c r="K87" s="174">
        <f t="shared" si="2"/>
        <v>0</v>
      </c>
      <c r="L87" s="174">
        <v>21</v>
      </c>
      <c r="M87" s="174">
        <f t="shared" si="3"/>
        <v>0</v>
      </c>
      <c r="N87" s="172">
        <v>0</v>
      </c>
      <c r="O87" s="172">
        <f t="shared" si="4"/>
        <v>0</v>
      </c>
      <c r="P87" s="172">
        <v>0</v>
      </c>
      <c r="Q87" s="172">
        <f t="shared" si="5"/>
        <v>0</v>
      </c>
      <c r="R87" s="174" t="s">
        <v>1017</v>
      </c>
      <c r="S87" s="174" t="s">
        <v>218</v>
      </c>
      <c r="T87" s="175" t="s">
        <v>219</v>
      </c>
      <c r="U87" s="158">
        <v>0</v>
      </c>
      <c r="V87" s="158">
        <f t="shared" si="6"/>
        <v>0</v>
      </c>
      <c r="W87" s="158"/>
      <c r="X87" s="158" t="s">
        <v>230</v>
      </c>
      <c r="Y87" s="158" t="s">
        <v>221</v>
      </c>
      <c r="Z87" s="148"/>
      <c r="AA87" s="148"/>
      <c r="AB87" s="148"/>
      <c r="AC87" s="148"/>
      <c r="AD87" s="148"/>
      <c r="AE87" s="148"/>
      <c r="AF87" s="148"/>
      <c r="AG87" s="148" t="s">
        <v>231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2" x14ac:dyDescent="0.2">
      <c r="A88" s="155"/>
      <c r="B88" s="156"/>
      <c r="C88" s="248" t="s">
        <v>1070</v>
      </c>
      <c r="D88" s="249"/>
      <c r="E88" s="249"/>
      <c r="F88" s="249"/>
      <c r="G88" s="249"/>
      <c r="H88" s="158"/>
      <c r="I88" s="158"/>
      <c r="J88" s="158"/>
      <c r="K88" s="158"/>
      <c r="L88" s="158"/>
      <c r="M88" s="158"/>
      <c r="N88" s="157"/>
      <c r="O88" s="157"/>
      <c r="P88" s="157"/>
      <c r="Q88" s="157"/>
      <c r="R88" s="158"/>
      <c r="S88" s="158"/>
      <c r="T88" s="158"/>
      <c r="U88" s="158"/>
      <c r="V88" s="158"/>
      <c r="W88" s="158"/>
      <c r="X88" s="158"/>
      <c r="Y88" s="158"/>
      <c r="Z88" s="148"/>
      <c r="AA88" s="148"/>
      <c r="AB88" s="148"/>
      <c r="AC88" s="148"/>
      <c r="AD88" s="148"/>
      <c r="AE88" s="148"/>
      <c r="AF88" s="148"/>
      <c r="AG88" s="148" t="s">
        <v>224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x14ac:dyDescent="0.2">
      <c r="A89" s="162" t="s">
        <v>212</v>
      </c>
      <c r="B89" s="163" t="s">
        <v>149</v>
      </c>
      <c r="C89" s="184" t="s">
        <v>150</v>
      </c>
      <c r="D89" s="164"/>
      <c r="E89" s="165"/>
      <c r="F89" s="166"/>
      <c r="G89" s="166">
        <f>SUMIF(AG90:AG112,"&lt;&gt;NOR",G90:G112)</f>
        <v>0</v>
      </c>
      <c r="H89" s="166"/>
      <c r="I89" s="166">
        <f>SUM(I90:I112)</f>
        <v>0</v>
      </c>
      <c r="J89" s="166"/>
      <c r="K89" s="166">
        <f>SUM(K90:K112)</f>
        <v>0</v>
      </c>
      <c r="L89" s="166"/>
      <c r="M89" s="166">
        <f>SUM(M90:M112)</f>
        <v>0</v>
      </c>
      <c r="N89" s="165"/>
      <c r="O89" s="165">
        <f>SUM(O90:O112)</f>
        <v>4.0299999999999985</v>
      </c>
      <c r="P89" s="165"/>
      <c r="Q89" s="165">
        <f>SUM(Q90:Q112)</f>
        <v>0</v>
      </c>
      <c r="R89" s="166"/>
      <c r="S89" s="166"/>
      <c r="T89" s="167"/>
      <c r="U89" s="161"/>
      <c r="V89" s="161">
        <f>SUM(V90:V112)</f>
        <v>754.68999999999971</v>
      </c>
      <c r="W89" s="161"/>
      <c r="X89" s="161"/>
      <c r="Y89" s="161"/>
      <c r="AG89" t="s">
        <v>213</v>
      </c>
    </row>
    <row r="90" spans="1:60" ht="33.75" outlineLevel="1" x14ac:dyDescent="0.2">
      <c r="A90" s="169">
        <v>50</v>
      </c>
      <c r="B90" s="170" t="s">
        <v>1071</v>
      </c>
      <c r="C90" s="185" t="s">
        <v>1072</v>
      </c>
      <c r="D90" s="171" t="s">
        <v>276</v>
      </c>
      <c r="E90" s="172">
        <v>330</v>
      </c>
      <c r="F90" s="173"/>
      <c r="G90" s="174">
        <f>ROUND(E90*F90,2)</f>
        <v>0</v>
      </c>
      <c r="H90" s="173"/>
      <c r="I90" s="174">
        <f>ROUND(E90*H90,2)</f>
        <v>0</v>
      </c>
      <c r="J90" s="173"/>
      <c r="K90" s="174">
        <f>ROUND(E90*J90,2)</f>
        <v>0</v>
      </c>
      <c r="L90" s="174">
        <v>21</v>
      </c>
      <c r="M90" s="174">
        <f>G90*(1+L90/100)</f>
        <v>0</v>
      </c>
      <c r="N90" s="172">
        <v>3.9899999999999996E-3</v>
      </c>
      <c r="O90" s="172">
        <f>ROUND(E90*N90,2)</f>
        <v>1.32</v>
      </c>
      <c r="P90" s="172">
        <v>0</v>
      </c>
      <c r="Q90" s="172">
        <f>ROUND(E90*P90,2)</f>
        <v>0</v>
      </c>
      <c r="R90" s="174" t="s">
        <v>1017</v>
      </c>
      <c r="S90" s="174" t="s">
        <v>218</v>
      </c>
      <c r="T90" s="175" t="s">
        <v>219</v>
      </c>
      <c r="U90" s="158">
        <v>0.54290000000000005</v>
      </c>
      <c r="V90" s="158">
        <f>ROUND(E90*U90,2)</f>
        <v>179.16</v>
      </c>
      <c r="W90" s="158"/>
      <c r="X90" s="158" t="s">
        <v>230</v>
      </c>
      <c r="Y90" s="158" t="s">
        <v>221</v>
      </c>
      <c r="Z90" s="148"/>
      <c r="AA90" s="148"/>
      <c r="AB90" s="148"/>
      <c r="AC90" s="148"/>
      <c r="AD90" s="148"/>
      <c r="AE90" s="148"/>
      <c r="AF90" s="148"/>
      <c r="AG90" s="148" t="s">
        <v>231</v>
      </c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2" x14ac:dyDescent="0.2">
      <c r="A91" s="155"/>
      <c r="B91" s="156"/>
      <c r="C91" s="248" t="s">
        <v>1073</v>
      </c>
      <c r="D91" s="249"/>
      <c r="E91" s="249"/>
      <c r="F91" s="249"/>
      <c r="G91" s="249"/>
      <c r="H91" s="158"/>
      <c r="I91" s="158"/>
      <c r="J91" s="158"/>
      <c r="K91" s="158"/>
      <c r="L91" s="158"/>
      <c r="M91" s="158"/>
      <c r="N91" s="157"/>
      <c r="O91" s="157"/>
      <c r="P91" s="157"/>
      <c r="Q91" s="157"/>
      <c r="R91" s="158"/>
      <c r="S91" s="158"/>
      <c r="T91" s="158"/>
      <c r="U91" s="158"/>
      <c r="V91" s="158"/>
      <c r="W91" s="158"/>
      <c r="X91" s="158"/>
      <c r="Y91" s="158"/>
      <c r="Z91" s="148"/>
      <c r="AA91" s="148"/>
      <c r="AB91" s="148"/>
      <c r="AC91" s="148"/>
      <c r="AD91" s="148"/>
      <c r="AE91" s="148"/>
      <c r="AF91" s="148"/>
      <c r="AG91" s="148" t="s">
        <v>224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ht="33.75" outlineLevel="1" x14ac:dyDescent="0.2">
      <c r="A92" s="169">
        <v>51</v>
      </c>
      <c r="B92" s="170" t="s">
        <v>1074</v>
      </c>
      <c r="C92" s="185" t="s">
        <v>1075</v>
      </c>
      <c r="D92" s="171" t="s">
        <v>276</v>
      </c>
      <c r="E92" s="172">
        <v>145</v>
      </c>
      <c r="F92" s="173"/>
      <c r="G92" s="174">
        <f>ROUND(E92*F92,2)</f>
        <v>0</v>
      </c>
      <c r="H92" s="173"/>
      <c r="I92" s="174">
        <f>ROUND(E92*H92,2)</f>
        <v>0</v>
      </c>
      <c r="J92" s="173"/>
      <c r="K92" s="174">
        <f>ROUND(E92*J92,2)</f>
        <v>0</v>
      </c>
      <c r="L92" s="174">
        <v>21</v>
      </c>
      <c r="M92" s="174">
        <f>G92*(1+L92/100)</f>
        <v>0</v>
      </c>
      <c r="N92" s="172">
        <v>5.1799999999999997E-3</v>
      </c>
      <c r="O92" s="172">
        <f>ROUND(E92*N92,2)</f>
        <v>0.75</v>
      </c>
      <c r="P92" s="172">
        <v>0</v>
      </c>
      <c r="Q92" s="172">
        <f>ROUND(E92*P92,2)</f>
        <v>0</v>
      </c>
      <c r="R92" s="174" t="s">
        <v>1017</v>
      </c>
      <c r="S92" s="174" t="s">
        <v>218</v>
      </c>
      <c r="T92" s="175" t="s">
        <v>219</v>
      </c>
      <c r="U92" s="158">
        <v>0.63429999999999997</v>
      </c>
      <c r="V92" s="158">
        <f>ROUND(E92*U92,2)</f>
        <v>91.97</v>
      </c>
      <c r="W92" s="158"/>
      <c r="X92" s="158" t="s">
        <v>230</v>
      </c>
      <c r="Y92" s="158" t="s">
        <v>221</v>
      </c>
      <c r="Z92" s="148"/>
      <c r="AA92" s="148"/>
      <c r="AB92" s="148"/>
      <c r="AC92" s="148"/>
      <c r="AD92" s="148"/>
      <c r="AE92" s="148"/>
      <c r="AF92" s="148"/>
      <c r="AG92" s="148" t="s">
        <v>231</v>
      </c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2" x14ac:dyDescent="0.2">
      <c r="A93" s="155"/>
      <c r="B93" s="156"/>
      <c r="C93" s="248" t="s">
        <v>1073</v>
      </c>
      <c r="D93" s="249"/>
      <c r="E93" s="249"/>
      <c r="F93" s="249"/>
      <c r="G93" s="249"/>
      <c r="H93" s="158"/>
      <c r="I93" s="158"/>
      <c r="J93" s="158"/>
      <c r="K93" s="158"/>
      <c r="L93" s="158"/>
      <c r="M93" s="158"/>
      <c r="N93" s="157"/>
      <c r="O93" s="157"/>
      <c r="P93" s="157"/>
      <c r="Q93" s="157"/>
      <c r="R93" s="158"/>
      <c r="S93" s="158"/>
      <c r="T93" s="158"/>
      <c r="U93" s="158"/>
      <c r="V93" s="158"/>
      <c r="W93" s="158"/>
      <c r="X93" s="158"/>
      <c r="Y93" s="158"/>
      <c r="Z93" s="148"/>
      <c r="AA93" s="148"/>
      <c r="AB93" s="148"/>
      <c r="AC93" s="148"/>
      <c r="AD93" s="148"/>
      <c r="AE93" s="148"/>
      <c r="AF93" s="148"/>
      <c r="AG93" s="148" t="s">
        <v>224</v>
      </c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ht="33.75" outlineLevel="1" x14ac:dyDescent="0.2">
      <c r="A94" s="169">
        <v>52</v>
      </c>
      <c r="B94" s="170" t="s">
        <v>1076</v>
      </c>
      <c r="C94" s="185" t="s">
        <v>1077</v>
      </c>
      <c r="D94" s="171" t="s">
        <v>276</v>
      </c>
      <c r="E94" s="172">
        <v>260</v>
      </c>
      <c r="F94" s="173"/>
      <c r="G94" s="174">
        <f>ROUND(E94*F94,2)</f>
        <v>0</v>
      </c>
      <c r="H94" s="173"/>
      <c r="I94" s="174">
        <f>ROUND(E94*H94,2)</f>
        <v>0</v>
      </c>
      <c r="J94" s="173"/>
      <c r="K94" s="174">
        <f>ROUND(E94*J94,2)</f>
        <v>0</v>
      </c>
      <c r="L94" s="174">
        <v>21</v>
      </c>
      <c r="M94" s="174">
        <f>G94*(1+L94/100)</f>
        <v>0</v>
      </c>
      <c r="N94" s="172">
        <v>5.3499999999999997E-3</v>
      </c>
      <c r="O94" s="172">
        <f>ROUND(E94*N94,2)</f>
        <v>1.39</v>
      </c>
      <c r="P94" s="172">
        <v>0</v>
      </c>
      <c r="Q94" s="172">
        <f>ROUND(E94*P94,2)</f>
        <v>0</v>
      </c>
      <c r="R94" s="174" t="s">
        <v>1017</v>
      </c>
      <c r="S94" s="174" t="s">
        <v>218</v>
      </c>
      <c r="T94" s="175" t="s">
        <v>219</v>
      </c>
      <c r="U94" s="158">
        <v>0.68279999999999996</v>
      </c>
      <c r="V94" s="158">
        <f>ROUND(E94*U94,2)</f>
        <v>177.53</v>
      </c>
      <c r="W94" s="158"/>
      <c r="X94" s="158" t="s">
        <v>230</v>
      </c>
      <c r="Y94" s="158" t="s">
        <v>221</v>
      </c>
      <c r="Z94" s="148"/>
      <c r="AA94" s="148"/>
      <c r="AB94" s="148"/>
      <c r="AC94" s="148"/>
      <c r="AD94" s="148"/>
      <c r="AE94" s="148"/>
      <c r="AF94" s="148"/>
      <c r="AG94" s="148" t="s">
        <v>231</v>
      </c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2" x14ac:dyDescent="0.2">
      <c r="A95" s="155"/>
      <c r="B95" s="156"/>
      <c r="C95" s="248" t="s">
        <v>1073</v>
      </c>
      <c r="D95" s="249"/>
      <c r="E95" s="249"/>
      <c r="F95" s="249"/>
      <c r="G95" s="249"/>
      <c r="H95" s="158"/>
      <c r="I95" s="158"/>
      <c r="J95" s="158"/>
      <c r="K95" s="158"/>
      <c r="L95" s="158"/>
      <c r="M95" s="158"/>
      <c r="N95" s="157"/>
      <c r="O95" s="157"/>
      <c r="P95" s="157"/>
      <c r="Q95" s="157"/>
      <c r="R95" s="158"/>
      <c r="S95" s="158"/>
      <c r="T95" s="158"/>
      <c r="U95" s="158"/>
      <c r="V95" s="158"/>
      <c r="W95" s="158"/>
      <c r="X95" s="158"/>
      <c r="Y95" s="158"/>
      <c r="Z95" s="148"/>
      <c r="AA95" s="148"/>
      <c r="AB95" s="148"/>
      <c r="AC95" s="148"/>
      <c r="AD95" s="148"/>
      <c r="AE95" s="148"/>
      <c r="AF95" s="148"/>
      <c r="AG95" s="148" t="s">
        <v>224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ht="33.75" outlineLevel="1" x14ac:dyDescent="0.2">
      <c r="A96" s="169">
        <v>53</v>
      </c>
      <c r="B96" s="170" t="s">
        <v>1078</v>
      </c>
      <c r="C96" s="185" t="s">
        <v>1079</v>
      </c>
      <c r="D96" s="171" t="s">
        <v>276</v>
      </c>
      <c r="E96" s="172">
        <v>60</v>
      </c>
      <c r="F96" s="173"/>
      <c r="G96" s="174">
        <f>ROUND(E96*F96,2)</f>
        <v>0</v>
      </c>
      <c r="H96" s="173"/>
      <c r="I96" s="174">
        <f>ROUND(E96*H96,2)</f>
        <v>0</v>
      </c>
      <c r="J96" s="173"/>
      <c r="K96" s="174">
        <f>ROUND(E96*J96,2)</f>
        <v>0</v>
      </c>
      <c r="L96" s="174">
        <v>21</v>
      </c>
      <c r="M96" s="174">
        <f>G96*(1+L96/100)</f>
        <v>0</v>
      </c>
      <c r="N96" s="172">
        <v>5.6299999999999996E-3</v>
      </c>
      <c r="O96" s="172">
        <f>ROUND(E96*N96,2)</f>
        <v>0.34</v>
      </c>
      <c r="P96" s="172">
        <v>0</v>
      </c>
      <c r="Q96" s="172">
        <f>ROUND(E96*P96,2)</f>
        <v>0</v>
      </c>
      <c r="R96" s="174" t="s">
        <v>1017</v>
      </c>
      <c r="S96" s="174" t="s">
        <v>218</v>
      </c>
      <c r="T96" s="175" t="s">
        <v>219</v>
      </c>
      <c r="U96" s="158">
        <v>0.75470000000000004</v>
      </c>
      <c r="V96" s="158">
        <f>ROUND(E96*U96,2)</f>
        <v>45.28</v>
      </c>
      <c r="W96" s="158"/>
      <c r="X96" s="158" t="s">
        <v>230</v>
      </c>
      <c r="Y96" s="158" t="s">
        <v>221</v>
      </c>
      <c r="Z96" s="148"/>
      <c r="AA96" s="148"/>
      <c r="AB96" s="148"/>
      <c r="AC96" s="148"/>
      <c r="AD96" s="148"/>
      <c r="AE96" s="148"/>
      <c r="AF96" s="148"/>
      <c r="AG96" s="148" t="s">
        <v>231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2" x14ac:dyDescent="0.2">
      <c r="A97" s="155"/>
      <c r="B97" s="156"/>
      <c r="C97" s="248" t="s">
        <v>1073</v>
      </c>
      <c r="D97" s="249"/>
      <c r="E97" s="249"/>
      <c r="F97" s="249"/>
      <c r="G97" s="249"/>
      <c r="H97" s="158"/>
      <c r="I97" s="158"/>
      <c r="J97" s="158"/>
      <c r="K97" s="158"/>
      <c r="L97" s="158"/>
      <c r="M97" s="158"/>
      <c r="N97" s="157"/>
      <c r="O97" s="157"/>
      <c r="P97" s="157"/>
      <c r="Q97" s="157"/>
      <c r="R97" s="158"/>
      <c r="S97" s="158"/>
      <c r="T97" s="158"/>
      <c r="U97" s="158"/>
      <c r="V97" s="158"/>
      <c r="W97" s="158"/>
      <c r="X97" s="158"/>
      <c r="Y97" s="158"/>
      <c r="Z97" s="148"/>
      <c r="AA97" s="148"/>
      <c r="AB97" s="148"/>
      <c r="AC97" s="148"/>
      <c r="AD97" s="148"/>
      <c r="AE97" s="148"/>
      <c r="AF97" s="148"/>
      <c r="AG97" s="148" t="s">
        <v>224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ht="33.75" outlineLevel="1" x14ac:dyDescent="0.2">
      <c r="A98" s="177">
        <v>54</v>
      </c>
      <c r="B98" s="178" t="s">
        <v>1080</v>
      </c>
      <c r="C98" s="187" t="s">
        <v>1081</v>
      </c>
      <c r="D98" s="179" t="s">
        <v>276</v>
      </c>
      <c r="E98" s="180">
        <v>330</v>
      </c>
      <c r="F98" s="181"/>
      <c r="G98" s="182">
        <f t="shared" ref="G98:G111" si="7">ROUND(E98*F98,2)</f>
        <v>0</v>
      </c>
      <c r="H98" s="181"/>
      <c r="I98" s="182">
        <f t="shared" ref="I98:I111" si="8">ROUND(E98*H98,2)</f>
        <v>0</v>
      </c>
      <c r="J98" s="181"/>
      <c r="K98" s="182">
        <f t="shared" ref="K98:K111" si="9">ROUND(E98*J98,2)</f>
        <v>0</v>
      </c>
      <c r="L98" s="182">
        <v>21</v>
      </c>
      <c r="M98" s="182">
        <f t="shared" ref="M98:M111" si="10">G98*(1+L98/100)</f>
        <v>0</v>
      </c>
      <c r="N98" s="180">
        <v>2.0000000000000002E-5</v>
      </c>
      <c r="O98" s="180">
        <f t="shared" ref="O98:O111" si="11">ROUND(E98*N98,2)</f>
        <v>0.01</v>
      </c>
      <c r="P98" s="180">
        <v>0</v>
      </c>
      <c r="Q98" s="180">
        <f t="shared" ref="Q98:Q111" si="12">ROUND(E98*P98,2)</f>
        <v>0</v>
      </c>
      <c r="R98" s="182" t="s">
        <v>1017</v>
      </c>
      <c r="S98" s="182" t="s">
        <v>218</v>
      </c>
      <c r="T98" s="183" t="s">
        <v>219</v>
      </c>
      <c r="U98" s="158">
        <v>0.129</v>
      </c>
      <c r="V98" s="158">
        <f t="shared" ref="V98:V111" si="13">ROUND(E98*U98,2)</f>
        <v>42.57</v>
      </c>
      <c r="W98" s="158"/>
      <c r="X98" s="158" t="s">
        <v>230</v>
      </c>
      <c r="Y98" s="158" t="s">
        <v>221</v>
      </c>
      <c r="Z98" s="148"/>
      <c r="AA98" s="148"/>
      <c r="AB98" s="148"/>
      <c r="AC98" s="148"/>
      <c r="AD98" s="148"/>
      <c r="AE98" s="148"/>
      <c r="AF98" s="148"/>
      <c r="AG98" s="148" t="s">
        <v>231</v>
      </c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ht="33.75" outlineLevel="1" x14ac:dyDescent="0.2">
      <c r="A99" s="177">
        <v>55</v>
      </c>
      <c r="B99" s="178" t="s">
        <v>1082</v>
      </c>
      <c r="C99" s="187" t="s">
        <v>1083</v>
      </c>
      <c r="D99" s="179" t="s">
        <v>276</v>
      </c>
      <c r="E99" s="180">
        <v>145</v>
      </c>
      <c r="F99" s="181"/>
      <c r="G99" s="182">
        <f t="shared" si="7"/>
        <v>0</v>
      </c>
      <c r="H99" s="181"/>
      <c r="I99" s="182">
        <f t="shared" si="8"/>
        <v>0</v>
      </c>
      <c r="J99" s="181"/>
      <c r="K99" s="182">
        <f t="shared" si="9"/>
        <v>0</v>
      </c>
      <c r="L99" s="182">
        <v>21</v>
      </c>
      <c r="M99" s="182">
        <f t="shared" si="10"/>
        <v>0</v>
      </c>
      <c r="N99" s="180">
        <v>6.0000000000000002E-5</v>
      </c>
      <c r="O99" s="180">
        <f t="shared" si="11"/>
        <v>0.01</v>
      </c>
      <c r="P99" s="180">
        <v>0</v>
      </c>
      <c r="Q99" s="180">
        <f t="shared" si="12"/>
        <v>0</v>
      </c>
      <c r="R99" s="182" t="s">
        <v>1017</v>
      </c>
      <c r="S99" s="182" t="s">
        <v>218</v>
      </c>
      <c r="T99" s="183" t="s">
        <v>219</v>
      </c>
      <c r="U99" s="158">
        <v>0.129</v>
      </c>
      <c r="V99" s="158">
        <f t="shared" si="13"/>
        <v>18.71</v>
      </c>
      <c r="W99" s="158"/>
      <c r="X99" s="158" t="s">
        <v>230</v>
      </c>
      <c r="Y99" s="158" t="s">
        <v>221</v>
      </c>
      <c r="Z99" s="148"/>
      <c r="AA99" s="148"/>
      <c r="AB99" s="148"/>
      <c r="AC99" s="148"/>
      <c r="AD99" s="148"/>
      <c r="AE99" s="148"/>
      <c r="AF99" s="148"/>
      <c r="AG99" s="148" t="s">
        <v>231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ht="33.75" outlineLevel="1" x14ac:dyDescent="0.2">
      <c r="A100" s="177">
        <v>56</v>
      </c>
      <c r="B100" s="178" t="s">
        <v>1084</v>
      </c>
      <c r="C100" s="187" t="s">
        <v>1085</v>
      </c>
      <c r="D100" s="179" t="s">
        <v>276</v>
      </c>
      <c r="E100" s="180">
        <v>260</v>
      </c>
      <c r="F100" s="181"/>
      <c r="G100" s="182">
        <f t="shared" si="7"/>
        <v>0</v>
      </c>
      <c r="H100" s="181"/>
      <c r="I100" s="182">
        <f t="shared" si="8"/>
        <v>0</v>
      </c>
      <c r="J100" s="181"/>
      <c r="K100" s="182">
        <f t="shared" si="9"/>
        <v>0</v>
      </c>
      <c r="L100" s="182">
        <v>21</v>
      </c>
      <c r="M100" s="182">
        <f t="shared" si="10"/>
        <v>0</v>
      </c>
      <c r="N100" s="180">
        <v>5.0000000000000002E-5</v>
      </c>
      <c r="O100" s="180">
        <f t="shared" si="11"/>
        <v>0.01</v>
      </c>
      <c r="P100" s="180">
        <v>0</v>
      </c>
      <c r="Q100" s="180">
        <f t="shared" si="12"/>
        <v>0</v>
      </c>
      <c r="R100" s="182" t="s">
        <v>1017</v>
      </c>
      <c r="S100" s="182" t="s">
        <v>218</v>
      </c>
      <c r="T100" s="183" t="s">
        <v>219</v>
      </c>
      <c r="U100" s="158">
        <v>0.14199999999999999</v>
      </c>
      <c r="V100" s="158">
        <f t="shared" si="13"/>
        <v>36.92</v>
      </c>
      <c r="W100" s="158"/>
      <c r="X100" s="158" t="s">
        <v>230</v>
      </c>
      <c r="Y100" s="158" t="s">
        <v>221</v>
      </c>
      <c r="Z100" s="148"/>
      <c r="AA100" s="148"/>
      <c r="AB100" s="148"/>
      <c r="AC100" s="148"/>
      <c r="AD100" s="148"/>
      <c r="AE100" s="148"/>
      <c r="AF100" s="148"/>
      <c r="AG100" s="148" t="s">
        <v>231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ht="33.75" outlineLevel="1" x14ac:dyDescent="0.2">
      <c r="A101" s="177">
        <v>57</v>
      </c>
      <c r="B101" s="178" t="s">
        <v>1086</v>
      </c>
      <c r="C101" s="187" t="s">
        <v>1087</v>
      </c>
      <c r="D101" s="179" t="s">
        <v>276</v>
      </c>
      <c r="E101" s="180">
        <v>60</v>
      </c>
      <c r="F101" s="181"/>
      <c r="G101" s="182">
        <f t="shared" si="7"/>
        <v>0</v>
      </c>
      <c r="H101" s="181"/>
      <c r="I101" s="182">
        <f t="shared" si="8"/>
        <v>0</v>
      </c>
      <c r="J101" s="181"/>
      <c r="K101" s="182">
        <f t="shared" si="9"/>
        <v>0</v>
      </c>
      <c r="L101" s="182">
        <v>21</v>
      </c>
      <c r="M101" s="182">
        <f t="shared" si="10"/>
        <v>0</v>
      </c>
      <c r="N101" s="180">
        <v>9.0000000000000006E-5</v>
      </c>
      <c r="O101" s="180">
        <f t="shared" si="11"/>
        <v>0.01</v>
      </c>
      <c r="P101" s="180">
        <v>0</v>
      </c>
      <c r="Q101" s="180">
        <f t="shared" si="12"/>
        <v>0</v>
      </c>
      <c r="R101" s="182" t="s">
        <v>1017</v>
      </c>
      <c r="S101" s="182" t="s">
        <v>218</v>
      </c>
      <c r="T101" s="183" t="s">
        <v>219</v>
      </c>
      <c r="U101" s="158">
        <v>0.157</v>
      </c>
      <c r="V101" s="158">
        <f t="shared" si="13"/>
        <v>9.42</v>
      </c>
      <c r="W101" s="158"/>
      <c r="X101" s="158" t="s">
        <v>230</v>
      </c>
      <c r="Y101" s="158" t="s">
        <v>221</v>
      </c>
      <c r="Z101" s="148"/>
      <c r="AA101" s="148"/>
      <c r="AB101" s="148"/>
      <c r="AC101" s="148"/>
      <c r="AD101" s="148"/>
      <c r="AE101" s="148"/>
      <c r="AF101" s="148"/>
      <c r="AG101" s="148" t="s">
        <v>231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1" x14ac:dyDescent="0.2">
      <c r="A102" s="177">
        <v>58</v>
      </c>
      <c r="B102" s="178" t="s">
        <v>1088</v>
      </c>
      <c r="C102" s="187" t="s">
        <v>1089</v>
      </c>
      <c r="D102" s="179" t="s">
        <v>341</v>
      </c>
      <c r="E102" s="180">
        <v>65</v>
      </c>
      <c r="F102" s="181"/>
      <c r="G102" s="182">
        <f t="shared" si="7"/>
        <v>0</v>
      </c>
      <c r="H102" s="181"/>
      <c r="I102" s="182">
        <f t="shared" si="8"/>
        <v>0</v>
      </c>
      <c r="J102" s="181"/>
      <c r="K102" s="182">
        <f t="shared" si="9"/>
        <v>0</v>
      </c>
      <c r="L102" s="182">
        <v>21</v>
      </c>
      <c r="M102" s="182">
        <f t="shared" si="10"/>
        <v>0</v>
      </c>
      <c r="N102" s="180">
        <v>0</v>
      </c>
      <c r="O102" s="180">
        <f t="shared" si="11"/>
        <v>0</v>
      </c>
      <c r="P102" s="180">
        <v>0</v>
      </c>
      <c r="Q102" s="180">
        <f t="shared" si="12"/>
        <v>0</v>
      </c>
      <c r="R102" s="182" t="s">
        <v>1017</v>
      </c>
      <c r="S102" s="182" t="s">
        <v>218</v>
      </c>
      <c r="T102" s="183" t="s">
        <v>219</v>
      </c>
      <c r="U102" s="158">
        <v>0.42499999999999999</v>
      </c>
      <c r="V102" s="158">
        <f t="shared" si="13"/>
        <v>27.63</v>
      </c>
      <c r="W102" s="158"/>
      <c r="X102" s="158" t="s">
        <v>230</v>
      </c>
      <c r="Y102" s="158" t="s">
        <v>221</v>
      </c>
      <c r="Z102" s="148"/>
      <c r="AA102" s="148"/>
      <c r="AB102" s="148"/>
      <c r="AC102" s="148"/>
      <c r="AD102" s="148"/>
      <c r="AE102" s="148"/>
      <c r="AF102" s="148"/>
      <c r="AG102" s="148" t="s">
        <v>231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ht="33.75" outlineLevel="1" x14ac:dyDescent="0.2">
      <c r="A103" s="177">
        <v>59</v>
      </c>
      <c r="B103" s="178" t="s">
        <v>1090</v>
      </c>
      <c r="C103" s="187" t="s">
        <v>1091</v>
      </c>
      <c r="D103" s="179" t="s">
        <v>341</v>
      </c>
      <c r="E103" s="180">
        <v>65</v>
      </c>
      <c r="F103" s="181"/>
      <c r="G103" s="182">
        <f t="shared" si="7"/>
        <v>0</v>
      </c>
      <c r="H103" s="181"/>
      <c r="I103" s="182">
        <f t="shared" si="8"/>
        <v>0</v>
      </c>
      <c r="J103" s="181"/>
      <c r="K103" s="182">
        <f t="shared" si="9"/>
        <v>0</v>
      </c>
      <c r="L103" s="182">
        <v>21</v>
      </c>
      <c r="M103" s="182">
        <f t="shared" si="10"/>
        <v>0</v>
      </c>
      <c r="N103" s="180">
        <v>6.3000000000000003E-4</v>
      </c>
      <c r="O103" s="180">
        <f t="shared" si="11"/>
        <v>0.04</v>
      </c>
      <c r="P103" s="180">
        <v>0</v>
      </c>
      <c r="Q103" s="180">
        <f t="shared" si="12"/>
        <v>0</v>
      </c>
      <c r="R103" s="182" t="s">
        <v>1017</v>
      </c>
      <c r="S103" s="182" t="s">
        <v>218</v>
      </c>
      <c r="T103" s="183" t="s">
        <v>219</v>
      </c>
      <c r="U103" s="158">
        <v>0.27200000000000002</v>
      </c>
      <c r="V103" s="158">
        <f t="shared" si="13"/>
        <v>17.68</v>
      </c>
      <c r="W103" s="158"/>
      <c r="X103" s="158" t="s">
        <v>230</v>
      </c>
      <c r="Y103" s="158" t="s">
        <v>221</v>
      </c>
      <c r="Z103" s="148"/>
      <c r="AA103" s="148"/>
      <c r="AB103" s="148"/>
      <c r="AC103" s="148"/>
      <c r="AD103" s="148"/>
      <c r="AE103" s="148"/>
      <c r="AF103" s="148"/>
      <c r="AG103" s="148" t="s">
        <v>231</v>
      </c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1" x14ac:dyDescent="0.2">
      <c r="A104" s="177">
        <v>60</v>
      </c>
      <c r="B104" s="178" t="s">
        <v>1092</v>
      </c>
      <c r="C104" s="187" t="s">
        <v>1093</v>
      </c>
      <c r="D104" s="179" t="s">
        <v>341</v>
      </c>
      <c r="E104" s="180">
        <v>8</v>
      </c>
      <c r="F104" s="181"/>
      <c r="G104" s="182">
        <f t="shared" si="7"/>
        <v>0</v>
      </c>
      <c r="H104" s="181"/>
      <c r="I104" s="182">
        <f t="shared" si="8"/>
        <v>0</v>
      </c>
      <c r="J104" s="181"/>
      <c r="K104" s="182">
        <f t="shared" si="9"/>
        <v>0</v>
      </c>
      <c r="L104" s="182">
        <v>21</v>
      </c>
      <c r="M104" s="182">
        <f t="shared" si="10"/>
        <v>0</v>
      </c>
      <c r="N104" s="180">
        <v>2.0000000000000001E-4</v>
      </c>
      <c r="O104" s="180">
        <f t="shared" si="11"/>
        <v>0</v>
      </c>
      <c r="P104" s="180">
        <v>0</v>
      </c>
      <c r="Q104" s="180">
        <f t="shared" si="12"/>
        <v>0</v>
      </c>
      <c r="R104" s="182" t="s">
        <v>1017</v>
      </c>
      <c r="S104" s="182" t="s">
        <v>218</v>
      </c>
      <c r="T104" s="183" t="s">
        <v>219</v>
      </c>
      <c r="U104" s="158">
        <v>0.20699999999999999</v>
      </c>
      <c r="V104" s="158">
        <f t="shared" si="13"/>
        <v>1.66</v>
      </c>
      <c r="W104" s="158"/>
      <c r="X104" s="158" t="s">
        <v>230</v>
      </c>
      <c r="Y104" s="158" t="s">
        <v>221</v>
      </c>
      <c r="Z104" s="148"/>
      <c r="AA104" s="148"/>
      <c r="AB104" s="148"/>
      <c r="AC104" s="148"/>
      <c r="AD104" s="148"/>
      <c r="AE104" s="148"/>
      <c r="AF104" s="148"/>
      <c r="AG104" s="148" t="s">
        <v>231</v>
      </c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1" x14ac:dyDescent="0.2">
      <c r="A105" s="177">
        <v>61</v>
      </c>
      <c r="B105" s="178" t="s">
        <v>1094</v>
      </c>
      <c r="C105" s="187" t="s">
        <v>1095</v>
      </c>
      <c r="D105" s="179" t="s">
        <v>341</v>
      </c>
      <c r="E105" s="180">
        <v>4</v>
      </c>
      <c r="F105" s="181"/>
      <c r="G105" s="182">
        <f t="shared" si="7"/>
        <v>0</v>
      </c>
      <c r="H105" s="181"/>
      <c r="I105" s="182">
        <f t="shared" si="8"/>
        <v>0</v>
      </c>
      <c r="J105" s="181"/>
      <c r="K105" s="182">
        <f t="shared" si="9"/>
        <v>0</v>
      </c>
      <c r="L105" s="182">
        <v>21</v>
      </c>
      <c r="M105" s="182">
        <f t="shared" si="10"/>
        <v>0</v>
      </c>
      <c r="N105" s="180">
        <v>3.2000000000000003E-4</v>
      </c>
      <c r="O105" s="180">
        <f t="shared" si="11"/>
        <v>0</v>
      </c>
      <c r="P105" s="180">
        <v>0</v>
      </c>
      <c r="Q105" s="180">
        <f t="shared" si="12"/>
        <v>0</v>
      </c>
      <c r="R105" s="182" t="s">
        <v>1017</v>
      </c>
      <c r="S105" s="182" t="s">
        <v>218</v>
      </c>
      <c r="T105" s="183" t="s">
        <v>219</v>
      </c>
      <c r="U105" s="158">
        <v>0.22700000000000001</v>
      </c>
      <c r="V105" s="158">
        <f t="shared" si="13"/>
        <v>0.91</v>
      </c>
      <c r="W105" s="158"/>
      <c r="X105" s="158" t="s">
        <v>230</v>
      </c>
      <c r="Y105" s="158" t="s">
        <v>221</v>
      </c>
      <c r="Z105" s="148"/>
      <c r="AA105" s="148"/>
      <c r="AB105" s="148"/>
      <c r="AC105" s="148"/>
      <c r="AD105" s="148"/>
      <c r="AE105" s="148"/>
      <c r="AF105" s="148"/>
      <c r="AG105" s="148" t="s">
        <v>231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1" x14ac:dyDescent="0.2">
      <c r="A106" s="177">
        <v>62</v>
      </c>
      <c r="B106" s="178" t="s">
        <v>1096</v>
      </c>
      <c r="C106" s="187" t="s">
        <v>1097</v>
      </c>
      <c r="D106" s="179" t="s">
        <v>341</v>
      </c>
      <c r="E106" s="180">
        <v>2</v>
      </c>
      <c r="F106" s="181"/>
      <c r="G106" s="182">
        <f t="shared" si="7"/>
        <v>0</v>
      </c>
      <c r="H106" s="181"/>
      <c r="I106" s="182">
        <f t="shared" si="8"/>
        <v>0</v>
      </c>
      <c r="J106" s="181"/>
      <c r="K106" s="182">
        <f t="shared" si="9"/>
        <v>0</v>
      </c>
      <c r="L106" s="182">
        <v>21</v>
      </c>
      <c r="M106" s="182">
        <f t="shared" si="10"/>
        <v>0</v>
      </c>
      <c r="N106" s="180">
        <v>5.1999999999999995E-4</v>
      </c>
      <c r="O106" s="180">
        <f t="shared" si="11"/>
        <v>0</v>
      </c>
      <c r="P106" s="180">
        <v>0</v>
      </c>
      <c r="Q106" s="180">
        <f t="shared" si="12"/>
        <v>0</v>
      </c>
      <c r="R106" s="182" t="s">
        <v>1017</v>
      </c>
      <c r="S106" s="182" t="s">
        <v>218</v>
      </c>
      <c r="T106" s="183" t="s">
        <v>219</v>
      </c>
      <c r="U106" s="158">
        <v>0.26900000000000002</v>
      </c>
      <c r="V106" s="158">
        <f t="shared" si="13"/>
        <v>0.54</v>
      </c>
      <c r="W106" s="158"/>
      <c r="X106" s="158" t="s">
        <v>230</v>
      </c>
      <c r="Y106" s="158" t="s">
        <v>221</v>
      </c>
      <c r="Z106" s="148"/>
      <c r="AA106" s="148"/>
      <c r="AB106" s="148"/>
      <c r="AC106" s="148"/>
      <c r="AD106" s="148"/>
      <c r="AE106" s="148"/>
      <c r="AF106" s="148"/>
      <c r="AG106" s="148" t="s">
        <v>231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1" x14ac:dyDescent="0.2">
      <c r="A107" s="177">
        <v>63</v>
      </c>
      <c r="B107" s="178" t="s">
        <v>1096</v>
      </c>
      <c r="C107" s="187" t="s">
        <v>1097</v>
      </c>
      <c r="D107" s="179" t="s">
        <v>341</v>
      </c>
      <c r="E107" s="180">
        <v>2</v>
      </c>
      <c r="F107" s="181"/>
      <c r="G107" s="182">
        <f t="shared" si="7"/>
        <v>0</v>
      </c>
      <c r="H107" s="181"/>
      <c r="I107" s="182">
        <f t="shared" si="8"/>
        <v>0</v>
      </c>
      <c r="J107" s="181"/>
      <c r="K107" s="182">
        <f t="shared" si="9"/>
        <v>0</v>
      </c>
      <c r="L107" s="182">
        <v>21</v>
      </c>
      <c r="M107" s="182">
        <f t="shared" si="10"/>
        <v>0</v>
      </c>
      <c r="N107" s="180">
        <v>5.1999999999999995E-4</v>
      </c>
      <c r="O107" s="180">
        <f t="shared" si="11"/>
        <v>0</v>
      </c>
      <c r="P107" s="180">
        <v>0</v>
      </c>
      <c r="Q107" s="180">
        <f t="shared" si="12"/>
        <v>0</v>
      </c>
      <c r="R107" s="182" t="s">
        <v>1017</v>
      </c>
      <c r="S107" s="182" t="s">
        <v>218</v>
      </c>
      <c r="T107" s="183" t="s">
        <v>219</v>
      </c>
      <c r="U107" s="158">
        <v>0.26900000000000002</v>
      </c>
      <c r="V107" s="158">
        <f t="shared" si="13"/>
        <v>0.54</v>
      </c>
      <c r="W107" s="158"/>
      <c r="X107" s="158" t="s">
        <v>230</v>
      </c>
      <c r="Y107" s="158" t="s">
        <v>221</v>
      </c>
      <c r="Z107" s="148"/>
      <c r="AA107" s="148"/>
      <c r="AB107" s="148"/>
      <c r="AC107" s="148"/>
      <c r="AD107" s="148"/>
      <c r="AE107" s="148"/>
      <c r="AF107" s="148"/>
      <c r="AG107" s="148" t="s">
        <v>231</v>
      </c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1" x14ac:dyDescent="0.2">
      <c r="A108" s="177">
        <v>64</v>
      </c>
      <c r="B108" s="178" t="s">
        <v>1098</v>
      </c>
      <c r="C108" s="187" t="s">
        <v>1099</v>
      </c>
      <c r="D108" s="179" t="s">
        <v>341</v>
      </c>
      <c r="E108" s="180">
        <v>6</v>
      </c>
      <c r="F108" s="181"/>
      <c r="G108" s="182">
        <f t="shared" si="7"/>
        <v>0</v>
      </c>
      <c r="H108" s="181"/>
      <c r="I108" s="182">
        <f t="shared" si="8"/>
        <v>0</v>
      </c>
      <c r="J108" s="181"/>
      <c r="K108" s="182">
        <f t="shared" si="9"/>
        <v>0</v>
      </c>
      <c r="L108" s="182">
        <v>21</v>
      </c>
      <c r="M108" s="182">
        <f t="shared" si="10"/>
        <v>0</v>
      </c>
      <c r="N108" s="180">
        <v>6.9999999999999999E-4</v>
      </c>
      <c r="O108" s="180">
        <f t="shared" si="11"/>
        <v>0</v>
      </c>
      <c r="P108" s="180">
        <v>0</v>
      </c>
      <c r="Q108" s="180">
        <f t="shared" si="12"/>
        <v>0</v>
      </c>
      <c r="R108" s="182"/>
      <c r="S108" s="182" t="s">
        <v>320</v>
      </c>
      <c r="T108" s="183" t="s">
        <v>219</v>
      </c>
      <c r="U108" s="158">
        <v>0.26900000000000002</v>
      </c>
      <c r="V108" s="158">
        <f t="shared" si="13"/>
        <v>1.61</v>
      </c>
      <c r="W108" s="158"/>
      <c r="X108" s="158" t="s">
        <v>230</v>
      </c>
      <c r="Y108" s="158" t="s">
        <v>221</v>
      </c>
      <c r="Z108" s="148"/>
      <c r="AA108" s="148"/>
      <c r="AB108" s="148"/>
      <c r="AC108" s="148"/>
      <c r="AD108" s="148"/>
      <c r="AE108" s="148"/>
      <c r="AF108" s="148"/>
      <c r="AG108" s="148" t="s">
        <v>231</v>
      </c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 x14ac:dyDescent="0.2">
      <c r="A109" s="177">
        <v>65</v>
      </c>
      <c r="B109" s="178" t="s">
        <v>1100</v>
      </c>
      <c r="C109" s="187" t="s">
        <v>1101</v>
      </c>
      <c r="D109" s="179" t="s">
        <v>276</v>
      </c>
      <c r="E109" s="180">
        <v>795</v>
      </c>
      <c r="F109" s="181"/>
      <c r="G109" s="182">
        <f t="shared" si="7"/>
        <v>0</v>
      </c>
      <c r="H109" s="181"/>
      <c r="I109" s="182">
        <f t="shared" si="8"/>
        <v>0</v>
      </c>
      <c r="J109" s="181"/>
      <c r="K109" s="182">
        <f t="shared" si="9"/>
        <v>0</v>
      </c>
      <c r="L109" s="182">
        <v>21</v>
      </c>
      <c r="M109" s="182">
        <f t="shared" si="10"/>
        <v>0</v>
      </c>
      <c r="N109" s="180">
        <v>1.8000000000000001E-4</v>
      </c>
      <c r="O109" s="180">
        <f t="shared" si="11"/>
        <v>0.14000000000000001</v>
      </c>
      <c r="P109" s="180">
        <v>0</v>
      </c>
      <c r="Q109" s="180">
        <f t="shared" si="12"/>
        <v>0</v>
      </c>
      <c r="R109" s="182" t="s">
        <v>1017</v>
      </c>
      <c r="S109" s="182" t="s">
        <v>218</v>
      </c>
      <c r="T109" s="183" t="s">
        <v>219</v>
      </c>
      <c r="U109" s="158">
        <v>6.7000000000000004E-2</v>
      </c>
      <c r="V109" s="158">
        <f t="shared" si="13"/>
        <v>53.27</v>
      </c>
      <c r="W109" s="158"/>
      <c r="X109" s="158" t="s">
        <v>230</v>
      </c>
      <c r="Y109" s="158" t="s">
        <v>221</v>
      </c>
      <c r="Z109" s="148"/>
      <c r="AA109" s="148"/>
      <c r="AB109" s="148"/>
      <c r="AC109" s="148"/>
      <c r="AD109" s="148"/>
      <c r="AE109" s="148"/>
      <c r="AF109" s="148"/>
      <c r="AG109" s="148" t="s">
        <v>231</v>
      </c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1" x14ac:dyDescent="0.2">
      <c r="A110" s="177">
        <v>66</v>
      </c>
      <c r="B110" s="178" t="s">
        <v>1102</v>
      </c>
      <c r="C110" s="187" t="s">
        <v>1103</v>
      </c>
      <c r="D110" s="179" t="s">
        <v>276</v>
      </c>
      <c r="E110" s="180">
        <v>795</v>
      </c>
      <c r="F110" s="181"/>
      <c r="G110" s="182">
        <f t="shared" si="7"/>
        <v>0</v>
      </c>
      <c r="H110" s="181"/>
      <c r="I110" s="182">
        <f t="shared" si="8"/>
        <v>0</v>
      </c>
      <c r="J110" s="181"/>
      <c r="K110" s="182">
        <f t="shared" si="9"/>
        <v>0</v>
      </c>
      <c r="L110" s="182">
        <v>21</v>
      </c>
      <c r="M110" s="182">
        <f t="shared" si="10"/>
        <v>0</v>
      </c>
      <c r="N110" s="180">
        <v>1.0000000000000001E-5</v>
      </c>
      <c r="O110" s="180">
        <f t="shared" si="11"/>
        <v>0.01</v>
      </c>
      <c r="P110" s="180">
        <v>0</v>
      </c>
      <c r="Q110" s="180">
        <f t="shared" si="12"/>
        <v>0</v>
      </c>
      <c r="R110" s="182" t="s">
        <v>1017</v>
      </c>
      <c r="S110" s="182" t="s">
        <v>218</v>
      </c>
      <c r="T110" s="183" t="s">
        <v>219</v>
      </c>
      <c r="U110" s="158">
        <v>6.2E-2</v>
      </c>
      <c r="V110" s="158">
        <f t="shared" si="13"/>
        <v>49.29</v>
      </c>
      <c r="W110" s="158"/>
      <c r="X110" s="158" t="s">
        <v>230</v>
      </c>
      <c r="Y110" s="158" t="s">
        <v>221</v>
      </c>
      <c r="Z110" s="148"/>
      <c r="AA110" s="148"/>
      <c r="AB110" s="148"/>
      <c r="AC110" s="148"/>
      <c r="AD110" s="148"/>
      <c r="AE110" s="148"/>
      <c r="AF110" s="148"/>
      <c r="AG110" s="148" t="s">
        <v>231</v>
      </c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1" x14ac:dyDescent="0.2">
      <c r="A111" s="169">
        <v>67</v>
      </c>
      <c r="B111" s="170" t="s">
        <v>1104</v>
      </c>
      <c r="C111" s="185" t="s">
        <v>1105</v>
      </c>
      <c r="D111" s="171" t="s">
        <v>0</v>
      </c>
      <c r="E111" s="172">
        <v>5172</v>
      </c>
      <c r="F111" s="173"/>
      <c r="G111" s="174">
        <f t="shared" si="7"/>
        <v>0</v>
      </c>
      <c r="H111" s="173"/>
      <c r="I111" s="174">
        <f t="shared" si="8"/>
        <v>0</v>
      </c>
      <c r="J111" s="173"/>
      <c r="K111" s="174">
        <f t="shared" si="9"/>
        <v>0</v>
      </c>
      <c r="L111" s="174">
        <v>21</v>
      </c>
      <c r="M111" s="174">
        <f t="shared" si="10"/>
        <v>0</v>
      </c>
      <c r="N111" s="172">
        <v>0</v>
      </c>
      <c r="O111" s="172">
        <f t="shared" si="11"/>
        <v>0</v>
      </c>
      <c r="P111" s="172">
        <v>0</v>
      </c>
      <c r="Q111" s="172">
        <f t="shared" si="12"/>
        <v>0</v>
      </c>
      <c r="R111" s="174" t="s">
        <v>1017</v>
      </c>
      <c r="S111" s="174" t="s">
        <v>218</v>
      </c>
      <c r="T111" s="175" t="s">
        <v>219</v>
      </c>
      <c r="U111" s="158">
        <v>0</v>
      </c>
      <c r="V111" s="158">
        <f t="shared" si="13"/>
        <v>0</v>
      </c>
      <c r="W111" s="158"/>
      <c r="X111" s="158" t="s">
        <v>230</v>
      </c>
      <c r="Y111" s="158" t="s">
        <v>221</v>
      </c>
      <c r="Z111" s="148"/>
      <c r="AA111" s="148"/>
      <c r="AB111" s="148"/>
      <c r="AC111" s="148"/>
      <c r="AD111" s="148"/>
      <c r="AE111" s="148"/>
      <c r="AF111" s="148"/>
      <c r="AG111" s="148" t="s">
        <v>231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2" x14ac:dyDescent="0.2">
      <c r="A112" s="155"/>
      <c r="B112" s="156"/>
      <c r="C112" s="248" t="s">
        <v>1106</v>
      </c>
      <c r="D112" s="249"/>
      <c r="E112" s="249"/>
      <c r="F112" s="249"/>
      <c r="G112" s="249"/>
      <c r="H112" s="158"/>
      <c r="I112" s="158"/>
      <c r="J112" s="158"/>
      <c r="K112" s="158"/>
      <c r="L112" s="158"/>
      <c r="M112" s="158"/>
      <c r="N112" s="157"/>
      <c r="O112" s="157"/>
      <c r="P112" s="157"/>
      <c r="Q112" s="157"/>
      <c r="R112" s="158"/>
      <c r="S112" s="158"/>
      <c r="T112" s="158"/>
      <c r="U112" s="158"/>
      <c r="V112" s="158"/>
      <c r="W112" s="158"/>
      <c r="X112" s="158"/>
      <c r="Y112" s="158"/>
      <c r="Z112" s="148"/>
      <c r="AA112" s="148"/>
      <c r="AB112" s="148"/>
      <c r="AC112" s="148"/>
      <c r="AD112" s="148"/>
      <c r="AE112" s="148"/>
      <c r="AF112" s="148"/>
      <c r="AG112" s="148" t="s">
        <v>224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x14ac:dyDescent="0.2">
      <c r="A113" s="162" t="s">
        <v>212</v>
      </c>
      <c r="B113" s="163" t="s">
        <v>151</v>
      </c>
      <c r="C113" s="184" t="s">
        <v>152</v>
      </c>
      <c r="D113" s="164"/>
      <c r="E113" s="165"/>
      <c r="F113" s="166"/>
      <c r="G113" s="166">
        <f>SUMIF(AG114:AG127,"&lt;&gt;NOR",G114:G127)</f>
        <v>0</v>
      </c>
      <c r="H113" s="166"/>
      <c r="I113" s="166">
        <f>SUM(I114:I127)</f>
        <v>0</v>
      </c>
      <c r="J113" s="166"/>
      <c r="K113" s="166">
        <f>SUM(K114:K127)</f>
        <v>0</v>
      </c>
      <c r="L113" s="166"/>
      <c r="M113" s="166">
        <f>SUM(M114:M127)</f>
        <v>0</v>
      </c>
      <c r="N113" s="165"/>
      <c r="O113" s="165">
        <f>SUM(O114:O127)</f>
        <v>0.66000000000000014</v>
      </c>
      <c r="P113" s="165"/>
      <c r="Q113" s="165">
        <f>SUM(Q114:Q127)</f>
        <v>0</v>
      </c>
      <c r="R113" s="166"/>
      <c r="S113" s="166"/>
      <c r="T113" s="167"/>
      <c r="U113" s="161"/>
      <c r="V113" s="161">
        <f>SUM(V114:V127)</f>
        <v>81.61</v>
      </c>
      <c r="W113" s="161"/>
      <c r="X113" s="161"/>
      <c r="Y113" s="161"/>
      <c r="AG113" t="s">
        <v>213</v>
      </c>
    </row>
    <row r="114" spans="1:60" ht="33.75" outlineLevel="1" x14ac:dyDescent="0.2">
      <c r="A114" s="177">
        <v>68</v>
      </c>
      <c r="B114" s="178" t="s">
        <v>1107</v>
      </c>
      <c r="C114" s="187" t="s">
        <v>1108</v>
      </c>
      <c r="D114" s="179" t="s">
        <v>1109</v>
      </c>
      <c r="E114" s="180">
        <v>2</v>
      </c>
      <c r="F114" s="181"/>
      <c r="G114" s="182">
        <f t="shared" ref="G114:G126" si="14">ROUND(E114*F114,2)</f>
        <v>0</v>
      </c>
      <c r="H114" s="181"/>
      <c r="I114" s="182">
        <f t="shared" ref="I114:I126" si="15">ROUND(E114*H114,2)</f>
        <v>0</v>
      </c>
      <c r="J114" s="181"/>
      <c r="K114" s="182">
        <f t="shared" ref="K114:K126" si="16">ROUND(E114*J114,2)</f>
        <v>0</v>
      </c>
      <c r="L114" s="182">
        <v>21</v>
      </c>
      <c r="M114" s="182">
        <f t="shared" ref="M114:M126" si="17">G114*(1+L114/100)</f>
        <v>0</v>
      </c>
      <c r="N114" s="180">
        <v>2.794E-2</v>
      </c>
      <c r="O114" s="180">
        <f t="shared" ref="O114:O126" si="18">ROUND(E114*N114,2)</f>
        <v>0.06</v>
      </c>
      <c r="P114" s="180">
        <v>0</v>
      </c>
      <c r="Q114" s="180">
        <f t="shared" ref="Q114:Q126" si="19">ROUND(E114*P114,2)</f>
        <v>0</v>
      </c>
      <c r="R114" s="182" t="s">
        <v>1017</v>
      </c>
      <c r="S114" s="182" t="s">
        <v>218</v>
      </c>
      <c r="T114" s="183" t="s">
        <v>219</v>
      </c>
      <c r="U114" s="158">
        <v>1.5</v>
      </c>
      <c r="V114" s="158">
        <f t="shared" ref="V114:V126" si="20">ROUND(E114*U114,2)</f>
        <v>3</v>
      </c>
      <c r="W114" s="158"/>
      <c r="X114" s="158" t="s">
        <v>230</v>
      </c>
      <c r="Y114" s="158" t="s">
        <v>221</v>
      </c>
      <c r="Z114" s="148"/>
      <c r="AA114" s="148"/>
      <c r="AB114" s="148"/>
      <c r="AC114" s="148"/>
      <c r="AD114" s="148"/>
      <c r="AE114" s="148"/>
      <c r="AF114" s="148"/>
      <c r="AG114" s="148" t="s">
        <v>231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1" x14ac:dyDescent="0.2">
      <c r="A115" s="177">
        <v>69</v>
      </c>
      <c r="B115" s="178" t="s">
        <v>1110</v>
      </c>
      <c r="C115" s="187" t="s">
        <v>1111</v>
      </c>
      <c r="D115" s="179" t="s">
        <v>1109</v>
      </c>
      <c r="E115" s="180">
        <v>12</v>
      </c>
      <c r="F115" s="181"/>
      <c r="G115" s="182">
        <f t="shared" si="14"/>
        <v>0</v>
      </c>
      <c r="H115" s="181"/>
      <c r="I115" s="182">
        <f t="shared" si="15"/>
        <v>0</v>
      </c>
      <c r="J115" s="181"/>
      <c r="K115" s="182">
        <f t="shared" si="16"/>
        <v>0</v>
      </c>
      <c r="L115" s="182">
        <v>21</v>
      </c>
      <c r="M115" s="182">
        <f t="shared" si="17"/>
        <v>0</v>
      </c>
      <c r="N115" s="180">
        <v>1.401E-2</v>
      </c>
      <c r="O115" s="180">
        <f t="shared" si="18"/>
        <v>0.17</v>
      </c>
      <c r="P115" s="180">
        <v>0</v>
      </c>
      <c r="Q115" s="180">
        <f t="shared" si="19"/>
        <v>0</v>
      </c>
      <c r="R115" s="182" t="s">
        <v>1017</v>
      </c>
      <c r="S115" s="182" t="s">
        <v>218</v>
      </c>
      <c r="T115" s="183" t="s">
        <v>219</v>
      </c>
      <c r="U115" s="158">
        <v>1.1890000000000001</v>
      </c>
      <c r="V115" s="158">
        <f t="shared" si="20"/>
        <v>14.27</v>
      </c>
      <c r="W115" s="158"/>
      <c r="X115" s="158" t="s">
        <v>230</v>
      </c>
      <c r="Y115" s="158" t="s">
        <v>221</v>
      </c>
      <c r="Z115" s="148"/>
      <c r="AA115" s="148"/>
      <c r="AB115" s="148"/>
      <c r="AC115" s="148"/>
      <c r="AD115" s="148"/>
      <c r="AE115" s="148"/>
      <c r="AF115" s="148"/>
      <c r="AG115" s="148" t="s">
        <v>231</v>
      </c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1" x14ac:dyDescent="0.2">
      <c r="A116" s="177">
        <v>70</v>
      </c>
      <c r="B116" s="178" t="s">
        <v>1112</v>
      </c>
      <c r="C116" s="187" t="s">
        <v>1113</v>
      </c>
      <c r="D116" s="179" t="s">
        <v>1109</v>
      </c>
      <c r="E116" s="180">
        <v>3</v>
      </c>
      <c r="F116" s="181"/>
      <c r="G116" s="182">
        <f t="shared" si="14"/>
        <v>0</v>
      </c>
      <c r="H116" s="181"/>
      <c r="I116" s="182">
        <f t="shared" si="15"/>
        <v>0</v>
      </c>
      <c r="J116" s="181"/>
      <c r="K116" s="182">
        <f t="shared" si="16"/>
        <v>0</v>
      </c>
      <c r="L116" s="182">
        <v>21</v>
      </c>
      <c r="M116" s="182">
        <f t="shared" si="17"/>
        <v>0</v>
      </c>
      <c r="N116" s="180">
        <v>1.444E-2</v>
      </c>
      <c r="O116" s="180">
        <f t="shared" si="18"/>
        <v>0.04</v>
      </c>
      <c r="P116" s="180">
        <v>0</v>
      </c>
      <c r="Q116" s="180">
        <f t="shared" si="19"/>
        <v>0</v>
      </c>
      <c r="R116" s="182" t="s">
        <v>1017</v>
      </c>
      <c r="S116" s="182" t="s">
        <v>218</v>
      </c>
      <c r="T116" s="183" t="s">
        <v>219</v>
      </c>
      <c r="U116" s="158">
        <v>1.25</v>
      </c>
      <c r="V116" s="158">
        <f t="shared" si="20"/>
        <v>3.75</v>
      </c>
      <c r="W116" s="158"/>
      <c r="X116" s="158" t="s">
        <v>230</v>
      </c>
      <c r="Y116" s="158" t="s">
        <v>221</v>
      </c>
      <c r="Z116" s="148"/>
      <c r="AA116" s="148"/>
      <c r="AB116" s="148"/>
      <c r="AC116" s="148"/>
      <c r="AD116" s="148"/>
      <c r="AE116" s="148"/>
      <c r="AF116" s="148"/>
      <c r="AG116" s="148" t="s">
        <v>231</v>
      </c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1" x14ac:dyDescent="0.2">
      <c r="A117" s="177">
        <v>71</v>
      </c>
      <c r="B117" s="178" t="s">
        <v>1114</v>
      </c>
      <c r="C117" s="187" t="s">
        <v>1115</v>
      </c>
      <c r="D117" s="179" t="s">
        <v>1109</v>
      </c>
      <c r="E117" s="180">
        <v>12</v>
      </c>
      <c r="F117" s="181"/>
      <c r="G117" s="182">
        <f t="shared" si="14"/>
        <v>0</v>
      </c>
      <c r="H117" s="181"/>
      <c r="I117" s="182">
        <f t="shared" si="15"/>
        <v>0</v>
      </c>
      <c r="J117" s="181"/>
      <c r="K117" s="182">
        <f t="shared" si="16"/>
        <v>0</v>
      </c>
      <c r="L117" s="182">
        <v>21</v>
      </c>
      <c r="M117" s="182">
        <f t="shared" si="17"/>
        <v>0</v>
      </c>
      <c r="N117" s="180">
        <v>2.1309999999999999E-2</v>
      </c>
      <c r="O117" s="180">
        <f t="shared" si="18"/>
        <v>0.26</v>
      </c>
      <c r="P117" s="180">
        <v>0</v>
      </c>
      <c r="Q117" s="180">
        <f t="shared" si="19"/>
        <v>0</v>
      </c>
      <c r="R117" s="182"/>
      <c r="S117" s="182" t="s">
        <v>320</v>
      </c>
      <c r="T117" s="183" t="s">
        <v>219</v>
      </c>
      <c r="U117" s="158">
        <v>0.85099999999999998</v>
      </c>
      <c r="V117" s="158">
        <f t="shared" si="20"/>
        <v>10.210000000000001</v>
      </c>
      <c r="W117" s="158"/>
      <c r="X117" s="158" t="s">
        <v>230</v>
      </c>
      <c r="Y117" s="158" t="s">
        <v>221</v>
      </c>
      <c r="Z117" s="148"/>
      <c r="AA117" s="148"/>
      <c r="AB117" s="148"/>
      <c r="AC117" s="148"/>
      <c r="AD117" s="148"/>
      <c r="AE117" s="148"/>
      <c r="AF117" s="148"/>
      <c r="AG117" s="148" t="s">
        <v>231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1" x14ac:dyDescent="0.2">
      <c r="A118" s="177">
        <v>72</v>
      </c>
      <c r="B118" s="178" t="s">
        <v>1116</v>
      </c>
      <c r="C118" s="187" t="s">
        <v>1117</v>
      </c>
      <c r="D118" s="179" t="s">
        <v>1109</v>
      </c>
      <c r="E118" s="180">
        <v>1</v>
      </c>
      <c r="F118" s="181"/>
      <c r="G118" s="182">
        <f t="shared" si="14"/>
        <v>0</v>
      </c>
      <c r="H118" s="181"/>
      <c r="I118" s="182">
        <f t="shared" si="15"/>
        <v>0</v>
      </c>
      <c r="J118" s="181"/>
      <c r="K118" s="182">
        <f t="shared" si="16"/>
        <v>0</v>
      </c>
      <c r="L118" s="182">
        <v>21</v>
      </c>
      <c r="M118" s="182">
        <f t="shared" si="17"/>
        <v>0</v>
      </c>
      <c r="N118" s="180">
        <v>1.7000000000000001E-4</v>
      </c>
      <c r="O118" s="180">
        <f t="shared" si="18"/>
        <v>0</v>
      </c>
      <c r="P118" s="180">
        <v>0</v>
      </c>
      <c r="Q118" s="180">
        <f t="shared" si="19"/>
        <v>0</v>
      </c>
      <c r="R118" s="182"/>
      <c r="S118" s="182" t="s">
        <v>320</v>
      </c>
      <c r="T118" s="183" t="s">
        <v>219</v>
      </c>
      <c r="U118" s="158">
        <v>2.9</v>
      </c>
      <c r="V118" s="158">
        <f t="shared" si="20"/>
        <v>2.9</v>
      </c>
      <c r="W118" s="158"/>
      <c r="X118" s="158" t="s">
        <v>230</v>
      </c>
      <c r="Y118" s="158" t="s">
        <v>221</v>
      </c>
      <c r="Z118" s="148"/>
      <c r="AA118" s="148"/>
      <c r="AB118" s="148"/>
      <c r="AC118" s="148"/>
      <c r="AD118" s="148"/>
      <c r="AE118" s="148"/>
      <c r="AF118" s="148"/>
      <c r="AG118" s="148" t="s">
        <v>231</v>
      </c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ht="22.5" outlineLevel="1" x14ac:dyDescent="0.2">
      <c r="A119" s="177">
        <v>73</v>
      </c>
      <c r="B119" s="178" t="s">
        <v>1118</v>
      </c>
      <c r="C119" s="187" t="s">
        <v>1119</v>
      </c>
      <c r="D119" s="179" t="s">
        <v>1109</v>
      </c>
      <c r="E119" s="180">
        <v>60</v>
      </c>
      <c r="F119" s="181"/>
      <c r="G119" s="182">
        <f t="shared" si="14"/>
        <v>0</v>
      </c>
      <c r="H119" s="181"/>
      <c r="I119" s="182">
        <f t="shared" si="15"/>
        <v>0</v>
      </c>
      <c r="J119" s="181"/>
      <c r="K119" s="182">
        <f t="shared" si="16"/>
        <v>0</v>
      </c>
      <c r="L119" s="182">
        <v>21</v>
      </c>
      <c r="M119" s="182">
        <f t="shared" si="17"/>
        <v>0</v>
      </c>
      <c r="N119" s="180">
        <v>1.7000000000000001E-4</v>
      </c>
      <c r="O119" s="180">
        <f t="shared" si="18"/>
        <v>0.01</v>
      </c>
      <c r="P119" s="180">
        <v>0</v>
      </c>
      <c r="Q119" s="180">
        <f t="shared" si="19"/>
        <v>0</v>
      </c>
      <c r="R119" s="182" t="s">
        <v>1017</v>
      </c>
      <c r="S119" s="182" t="s">
        <v>218</v>
      </c>
      <c r="T119" s="183" t="s">
        <v>219</v>
      </c>
      <c r="U119" s="158">
        <v>0.22700000000000001</v>
      </c>
      <c r="V119" s="158">
        <f t="shared" si="20"/>
        <v>13.62</v>
      </c>
      <c r="W119" s="158"/>
      <c r="X119" s="158" t="s">
        <v>230</v>
      </c>
      <c r="Y119" s="158" t="s">
        <v>221</v>
      </c>
      <c r="Z119" s="148"/>
      <c r="AA119" s="148"/>
      <c r="AB119" s="148"/>
      <c r="AC119" s="148"/>
      <c r="AD119" s="148"/>
      <c r="AE119" s="148"/>
      <c r="AF119" s="148"/>
      <c r="AG119" s="148" t="s">
        <v>231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ht="22.5" outlineLevel="1" x14ac:dyDescent="0.2">
      <c r="A120" s="177">
        <v>74</v>
      </c>
      <c r="B120" s="178" t="s">
        <v>1120</v>
      </c>
      <c r="C120" s="187" t="s">
        <v>1121</v>
      </c>
      <c r="D120" s="179" t="s">
        <v>1109</v>
      </c>
      <c r="E120" s="180">
        <v>85</v>
      </c>
      <c r="F120" s="181"/>
      <c r="G120" s="182">
        <f t="shared" si="14"/>
        <v>0</v>
      </c>
      <c r="H120" s="181"/>
      <c r="I120" s="182">
        <f t="shared" si="15"/>
        <v>0</v>
      </c>
      <c r="J120" s="181"/>
      <c r="K120" s="182">
        <f t="shared" si="16"/>
        <v>0</v>
      </c>
      <c r="L120" s="182">
        <v>21</v>
      </c>
      <c r="M120" s="182">
        <f t="shared" si="17"/>
        <v>0</v>
      </c>
      <c r="N120" s="180">
        <v>2.4000000000000001E-4</v>
      </c>
      <c r="O120" s="180">
        <f t="shared" si="18"/>
        <v>0.02</v>
      </c>
      <c r="P120" s="180">
        <v>0</v>
      </c>
      <c r="Q120" s="180">
        <f t="shared" si="19"/>
        <v>0</v>
      </c>
      <c r="R120" s="182" t="s">
        <v>1017</v>
      </c>
      <c r="S120" s="182" t="s">
        <v>218</v>
      </c>
      <c r="T120" s="183" t="s">
        <v>219</v>
      </c>
      <c r="U120" s="158">
        <v>0.124</v>
      </c>
      <c r="V120" s="158">
        <f t="shared" si="20"/>
        <v>10.54</v>
      </c>
      <c r="W120" s="158"/>
      <c r="X120" s="158" t="s">
        <v>230</v>
      </c>
      <c r="Y120" s="158" t="s">
        <v>221</v>
      </c>
      <c r="Z120" s="148"/>
      <c r="AA120" s="148"/>
      <c r="AB120" s="148"/>
      <c r="AC120" s="148"/>
      <c r="AD120" s="148"/>
      <c r="AE120" s="148"/>
      <c r="AF120" s="148"/>
      <c r="AG120" s="148" t="s">
        <v>231</v>
      </c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1" x14ac:dyDescent="0.2">
      <c r="A121" s="177">
        <v>75</v>
      </c>
      <c r="B121" s="178" t="s">
        <v>1122</v>
      </c>
      <c r="C121" s="187" t="s">
        <v>1123</v>
      </c>
      <c r="D121" s="179" t="s">
        <v>341</v>
      </c>
      <c r="E121" s="180">
        <v>16</v>
      </c>
      <c r="F121" s="181"/>
      <c r="G121" s="182">
        <f t="shared" si="14"/>
        <v>0</v>
      </c>
      <c r="H121" s="181"/>
      <c r="I121" s="182">
        <f t="shared" si="15"/>
        <v>0</v>
      </c>
      <c r="J121" s="181"/>
      <c r="K121" s="182">
        <f t="shared" si="16"/>
        <v>0</v>
      </c>
      <c r="L121" s="182">
        <v>21</v>
      </c>
      <c r="M121" s="182">
        <f t="shared" si="17"/>
        <v>0</v>
      </c>
      <c r="N121" s="180">
        <v>2.0799999999999998E-3</v>
      </c>
      <c r="O121" s="180">
        <f t="shared" si="18"/>
        <v>0.03</v>
      </c>
      <c r="P121" s="180">
        <v>0</v>
      </c>
      <c r="Q121" s="180">
        <f t="shared" si="19"/>
        <v>0</v>
      </c>
      <c r="R121" s="182"/>
      <c r="S121" s="182" t="s">
        <v>320</v>
      </c>
      <c r="T121" s="183" t="s">
        <v>219</v>
      </c>
      <c r="U121" s="158">
        <v>0.54500000000000004</v>
      </c>
      <c r="V121" s="158">
        <f t="shared" si="20"/>
        <v>8.7200000000000006</v>
      </c>
      <c r="W121" s="158"/>
      <c r="X121" s="158" t="s">
        <v>230</v>
      </c>
      <c r="Y121" s="158" t="s">
        <v>221</v>
      </c>
      <c r="Z121" s="148"/>
      <c r="AA121" s="148"/>
      <c r="AB121" s="148"/>
      <c r="AC121" s="148"/>
      <c r="AD121" s="148"/>
      <c r="AE121" s="148"/>
      <c r="AF121" s="148"/>
      <c r="AG121" s="148" t="s">
        <v>231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 x14ac:dyDescent="0.2">
      <c r="A122" s="177">
        <v>76</v>
      </c>
      <c r="B122" s="178" t="s">
        <v>1124</v>
      </c>
      <c r="C122" s="187" t="s">
        <v>1125</v>
      </c>
      <c r="D122" s="179" t="s">
        <v>341</v>
      </c>
      <c r="E122" s="180">
        <v>12</v>
      </c>
      <c r="F122" s="181"/>
      <c r="G122" s="182">
        <f t="shared" si="14"/>
        <v>0</v>
      </c>
      <c r="H122" s="181"/>
      <c r="I122" s="182">
        <f t="shared" si="15"/>
        <v>0</v>
      </c>
      <c r="J122" s="181"/>
      <c r="K122" s="182">
        <f t="shared" si="16"/>
        <v>0</v>
      </c>
      <c r="L122" s="182">
        <v>21</v>
      </c>
      <c r="M122" s="182">
        <f t="shared" si="17"/>
        <v>0</v>
      </c>
      <c r="N122" s="180">
        <v>2.32E-3</v>
      </c>
      <c r="O122" s="180">
        <f t="shared" si="18"/>
        <v>0.03</v>
      </c>
      <c r="P122" s="180">
        <v>0</v>
      </c>
      <c r="Q122" s="180">
        <f t="shared" si="19"/>
        <v>0</v>
      </c>
      <c r="R122" s="182"/>
      <c r="S122" s="182" t="s">
        <v>320</v>
      </c>
      <c r="T122" s="183" t="s">
        <v>219</v>
      </c>
      <c r="U122" s="158">
        <v>0.52500000000000002</v>
      </c>
      <c r="V122" s="158">
        <f t="shared" si="20"/>
        <v>6.3</v>
      </c>
      <c r="W122" s="158"/>
      <c r="X122" s="158" t="s">
        <v>230</v>
      </c>
      <c r="Y122" s="158" t="s">
        <v>221</v>
      </c>
      <c r="Z122" s="148"/>
      <c r="AA122" s="148"/>
      <c r="AB122" s="148"/>
      <c r="AC122" s="148"/>
      <c r="AD122" s="148"/>
      <c r="AE122" s="148"/>
      <c r="AF122" s="148"/>
      <c r="AG122" s="148" t="s">
        <v>231</v>
      </c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ht="45" outlineLevel="1" x14ac:dyDescent="0.2">
      <c r="A123" s="177">
        <v>77</v>
      </c>
      <c r="B123" s="178" t="s">
        <v>1126</v>
      </c>
      <c r="C123" s="187" t="s">
        <v>1127</v>
      </c>
      <c r="D123" s="179" t="s">
        <v>341</v>
      </c>
      <c r="E123" s="180">
        <v>3</v>
      </c>
      <c r="F123" s="181"/>
      <c r="G123" s="182">
        <f t="shared" si="14"/>
        <v>0</v>
      </c>
      <c r="H123" s="181"/>
      <c r="I123" s="182">
        <f t="shared" si="15"/>
        <v>0</v>
      </c>
      <c r="J123" s="181"/>
      <c r="K123" s="182">
        <f t="shared" si="16"/>
        <v>0</v>
      </c>
      <c r="L123" s="182">
        <v>21</v>
      </c>
      <c r="M123" s="182">
        <f t="shared" si="17"/>
        <v>0</v>
      </c>
      <c r="N123" s="180">
        <v>1.64E-3</v>
      </c>
      <c r="O123" s="180">
        <f t="shared" si="18"/>
        <v>0</v>
      </c>
      <c r="P123" s="180">
        <v>0</v>
      </c>
      <c r="Q123" s="180">
        <f t="shared" si="19"/>
        <v>0</v>
      </c>
      <c r="R123" s="182" t="s">
        <v>1017</v>
      </c>
      <c r="S123" s="182" t="s">
        <v>218</v>
      </c>
      <c r="T123" s="183" t="s">
        <v>219</v>
      </c>
      <c r="U123" s="158">
        <v>0.48499999999999999</v>
      </c>
      <c r="V123" s="158">
        <f t="shared" si="20"/>
        <v>1.46</v>
      </c>
      <c r="W123" s="158"/>
      <c r="X123" s="158" t="s">
        <v>230</v>
      </c>
      <c r="Y123" s="158" t="s">
        <v>221</v>
      </c>
      <c r="Z123" s="148"/>
      <c r="AA123" s="148"/>
      <c r="AB123" s="148"/>
      <c r="AC123" s="148"/>
      <c r="AD123" s="148"/>
      <c r="AE123" s="148"/>
      <c r="AF123" s="148"/>
      <c r="AG123" s="148" t="s">
        <v>231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1" x14ac:dyDescent="0.2">
      <c r="A124" s="177">
        <v>78</v>
      </c>
      <c r="B124" s="178" t="s">
        <v>1128</v>
      </c>
      <c r="C124" s="187" t="s">
        <v>1129</v>
      </c>
      <c r="D124" s="179" t="s">
        <v>341</v>
      </c>
      <c r="E124" s="180">
        <v>10</v>
      </c>
      <c r="F124" s="181"/>
      <c r="G124" s="182">
        <f t="shared" si="14"/>
        <v>0</v>
      </c>
      <c r="H124" s="181"/>
      <c r="I124" s="182">
        <f t="shared" si="15"/>
        <v>0</v>
      </c>
      <c r="J124" s="181"/>
      <c r="K124" s="182">
        <f t="shared" si="16"/>
        <v>0</v>
      </c>
      <c r="L124" s="182">
        <v>21</v>
      </c>
      <c r="M124" s="182">
        <f t="shared" si="17"/>
        <v>0</v>
      </c>
      <c r="N124" s="180">
        <v>1.5200000000000001E-3</v>
      </c>
      <c r="O124" s="180">
        <f t="shared" si="18"/>
        <v>0.02</v>
      </c>
      <c r="P124" s="180">
        <v>0</v>
      </c>
      <c r="Q124" s="180">
        <f t="shared" si="19"/>
        <v>0</v>
      </c>
      <c r="R124" s="182"/>
      <c r="S124" s="182" t="s">
        <v>320</v>
      </c>
      <c r="T124" s="183" t="s">
        <v>219</v>
      </c>
      <c r="U124" s="158">
        <v>0.58699999999999997</v>
      </c>
      <c r="V124" s="158">
        <f t="shared" si="20"/>
        <v>5.87</v>
      </c>
      <c r="W124" s="158"/>
      <c r="X124" s="158" t="s">
        <v>230</v>
      </c>
      <c r="Y124" s="158" t="s">
        <v>221</v>
      </c>
      <c r="Z124" s="148"/>
      <c r="AA124" s="148"/>
      <c r="AB124" s="148"/>
      <c r="AC124" s="148"/>
      <c r="AD124" s="148"/>
      <c r="AE124" s="148"/>
      <c r="AF124" s="148"/>
      <c r="AG124" s="148" t="s">
        <v>231</v>
      </c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ht="33.75" outlineLevel="1" x14ac:dyDescent="0.2">
      <c r="A125" s="177">
        <v>79</v>
      </c>
      <c r="B125" s="178" t="s">
        <v>1130</v>
      </c>
      <c r="C125" s="187" t="s">
        <v>1131</v>
      </c>
      <c r="D125" s="179" t="s">
        <v>1109</v>
      </c>
      <c r="E125" s="180">
        <v>1</v>
      </c>
      <c r="F125" s="181"/>
      <c r="G125" s="182">
        <f t="shared" si="14"/>
        <v>0</v>
      </c>
      <c r="H125" s="181"/>
      <c r="I125" s="182">
        <f t="shared" si="15"/>
        <v>0</v>
      </c>
      <c r="J125" s="181"/>
      <c r="K125" s="182">
        <f t="shared" si="16"/>
        <v>0</v>
      </c>
      <c r="L125" s="182">
        <v>21</v>
      </c>
      <c r="M125" s="182">
        <f t="shared" si="17"/>
        <v>0</v>
      </c>
      <c r="N125" s="180">
        <v>1.8890000000000001E-2</v>
      </c>
      <c r="O125" s="180">
        <f t="shared" si="18"/>
        <v>0.02</v>
      </c>
      <c r="P125" s="180">
        <v>0</v>
      </c>
      <c r="Q125" s="180">
        <f t="shared" si="19"/>
        <v>0</v>
      </c>
      <c r="R125" s="182" t="s">
        <v>1017</v>
      </c>
      <c r="S125" s="182" t="s">
        <v>218</v>
      </c>
      <c r="T125" s="183" t="s">
        <v>219</v>
      </c>
      <c r="U125" s="158">
        <v>0.97299999999999998</v>
      </c>
      <c r="V125" s="158">
        <f t="shared" si="20"/>
        <v>0.97</v>
      </c>
      <c r="W125" s="158"/>
      <c r="X125" s="158" t="s">
        <v>230</v>
      </c>
      <c r="Y125" s="158" t="s">
        <v>221</v>
      </c>
      <c r="Z125" s="148"/>
      <c r="AA125" s="148"/>
      <c r="AB125" s="148"/>
      <c r="AC125" s="148"/>
      <c r="AD125" s="148"/>
      <c r="AE125" s="148"/>
      <c r="AF125" s="148"/>
      <c r="AG125" s="148" t="s">
        <v>231</v>
      </c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1" x14ac:dyDescent="0.2">
      <c r="A126" s="169">
        <v>80</v>
      </c>
      <c r="B126" s="170" t="s">
        <v>1132</v>
      </c>
      <c r="C126" s="185" t="s">
        <v>1133</v>
      </c>
      <c r="D126" s="171" t="s">
        <v>0</v>
      </c>
      <c r="E126" s="172">
        <v>2308</v>
      </c>
      <c r="F126" s="173"/>
      <c r="G126" s="174">
        <f t="shared" si="14"/>
        <v>0</v>
      </c>
      <c r="H126" s="173"/>
      <c r="I126" s="174">
        <f t="shared" si="15"/>
        <v>0</v>
      </c>
      <c r="J126" s="173"/>
      <c r="K126" s="174">
        <f t="shared" si="16"/>
        <v>0</v>
      </c>
      <c r="L126" s="174">
        <v>21</v>
      </c>
      <c r="M126" s="174">
        <f t="shared" si="17"/>
        <v>0</v>
      </c>
      <c r="N126" s="172">
        <v>0</v>
      </c>
      <c r="O126" s="172">
        <f t="shared" si="18"/>
        <v>0</v>
      </c>
      <c r="P126" s="172">
        <v>0</v>
      </c>
      <c r="Q126" s="172">
        <f t="shared" si="19"/>
        <v>0</v>
      </c>
      <c r="R126" s="174" t="s">
        <v>1017</v>
      </c>
      <c r="S126" s="174" t="s">
        <v>218</v>
      </c>
      <c r="T126" s="175" t="s">
        <v>219</v>
      </c>
      <c r="U126" s="158">
        <v>0</v>
      </c>
      <c r="V126" s="158">
        <f t="shared" si="20"/>
        <v>0</v>
      </c>
      <c r="W126" s="158"/>
      <c r="X126" s="158" t="s">
        <v>230</v>
      </c>
      <c r="Y126" s="158" t="s">
        <v>221</v>
      </c>
      <c r="Z126" s="148"/>
      <c r="AA126" s="148"/>
      <c r="AB126" s="148"/>
      <c r="AC126" s="148"/>
      <c r="AD126" s="148"/>
      <c r="AE126" s="148"/>
      <c r="AF126" s="148"/>
      <c r="AG126" s="148" t="s">
        <v>231</v>
      </c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2" x14ac:dyDescent="0.2">
      <c r="A127" s="155"/>
      <c r="B127" s="156"/>
      <c r="C127" s="248" t="s">
        <v>1106</v>
      </c>
      <c r="D127" s="249"/>
      <c r="E127" s="249"/>
      <c r="F127" s="249"/>
      <c r="G127" s="249"/>
      <c r="H127" s="158"/>
      <c r="I127" s="158"/>
      <c r="J127" s="158"/>
      <c r="K127" s="158"/>
      <c r="L127" s="158"/>
      <c r="M127" s="158"/>
      <c r="N127" s="157"/>
      <c r="O127" s="157"/>
      <c r="P127" s="157"/>
      <c r="Q127" s="157"/>
      <c r="R127" s="158"/>
      <c r="S127" s="158"/>
      <c r="T127" s="158"/>
      <c r="U127" s="158"/>
      <c r="V127" s="158"/>
      <c r="W127" s="158"/>
      <c r="X127" s="158"/>
      <c r="Y127" s="158"/>
      <c r="Z127" s="148"/>
      <c r="AA127" s="148"/>
      <c r="AB127" s="148"/>
      <c r="AC127" s="148"/>
      <c r="AD127" s="148"/>
      <c r="AE127" s="148"/>
      <c r="AF127" s="148"/>
      <c r="AG127" s="148" t="s">
        <v>224</v>
      </c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x14ac:dyDescent="0.2">
      <c r="A128" s="162" t="s">
        <v>212</v>
      </c>
      <c r="B128" s="163" t="s">
        <v>153</v>
      </c>
      <c r="C128" s="184" t="s">
        <v>154</v>
      </c>
      <c r="D128" s="164"/>
      <c r="E128" s="165"/>
      <c r="F128" s="166"/>
      <c r="G128" s="166">
        <f>SUMIF(AG129:AG130,"&lt;&gt;NOR",G129:G130)</f>
        <v>0</v>
      </c>
      <c r="H128" s="166"/>
      <c r="I128" s="166">
        <f>SUM(I129:I130)</f>
        <v>0</v>
      </c>
      <c r="J128" s="166"/>
      <c r="K128" s="166">
        <f>SUM(K129:K130)</f>
        <v>0</v>
      </c>
      <c r="L128" s="166"/>
      <c r="M128" s="166">
        <f>SUM(M129:M130)</f>
        <v>0</v>
      </c>
      <c r="N128" s="165"/>
      <c r="O128" s="165">
        <f>SUM(O129:O130)</f>
        <v>0.01</v>
      </c>
      <c r="P128" s="165"/>
      <c r="Q128" s="165">
        <f>SUM(Q129:Q130)</f>
        <v>0</v>
      </c>
      <c r="R128" s="166"/>
      <c r="S128" s="166"/>
      <c r="T128" s="167"/>
      <c r="U128" s="161"/>
      <c r="V128" s="161">
        <f>SUM(V129:V130)</f>
        <v>1.77</v>
      </c>
      <c r="W128" s="161"/>
      <c r="X128" s="161"/>
      <c r="Y128" s="161"/>
      <c r="AG128" t="s">
        <v>213</v>
      </c>
    </row>
    <row r="129" spans="1:60" ht="45" outlineLevel="1" x14ac:dyDescent="0.2">
      <c r="A129" s="169">
        <v>81</v>
      </c>
      <c r="B129" s="170" t="s">
        <v>1134</v>
      </c>
      <c r="C129" s="185" t="s">
        <v>1135</v>
      </c>
      <c r="D129" s="171" t="s">
        <v>1109</v>
      </c>
      <c r="E129" s="172">
        <v>1</v>
      </c>
      <c r="F129" s="173"/>
      <c r="G129" s="174">
        <f>ROUND(E129*F129,2)</f>
        <v>0</v>
      </c>
      <c r="H129" s="173"/>
      <c r="I129" s="174">
        <f>ROUND(E129*H129,2)</f>
        <v>0</v>
      </c>
      <c r="J129" s="173"/>
      <c r="K129" s="174">
        <f>ROUND(E129*J129,2)</f>
        <v>0</v>
      </c>
      <c r="L129" s="174">
        <v>21</v>
      </c>
      <c r="M129" s="174">
        <f>G129*(1+L129/100)</f>
        <v>0</v>
      </c>
      <c r="N129" s="172">
        <v>8.9999999999999993E-3</v>
      </c>
      <c r="O129" s="172">
        <f>ROUND(E129*N129,2)</f>
        <v>0.01</v>
      </c>
      <c r="P129" s="172">
        <v>0</v>
      </c>
      <c r="Q129" s="172">
        <f>ROUND(E129*P129,2)</f>
        <v>0</v>
      </c>
      <c r="R129" s="174" t="s">
        <v>1017</v>
      </c>
      <c r="S129" s="174" t="s">
        <v>218</v>
      </c>
      <c r="T129" s="175" t="s">
        <v>219</v>
      </c>
      <c r="U129" s="158">
        <v>1.77</v>
      </c>
      <c r="V129" s="158">
        <f>ROUND(E129*U129,2)</f>
        <v>1.77</v>
      </c>
      <c r="W129" s="158"/>
      <c r="X129" s="158" t="s">
        <v>230</v>
      </c>
      <c r="Y129" s="158" t="s">
        <v>221</v>
      </c>
      <c r="Z129" s="148"/>
      <c r="AA129" s="148"/>
      <c r="AB129" s="148"/>
      <c r="AC129" s="148"/>
      <c r="AD129" s="148"/>
      <c r="AE129" s="148"/>
      <c r="AF129" s="148"/>
      <c r="AG129" s="148" t="s">
        <v>231</v>
      </c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2" x14ac:dyDescent="0.2">
      <c r="A130" s="155"/>
      <c r="B130" s="156"/>
      <c r="C130" s="248" t="s">
        <v>1136</v>
      </c>
      <c r="D130" s="249"/>
      <c r="E130" s="249"/>
      <c r="F130" s="249"/>
      <c r="G130" s="249"/>
      <c r="H130" s="158"/>
      <c r="I130" s="158"/>
      <c r="J130" s="158"/>
      <c r="K130" s="158"/>
      <c r="L130" s="158"/>
      <c r="M130" s="158"/>
      <c r="N130" s="157"/>
      <c r="O130" s="157"/>
      <c r="P130" s="157"/>
      <c r="Q130" s="157"/>
      <c r="R130" s="158"/>
      <c r="S130" s="158"/>
      <c r="T130" s="158"/>
      <c r="U130" s="158"/>
      <c r="V130" s="158"/>
      <c r="W130" s="158"/>
      <c r="X130" s="158"/>
      <c r="Y130" s="158"/>
      <c r="Z130" s="148"/>
      <c r="AA130" s="148"/>
      <c r="AB130" s="148"/>
      <c r="AC130" s="148"/>
      <c r="AD130" s="148"/>
      <c r="AE130" s="148"/>
      <c r="AF130" s="148"/>
      <c r="AG130" s="148" t="s">
        <v>224</v>
      </c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x14ac:dyDescent="0.2">
      <c r="A131" s="3"/>
      <c r="B131" s="4"/>
      <c r="C131" s="188"/>
      <c r="D131" s="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AE131">
        <v>12</v>
      </c>
      <c r="AF131">
        <v>21</v>
      </c>
      <c r="AG131" t="s">
        <v>198</v>
      </c>
    </row>
    <row r="132" spans="1:60" x14ac:dyDescent="0.2">
      <c r="A132" s="151"/>
      <c r="B132" s="152" t="s">
        <v>29</v>
      </c>
      <c r="C132" s="189"/>
      <c r="D132" s="153"/>
      <c r="E132" s="154"/>
      <c r="F132" s="154"/>
      <c r="G132" s="168">
        <f>G8+G25+G28+G33+G35+G38+G49+G52+G89+G113+G128</f>
        <v>0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AE132">
        <f>SUMIF(L7:L130,AE131,G7:G130)</f>
        <v>0</v>
      </c>
      <c r="AF132">
        <f>SUMIF(L7:L130,AF131,G7:G130)</f>
        <v>0</v>
      </c>
      <c r="AG132" t="s">
        <v>777</v>
      </c>
    </row>
    <row r="133" spans="1:60" x14ac:dyDescent="0.2">
      <c r="C133" s="190"/>
      <c r="D133" s="10"/>
      <c r="AG133" t="s">
        <v>778</v>
      </c>
    </row>
    <row r="134" spans="1:60" x14ac:dyDescent="0.2">
      <c r="D134" s="10"/>
    </row>
    <row r="135" spans="1:60" x14ac:dyDescent="0.2">
      <c r="D135" s="10"/>
    </row>
    <row r="136" spans="1:60" x14ac:dyDescent="0.2">
      <c r="D136" s="10"/>
    </row>
    <row r="137" spans="1:60" x14ac:dyDescent="0.2">
      <c r="D137" s="10"/>
    </row>
    <row r="138" spans="1:60" x14ac:dyDescent="0.2">
      <c r="D138" s="10"/>
    </row>
    <row r="139" spans="1:60" x14ac:dyDescent="0.2">
      <c r="D139" s="10"/>
    </row>
    <row r="140" spans="1:60" x14ac:dyDescent="0.2">
      <c r="D140" s="10"/>
    </row>
    <row r="141" spans="1:60" x14ac:dyDescent="0.2">
      <c r="D141" s="10"/>
    </row>
    <row r="142" spans="1:60" x14ac:dyDescent="0.2">
      <c r="D142" s="10"/>
    </row>
    <row r="143" spans="1:60" x14ac:dyDescent="0.2">
      <c r="D143" s="10"/>
    </row>
    <row r="144" spans="1:60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/0Kr1Jj8TtBOsNKlat7uZkG9Myd2fQaOrDRppj/hFPAMSyAxVHPZXEvFWmFj1AFCJyr4dbKvyh0MaUC+YKaUpg==" saltValue="wOtOCcpS00B8QF7/DAA0xw==" spinCount="100000" sheet="1" formatRows="0"/>
  <mergeCells count="35">
    <mergeCell ref="C95:G95"/>
    <mergeCell ref="C97:G97"/>
    <mergeCell ref="C112:G112"/>
    <mergeCell ref="C127:G127"/>
    <mergeCell ref="C130:G130"/>
    <mergeCell ref="C93:G93"/>
    <mergeCell ref="C56:G56"/>
    <mergeCell ref="C58:G58"/>
    <mergeCell ref="C60:G60"/>
    <mergeCell ref="C62:G62"/>
    <mergeCell ref="C64:G64"/>
    <mergeCell ref="C66:G66"/>
    <mergeCell ref="C68:G68"/>
    <mergeCell ref="C70:G70"/>
    <mergeCell ref="C72:G72"/>
    <mergeCell ref="C88:G88"/>
    <mergeCell ref="C91:G91"/>
    <mergeCell ref="C51:G51"/>
    <mergeCell ref="C14:G14"/>
    <mergeCell ref="C16:G16"/>
    <mergeCell ref="C19:G19"/>
    <mergeCell ref="C21:G21"/>
    <mergeCell ref="C23:G23"/>
    <mergeCell ref="C27:G27"/>
    <mergeCell ref="C30:G30"/>
    <mergeCell ref="C32:G32"/>
    <mergeCell ref="C42:G42"/>
    <mergeCell ref="C44:G44"/>
    <mergeCell ref="C46:G46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activePane="bottomRight" state="frozen"/>
      <selection activeCell="F9" sqref="F9"/>
    </sheetView>
  </sheetViews>
  <sheetFormatPr defaultRowHeight="12.75" outlineLevelRow="2" x14ac:dyDescent="0.2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0" t="s">
        <v>185</v>
      </c>
      <c r="B1" s="250"/>
      <c r="C1" s="250"/>
      <c r="D1" s="250"/>
      <c r="E1" s="250"/>
      <c r="F1" s="250"/>
      <c r="G1" s="250"/>
      <c r="AG1" t="s">
        <v>186</v>
      </c>
    </row>
    <row r="2" spans="1:60" ht="25.15" customHeight="1" x14ac:dyDescent="0.2">
      <c r="A2" s="140" t="s">
        <v>7</v>
      </c>
      <c r="B2" s="49" t="s">
        <v>43</v>
      </c>
      <c r="C2" s="251" t="s">
        <v>44</v>
      </c>
      <c r="D2" s="252"/>
      <c r="E2" s="252"/>
      <c r="F2" s="252"/>
      <c r="G2" s="253"/>
      <c r="AG2" t="s">
        <v>187</v>
      </c>
    </row>
    <row r="3" spans="1:60" ht="25.15" customHeight="1" x14ac:dyDescent="0.2">
      <c r="A3" s="140" t="s">
        <v>8</v>
      </c>
      <c r="B3" s="49" t="s">
        <v>47</v>
      </c>
      <c r="C3" s="251" t="s">
        <v>48</v>
      </c>
      <c r="D3" s="252"/>
      <c r="E3" s="252"/>
      <c r="F3" s="252"/>
      <c r="G3" s="253"/>
      <c r="AC3" s="121" t="s">
        <v>187</v>
      </c>
      <c r="AG3" t="s">
        <v>188</v>
      </c>
    </row>
    <row r="4" spans="1:60" ht="25.15" customHeight="1" x14ac:dyDescent="0.2">
      <c r="A4" s="141" t="s">
        <v>9</v>
      </c>
      <c r="B4" s="142" t="s">
        <v>58</v>
      </c>
      <c r="C4" s="254" t="s">
        <v>59</v>
      </c>
      <c r="D4" s="255"/>
      <c r="E4" s="255"/>
      <c r="F4" s="255"/>
      <c r="G4" s="256"/>
      <c r="AG4" t="s">
        <v>189</v>
      </c>
    </row>
    <row r="5" spans="1:60" x14ac:dyDescent="0.2">
      <c r="D5" s="10"/>
    </row>
    <row r="6" spans="1:60" ht="38.25" x14ac:dyDescent="0.2">
      <c r="A6" s="144" t="s">
        <v>190</v>
      </c>
      <c r="B6" s="146" t="s">
        <v>191</v>
      </c>
      <c r="C6" s="146" t="s">
        <v>192</v>
      </c>
      <c r="D6" s="145" t="s">
        <v>193</v>
      </c>
      <c r="E6" s="144" t="s">
        <v>194</v>
      </c>
      <c r="F6" s="143" t="s">
        <v>195</v>
      </c>
      <c r="G6" s="144" t="s">
        <v>29</v>
      </c>
      <c r="H6" s="147" t="s">
        <v>30</v>
      </c>
      <c r="I6" s="147" t="s">
        <v>196</v>
      </c>
      <c r="J6" s="147" t="s">
        <v>31</v>
      </c>
      <c r="K6" s="147" t="s">
        <v>197</v>
      </c>
      <c r="L6" s="147" t="s">
        <v>198</v>
      </c>
      <c r="M6" s="147" t="s">
        <v>199</v>
      </c>
      <c r="N6" s="147" t="s">
        <v>200</v>
      </c>
      <c r="O6" s="147" t="s">
        <v>201</v>
      </c>
      <c r="P6" s="147" t="s">
        <v>202</v>
      </c>
      <c r="Q6" s="147" t="s">
        <v>203</v>
      </c>
      <c r="R6" s="147" t="s">
        <v>204</v>
      </c>
      <c r="S6" s="147" t="s">
        <v>205</v>
      </c>
      <c r="T6" s="147" t="s">
        <v>206</v>
      </c>
      <c r="U6" s="147" t="s">
        <v>207</v>
      </c>
      <c r="V6" s="147" t="s">
        <v>208</v>
      </c>
      <c r="W6" s="147" t="s">
        <v>209</v>
      </c>
      <c r="X6" s="147" t="s">
        <v>210</v>
      </c>
      <c r="Y6" s="147" t="s">
        <v>211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2" t="s">
        <v>212</v>
      </c>
      <c r="B8" s="163" t="s">
        <v>123</v>
      </c>
      <c r="C8" s="184" t="s">
        <v>124</v>
      </c>
      <c r="D8" s="164"/>
      <c r="E8" s="165"/>
      <c r="F8" s="166"/>
      <c r="G8" s="166">
        <f>SUMIF(AG9:AG10,"&lt;&gt;NOR",G9:G10)</f>
        <v>0</v>
      </c>
      <c r="H8" s="166"/>
      <c r="I8" s="166">
        <f>SUM(I9:I10)</f>
        <v>0</v>
      </c>
      <c r="J8" s="166"/>
      <c r="K8" s="166">
        <f>SUM(K9:K10)</f>
        <v>0</v>
      </c>
      <c r="L8" s="166"/>
      <c r="M8" s="166">
        <f>SUM(M9:M10)</f>
        <v>0</v>
      </c>
      <c r="N8" s="165"/>
      <c r="O8" s="165">
        <f>SUM(O9:O10)</f>
        <v>0</v>
      </c>
      <c r="P8" s="165"/>
      <c r="Q8" s="165">
        <f>SUM(Q9:Q10)</f>
        <v>0</v>
      </c>
      <c r="R8" s="166"/>
      <c r="S8" s="166"/>
      <c r="T8" s="167"/>
      <c r="U8" s="161"/>
      <c r="V8" s="161">
        <f>SUM(V9:V10)</f>
        <v>50</v>
      </c>
      <c r="W8" s="161"/>
      <c r="X8" s="161"/>
      <c r="Y8" s="161"/>
      <c r="AG8" t="s">
        <v>213</v>
      </c>
    </row>
    <row r="9" spans="1:60" outlineLevel="1" x14ac:dyDescent="0.2">
      <c r="A9" s="177">
        <v>1</v>
      </c>
      <c r="B9" s="178" t="s">
        <v>1137</v>
      </c>
      <c r="C9" s="187" t="s">
        <v>1138</v>
      </c>
      <c r="D9" s="179" t="s">
        <v>1139</v>
      </c>
      <c r="E9" s="180">
        <v>30</v>
      </c>
      <c r="F9" s="181"/>
      <c r="G9" s="182">
        <f>ROUND(E9*F9,2)</f>
        <v>0</v>
      </c>
      <c r="H9" s="181"/>
      <c r="I9" s="182">
        <f>ROUND(E9*H9,2)</f>
        <v>0</v>
      </c>
      <c r="J9" s="181"/>
      <c r="K9" s="182">
        <f>ROUND(E9*J9,2)</f>
        <v>0</v>
      </c>
      <c r="L9" s="182">
        <v>21</v>
      </c>
      <c r="M9" s="182">
        <f>G9*(1+L9/100)</f>
        <v>0</v>
      </c>
      <c r="N9" s="180">
        <v>0</v>
      </c>
      <c r="O9" s="180">
        <f>ROUND(E9*N9,2)</f>
        <v>0</v>
      </c>
      <c r="P9" s="180">
        <v>0</v>
      </c>
      <c r="Q9" s="180">
        <f>ROUND(E9*P9,2)</f>
        <v>0</v>
      </c>
      <c r="R9" s="182"/>
      <c r="S9" s="182" t="s">
        <v>320</v>
      </c>
      <c r="T9" s="183" t="s">
        <v>219</v>
      </c>
      <c r="U9" s="158">
        <v>1</v>
      </c>
      <c r="V9" s="158">
        <f>ROUND(E9*U9,2)</f>
        <v>30</v>
      </c>
      <c r="W9" s="158"/>
      <c r="X9" s="158" t="s">
        <v>230</v>
      </c>
      <c r="Y9" s="158" t="s">
        <v>221</v>
      </c>
      <c r="Z9" s="148"/>
      <c r="AA9" s="148"/>
      <c r="AB9" s="148"/>
      <c r="AC9" s="148"/>
      <c r="AD9" s="148"/>
      <c r="AE9" s="148"/>
      <c r="AF9" s="148"/>
      <c r="AG9" s="148" t="s">
        <v>231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">
      <c r="A10" s="177">
        <v>2</v>
      </c>
      <c r="B10" s="178" t="s">
        <v>1140</v>
      </c>
      <c r="C10" s="187" t="s">
        <v>1141</v>
      </c>
      <c r="D10" s="179" t="s">
        <v>1139</v>
      </c>
      <c r="E10" s="180">
        <v>20</v>
      </c>
      <c r="F10" s="181"/>
      <c r="G10" s="182">
        <f>ROUND(E10*F10,2)</f>
        <v>0</v>
      </c>
      <c r="H10" s="181"/>
      <c r="I10" s="182">
        <f>ROUND(E10*H10,2)</f>
        <v>0</v>
      </c>
      <c r="J10" s="181"/>
      <c r="K10" s="182">
        <f>ROUND(E10*J10,2)</f>
        <v>0</v>
      </c>
      <c r="L10" s="182">
        <v>21</v>
      </c>
      <c r="M10" s="182">
        <f>G10*(1+L10/100)</f>
        <v>0</v>
      </c>
      <c r="N10" s="180">
        <v>0</v>
      </c>
      <c r="O10" s="180">
        <f>ROUND(E10*N10,2)</f>
        <v>0</v>
      </c>
      <c r="P10" s="180">
        <v>0</v>
      </c>
      <c r="Q10" s="180">
        <f>ROUND(E10*P10,2)</f>
        <v>0</v>
      </c>
      <c r="R10" s="182" t="s">
        <v>258</v>
      </c>
      <c r="S10" s="182" t="s">
        <v>218</v>
      </c>
      <c r="T10" s="183" t="s">
        <v>219</v>
      </c>
      <c r="U10" s="158">
        <v>1</v>
      </c>
      <c r="V10" s="158">
        <f>ROUND(E10*U10,2)</f>
        <v>20</v>
      </c>
      <c r="W10" s="158"/>
      <c r="X10" s="158" t="s">
        <v>230</v>
      </c>
      <c r="Y10" s="158" t="s">
        <v>221</v>
      </c>
      <c r="Z10" s="148"/>
      <c r="AA10" s="148"/>
      <c r="AB10" s="148"/>
      <c r="AC10" s="148"/>
      <c r="AD10" s="148"/>
      <c r="AE10" s="148"/>
      <c r="AF10" s="148"/>
      <c r="AG10" s="148" t="s">
        <v>231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x14ac:dyDescent="0.2">
      <c r="A11" s="162" t="s">
        <v>212</v>
      </c>
      <c r="B11" s="163" t="s">
        <v>125</v>
      </c>
      <c r="C11" s="184" t="s">
        <v>126</v>
      </c>
      <c r="D11" s="164"/>
      <c r="E11" s="165"/>
      <c r="F11" s="166"/>
      <c r="G11" s="166">
        <f>SUMIF(AG12:AG12,"&lt;&gt;NOR",G12:G12)</f>
        <v>0</v>
      </c>
      <c r="H11" s="166"/>
      <c r="I11" s="166">
        <f>SUM(I12:I12)</f>
        <v>0</v>
      </c>
      <c r="J11" s="166"/>
      <c r="K11" s="166">
        <f>SUM(K12:K12)</f>
        <v>0</v>
      </c>
      <c r="L11" s="166"/>
      <c r="M11" s="166">
        <f>SUM(M12:M12)</f>
        <v>0</v>
      </c>
      <c r="N11" s="165"/>
      <c r="O11" s="165">
        <f>SUM(O12:O12)</f>
        <v>0.01</v>
      </c>
      <c r="P11" s="165"/>
      <c r="Q11" s="165">
        <f>SUM(Q12:Q12)</f>
        <v>0</v>
      </c>
      <c r="R11" s="166"/>
      <c r="S11" s="166"/>
      <c r="T11" s="167"/>
      <c r="U11" s="161"/>
      <c r="V11" s="161">
        <f>SUM(V12:V12)</f>
        <v>0.09</v>
      </c>
      <c r="W11" s="161"/>
      <c r="X11" s="161"/>
      <c r="Y11" s="161"/>
      <c r="AG11" t="s">
        <v>213</v>
      </c>
    </row>
    <row r="12" spans="1:60" outlineLevel="1" x14ac:dyDescent="0.2">
      <c r="A12" s="177">
        <v>3</v>
      </c>
      <c r="B12" s="178" t="s">
        <v>1142</v>
      </c>
      <c r="C12" s="187" t="s">
        <v>1143</v>
      </c>
      <c r="D12" s="179" t="s">
        <v>1109</v>
      </c>
      <c r="E12" s="180">
        <v>1</v>
      </c>
      <c r="F12" s="181"/>
      <c r="G12" s="182">
        <f>ROUND(E12*F12,2)</f>
        <v>0</v>
      </c>
      <c r="H12" s="181"/>
      <c r="I12" s="182">
        <f>ROUND(E12*H12,2)</f>
        <v>0</v>
      </c>
      <c r="J12" s="181"/>
      <c r="K12" s="182">
        <f>ROUND(E12*J12,2)</f>
        <v>0</v>
      </c>
      <c r="L12" s="182">
        <v>21</v>
      </c>
      <c r="M12" s="182">
        <f>G12*(1+L12/100)</f>
        <v>0</v>
      </c>
      <c r="N12" s="180">
        <v>1.103E-2</v>
      </c>
      <c r="O12" s="180">
        <f>ROUND(E12*N12,2)</f>
        <v>0.01</v>
      </c>
      <c r="P12" s="180">
        <v>0</v>
      </c>
      <c r="Q12" s="180">
        <f>ROUND(E12*P12,2)</f>
        <v>0</v>
      </c>
      <c r="R12" s="182"/>
      <c r="S12" s="182" t="s">
        <v>320</v>
      </c>
      <c r="T12" s="183" t="s">
        <v>219</v>
      </c>
      <c r="U12" s="158">
        <v>0.09</v>
      </c>
      <c r="V12" s="158">
        <f>ROUND(E12*U12,2)</f>
        <v>0.09</v>
      </c>
      <c r="W12" s="158"/>
      <c r="X12" s="158" t="s">
        <v>230</v>
      </c>
      <c r="Y12" s="158" t="s">
        <v>221</v>
      </c>
      <c r="Z12" s="148"/>
      <c r="AA12" s="148"/>
      <c r="AB12" s="148"/>
      <c r="AC12" s="148"/>
      <c r="AD12" s="148"/>
      <c r="AE12" s="148"/>
      <c r="AF12" s="148"/>
      <c r="AG12" s="148" t="s">
        <v>231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x14ac:dyDescent="0.2">
      <c r="A13" s="162" t="s">
        <v>212</v>
      </c>
      <c r="B13" s="163" t="s">
        <v>155</v>
      </c>
      <c r="C13" s="184" t="s">
        <v>156</v>
      </c>
      <c r="D13" s="164"/>
      <c r="E13" s="165"/>
      <c r="F13" s="166"/>
      <c r="G13" s="166">
        <f>SUMIF(AG14:AG14,"&lt;&gt;NOR",G14:G14)</f>
        <v>0</v>
      </c>
      <c r="H13" s="166"/>
      <c r="I13" s="166">
        <f>SUM(I14:I14)</f>
        <v>0</v>
      </c>
      <c r="J13" s="166"/>
      <c r="K13" s="166">
        <f>SUM(K14:K14)</f>
        <v>0</v>
      </c>
      <c r="L13" s="166"/>
      <c r="M13" s="166">
        <f>SUM(M14:M14)</f>
        <v>0</v>
      </c>
      <c r="N13" s="165"/>
      <c r="O13" s="165">
        <f>SUM(O14:O14)</f>
        <v>0</v>
      </c>
      <c r="P13" s="165"/>
      <c r="Q13" s="165">
        <f>SUM(Q14:Q14)</f>
        <v>0</v>
      </c>
      <c r="R13" s="166"/>
      <c r="S13" s="166"/>
      <c r="T13" s="167"/>
      <c r="U13" s="161"/>
      <c r="V13" s="161">
        <f>SUM(V14:V14)</f>
        <v>0.55000000000000004</v>
      </c>
      <c r="W13" s="161"/>
      <c r="X13" s="161"/>
      <c r="Y13" s="161"/>
      <c r="AG13" t="s">
        <v>213</v>
      </c>
    </row>
    <row r="14" spans="1:60" outlineLevel="1" x14ac:dyDescent="0.2">
      <c r="A14" s="177">
        <v>4</v>
      </c>
      <c r="B14" s="178" t="s">
        <v>1144</v>
      </c>
      <c r="C14" s="187" t="s">
        <v>1145</v>
      </c>
      <c r="D14" s="179" t="s">
        <v>1109</v>
      </c>
      <c r="E14" s="180">
        <v>1</v>
      </c>
      <c r="F14" s="181"/>
      <c r="G14" s="182">
        <f>ROUND(E14*F14,2)</f>
        <v>0</v>
      </c>
      <c r="H14" s="181"/>
      <c r="I14" s="182">
        <f>ROUND(E14*H14,2)</f>
        <v>0</v>
      </c>
      <c r="J14" s="181"/>
      <c r="K14" s="182">
        <f>ROUND(E14*J14,2)</f>
        <v>0</v>
      </c>
      <c r="L14" s="182">
        <v>21</v>
      </c>
      <c r="M14" s="182">
        <f>G14*(1+L14/100)</f>
        <v>0</v>
      </c>
      <c r="N14" s="180">
        <v>3.5100000000000001E-3</v>
      </c>
      <c r="O14" s="180">
        <f>ROUND(E14*N14,2)</f>
        <v>0</v>
      </c>
      <c r="P14" s="180">
        <v>0</v>
      </c>
      <c r="Q14" s="180">
        <f>ROUND(E14*P14,2)</f>
        <v>0</v>
      </c>
      <c r="R14" s="182"/>
      <c r="S14" s="182" t="s">
        <v>320</v>
      </c>
      <c r="T14" s="183" t="s">
        <v>219</v>
      </c>
      <c r="U14" s="158">
        <v>0.55000000000000004</v>
      </c>
      <c r="V14" s="158">
        <f>ROUND(E14*U14,2)</f>
        <v>0.55000000000000004</v>
      </c>
      <c r="W14" s="158"/>
      <c r="X14" s="158" t="s">
        <v>230</v>
      </c>
      <c r="Y14" s="158" t="s">
        <v>221</v>
      </c>
      <c r="Z14" s="148"/>
      <c r="AA14" s="148"/>
      <c r="AB14" s="148"/>
      <c r="AC14" s="148"/>
      <c r="AD14" s="148"/>
      <c r="AE14" s="148"/>
      <c r="AF14" s="148"/>
      <c r="AG14" s="148" t="s">
        <v>231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x14ac:dyDescent="0.2">
      <c r="A15" s="162" t="s">
        <v>212</v>
      </c>
      <c r="B15" s="163" t="s">
        <v>157</v>
      </c>
      <c r="C15" s="184" t="s">
        <v>158</v>
      </c>
      <c r="D15" s="164"/>
      <c r="E15" s="165"/>
      <c r="F15" s="166"/>
      <c r="G15" s="166">
        <f>SUMIF(AG16:AG38,"&lt;&gt;NOR",G16:G38)</f>
        <v>0</v>
      </c>
      <c r="H15" s="166"/>
      <c r="I15" s="166">
        <f>SUM(I16:I38)</f>
        <v>0</v>
      </c>
      <c r="J15" s="166"/>
      <c r="K15" s="166">
        <f>SUM(K16:K38)</f>
        <v>0</v>
      </c>
      <c r="L15" s="166"/>
      <c r="M15" s="166">
        <f>SUM(M16:M38)</f>
        <v>0</v>
      </c>
      <c r="N15" s="165"/>
      <c r="O15" s="165">
        <f>SUM(O16:O38)</f>
        <v>0.90999999999999992</v>
      </c>
      <c r="P15" s="165"/>
      <c r="Q15" s="165">
        <f>SUM(Q16:Q38)</f>
        <v>2.69</v>
      </c>
      <c r="R15" s="166"/>
      <c r="S15" s="166"/>
      <c r="T15" s="167"/>
      <c r="U15" s="161"/>
      <c r="V15" s="161">
        <f>SUM(V16:V38)</f>
        <v>400.52</v>
      </c>
      <c r="W15" s="161"/>
      <c r="X15" s="161"/>
      <c r="Y15" s="161"/>
      <c r="AG15" t="s">
        <v>213</v>
      </c>
    </row>
    <row r="16" spans="1:60" outlineLevel="1" x14ac:dyDescent="0.2">
      <c r="A16" s="177">
        <v>5</v>
      </c>
      <c r="B16" s="178" t="s">
        <v>1146</v>
      </c>
      <c r="C16" s="187" t="s">
        <v>1147</v>
      </c>
      <c r="D16" s="179" t="s">
        <v>276</v>
      </c>
      <c r="E16" s="180">
        <v>505</v>
      </c>
      <c r="F16" s="181"/>
      <c r="G16" s="182">
        <f>ROUND(E16*F16,2)</f>
        <v>0</v>
      </c>
      <c r="H16" s="181"/>
      <c r="I16" s="182">
        <f>ROUND(E16*H16,2)</f>
        <v>0</v>
      </c>
      <c r="J16" s="181"/>
      <c r="K16" s="182">
        <f>ROUND(E16*J16,2)</f>
        <v>0</v>
      </c>
      <c r="L16" s="182">
        <v>21</v>
      </c>
      <c r="M16" s="182">
        <f>G16*(1+L16/100)</f>
        <v>0</v>
      </c>
      <c r="N16" s="180">
        <v>5.0000000000000002E-5</v>
      </c>
      <c r="O16" s="180">
        <f>ROUND(E16*N16,2)</f>
        <v>0.03</v>
      </c>
      <c r="P16" s="180">
        <v>5.3200000000000001E-3</v>
      </c>
      <c r="Q16" s="180">
        <f>ROUND(E16*P16,2)</f>
        <v>2.69</v>
      </c>
      <c r="R16" s="182" t="s">
        <v>1148</v>
      </c>
      <c r="S16" s="182" t="s">
        <v>218</v>
      </c>
      <c r="T16" s="183" t="s">
        <v>219</v>
      </c>
      <c r="U16" s="158">
        <v>0.10299999999999999</v>
      </c>
      <c r="V16" s="158">
        <f>ROUND(E16*U16,2)</f>
        <v>52.02</v>
      </c>
      <c r="W16" s="158"/>
      <c r="X16" s="158" t="s">
        <v>230</v>
      </c>
      <c r="Y16" s="158" t="s">
        <v>221</v>
      </c>
      <c r="Z16" s="148"/>
      <c r="AA16" s="148"/>
      <c r="AB16" s="148"/>
      <c r="AC16" s="148"/>
      <c r="AD16" s="148"/>
      <c r="AE16" s="148"/>
      <c r="AF16" s="148"/>
      <c r="AG16" s="148" t="s">
        <v>231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ht="33.75" outlineLevel="1" x14ac:dyDescent="0.2">
      <c r="A17" s="177">
        <v>6</v>
      </c>
      <c r="B17" s="178" t="s">
        <v>1149</v>
      </c>
      <c r="C17" s="187" t="s">
        <v>1150</v>
      </c>
      <c r="D17" s="179" t="s">
        <v>276</v>
      </c>
      <c r="E17" s="180">
        <v>12</v>
      </c>
      <c r="F17" s="181"/>
      <c r="G17" s="182">
        <f>ROUND(E17*F17,2)</f>
        <v>0</v>
      </c>
      <c r="H17" s="181"/>
      <c r="I17" s="182">
        <f>ROUND(E17*H17,2)</f>
        <v>0</v>
      </c>
      <c r="J17" s="181"/>
      <c r="K17" s="182">
        <f>ROUND(E17*J17,2)</f>
        <v>0</v>
      </c>
      <c r="L17" s="182">
        <v>21</v>
      </c>
      <c r="M17" s="182">
        <f>G17*(1+L17/100)</f>
        <v>0</v>
      </c>
      <c r="N17" s="180">
        <v>1.0120000000000001E-2</v>
      </c>
      <c r="O17" s="180">
        <f>ROUND(E17*N17,2)</f>
        <v>0.12</v>
      </c>
      <c r="P17" s="180">
        <v>0</v>
      </c>
      <c r="Q17" s="180">
        <f>ROUND(E17*P17,2)</f>
        <v>0</v>
      </c>
      <c r="R17" s="182" t="s">
        <v>1148</v>
      </c>
      <c r="S17" s="182" t="s">
        <v>218</v>
      </c>
      <c r="T17" s="183" t="s">
        <v>219</v>
      </c>
      <c r="U17" s="158">
        <v>0.82799999999999996</v>
      </c>
      <c r="V17" s="158">
        <f>ROUND(E17*U17,2)</f>
        <v>9.94</v>
      </c>
      <c r="W17" s="158"/>
      <c r="X17" s="158" t="s">
        <v>230</v>
      </c>
      <c r="Y17" s="158" t="s">
        <v>221</v>
      </c>
      <c r="Z17" s="148"/>
      <c r="AA17" s="148"/>
      <c r="AB17" s="148"/>
      <c r="AC17" s="148"/>
      <c r="AD17" s="148"/>
      <c r="AE17" s="148"/>
      <c r="AF17" s="148"/>
      <c r="AG17" s="148" t="s">
        <v>231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ht="45" outlineLevel="1" x14ac:dyDescent="0.2">
      <c r="A18" s="169">
        <v>7</v>
      </c>
      <c r="B18" s="170" t="s">
        <v>1151</v>
      </c>
      <c r="C18" s="185" t="s">
        <v>1152</v>
      </c>
      <c r="D18" s="171" t="s">
        <v>276</v>
      </c>
      <c r="E18" s="172">
        <v>237</v>
      </c>
      <c r="F18" s="173"/>
      <c r="G18" s="174">
        <f>ROUND(E18*F18,2)</f>
        <v>0</v>
      </c>
      <c r="H18" s="173"/>
      <c r="I18" s="174">
        <f>ROUND(E18*H18,2)</f>
        <v>0</v>
      </c>
      <c r="J18" s="173"/>
      <c r="K18" s="174">
        <f>ROUND(E18*J18,2)</f>
        <v>0</v>
      </c>
      <c r="L18" s="174">
        <v>21</v>
      </c>
      <c r="M18" s="174">
        <f>G18*(1+L18/100)</f>
        <v>0</v>
      </c>
      <c r="N18" s="172">
        <v>7.6000000000000004E-4</v>
      </c>
      <c r="O18" s="172">
        <f>ROUND(E18*N18,2)</f>
        <v>0.18</v>
      </c>
      <c r="P18" s="172">
        <v>0</v>
      </c>
      <c r="Q18" s="172">
        <f>ROUND(E18*P18,2)</f>
        <v>0</v>
      </c>
      <c r="R18" s="174" t="s">
        <v>1148</v>
      </c>
      <c r="S18" s="174" t="s">
        <v>218</v>
      </c>
      <c r="T18" s="175" t="s">
        <v>219</v>
      </c>
      <c r="U18" s="158">
        <v>0.29737999999999998</v>
      </c>
      <c r="V18" s="158">
        <f>ROUND(E18*U18,2)</f>
        <v>70.48</v>
      </c>
      <c r="W18" s="158"/>
      <c r="X18" s="158" t="s">
        <v>230</v>
      </c>
      <c r="Y18" s="158" t="s">
        <v>221</v>
      </c>
      <c r="Z18" s="148"/>
      <c r="AA18" s="148"/>
      <c r="AB18" s="148"/>
      <c r="AC18" s="148"/>
      <c r="AD18" s="148"/>
      <c r="AE18" s="148"/>
      <c r="AF18" s="148"/>
      <c r="AG18" s="148" t="s">
        <v>231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2" x14ac:dyDescent="0.2">
      <c r="A19" s="155"/>
      <c r="B19" s="156"/>
      <c r="C19" s="248" t="s">
        <v>1153</v>
      </c>
      <c r="D19" s="249"/>
      <c r="E19" s="249"/>
      <c r="F19" s="249"/>
      <c r="G19" s="249"/>
      <c r="H19" s="158"/>
      <c r="I19" s="158"/>
      <c r="J19" s="158"/>
      <c r="K19" s="158"/>
      <c r="L19" s="158"/>
      <c r="M19" s="158"/>
      <c r="N19" s="157"/>
      <c r="O19" s="157"/>
      <c r="P19" s="157"/>
      <c r="Q19" s="157"/>
      <c r="R19" s="158"/>
      <c r="S19" s="158"/>
      <c r="T19" s="158"/>
      <c r="U19" s="158"/>
      <c r="V19" s="158"/>
      <c r="W19" s="158"/>
      <c r="X19" s="158"/>
      <c r="Y19" s="158"/>
      <c r="Z19" s="148"/>
      <c r="AA19" s="148"/>
      <c r="AB19" s="148"/>
      <c r="AC19" s="148"/>
      <c r="AD19" s="148"/>
      <c r="AE19" s="148"/>
      <c r="AF19" s="148"/>
      <c r="AG19" s="148" t="s">
        <v>224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ht="45" outlineLevel="1" x14ac:dyDescent="0.2">
      <c r="A20" s="169">
        <v>8</v>
      </c>
      <c r="B20" s="170" t="s">
        <v>1154</v>
      </c>
      <c r="C20" s="185" t="s">
        <v>1155</v>
      </c>
      <c r="D20" s="171" t="s">
        <v>276</v>
      </c>
      <c r="E20" s="172">
        <v>115</v>
      </c>
      <c r="F20" s="173"/>
      <c r="G20" s="174">
        <f>ROUND(E20*F20,2)</f>
        <v>0</v>
      </c>
      <c r="H20" s="173"/>
      <c r="I20" s="174">
        <f>ROUND(E20*H20,2)</f>
        <v>0</v>
      </c>
      <c r="J20" s="173"/>
      <c r="K20" s="174">
        <f>ROUND(E20*J20,2)</f>
        <v>0</v>
      </c>
      <c r="L20" s="174">
        <v>21</v>
      </c>
      <c r="M20" s="174">
        <f>G20*(1+L20/100)</f>
        <v>0</v>
      </c>
      <c r="N20" s="172">
        <v>8.8000000000000003E-4</v>
      </c>
      <c r="O20" s="172">
        <f>ROUND(E20*N20,2)</f>
        <v>0.1</v>
      </c>
      <c r="P20" s="172">
        <v>0</v>
      </c>
      <c r="Q20" s="172">
        <f>ROUND(E20*P20,2)</f>
        <v>0</v>
      </c>
      <c r="R20" s="174" t="s">
        <v>1148</v>
      </c>
      <c r="S20" s="174" t="s">
        <v>218</v>
      </c>
      <c r="T20" s="175" t="s">
        <v>219</v>
      </c>
      <c r="U20" s="158">
        <v>0.30737999999999999</v>
      </c>
      <c r="V20" s="158">
        <f>ROUND(E20*U20,2)</f>
        <v>35.35</v>
      </c>
      <c r="W20" s="158"/>
      <c r="X20" s="158" t="s">
        <v>230</v>
      </c>
      <c r="Y20" s="158" t="s">
        <v>221</v>
      </c>
      <c r="Z20" s="148"/>
      <c r="AA20" s="148"/>
      <c r="AB20" s="148"/>
      <c r="AC20" s="148"/>
      <c r="AD20" s="148"/>
      <c r="AE20" s="148"/>
      <c r="AF20" s="148"/>
      <c r="AG20" s="148" t="s">
        <v>231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2" x14ac:dyDescent="0.2">
      <c r="A21" s="155"/>
      <c r="B21" s="156"/>
      <c r="C21" s="248" t="s">
        <v>1153</v>
      </c>
      <c r="D21" s="249"/>
      <c r="E21" s="249"/>
      <c r="F21" s="249"/>
      <c r="G21" s="249"/>
      <c r="H21" s="158"/>
      <c r="I21" s="158"/>
      <c r="J21" s="158"/>
      <c r="K21" s="158"/>
      <c r="L21" s="158"/>
      <c r="M21" s="158"/>
      <c r="N21" s="157"/>
      <c r="O21" s="157"/>
      <c r="P21" s="157"/>
      <c r="Q21" s="157"/>
      <c r="R21" s="158"/>
      <c r="S21" s="158"/>
      <c r="T21" s="158"/>
      <c r="U21" s="158"/>
      <c r="V21" s="158"/>
      <c r="W21" s="158"/>
      <c r="X21" s="158"/>
      <c r="Y21" s="158"/>
      <c r="Z21" s="148"/>
      <c r="AA21" s="148"/>
      <c r="AB21" s="148"/>
      <c r="AC21" s="148"/>
      <c r="AD21" s="148"/>
      <c r="AE21" s="148"/>
      <c r="AF21" s="148"/>
      <c r="AG21" s="148" t="s">
        <v>224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ht="45" outlineLevel="1" x14ac:dyDescent="0.2">
      <c r="A22" s="169">
        <v>9</v>
      </c>
      <c r="B22" s="170" t="s">
        <v>1156</v>
      </c>
      <c r="C22" s="185" t="s">
        <v>1157</v>
      </c>
      <c r="D22" s="171" t="s">
        <v>276</v>
      </c>
      <c r="E22" s="172">
        <v>147</v>
      </c>
      <c r="F22" s="173"/>
      <c r="G22" s="174">
        <f>ROUND(E22*F22,2)</f>
        <v>0</v>
      </c>
      <c r="H22" s="173"/>
      <c r="I22" s="174">
        <f>ROUND(E22*H22,2)</f>
        <v>0</v>
      </c>
      <c r="J22" s="173"/>
      <c r="K22" s="174">
        <f>ROUND(E22*J22,2)</f>
        <v>0</v>
      </c>
      <c r="L22" s="174">
        <v>21</v>
      </c>
      <c r="M22" s="174">
        <f>G22*(1+L22/100)</f>
        <v>0</v>
      </c>
      <c r="N22" s="172">
        <v>1.01E-3</v>
      </c>
      <c r="O22" s="172">
        <f>ROUND(E22*N22,2)</f>
        <v>0.15</v>
      </c>
      <c r="P22" s="172">
        <v>0</v>
      </c>
      <c r="Q22" s="172">
        <f>ROUND(E22*P22,2)</f>
        <v>0</v>
      </c>
      <c r="R22" s="174" t="s">
        <v>1148</v>
      </c>
      <c r="S22" s="174" t="s">
        <v>218</v>
      </c>
      <c r="T22" s="175" t="s">
        <v>219</v>
      </c>
      <c r="U22" s="158">
        <v>0.31738</v>
      </c>
      <c r="V22" s="158">
        <f>ROUND(E22*U22,2)</f>
        <v>46.65</v>
      </c>
      <c r="W22" s="158"/>
      <c r="X22" s="158" t="s">
        <v>230</v>
      </c>
      <c r="Y22" s="158" t="s">
        <v>221</v>
      </c>
      <c r="Z22" s="148"/>
      <c r="AA22" s="148"/>
      <c r="AB22" s="148"/>
      <c r="AC22" s="148"/>
      <c r="AD22" s="148"/>
      <c r="AE22" s="148"/>
      <c r="AF22" s="148"/>
      <c r="AG22" s="148" t="s">
        <v>231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2" x14ac:dyDescent="0.2">
      <c r="A23" s="155"/>
      <c r="B23" s="156"/>
      <c r="C23" s="248" t="s">
        <v>1153</v>
      </c>
      <c r="D23" s="249"/>
      <c r="E23" s="249"/>
      <c r="F23" s="249"/>
      <c r="G23" s="249"/>
      <c r="H23" s="158"/>
      <c r="I23" s="158"/>
      <c r="J23" s="158"/>
      <c r="K23" s="158"/>
      <c r="L23" s="158"/>
      <c r="M23" s="158"/>
      <c r="N23" s="157"/>
      <c r="O23" s="157"/>
      <c r="P23" s="157"/>
      <c r="Q23" s="157"/>
      <c r="R23" s="158"/>
      <c r="S23" s="158"/>
      <c r="T23" s="158"/>
      <c r="U23" s="158"/>
      <c r="V23" s="158"/>
      <c r="W23" s="158"/>
      <c r="X23" s="158"/>
      <c r="Y23" s="158"/>
      <c r="Z23" s="148"/>
      <c r="AA23" s="148"/>
      <c r="AB23" s="148"/>
      <c r="AC23" s="148"/>
      <c r="AD23" s="148"/>
      <c r="AE23" s="148"/>
      <c r="AF23" s="148"/>
      <c r="AG23" s="148" t="s">
        <v>224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ht="45" outlineLevel="1" x14ac:dyDescent="0.2">
      <c r="A24" s="169">
        <v>10</v>
      </c>
      <c r="B24" s="170" t="s">
        <v>1158</v>
      </c>
      <c r="C24" s="185" t="s">
        <v>1159</v>
      </c>
      <c r="D24" s="171" t="s">
        <v>276</v>
      </c>
      <c r="E24" s="172">
        <v>132</v>
      </c>
      <c r="F24" s="173"/>
      <c r="G24" s="174">
        <f>ROUND(E24*F24,2)</f>
        <v>0</v>
      </c>
      <c r="H24" s="173"/>
      <c r="I24" s="174">
        <f>ROUND(E24*H24,2)</f>
        <v>0</v>
      </c>
      <c r="J24" s="173"/>
      <c r="K24" s="174">
        <f>ROUND(E24*J24,2)</f>
        <v>0</v>
      </c>
      <c r="L24" s="174">
        <v>21</v>
      </c>
      <c r="M24" s="174">
        <f>G24*(1+L24/100)</f>
        <v>0</v>
      </c>
      <c r="N24" s="172">
        <v>1.6000000000000001E-3</v>
      </c>
      <c r="O24" s="172">
        <f>ROUND(E24*N24,2)</f>
        <v>0.21</v>
      </c>
      <c r="P24" s="172">
        <v>0</v>
      </c>
      <c r="Q24" s="172">
        <f>ROUND(E24*P24,2)</f>
        <v>0</v>
      </c>
      <c r="R24" s="174" t="s">
        <v>1148</v>
      </c>
      <c r="S24" s="174" t="s">
        <v>218</v>
      </c>
      <c r="T24" s="175" t="s">
        <v>219</v>
      </c>
      <c r="U24" s="158">
        <v>0.33332000000000001</v>
      </c>
      <c r="V24" s="158">
        <f>ROUND(E24*U24,2)</f>
        <v>44</v>
      </c>
      <c r="W24" s="158"/>
      <c r="X24" s="158" t="s">
        <v>230</v>
      </c>
      <c r="Y24" s="158" t="s">
        <v>221</v>
      </c>
      <c r="Z24" s="148"/>
      <c r="AA24" s="148"/>
      <c r="AB24" s="148"/>
      <c r="AC24" s="148"/>
      <c r="AD24" s="148"/>
      <c r="AE24" s="148"/>
      <c r="AF24" s="148"/>
      <c r="AG24" s="148" t="s">
        <v>231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2" x14ac:dyDescent="0.2">
      <c r="A25" s="155"/>
      <c r="B25" s="156"/>
      <c r="C25" s="248" t="s">
        <v>1153</v>
      </c>
      <c r="D25" s="249"/>
      <c r="E25" s="249"/>
      <c r="F25" s="249"/>
      <c r="G25" s="249"/>
      <c r="H25" s="158"/>
      <c r="I25" s="158"/>
      <c r="J25" s="158"/>
      <c r="K25" s="158"/>
      <c r="L25" s="158"/>
      <c r="M25" s="158"/>
      <c r="N25" s="157"/>
      <c r="O25" s="157"/>
      <c r="P25" s="157"/>
      <c r="Q25" s="157"/>
      <c r="R25" s="158"/>
      <c r="S25" s="158"/>
      <c r="T25" s="158"/>
      <c r="U25" s="158"/>
      <c r="V25" s="158"/>
      <c r="W25" s="158"/>
      <c r="X25" s="158"/>
      <c r="Y25" s="158"/>
      <c r="Z25" s="148"/>
      <c r="AA25" s="148"/>
      <c r="AB25" s="148"/>
      <c r="AC25" s="148"/>
      <c r="AD25" s="148"/>
      <c r="AE25" s="148"/>
      <c r="AF25" s="148"/>
      <c r="AG25" s="148" t="s">
        <v>224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ht="45" outlineLevel="1" x14ac:dyDescent="0.2">
      <c r="A26" s="169">
        <v>11</v>
      </c>
      <c r="B26" s="170" t="s">
        <v>1160</v>
      </c>
      <c r="C26" s="185" t="s">
        <v>1161</v>
      </c>
      <c r="D26" s="171" t="s">
        <v>276</v>
      </c>
      <c r="E26" s="172">
        <v>44</v>
      </c>
      <c r="F26" s="173"/>
      <c r="G26" s="174">
        <f>ROUND(E26*F26,2)</f>
        <v>0</v>
      </c>
      <c r="H26" s="173"/>
      <c r="I26" s="174">
        <f>ROUND(E26*H26,2)</f>
        <v>0</v>
      </c>
      <c r="J26" s="173"/>
      <c r="K26" s="174">
        <f>ROUND(E26*J26,2)</f>
        <v>0</v>
      </c>
      <c r="L26" s="174">
        <v>21</v>
      </c>
      <c r="M26" s="174">
        <f>G26*(1+L26/100)</f>
        <v>0</v>
      </c>
      <c r="N26" s="172">
        <v>1.9599999999999999E-3</v>
      </c>
      <c r="O26" s="172">
        <f>ROUND(E26*N26,2)</f>
        <v>0.09</v>
      </c>
      <c r="P26" s="172">
        <v>0</v>
      </c>
      <c r="Q26" s="172">
        <f>ROUND(E26*P26,2)</f>
        <v>0</v>
      </c>
      <c r="R26" s="174" t="s">
        <v>1148</v>
      </c>
      <c r="S26" s="174" t="s">
        <v>218</v>
      </c>
      <c r="T26" s="175" t="s">
        <v>219</v>
      </c>
      <c r="U26" s="158">
        <v>0.3579</v>
      </c>
      <c r="V26" s="158">
        <f>ROUND(E26*U26,2)</f>
        <v>15.75</v>
      </c>
      <c r="W26" s="158"/>
      <c r="X26" s="158" t="s">
        <v>230</v>
      </c>
      <c r="Y26" s="158" t="s">
        <v>221</v>
      </c>
      <c r="Z26" s="148"/>
      <c r="AA26" s="148"/>
      <c r="AB26" s="148"/>
      <c r="AC26" s="148"/>
      <c r="AD26" s="148"/>
      <c r="AE26" s="148"/>
      <c r="AF26" s="148"/>
      <c r="AG26" s="148" t="s">
        <v>231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2" x14ac:dyDescent="0.2">
      <c r="A27" s="155"/>
      <c r="B27" s="156"/>
      <c r="C27" s="248" t="s">
        <v>1153</v>
      </c>
      <c r="D27" s="249"/>
      <c r="E27" s="249"/>
      <c r="F27" s="249"/>
      <c r="G27" s="249"/>
      <c r="H27" s="158"/>
      <c r="I27" s="158"/>
      <c r="J27" s="158"/>
      <c r="K27" s="158"/>
      <c r="L27" s="158"/>
      <c r="M27" s="158"/>
      <c r="N27" s="157"/>
      <c r="O27" s="157"/>
      <c r="P27" s="157"/>
      <c r="Q27" s="157"/>
      <c r="R27" s="158"/>
      <c r="S27" s="158"/>
      <c r="T27" s="158"/>
      <c r="U27" s="158"/>
      <c r="V27" s="158"/>
      <c r="W27" s="158"/>
      <c r="X27" s="158"/>
      <c r="Y27" s="158"/>
      <c r="Z27" s="148"/>
      <c r="AA27" s="148"/>
      <c r="AB27" s="148"/>
      <c r="AC27" s="148"/>
      <c r="AD27" s="148"/>
      <c r="AE27" s="148"/>
      <c r="AF27" s="148"/>
      <c r="AG27" s="148" t="s">
        <v>224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ht="33.75" outlineLevel="1" x14ac:dyDescent="0.2">
      <c r="A28" s="177">
        <v>12</v>
      </c>
      <c r="B28" s="178" t="s">
        <v>1162</v>
      </c>
      <c r="C28" s="187" t="s">
        <v>1163</v>
      </c>
      <c r="D28" s="179" t="s">
        <v>276</v>
      </c>
      <c r="E28" s="180">
        <v>230</v>
      </c>
      <c r="F28" s="181"/>
      <c r="G28" s="182">
        <f t="shared" ref="G28:G38" si="0">ROUND(E28*F28,2)</f>
        <v>0</v>
      </c>
      <c r="H28" s="181"/>
      <c r="I28" s="182">
        <f t="shared" ref="I28:I38" si="1">ROUND(E28*H28,2)</f>
        <v>0</v>
      </c>
      <c r="J28" s="181"/>
      <c r="K28" s="182">
        <f t="shared" ref="K28:K38" si="2">ROUND(E28*J28,2)</f>
        <v>0</v>
      </c>
      <c r="L28" s="182">
        <v>21</v>
      </c>
      <c r="M28" s="182">
        <f t="shared" ref="M28:M38" si="3">G28*(1+L28/100)</f>
        <v>0</v>
      </c>
      <c r="N28" s="180">
        <v>3.0000000000000001E-5</v>
      </c>
      <c r="O28" s="180">
        <f t="shared" ref="O28:O38" si="4">ROUND(E28*N28,2)</f>
        <v>0.01</v>
      </c>
      <c r="P28" s="180">
        <v>0</v>
      </c>
      <c r="Q28" s="180">
        <f t="shared" ref="Q28:Q38" si="5">ROUND(E28*P28,2)</f>
        <v>0</v>
      </c>
      <c r="R28" s="182" t="s">
        <v>1017</v>
      </c>
      <c r="S28" s="182" t="s">
        <v>218</v>
      </c>
      <c r="T28" s="183" t="s">
        <v>219</v>
      </c>
      <c r="U28" s="158">
        <v>0.13500000000000001</v>
      </c>
      <c r="V28" s="158">
        <f t="shared" ref="V28:V38" si="6">ROUND(E28*U28,2)</f>
        <v>31.05</v>
      </c>
      <c r="W28" s="158"/>
      <c r="X28" s="158" t="s">
        <v>230</v>
      </c>
      <c r="Y28" s="158" t="s">
        <v>221</v>
      </c>
      <c r="Z28" s="148"/>
      <c r="AA28" s="148"/>
      <c r="AB28" s="148"/>
      <c r="AC28" s="148"/>
      <c r="AD28" s="148"/>
      <c r="AE28" s="148"/>
      <c r="AF28" s="148"/>
      <c r="AG28" s="148" t="s">
        <v>231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ht="33.75" outlineLevel="1" x14ac:dyDescent="0.2">
      <c r="A29" s="177">
        <v>13</v>
      </c>
      <c r="B29" s="178" t="s">
        <v>1164</v>
      </c>
      <c r="C29" s="187" t="s">
        <v>1165</v>
      </c>
      <c r="D29" s="179" t="s">
        <v>276</v>
      </c>
      <c r="E29" s="180">
        <v>115</v>
      </c>
      <c r="F29" s="181"/>
      <c r="G29" s="182">
        <f t="shared" si="0"/>
        <v>0</v>
      </c>
      <c r="H29" s="181"/>
      <c r="I29" s="182">
        <f t="shared" si="1"/>
        <v>0</v>
      </c>
      <c r="J29" s="181"/>
      <c r="K29" s="182">
        <f t="shared" si="2"/>
        <v>0</v>
      </c>
      <c r="L29" s="182">
        <v>21</v>
      </c>
      <c r="M29" s="182">
        <f t="shared" si="3"/>
        <v>0</v>
      </c>
      <c r="N29" s="180">
        <v>4.0000000000000003E-5</v>
      </c>
      <c r="O29" s="180">
        <f t="shared" si="4"/>
        <v>0</v>
      </c>
      <c r="P29" s="180">
        <v>0</v>
      </c>
      <c r="Q29" s="180">
        <f t="shared" si="5"/>
        <v>0</v>
      </c>
      <c r="R29" s="182" t="s">
        <v>1017</v>
      </c>
      <c r="S29" s="182" t="s">
        <v>218</v>
      </c>
      <c r="T29" s="183" t="s">
        <v>219</v>
      </c>
      <c r="U29" s="158">
        <v>0.13500000000000001</v>
      </c>
      <c r="V29" s="158">
        <f t="shared" si="6"/>
        <v>15.53</v>
      </c>
      <c r="W29" s="158"/>
      <c r="X29" s="158" t="s">
        <v>230</v>
      </c>
      <c r="Y29" s="158" t="s">
        <v>221</v>
      </c>
      <c r="Z29" s="148"/>
      <c r="AA29" s="148"/>
      <c r="AB29" s="148"/>
      <c r="AC29" s="148"/>
      <c r="AD29" s="148"/>
      <c r="AE29" s="148"/>
      <c r="AF29" s="148"/>
      <c r="AG29" s="148" t="s">
        <v>231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ht="33.75" outlineLevel="1" x14ac:dyDescent="0.2">
      <c r="A30" s="177">
        <v>14</v>
      </c>
      <c r="B30" s="178" t="s">
        <v>1166</v>
      </c>
      <c r="C30" s="187" t="s">
        <v>1167</v>
      </c>
      <c r="D30" s="179" t="s">
        <v>276</v>
      </c>
      <c r="E30" s="180">
        <v>147</v>
      </c>
      <c r="F30" s="181"/>
      <c r="G30" s="182">
        <f t="shared" si="0"/>
        <v>0</v>
      </c>
      <c r="H30" s="181"/>
      <c r="I30" s="182">
        <f t="shared" si="1"/>
        <v>0</v>
      </c>
      <c r="J30" s="181"/>
      <c r="K30" s="182">
        <f t="shared" si="2"/>
        <v>0</v>
      </c>
      <c r="L30" s="182">
        <v>21</v>
      </c>
      <c r="M30" s="182">
        <f t="shared" si="3"/>
        <v>0</v>
      </c>
      <c r="N30" s="180">
        <v>6.0000000000000002E-5</v>
      </c>
      <c r="O30" s="180">
        <f t="shared" si="4"/>
        <v>0.01</v>
      </c>
      <c r="P30" s="180">
        <v>0</v>
      </c>
      <c r="Q30" s="180">
        <f t="shared" si="5"/>
        <v>0</v>
      </c>
      <c r="R30" s="182" t="s">
        <v>1017</v>
      </c>
      <c r="S30" s="182" t="s">
        <v>218</v>
      </c>
      <c r="T30" s="183" t="s">
        <v>219</v>
      </c>
      <c r="U30" s="158">
        <v>0.129</v>
      </c>
      <c r="V30" s="158">
        <f t="shared" si="6"/>
        <v>18.96</v>
      </c>
      <c r="W30" s="158"/>
      <c r="X30" s="158" t="s">
        <v>230</v>
      </c>
      <c r="Y30" s="158" t="s">
        <v>221</v>
      </c>
      <c r="Z30" s="148"/>
      <c r="AA30" s="148"/>
      <c r="AB30" s="148"/>
      <c r="AC30" s="148"/>
      <c r="AD30" s="148"/>
      <c r="AE30" s="148"/>
      <c r="AF30" s="148"/>
      <c r="AG30" s="148" t="s">
        <v>231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 x14ac:dyDescent="0.2">
      <c r="A31" s="177">
        <v>15</v>
      </c>
      <c r="B31" s="178" t="s">
        <v>1168</v>
      </c>
      <c r="C31" s="187" t="s">
        <v>1169</v>
      </c>
      <c r="D31" s="179" t="s">
        <v>276</v>
      </c>
      <c r="E31" s="180">
        <v>132</v>
      </c>
      <c r="F31" s="181"/>
      <c r="G31" s="182">
        <f t="shared" si="0"/>
        <v>0</v>
      </c>
      <c r="H31" s="181"/>
      <c r="I31" s="182">
        <f t="shared" si="1"/>
        <v>0</v>
      </c>
      <c r="J31" s="181"/>
      <c r="K31" s="182">
        <f t="shared" si="2"/>
        <v>0</v>
      </c>
      <c r="L31" s="182">
        <v>21</v>
      </c>
      <c r="M31" s="182">
        <f t="shared" si="3"/>
        <v>0</v>
      </c>
      <c r="N31" s="180">
        <v>9.0000000000000006E-5</v>
      </c>
      <c r="O31" s="180">
        <f t="shared" si="4"/>
        <v>0.01</v>
      </c>
      <c r="P31" s="180">
        <v>0</v>
      </c>
      <c r="Q31" s="180">
        <f t="shared" si="5"/>
        <v>0</v>
      </c>
      <c r="R31" s="182"/>
      <c r="S31" s="182" t="s">
        <v>320</v>
      </c>
      <c r="T31" s="183" t="s">
        <v>219</v>
      </c>
      <c r="U31" s="158">
        <v>0.129</v>
      </c>
      <c r="V31" s="158">
        <f t="shared" si="6"/>
        <v>17.03</v>
      </c>
      <c r="W31" s="158"/>
      <c r="X31" s="158" t="s">
        <v>230</v>
      </c>
      <c r="Y31" s="158" t="s">
        <v>221</v>
      </c>
      <c r="Z31" s="148"/>
      <c r="AA31" s="148"/>
      <c r="AB31" s="148"/>
      <c r="AC31" s="148"/>
      <c r="AD31" s="148"/>
      <c r="AE31" s="148"/>
      <c r="AF31" s="148"/>
      <c r="AG31" s="148" t="s">
        <v>231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 x14ac:dyDescent="0.2">
      <c r="A32" s="177">
        <v>16</v>
      </c>
      <c r="B32" s="178" t="s">
        <v>1170</v>
      </c>
      <c r="C32" s="187" t="s">
        <v>1171</v>
      </c>
      <c r="D32" s="179" t="s">
        <v>276</v>
      </c>
      <c r="E32" s="180">
        <v>44</v>
      </c>
      <c r="F32" s="181"/>
      <c r="G32" s="182">
        <f t="shared" si="0"/>
        <v>0</v>
      </c>
      <c r="H32" s="181"/>
      <c r="I32" s="182">
        <f t="shared" si="1"/>
        <v>0</v>
      </c>
      <c r="J32" s="181"/>
      <c r="K32" s="182">
        <f t="shared" si="2"/>
        <v>0</v>
      </c>
      <c r="L32" s="182">
        <v>21</v>
      </c>
      <c r="M32" s="182">
        <f t="shared" si="3"/>
        <v>0</v>
      </c>
      <c r="N32" s="180">
        <v>8.0000000000000007E-5</v>
      </c>
      <c r="O32" s="180">
        <f t="shared" si="4"/>
        <v>0</v>
      </c>
      <c r="P32" s="180">
        <v>0</v>
      </c>
      <c r="Q32" s="180">
        <f t="shared" si="5"/>
        <v>0</v>
      </c>
      <c r="R32" s="182"/>
      <c r="S32" s="182" t="s">
        <v>320</v>
      </c>
      <c r="T32" s="183" t="s">
        <v>219</v>
      </c>
      <c r="U32" s="158">
        <v>0.14199999999999999</v>
      </c>
      <c r="V32" s="158">
        <f t="shared" si="6"/>
        <v>6.25</v>
      </c>
      <c r="W32" s="158"/>
      <c r="X32" s="158" t="s">
        <v>230</v>
      </c>
      <c r="Y32" s="158" t="s">
        <v>221</v>
      </c>
      <c r="Z32" s="148"/>
      <c r="AA32" s="148"/>
      <c r="AB32" s="148"/>
      <c r="AC32" s="148"/>
      <c r="AD32" s="148"/>
      <c r="AE32" s="148"/>
      <c r="AF32" s="148"/>
      <c r="AG32" s="148" t="s">
        <v>231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ht="33.75" outlineLevel="1" x14ac:dyDescent="0.2">
      <c r="A33" s="177">
        <v>17</v>
      </c>
      <c r="B33" s="178" t="s">
        <v>1172</v>
      </c>
      <c r="C33" s="187" t="s">
        <v>1173</v>
      </c>
      <c r="D33" s="179" t="s">
        <v>276</v>
      </c>
      <c r="E33" s="180">
        <v>12</v>
      </c>
      <c r="F33" s="181"/>
      <c r="G33" s="182">
        <f t="shared" si="0"/>
        <v>0</v>
      </c>
      <c r="H33" s="181"/>
      <c r="I33" s="182">
        <f t="shared" si="1"/>
        <v>0</v>
      </c>
      <c r="J33" s="181"/>
      <c r="K33" s="182">
        <f t="shared" si="2"/>
        <v>0</v>
      </c>
      <c r="L33" s="182">
        <v>21</v>
      </c>
      <c r="M33" s="182">
        <f t="shared" si="3"/>
        <v>0</v>
      </c>
      <c r="N33" s="180">
        <v>1.9000000000000001E-4</v>
      </c>
      <c r="O33" s="180">
        <f t="shared" si="4"/>
        <v>0</v>
      </c>
      <c r="P33" s="180">
        <v>0</v>
      </c>
      <c r="Q33" s="180">
        <f t="shared" si="5"/>
        <v>0</v>
      </c>
      <c r="R33" s="182" t="s">
        <v>1017</v>
      </c>
      <c r="S33" s="182" t="s">
        <v>218</v>
      </c>
      <c r="T33" s="183" t="s">
        <v>219</v>
      </c>
      <c r="U33" s="158">
        <v>0.17</v>
      </c>
      <c r="V33" s="158">
        <f t="shared" si="6"/>
        <v>2.04</v>
      </c>
      <c r="W33" s="158"/>
      <c r="X33" s="158" t="s">
        <v>230</v>
      </c>
      <c r="Y33" s="158" t="s">
        <v>221</v>
      </c>
      <c r="Z33" s="148"/>
      <c r="AA33" s="148"/>
      <c r="AB33" s="148"/>
      <c r="AC33" s="148"/>
      <c r="AD33" s="148"/>
      <c r="AE33" s="148"/>
      <c r="AF33" s="148"/>
      <c r="AG33" s="148" t="s">
        <v>231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ht="33.75" outlineLevel="1" x14ac:dyDescent="0.2">
      <c r="A34" s="177">
        <v>18</v>
      </c>
      <c r="B34" s="178" t="s">
        <v>1174</v>
      </c>
      <c r="C34" s="187" t="s">
        <v>1175</v>
      </c>
      <c r="D34" s="179" t="s">
        <v>341</v>
      </c>
      <c r="E34" s="180">
        <v>106</v>
      </c>
      <c r="F34" s="181"/>
      <c r="G34" s="182">
        <f t="shared" si="0"/>
        <v>0</v>
      </c>
      <c r="H34" s="181"/>
      <c r="I34" s="182">
        <f t="shared" si="1"/>
        <v>0</v>
      </c>
      <c r="J34" s="181"/>
      <c r="K34" s="182">
        <f t="shared" si="2"/>
        <v>0</v>
      </c>
      <c r="L34" s="182">
        <v>21</v>
      </c>
      <c r="M34" s="182">
        <f t="shared" si="3"/>
        <v>0</v>
      </c>
      <c r="N34" s="180">
        <v>0</v>
      </c>
      <c r="O34" s="180">
        <f t="shared" si="4"/>
        <v>0</v>
      </c>
      <c r="P34" s="180">
        <v>0</v>
      </c>
      <c r="Q34" s="180">
        <f t="shared" si="5"/>
        <v>0</v>
      </c>
      <c r="R34" s="182" t="s">
        <v>1148</v>
      </c>
      <c r="S34" s="182" t="s">
        <v>218</v>
      </c>
      <c r="T34" s="183" t="s">
        <v>219</v>
      </c>
      <c r="U34" s="158">
        <v>0.215</v>
      </c>
      <c r="V34" s="158">
        <f t="shared" si="6"/>
        <v>22.79</v>
      </c>
      <c r="W34" s="158"/>
      <c r="X34" s="158" t="s">
        <v>230</v>
      </c>
      <c r="Y34" s="158" t="s">
        <v>221</v>
      </c>
      <c r="Z34" s="148"/>
      <c r="AA34" s="148"/>
      <c r="AB34" s="148"/>
      <c r="AC34" s="148"/>
      <c r="AD34" s="148"/>
      <c r="AE34" s="148"/>
      <c r="AF34" s="148"/>
      <c r="AG34" s="148" t="s">
        <v>231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 x14ac:dyDescent="0.2">
      <c r="A35" s="177">
        <v>19</v>
      </c>
      <c r="B35" s="178" t="s">
        <v>1176</v>
      </c>
      <c r="C35" s="187" t="s">
        <v>1177</v>
      </c>
      <c r="D35" s="179" t="s">
        <v>276</v>
      </c>
      <c r="E35" s="180">
        <v>675</v>
      </c>
      <c r="F35" s="181"/>
      <c r="G35" s="182">
        <f t="shared" si="0"/>
        <v>0</v>
      </c>
      <c r="H35" s="181"/>
      <c r="I35" s="182">
        <f t="shared" si="1"/>
        <v>0</v>
      </c>
      <c r="J35" s="181"/>
      <c r="K35" s="182">
        <f t="shared" si="2"/>
        <v>0</v>
      </c>
      <c r="L35" s="182">
        <v>21</v>
      </c>
      <c r="M35" s="182">
        <f t="shared" si="3"/>
        <v>0</v>
      </c>
      <c r="N35" s="180">
        <v>0</v>
      </c>
      <c r="O35" s="180">
        <f t="shared" si="4"/>
        <v>0</v>
      </c>
      <c r="P35" s="180">
        <v>0</v>
      </c>
      <c r="Q35" s="180">
        <f t="shared" si="5"/>
        <v>0</v>
      </c>
      <c r="R35" s="182" t="s">
        <v>1148</v>
      </c>
      <c r="S35" s="182" t="s">
        <v>218</v>
      </c>
      <c r="T35" s="183" t="s">
        <v>219</v>
      </c>
      <c r="U35" s="158">
        <v>1.7999999999999999E-2</v>
      </c>
      <c r="V35" s="158">
        <f t="shared" si="6"/>
        <v>12.15</v>
      </c>
      <c r="W35" s="158"/>
      <c r="X35" s="158" t="s">
        <v>230</v>
      </c>
      <c r="Y35" s="158" t="s">
        <v>221</v>
      </c>
      <c r="Z35" s="148"/>
      <c r="AA35" s="148"/>
      <c r="AB35" s="148"/>
      <c r="AC35" s="148"/>
      <c r="AD35" s="148"/>
      <c r="AE35" s="148"/>
      <c r="AF35" s="148"/>
      <c r="AG35" s="148" t="s">
        <v>231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ht="22.5" outlineLevel="1" x14ac:dyDescent="0.2">
      <c r="A36" s="177">
        <v>20</v>
      </c>
      <c r="B36" s="178" t="s">
        <v>1178</v>
      </c>
      <c r="C36" s="187" t="s">
        <v>1179</v>
      </c>
      <c r="D36" s="179" t="s">
        <v>276</v>
      </c>
      <c r="E36" s="180">
        <v>12</v>
      </c>
      <c r="F36" s="181"/>
      <c r="G36" s="182">
        <f t="shared" si="0"/>
        <v>0</v>
      </c>
      <c r="H36" s="181"/>
      <c r="I36" s="182">
        <f t="shared" si="1"/>
        <v>0</v>
      </c>
      <c r="J36" s="181"/>
      <c r="K36" s="182">
        <f t="shared" si="2"/>
        <v>0</v>
      </c>
      <c r="L36" s="182">
        <v>21</v>
      </c>
      <c r="M36" s="182">
        <f t="shared" si="3"/>
        <v>0</v>
      </c>
      <c r="N36" s="180">
        <v>0</v>
      </c>
      <c r="O36" s="180">
        <f t="shared" si="4"/>
        <v>0</v>
      </c>
      <c r="P36" s="180">
        <v>0</v>
      </c>
      <c r="Q36" s="180">
        <f t="shared" si="5"/>
        <v>0</v>
      </c>
      <c r="R36" s="182" t="s">
        <v>1148</v>
      </c>
      <c r="S36" s="182" t="s">
        <v>218</v>
      </c>
      <c r="T36" s="183" t="s">
        <v>219</v>
      </c>
      <c r="U36" s="158">
        <v>3.2000000000000001E-2</v>
      </c>
      <c r="V36" s="158">
        <f t="shared" si="6"/>
        <v>0.38</v>
      </c>
      <c r="W36" s="158"/>
      <c r="X36" s="158" t="s">
        <v>230</v>
      </c>
      <c r="Y36" s="158" t="s">
        <v>221</v>
      </c>
      <c r="Z36" s="148"/>
      <c r="AA36" s="148"/>
      <c r="AB36" s="148"/>
      <c r="AC36" s="148"/>
      <c r="AD36" s="148"/>
      <c r="AE36" s="148"/>
      <c r="AF36" s="148"/>
      <c r="AG36" s="148" t="s">
        <v>231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">
      <c r="A37" s="177">
        <v>21</v>
      </c>
      <c r="B37" s="178" t="s">
        <v>1180</v>
      </c>
      <c r="C37" s="187" t="s">
        <v>1181</v>
      </c>
      <c r="D37" s="179" t="s">
        <v>1109</v>
      </c>
      <c r="E37" s="180">
        <v>1</v>
      </c>
      <c r="F37" s="181"/>
      <c r="G37" s="182">
        <f t="shared" si="0"/>
        <v>0</v>
      </c>
      <c r="H37" s="181"/>
      <c r="I37" s="182">
        <f t="shared" si="1"/>
        <v>0</v>
      </c>
      <c r="J37" s="181"/>
      <c r="K37" s="182">
        <f t="shared" si="2"/>
        <v>0</v>
      </c>
      <c r="L37" s="182">
        <v>21</v>
      </c>
      <c r="M37" s="182">
        <f t="shared" si="3"/>
        <v>0</v>
      </c>
      <c r="N37" s="180">
        <v>0</v>
      </c>
      <c r="O37" s="180">
        <f t="shared" si="4"/>
        <v>0</v>
      </c>
      <c r="P37" s="180">
        <v>0</v>
      </c>
      <c r="Q37" s="180">
        <f t="shared" si="5"/>
        <v>0</v>
      </c>
      <c r="R37" s="182"/>
      <c r="S37" s="182" t="s">
        <v>320</v>
      </c>
      <c r="T37" s="183" t="s">
        <v>219</v>
      </c>
      <c r="U37" s="158">
        <v>0.15</v>
      </c>
      <c r="V37" s="158">
        <f t="shared" si="6"/>
        <v>0.15</v>
      </c>
      <c r="W37" s="158"/>
      <c r="X37" s="158" t="s">
        <v>230</v>
      </c>
      <c r="Y37" s="158" t="s">
        <v>221</v>
      </c>
      <c r="Z37" s="148"/>
      <c r="AA37" s="148"/>
      <c r="AB37" s="148"/>
      <c r="AC37" s="148"/>
      <c r="AD37" s="148"/>
      <c r="AE37" s="148"/>
      <c r="AF37" s="148"/>
      <c r="AG37" s="148" t="s">
        <v>231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 x14ac:dyDescent="0.2">
      <c r="A38" s="177">
        <v>22</v>
      </c>
      <c r="B38" s="178" t="s">
        <v>1182</v>
      </c>
      <c r="C38" s="187" t="s">
        <v>1183</v>
      </c>
      <c r="D38" s="179" t="s">
        <v>0</v>
      </c>
      <c r="E38" s="180">
        <v>5274</v>
      </c>
      <c r="F38" s="181"/>
      <c r="G38" s="182">
        <f t="shared" si="0"/>
        <v>0</v>
      </c>
      <c r="H38" s="181"/>
      <c r="I38" s="182">
        <f t="shared" si="1"/>
        <v>0</v>
      </c>
      <c r="J38" s="181"/>
      <c r="K38" s="182">
        <f t="shared" si="2"/>
        <v>0</v>
      </c>
      <c r="L38" s="182">
        <v>21</v>
      </c>
      <c r="M38" s="182">
        <f t="shared" si="3"/>
        <v>0</v>
      </c>
      <c r="N38" s="180">
        <v>0</v>
      </c>
      <c r="O38" s="180">
        <f t="shared" si="4"/>
        <v>0</v>
      </c>
      <c r="P38" s="180">
        <v>0</v>
      </c>
      <c r="Q38" s="180">
        <f t="shared" si="5"/>
        <v>0</v>
      </c>
      <c r="R38" s="182" t="s">
        <v>1148</v>
      </c>
      <c r="S38" s="182" t="s">
        <v>218</v>
      </c>
      <c r="T38" s="183" t="s">
        <v>219</v>
      </c>
      <c r="U38" s="158">
        <v>0</v>
      </c>
      <c r="V38" s="158">
        <f t="shared" si="6"/>
        <v>0</v>
      </c>
      <c r="W38" s="158"/>
      <c r="X38" s="158" t="s">
        <v>230</v>
      </c>
      <c r="Y38" s="158" t="s">
        <v>221</v>
      </c>
      <c r="Z38" s="148"/>
      <c r="AA38" s="148"/>
      <c r="AB38" s="148"/>
      <c r="AC38" s="148"/>
      <c r="AD38" s="148"/>
      <c r="AE38" s="148"/>
      <c r="AF38" s="148"/>
      <c r="AG38" s="148" t="s">
        <v>231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x14ac:dyDescent="0.2">
      <c r="A39" s="162" t="s">
        <v>212</v>
      </c>
      <c r="B39" s="163" t="s">
        <v>159</v>
      </c>
      <c r="C39" s="184" t="s">
        <v>160</v>
      </c>
      <c r="D39" s="164"/>
      <c r="E39" s="165"/>
      <c r="F39" s="166"/>
      <c r="G39" s="166">
        <f>SUMIF(AG40:AG48,"&lt;&gt;NOR",G40:G48)</f>
        <v>0</v>
      </c>
      <c r="H39" s="166"/>
      <c r="I39" s="166">
        <f>SUM(I40:I48)</f>
        <v>0</v>
      </c>
      <c r="J39" s="166"/>
      <c r="K39" s="166">
        <f>SUM(K40:K48)</f>
        <v>0</v>
      </c>
      <c r="L39" s="166"/>
      <c r="M39" s="166">
        <f>SUM(M40:M48)</f>
        <v>0</v>
      </c>
      <c r="N39" s="165"/>
      <c r="O39" s="165">
        <f>SUM(O40:O48)</f>
        <v>9.0000000000000011E-2</v>
      </c>
      <c r="P39" s="165"/>
      <c r="Q39" s="165">
        <f>SUM(Q40:Q48)</f>
        <v>0.01</v>
      </c>
      <c r="R39" s="166"/>
      <c r="S39" s="166"/>
      <c r="T39" s="167"/>
      <c r="U39" s="161"/>
      <c r="V39" s="161">
        <f>SUM(V40:V48)</f>
        <v>18.490000000000002</v>
      </c>
      <c r="W39" s="161"/>
      <c r="X39" s="161"/>
      <c r="Y39" s="161"/>
      <c r="AG39" t="s">
        <v>213</v>
      </c>
    </row>
    <row r="40" spans="1:60" outlineLevel="1" x14ac:dyDescent="0.2">
      <c r="A40" s="177">
        <v>23</v>
      </c>
      <c r="B40" s="178" t="s">
        <v>1184</v>
      </c>
      <c r="C40" s="187" t="s">
        <v>1185</v>
      </c>
      <c r="D40" s="179" t="s">
        <v>446</v>
      </c>
      <c r="E40" s="180">
        <v>1</v>
      </c>
      <c r="F40" s="181"/>
      <c r="G40" s="182">
        <f t="shared" ref="G40:G48" si="7">ROUND(E40*F40,2)</f>
        <v>0</v>
      </c>
      <c r="H40" s="181"/>
      <c r="I40" s="182">
        <f t="shared" ref="I40:I48" si="8">ROUND(E40*H40,2)</f>
        <v>0</v>
      </c>
      <c r="J40" s="181"/>
      <c r="K40" s="182">
        <f t="shared" ref="K40:K48" si="9">ROUND(E40*J40,2)</f>
        <v>0</v>
      </c>
      <c r="L40" s="182">
        <v>21</v>
      </c>
      <c r="M40" s="182">
        <f t="shared" ref="M40:M48" si="10">G40*(1+L40/100)</f>
        <v>0</v>
      </c>
      <c r="N40" s="180">
        <v>2.0000000000000002E-5</v>
      </c>
      <c r="O40" s="180">
        <f t="shared" ref="O40:O48" si="11">ROUND(E40*N40,2)</f>
        <v>0</v>
      </c>
      <c r="P40" s="180">
        <v>1.4E-2</v>
      </c>
      <c r="Q40" s="180">
        <f t="shared" ref="Q40:Q48" si="12">ROUND(E40*P40,2)</f>
        <v>0.01</v>
      </c>
      <c r="R40" s="182"/>
      <c r="S40" s="182" t="s">
        <v>320</v>
      </c>
      <c r="T40" s="183" t="s">
        <v>219</v>
      </c>
      <c r="U40" s="158">
        <v>0.52</v>
      </c>
      <c r="V40" s="158">
        <f t="shared" ref="V40:V48" si="13">ROUND(E40*U40,2)</f>
        <v>0.52</v>
      </c>
      <c r="W40" s="158"/>
      <c r="X40" s="158" t="s">
        <v>230</v>
      </c>
      <c r="Y40" s="158" t="s">
        <v>221</v>
      </c>
      <c r="Z40" s="148"/>
      <c r="AA40" s="148"/>
      <c r="AB40" s="148"/>
      <c r="AC40" s="148"/>
      <c r="AD40" s="148"/>
      <c r="AE40" s="148"/>
      <c r="AF40" s="148"/>
      <c r="AG40" s="148" t="s">
        <v>231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ht="22.5" outlineLevel="1" x14ac:dyDescent="0.2">
      <c r="A41" s="177">
        <v>24</v>
      </c>
      <c r="B41" s="178" t="s">
        <v>1186</v>
      </c>
      <c r="C41" s="187" t="s">
        <v>1187</v>
      </c>
      <c r="D41" s="179" t="s">
        <v>341</v>
      </c>
      <c r="E41" s="180">
        <v>1</v>
      </c>
      <c r="F41" s="181"/>
      <c r="G41" s="182">
        <f t="shared" si="7"/>
        <v>0</v>
      </c>
      <c r="H41" s="181"/>
      <c r="I41" s="182">
        <f t="shared" si="8"/>
        <v>0</v>
      </c>
      <c r="J41" s="181"/>
      <c r="K41" s="182">
        <f t="shared" si="9"/>
        <v>0</v>
      </c>
      <c r="L41" s="182">
        <v>21</v>
      </c>
      <c r="M41" s="182">
        <f t="shared" si="10"/>
        <v>0</v>
      </c>
      <c r="N41" s="180">
        <v>1.89E-3</v>
      </c>
      <c r="O41" s="180">
        <f t="shared" si="11"/>
        <v>0</v>
      </c>
      <c r="P41" s="180">
        <v>0</v>
      </c>
      <c r="Q41" s="180">
        <f t="shared" si="12"/>
        <v>0</v>
      </c>
      <c r="R41" s="182" t="s">
        <v>1148</v>
      </c>
      <c r="S41" s="182" t="s">
        <v>218</v>
      </c>
      <c r="T41" s="183" t="s">
        <v>219</v>
      </c>
      <c r="U41" s="158">
        <v>0.35099999999999998</v>
      </c>
      <c r="V41" s="158">
        <f t="shared" si="13"/>
        <v>0.35</v>
      </c>
      <c r="W41" s="158"/>
      <c r="X41" s="158" t="s">
        <v>230</v>
      </c>
      <c r="Y41" s="158" t="s">
        <v>221</v>
      </c>
      <c r="Z41" s="148"/>
      <c r="AA41" s="148"/>
      <c r="AB41" s="148"/>
      <c r="AC41" s="148"/>
      <c r="AD41" s="148"/>
      <c r="AE41" s="148"/>
      <c r="AF41" s="148"/>
      <c r="AG41" s="148" t="s">
        <v>231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 x14ac:dyDescent="0.2">
      <c r="A42" s="177">
        <v>25</v>
      </c>
      <c r="B42" s="178" t="s">
        <v>1188</v>
      </c>
      <c r="C42" s="187" t="s">
        <v>1189</v>
      </c>
      <c r="D42" s="179" t="s">
        <v>341</v>
      </c>
      <c r="E42" s="180">
        <v>1</v>
      </c>
      <c r="F42" s="181"/>
      <c r="G42" s="182">
        <f t="shared" si="7"/>
        <v>0</v>
      </c>
      <c r="H42" s="181"/>
      <c r="I42" s="182">
        <f t="shared" si="8"/>
        <v>0</v>
      </c>
      <c r="J42" s="181"/>
      <c r="K42" s="182">
        <f t="shared" si="9"/>
        <v>0</v>
      </c>
      <c r="L42" s="182">
        <v>21</v>
      </c>
      <c r="M42" s="182">
        <f t="shared" si="10"/>
        <v>0</v>
      </c>
      <c r="N42" s="180">
        <v>1.6299999999999999E-3</v>
      </c>
      <c r="O42" s="180">
        <f t="shared" si="11"/>
        <v>0</v>
      </c>
      <c r="P42" s="180">
        <v>0</v>
      </c>
      <c r="Q42" s="180">
        <f t="shared" si="12"/>
        <v>0</v>
      </c>
      <c r="R42" s="182" t="s">
        <v>1148</v>
      </c>
      <c r="S42" s="182" t="s">
        <v>218</v>
      </c>
      <c r="T42" s="183" t="s">
        <v>219</v>
      </c>
      <c r="U42" s="158">
        <v>0.42399999999999999</v>
      </c>
      <c r="V42" s="158">
        <f t="shared" si="13"/>
        <v>0.42</v>
      </c>
      <c r="W42" s="158"/>
      <c r="X42" s="158" t="s">
        <v>230</v>
      </c>
      <c r="Y42" s="158" t="s">
        <v>221</v>
      </c>
      <c r="Z42" s="148"/>
      <c r="AA42" s="148"/>
      <c r="AB42" s="148"/>
      <c r="AC42" s="148"/>
      <c r="AD42" s="148"/>
      <c r="AE42" s="148"/>
      <c r="AF42" s="148"/>
      <c r="AG42" s="148" t="s">
        <v>231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ht="33.75" outlineLevel="1" x14ac:dyDescent="0.2">
      <c r="A43" s="177">
        <v>26</v>
      </c>
      <c r="B43" s="178" t="s">
        <v>1190</v>
      </c>
      <c r="C43" s="187" t="s">
        <v>1191</v>
      </c>
      <c r="D43" s="179" t="s">
        <v>341</v>
      </c>
      <c r="E43" s="180">
        <v>106</v>
      </c>
      <c r="F43" s="181"/>
      <c r="G43" s="182">
        <f t="shared" si="7"/>
        <v>0</v>
      </c>
      <c r="H43" s="181"/>
      <c r="I43" s="182">
        <f t="shared" si="8"/>
        <v>0</v>
      </c>
      <c r="J43" s="181"/>
      <c r="K43" s="182">
        <f t="shared" si="9"/>
        <v>0</v>
      </c>
      <c r="L43" s="182">
        <v>21</v>
      </c>
      <c r="M43" s="182">
        <f t="shared" si="10"/>
        <v>0</v>
      </c>
      <c r="N43" s="180">
        <v>6.9999999999999999E-4</v>
      </c>
      <c r="O43" s="180">
        <f t="shared" si="11"/>
        <v>7.0000000000000007E-2</v>
      </c>
      <c r="P43" s="180">
        <v>0</v>
      </c>
      <c r="Q43" s="180">
        <f t="shared" si="12"/>
        <v>0</v>
      </c>
      <c r="R43" s="182" t="s">
        <v>1148</v>
      </c>
      <c r="S43" s="182" t="s">
        <v>218</v>
      </c>
      <c r="T43" s="183" t="s">
        <v>219</v>
      </c>
      <c r="U43" s="158">
        <v>6.5000000000000002E-2</v>
      </c>
      <c r="V43" s="158">
        <f t="shared" si="13"/>
        <v>6.89</v>
      </c>
      <c r="W43" s="158"/>
      <c r="X43" s="158" t="s">
        <v>230</v>
      </c>
      <c r="Y43" s="158" t="s">
        <v>221</v>
      </c>
      <c r="Z43" s="148"/>
      <c r="AA43" s="148"/>
      <c r="AB43" s="148"/>
      <c r="AC43" s="148"/>
      <c r="AD43" s="148"/>
      <c r="AE43" s="148"/>
      <c r="AF43" s="148"/>
      <c r="AG43" s="148" t="s">
        <v>231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ht="22.5" outlineLevel="1" x14ac:dyDescent="0.2">
      <c r="A44" s="177">
        <v>27</v>
      </c>
      <c r="B44" s="178" t="s">
        <v>1192</v>
      </c>
      <c r="C44" s="187" t="s">
        <v>1193</v>
      </c>
      <c r="D44" s="179" t="s">
        <v>341</v>
      </c>
      <c r="E44" s="180">
        <v>53</v>
      </c>
      <c r="F44" s="181"/>
      <c r="G44" s="182">
        <f t="shared" si="7"/>
        <v>0</v>
      </c>
      <c r="H44" s="181"/>
      <c r="I44" s="182">
        <f t="shared" si="8"/>
        <v>0</v>
      </c>
      <c r="J44" s="181"/>
      <c r="K44" s="182">
        <f t="shared" si="9"/>
        <v>0</v>
      </c>
      <c r="L44" s="182">
        <v>21</v>
      </c>
      <c r="M44" s="182">
        <f t="shared" si="10"/>
        <v>0</v>
      </c>
      <c r="N44" s="180">
        <v>4.4000000000000002E-4</v>
      </c>
      <c r="O44" s="180">
        <f t="shared" si="11"/>
        <v>0.02</v>
      </c>
      <c r="P44" s="180">
        <v>0</v>
      </c>
      <c r="Q44" s="180">
        <f t="shared" si="12"/>
        <v>0</v>
      </c>
      <c r="R44" s="182" t="s">
        <v>1148</v>
      </c>
      <c r="S44" s="182" t="s">
        <v>218</v>
      </c>
      <c r="T44" s="183" t="s">
        <v>219</v>
      </c>
      <c r="U44" s="158">
        <v>0.16400000000000001</v>
      </c>
      <c r="V44" s="158">
        <f t="shared" si="13"/>
        <v>8.69</v>
      </c>
      <c r="W44" s="158"/>
      <c r="X44" s="158" t="s">
        <v>230</v>
      </c>
      <c r="Y44" s="158" t="s">
        <v>221</v>
      </c>
      <c r="Z44" s="148"/>
      <c r="AA44" s="148"/>
      <c r="AB44" s="148"/>
      <c r="AC44" s="148"/>
      <c r="AD44" s="148"/>
      <c r="AE44" s="148"/>
      <c r="AF44" s="148"/>
      <c r="AG44" s="148" t="s">
        <v>231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 x14ac:dyDescent="0.2">
      <c r="A45" s="177">
        <v>28</v>
      </c>
      <c r="B45" s="178" t="s">
        <v>1194</v>
      </c>
      <c r="C45" s="187" t="s">
        <v>1195</v>
      </c>
      <c r="D45" s="179" t="s">
        <v>341</v>
      </c>
      <c r="E45" s="180">
        <v>1</v>
      </c>
      <c r="F45" s="181"/>
      <c r="G45" s="182">
        <f t="shared" si="7"/>
        <v>0</v>
      </c>
      <c r="H45" s="181"/>
      <c r="I45" s="182">
        <f t="shared" si="8"/>
        <v>0</v>
      </c>
      <c r="J45" s="181"/>
      <c r="K45" s="182">
        <f t="shared" si="9"/>
        <v>0</v>
      </c>
      <c r="L45" s="182">
        <v>21</v>
      </c>
      <c r="M45" s="182">
        <f t="shared" si="10"/>
        <v>0</v>
      </c>
      <c r="N45" s="180">
        <v>1E-3</v>
      </c>
      <c r="O45" s="180">
        <f t="shared" si="11"/>
        <v>0</v>
      </c>
      <c r="P45" s="180">
        <v>0</v>
      </c>
      <c r="Q45" s="180">
        <f t="shared" si="12"/>
        <v>0</v>
      </c>
      <c r="R45" s="182" t="s">
        <v>1148</v>
      </c>
      <c r="S45" s="182" t="s">
        <v>218</v>
      </c>
      <c r="T45" s="183" t="s">
        <v>219</v>
      </c>
      <c r="U45" s="158">
        <v>0.42399999999999999</v>
      </c>
      <c r="V45" s="158">
        <f t="shared" si="13"/>
        <v>0.42</v>
      </c>
      <c r="W45" s="158"/>
      <c r="X45" s="158" t="s">
        <v>230</v>
      </c>
      <c r="Y45" s="158" t="s">
        <v>221</v>
      </c>
      <c r="Z45" s="148"/>
      <c r="AA45" s="148"/>
      <c r="AB45" s="148"/>
      <c r="AC45" s="148"/>
      <c r="AD45" s="148"/>
      <c r="AE45" s="148"/>
      <c r="AF45" s="148"/>
      <c r="AG45" s="148" t="s">
        <v>231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 x14ac:dyDescent="0.2">
      <c r="A46" s="177">
        <v>29</v>
      </c>
      <c r="B46" s="178" t="s">
        <v>1196</v>
      </c>
      <c r="C46" s="187" t="s">
        <v>1197</v>
      </c>
      <c r="D46" s="179" t="s">
        <v>341</v>
      </c>
      <c r="E46" s="180">
        <v>1</v>
      </c>
      <c r="F46" s="181"/>
      <c r="G46" s="182">
        <f t="shared" si="7"/>
        <v>0</v>
      </c>
      <c r="H46" s="181"/>
      <c r="I46" s="182">
        <f t="shared" si="8"/>
        <v>0</v>
      </c>
      <c r="J46" s="181"/>
      <c r="K46" s="182">
        <f t="shared" si="9"/>
        <v>0</v>
      </c>
      <c r="L46" s="182">
        <v>21</v>
      </c>
      <c r="M46" s="182">
        <f t="shared" si="10"/>
        <v>0</v>
      </c>
      <c r="N46" s="180">
        <v>2.7499999999999998E-3</v>
      </c>
      <c r="O46" s="180">
        <f t="shared" si="11"/>
        <v>0</v>
      </c>
      <c r="P46" s="180">
        <v>0</v>
      </c>
      <c r="Q46" s="180">
        <f t="shared" si="12"/>
        <v>0</v>
      </c>
      <c r="R46" s="182"/>
      <c r="S46" s="182" t="s">
        <v>320</v>
      </c>
      <c r="T46" s="183" t="s">
        <v>219</v>
      </c>
      <c r="U46" s="158">
        <v>0.78300000000000003</v>
      </c>
      <c r="V46" s="158">
        <f t="shared" si="13"/>
        <v>0.78</v>
      </c>
      <c r="W46" s="158"/>
      <c r="X46" s="158" t="s">
        <v>230</v>
      </c>
      <c r="Y46" s="158" t="s">
        <v>221</v>
      </c>
      <c r="Z46" s="148"/>
      <c r="AA46" s="148"/>
      <c r="AB46" s="148"/>
      <c r="AC46" s="148"/>
      <c r="AD46" s="148"/>
      <c r="AE46" s="148"/>
      <c r="AF46" s="148"/>
      <c r="AG46" s="148" t="s">
        <v>231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 x14ac:dyDescent="0.2">
      <c r="A47" s="177">
        <v>30</v>
      </c>
      <c r="B47" s="178" t="s">
        <v>1198</v>
      </c>
      <c r="C47" s="187" t="s">
        <v>1199</v>
      </c>
      <c r="D47" s="179" t="s">
        <v>1109</v>
      </c>
      <c r="E47" s="180">
        <v>1</v>
      </c>
      <c r="F47" s="181"/>
      <c r="G47" s="182">
        <f t="shared" si="7"/>
        <v>0</v>
      </c>
      <c r="H47" s="181"/>
      <c r="I47" s="182">
        <f t="shared" si="8"/>
        <v>0</v>
      </c>
      <c r="J47" s="181"/>
      <c r="K47" s="182">
        <f t="shared" si="9"/>
        <v>0</v>
      </c>
      <c r="L47" s="182">
        <v>21</v>
      </c>
      <c r="M47" s="182">
        <f t="shared" si="10"/>
        <v>0</v>
      </c>
      <c r="N47" s="180">
        <v>1.1800000000000001E-3</v>
      </c>
      <c r="O47" s="180">
        <f t="shared" si="11"/>
        <v>0</v>
      </c>
      <c r="P47" s="180">
        <v>0</v>
      </c>
      <c r="Q47" s="180">
        <f t="shared" si="12"/>
        <v>0</v>
      </c>
      <c r="R47" s="182"/>
      <c r="S47" s="182" t="s">
        <v>320</v>
      </c>
      <c r="T47" s="183" t="s">
        <v>219</v>
      </c>
      <c r="U47" s="158">
        <v>0.42399999999999999</v>
      </c>
      <c r="V47" s="158">
        <f t="shared" si="13"/>
        <v>0.42</v>
      </c>
      <c r="W47" s="158"/>
      <c r="X47" s="158" t="s">
        <v>230</v>
      </c>
      <c r="Y47" s="158" t="s">
        <v>221</v>
      </c>
      <c r="Z47" s="148"/>
      <c r="AA47" s="148"/>
      <c r="AB47" s="148"/>
      <c r="AC47" s="148"/>
      <c r="AD47" s="148"/>
      <c r="AE47" s="148"/>
      <c r="AF47" s="148"/>
      <c r="AG47" s="148" t="s">
        <v>231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 x14ac:dyDescent="0.2">
      <c r="A48" s="177">
        <v>31</v>
      </c>
      <c r="B48" s="178" t="s">
        <v>1200</v>
      </c>
      <c r="C48" s="187" t="s">
        <v>1201</v>
      </c>
      <c r="D48" s="179" t="s">
        <v>0</v>
      </c>
      <c r="E48" s="180">
        <v>746</v>
      </c>
      <c r="F48" s="181"/>
      <c r="G48" s="182">
        <f t="shared" si="7"/>
        <v>0</v>
      </c>
      <c r="H48" s="181"/>
      <c r="I48" s="182">
        <f t="shared" si="8"/>
        <v>0</v>
      </c>
      <c r="J48" s="181"/>
      <c r="K48" s="182">
        <f t="shared" si="9"/>
        <v>0</v>
      </c>
      <c r="L48" s="182">
        <v>21</v>
      </c>
      <c r="M48" s="182">
        <f t="shared" si="10"/>
        <v>0</v>
      </c>
      <c r="N48" s="180">
        <v>0</v>
      </c>
      <c r="O48" s="180">
        <f t="shared" si="11"/>
        <v>0</v>
      </c>
      <c r="P48" s="180">
        <v>0</v>
      </c>
      <c r="Q48" s="180">
        <f t="shared" si="12"/>
        <v>0</v>
      </c>
      <c r="R48" s="182" t="s">
        <v>1148</v>
      </c>
      <c r="S48" s="182" t="s">
        <v>218</v>
      </c>
      <c r="T48" s="183" t="s">
        <v>219</v>
      </c>
      <c r="U48" s="158">
        <v>0</v>
      </c>
      <c r="V48" s="158">
        <f t="shared" si="13"/>
        <v>0</v>
      </c>
      <c r="W48" s="158"/>
      <c r="X48" s="158" t="s">
        <v>230</v>
      </c>
      <c r="Y48" s="158" t="s">
        <v>221</v>
      </c>
      <c r="Z48" s="148"/>
      <c r="AA48" s="148"/>
      <c r="AB48" s="148"/>
      <c r="AC48" s="148"/>
      <c r="AD48" s="148"/>
      <c r="AE48" s="148"/>
      <c r="AF48" s="148"/>
      <c r="AG48" s="148" t="s">
        <v>231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x14ac:dyDescent="0.2">
      <c r="A49" s="162" t="s">
        <v>212</v>
      </c>
      <c r="B49" s="163" t="s">
        <v>161</v>
      </c>
      <c r="C49" s="184" t="s">
        <v>162</v>
      </c>
      <c r="D49" s="164"/>
      <c r="E49" s="165"/>
      <c r="F49" s="166"/>
      <c r="G49" s="166">
        <f>SUMIF(AG50:AG71,"&lt;&gt;NOR",G50:G71)</f>
        <v>0</v>
      </c>
      <c r="H49" s="166"/>
      <c r="I49" s="166">
        <f>SUM(I50:I71)</f>
        <v>0</v>
      </c>
      <c r="J49" s="166"/>
      <c r="K49" s="166">
        <f>SUM(K50:K71)</f>
        <v>0</v>
      </c>
      <c r="L49" s="166"/>
      <c r="M49" s="166">
        <f>SUM(M50:M71)</f>
        <v>0</v>
      </c>
      <c r="N49" s="165"/>
      <c r="O49" s="165">
        <f>SUM(O50:O71)</f>
        <v>2.1900000000000004</v>
      </c>
      <c r="P49" s="165"/>
      <c r="Q49" s="165">
        <f>SUM(Q50:Q71)</f>
        <v>1.32</v>
      </c>
      <c r="R49" s="166"/>
      <c r="S49" s="166"/>
      <c r="T49" s="167"/>
      <c r="U49" s="161"/>
      <c r="V49" s="161">
        <f>SUM(V50:V71)</f>
        <v>70.150000000000006</v>
      </c>
      <c r="W49" s="161"/>
      <c r="X49" s="161"/>
      <c r="Y49" s="161"/>
      <c r="AG49" t="s">
        <v>213</v>
      </c>
    </row>
    <row r="50" spans="1:60" ht="45" outlineLevel="1" x14ac:dyDescent="0.2">
      <c r="A50" s="177">
        <v>32</v>
      </c>
      <c r="B50" s="178" t="s">
        <v>1202</v>
      </c>
      <c r="C50" s="187" t="s">
        <v>1203</v>
      </c>
      <c r="D50" s="179" t="s">
        <v>341</v>
      </c>
      <c r="E50" s="180">
        <v>1</v>
      </c>
      <c r="F50" s="181"/>
      <c r="G50" s="182">
        <f t="shared" ref="G50:G71" si="14">ROUND(E50*F50,2)</f>
        <v>0</v>
      </c>
      <c r="H50" s="181"/>
      <c r="I50" s="182">
        <f t="shared" ref="I50:I71" si="15">ROUND(E50*H50,2)</f>
        <v>0</v>
      </c>
      <c r="J50" s="181"/>
      <c r="K50" s="182">
        <f t="shared" ref="K50:K71" si="16">ROUND(E50*J50,2)</f>
        <v>0</v>
      </c>
      <c r="L50" s="182">
        <v>21</v>
      </c>
      <c r="M50" s="182">
        <f t="shared" ref="M50:M71" si="17">G50*(1+L50/100)</f>
        <v>0</v>
      </c>
      <c r="N50" s="180">
        <v>1.2959999999999999E-2</v>
      </c>
      <c r="O50" s="180">
        <f t="shared" ref="O50:O71" si="18">ROUND(E50*N50,2)</f>
        <v>0.01</v>
      </c>
      <c r="P50" s="180">
        <v>0</v>
      </c>
      <c r="Q50" s="180">
        <f t="shared" ref="Q50:Q71" si="19">ROUND(E50*P50,2)</f>
        <v>0</v>
      </c>
      <c r="R50" s="182" t="s">
        <v>1148</v>
      </c>
      <c r="S50" s="182" t="s">
        <v>218</v>
      </c>
      <c r="T50" s="183" t="s">
        <v>219</v>
      </c>
      <c r="U50" s="158">
        <v>0.85499999999999998</v>
      </c>
      <c r="V50" s="158">
        <f t="shared" ref="V50:V71" si="20">ROUND(E50*U50,2)</f>
        <v>0.86</v>
      </c>
      <c r="W50" s="158"/>
      <c r="X50" s="158" t="s">
        <v>230</v>
      </c>
      <c r="Y50" s="158" t="s">
        <v>221</v>
      </c>
      <c r="Z50" s="148"/>
      <c r="AA50" s="148"/>
      <c r="AB50" s="148"/>
      <c r="AC50" s="148"/>
      <c r="AD50" s="148"/>
      <c r="AE50" s="148"/>
      <c r="AF50" s="148"/>
      <c r="AG50" s="148" t="s">
        <v>231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ht="45" outlineLevel="1" x14ac:dyDescent="0.2">
      <c r="A51" s="177">
        <v>33</v>
      </c>
      <c r="B51" s="178" t="s">
        <v>1204</v>
      </c>
      <c r="C51" s="187" t="s">
        <v>1205</v>
      </c>
      <c r="D51" s="179" t="s">
        <v>341</v>
      </c>
      <c r="E51" s="180">
        <v>1</v>
      </c>
      <c r="F51" s="181"/>
      <c r="G51" s="182">
        <f t="shared" si="14"/>
        <v>0</v>
      </c>
      <c r="H51" s="181"/>
      <c r="I51" s="182">
        <f t="shared" si="15"/>
        <v>0</v>
      </c>
      <c r="J51" s="181"/>
      <c r="K51" s="182">
        <f t="shared" si="16"/>
        <v>0</v>
      </c>
      <c r="L51" s="182">
        <v>21</v>
      </c>
      <c r="M51" s="182">
        <f t="shared" si="17"/>
        <v>0</v>
      </c>
      <c r="N51" s="180">
        <v>1.2200000000000001E-2</v>
      </c>
      <c r="O51" s="180">
        <f t="shared" si="18"/>
        <v>0.01</v>
      </c>
      <c r="P51" s="180">
        <v>0</v>
      </c>
      <c r="Q51" s="180">
        <f t="shared" si="19"/>
        <v>0</v>
      </c>
      <c r="R51" s="182" t="s">
        <v>1148</v>
      </c>
      <c r="S51" s="182" t="s">
        <v>218</v>
      </c>
      <c r="T51" s="183" t="s">
        <v>219</v>
      </c>
      <c r="U51" s="158">
        <v>0.91300000000000003</v>
      </c>
      <c r="V51" s="158">
        <f t="shared" si="20"/>
        <v>0.91</v>
      </c>
      <c r="W51" s="158"/>
      <c r="X51" s="158" t="s">
        <v>230</v>
      </c>
      <c r="Y51" s="158" t="s">
        <v>221</v>
      </c>
      <c r="Z51" s="148"/>
      <c r="AA51" s="148"/>
      <c r="AB51" s="148"/>
      <c r="AC51" s="148"/>
      <c r="AD51" s="148"/>
      <c r="AE51" s="148"/>
      <c r="AF51" s="148"/>
      <c r="AG51" s="148" t="s">
        <v>231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ht="45" outlineLevel="1" x14ac:dyDescent="0.2">
      <c r="A52" s="177">
        <v>34</v>
      </c>
      <c r="B52" s="178" t="s">
        <v>1206</v>
      </c>
      <c r="C52" s="187" t="s">
        <v>1207</v>
      </c>
      <c r="D52" s="179" t="s">
        <v>341</v>
      </c>
      <c r="E52" s="180">
        <v>4</v>
      </c>
      <c r="F52" s="181"/>
      <c r="G52" s="182">
        <f t="shared" si="14"/>
        <v>0</v>
      </c>
      <c r="H52" s="181"/>
      <c r="I52" s="182">
        <f t="shared" si="15"/>
        <v>0</v>
      </c>
      <c r="J52" s="181"/>
      <c r="K52" s="182">
        <f t="shared" si="16"/>
        <v>0</v>
      </c>
      <c r="L52" s="182">
        <v>21</v>
      </c>
      <c r="M52" s="182">
        <f t="shared" si="17"/>
        <v>0</v>
      </c>
      <c r="N52" s="180">
        <v>1.83E-2</v>
      </c>
      <c r="O52" s="180">
        <f t="shared" si="18"/>
        <v>7.0000000000000007E-2</v>
      </c>
      <c r="P52" s="180">
        <v>0</v>
      </c>
      <c r="Q52" s="180">
        <f t="shared" si="19"/>
        <v>0</v>
      </c>
      <c r="R52" s="182" t="s">
        <v>1148</v>
      </c>
      <c r="S52" s="182" t="s">
        <v>218</v>
      </c>
      <c r="T52" s="183" t="s">
        <v>219</v>
      </c>
      <c r="U52" s="158">
        <v>0.92900000000000005</v>
      </c>
      <c r="V52" s="158">
        <f t="shared" si="20"/>
        <v>3.72</v>
      </c>
      <c r="W52" s="158"/>
      <c r="X52" s="158" t="s">
        <v>230</v>
      </c>
      <c r="Y52" s="158" t="s">
        <v>221</v>
      </c>
      <c r="Z52" s="148"/>
      <c r="AA52" s="148"/>
      <c r="AB52" s="148"/>
      <c r="AC52" s="148"/>
      <c r="AD52" s="148"/>
      <c r="AE52" s="148"/>
      <c r="AF52" s="148"/>
      <c r="AG52" s="148" t="s">
        <v>231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ht="45" outlineLevel="1" x14ac:dyDescent="0.2">
      <c r="A53" s="177">
        <v>35</v>
      </c>
      <c r="B53" s="178" t="s">
        <v>1208</v>
      </c>
      <c r="C53" s="187" t="s">
        <v>1209</v>
      </c>
      <c r="D53" s="179" t="s">
        <v>341</v>
      </c>
      <c r="E53" s="180">
        <v>1</v>
      </c>
      <c r="F53" s="181"/>
      <c r="G53" s="182">
        <f t="shared" si="14"/>
        <v>0</v>
      </c>
      <c r="H53" s="181"/>
      <c r="I53" s="182">
        <f t="shared" si="15"/>
        <v>0</v>
      </c>
      <c r="J53" s="181"/>
      <c r="K53" s="182">
        <f t="shared" si="16"/>
        <v>0</v>
      </c>
      <c r="L53" s="182">
        <v>21</v>
      </c>
      <c r="M53" s="182">
        <f t="shared" si="17"/>
        <v>0</v>
      </c>
      <c r="N53" s="180">
        <v>3.0499999999999999E-2</v>
      </c>
      <c r="O53" s="180">
        <f t="shared" si="18"/>
        <v>0.03</v>
      </c>
      <c r="P53" s="180">
        <v>0</v>
      </c>
      <c r="Q53" s="180">
        <f t="shared" si="19"/>
        <v>0</v>
      </c>
      <c r="R53" s="182" t="s">
        <v>1148</v>
      </c>
      <c r="S53" s="182" t="s">
        <v>218</v>
      </c>
      <c r="T53" s="183" t="s">
        <v>219</v>
      </c>
      <c r="U53" s="158">
        <v>0.95299999999999996</v>
      </c>
      <c r="V53" s="158">
        <f t="shared" si="20"/>
        <v>0.95</v>
      </c>
      <c r="W53" s="158"/>
      <c r="X53" s="158" t="s">
        <v>230</v>
      </c>
      <c r="Y53" s="158" t="s">
        <v>221</v>
      </c>
      <c r="Z53" s="148"/>
      <c r="AA53" s="148"/>
      <c r="AB53" s="148"/>
      <c r="AC53" s="148"/>
      <c r="AD53" s="148"/>
      <c r="AE53" s="148"/>
      <c r="AF53" s="148"/>
      <c r="AG53" s="148" t="s">
        <v>231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ht="45" outlineLevel="1" x14ac:dyDescent="0.2">
      <c r="A54" s="177">
        <v>36</v>
      </c>
      <c r="B54" s="178" t="s">
        <v>1210</v>
      </c>
      <c r="C54" s="187" t="s">
        <v>1211</v>
      </c>
      <c r="D54" s="179" t="s">
        <v>341</v>
      </c>
      <c r="E54" s="180">
        <v>5</v>
      </c>
      <c r="F54" s="181"/>
      <c r="G54" s="182">
        <f t="shared" si="14"/>
        <v>0</v>
      </c>
      <c r="H54" s="181"/>
      <c r="I54" s="182">
        <f t="shared" si="15"/>
        <v>0</v>
      </c>
      <c r="J54" s="181"/>
      <c r="K54" s="182">
        <f t="shared" si="16"/>
        <v>0</v>
      </c>
      <c r="L54" s="182">
        <v>21</v>
      </c>
      <c r="M54" s="182">
        <f t="shared" si="17"/>
        <v>0</v>
      </c>
      <c r="N54" s="180">
        <v>3.6600000000000001E-2</v>
      </c>
      <c r="O54" s="180">
        <f t="shared" si="18"/>
        <v>0.18</v>
      </c>
      <c r="P54" s="180">
        <v>0</v>
      </c>
      <c r="Q54" s="180">
        <f t="shared" si="19"/>
        <v>0</v>
      </c>
      <c r="R54" s="182" t="s">
        <v>1148</v>
      </c>
      <c r="S54" s="182" t="s">
        <v>218</v>
      </c>
      <c r="T54" s="183" t="s">
        <v>219</v>
      </c>
      <c r="U54" s="158">
        <v>1</v>
      </c>
      <c r="V54" s="158">
        <f t="shared" si="20"/>
        <v>5</v>
      </c>
      <c r="W54" s="158"/>
      <c r="X54" s="158" t="s">
        <v>230</v>
      </c>
      <c r="Y54" s="158" t="s">
        <v>221</v>
      </c>
      <c r="Z54" s="148"/>
      <c r="AA54" s="148"/>
      <c r="AB54" s="148"/>
      <c r="AC54" s="148"/>
      <c r="AD54" s="148"/>
      <c r="AE54" s="148"/>
      <c r="AF54" s="148"/>
      <c r="AG54" s="148" t="s">
        <v>231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ht="45" outlineLevel="1" x14ac:dyDescent="0.2">
      <c r="A55" s="177">
        <v>37</v>
      </c>
      <c r="B55" s="178" t="s">
        <v>1212</v>
      </c>
      <c r="C55" s="187" t="s">
        <v>1213</v>
      </c>
      <c r="D55" s="179" t="s">
        <v>341</v>
      </c>
      <c r="E55" s="180">
        <v>2</v>
      </c>
      <c r="F55" s="181"/>
      <c r="G55" s="182">
        <f t="shared" si="14"/>
        <v>0</v>
      </c>
      <c r="H55" s="181"/>
      <c r="I55" s="182">
        <f t="shared" si="15"/>
        <v>0</v>
      </c>
      <c r="J55" s="181"/>
      <c r="K55" s="182">
        <f t="shared" si="16"/>
        <v>0</v>
      </c>
      <c r="L55" s="182">
        <v>21</v>
      </c>
      <c r="M55" s="182">
        <f t="shared" si="17"/>
        <v>0</v>
      </c>
      <c r="N55" s="180">
        <v>4.2700000000000002E-2</v>
      </c>
      <c r="O55" s="180">
        <f t="shared" si="18"/>
        <v>0.09</v>
      </c>
      <c r="P55" s="180">
        <v>0</v>
      </c>
      <c r="Q55" s="180">
        <f t="shared" si="19"/>
        <v>0</v>
      </c>
      <c r="R55" s="182" t="s">
        <v>1148</v>
      </c>
      <c r="S55" s="182" t="s">
        <v>218</v>
      </c>
      <c r="T55" s="183" t="s">
        <v>219</v>
      </c>
      <c r="U55" s="158">
        <v>1.008</v>
      </c>
      <c r="V55" s="158">
        <f t="shared" si="20"/>
        <v>2.02</v>
      </c>
      <c r="W55" s="158"/>
      <c r="X55" s="158" t="s">
        <v>230</v>
      </c>
      <c r="Y55" s="158" t="s">
        <v>221</v>
      </c>
      <c r="Z55" s="148"/>
      <c r="AA55" s="148"/>
      <c r="AB55" s="148"/>
      <c r="AC55" s="148"/>
      <c r="AD55" s="148"/>
      <c r="AE55" s="148"/>
      <c r="AF55" s="148"/>
      <c r="AG55" s="148" t="s">
        <v>231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ht="45" outlineLevel="1" x14ac:dyDescent="0.2">
      <c r="A56" s="177">
        <v>38</v>
      </c>
      <c r="B56" s="178" t="s">
        <v>1214</v>
      </c>
      <c r="C56" s="187" t="s">
        <v>1215</v>
      </c>
      <c r="D56" s="179" t="s">
        <v>341</v>
      </c>
      <c r="E56" s="180">
        <v>12</v>
      </c>
      <c r="F56" s="181"/>
      <c r="G56" s="182">
        <f t="shared" si="14"/>
        <v>0</v>
      </c>
      <c r="H56" s="181"/>
      <c r="I56" s="182">
        <f t="shared" si="15"/>
        <v>0</v>
      </c>
      <c r="J56" s="181"/>
      <c r="K56" s="182">
        <f t="shared" si="16"/>
        <v>0</v>
      </c>
      <c r="L56" s="182">
        <v>21</v>
      </c>
      <c r="M56" s="182">
        <f t="shared" si="17"/>
        <v>0</v>
      </c>
      <c r="N56" s="180">
        <v>4.8800000000000003E-2</v>
      </c>
      <c r="O56" s="180">
        <f t="shared" si="18"/>
        <v>0.59</v>
      </c>
      <c r="P56" s="180">
        <v>0</v>
      </c>
      <c r="Q56" s="180">
        <f t="shared" si="19"/>
        <v>0</v>
      </c>
      <c r="R56" s="182" t="s">
        <v>1148</v>
      </c>
      <c r="S56" s="182" t="s">
        <v>218</v>
      </c>
      <c r="T56" s="183" t="s">
        <v>219</v>
      </c>
      <c r="U56" s="158">
        <v>1.127</v>
      </c>
      <c r="V56" s="158">
        <f t="shared" si="20"/>
        <v>13.52</v>
      </c>
      <c r="W56" s="158"/>
      <c r="X56" s="158" t="s">
        <v>230</v>
      </c>
      <c r="Y56" s="158" t="s">
        <v>221</v>
      </c>
      <c r="Z56" s="148"/>
      <c r="AA56" s="148"/>
      <c r="AB56" s="148"/>
      <c r="AC56" s="148"/>
      <c r="AD56" s="148"/>
      <c r="AE56" s="148"/>
      <c r="AF56" s="148"/>
      <c r="AG56" s="148" t="s">
        <v>231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ht="45" outlineLevel="1" x14ac:dyDescent="0.2">
      <c r="A57" s="177">
        <v>39</v>
      </c>
      <c r="B57" s="178" t="s">
        <v>1216</v>
      </c>
      <c r="C57" s="187" t="s">
        <v>1217</v>
      </c>
      <c r="D57" s="179" t="s">
        <v>341</v>
      </c>
      <c r="E57" s="180">
        <v>8</v>
      </c>
      <c r="F57" s="181"/>
      <c r="G57" s="182">
        <f t="shared" si="14"/>
        <v>0</v>
      </c>
      <c r="H57" s="181"/>
      <c r="I57" s="182">
        <f t="shared" si="15"/>
        <v>0</v>
      </c>
      <c r="J57" s="181"/>
      <c r="K57" s="182">
        <f t="shared" si="16"/>
        <v>0</v>
      </c>
      <c r="L57" s="182">
        <v>21</v>
      </c>
      <c r="M57" s="182">
        <f t="shared" si="17"/>
        <v>0</v>
      </c>
      <c r="N57" s="180">
        <v>5.4899999999999997E-2</v>
      </c>
      <c r="O57" s="180">
        <f t="shared" si="18"/>
        <v>0.44</v>
      </c>
      <c r="P57" s="180">
        <v>0</v>
      </c>
      <c r="Q57" s="180">
        <f t="shared" si="19"/>
        <v>0</v>
      </c>
      <c r="R57" s="182" t="s">
        <v>1148</v>
      </c>
      <c r="S57" s="182" t="s">
        <v>218</v>
      </c>
      <c r="T57" s="183" t="s">
        <v>219</v>
      </c>
      <c r="U57" s="158">
        <v>1.1835</v>
      </c>
      <c r="V57" s="158">
        <f t="shared" si="20"/>
        <v>9.4700000000000006</v>
      </c>
      <c r="W57" s="158"/>
      <c r="X57" s="158" t="s">
        <v>230</v>
      </c>
      <c r="Y57" s="158" t="s">
        <v>221</v>
      </c>
      <c r="Z57" s="148"/>
      <c r="AA57" s="148"/>
      <c r="AB57" s="148"/>
      <c r="AC57" s="148"/>
      <c r="AD57" s="148"/>
      <c r="AE57" s="148"/>
      <c r="AF57" s="148"/>
      <c r="AG57" s="148" t="s">
        <v>231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ht="45" outlineLevel="1" x14ac:dyDescent="0.2">
      <c r="A58" s="177">
        <v>40</v>
      </c>
      <c r="B58" s="178" t="s">
        <v>1218</v>
      </c>
      <c r="C58" s="187" t="s">
        <v>1219</v>
      </c>
      <c r="D58" s="179" t="s">
        <v>341</v>
      </c>
      <c r="E58" s="180">
        <v>1</v>
      </c>
      <c r="F58" s="181"/>
      <c r="G58" s="182">
        <f t="shared" si="14"/>
        <v>0</v>
      </c>
      <c r="H58" s="181"/>
      <c r="I58" s="182">
        <f t="shared" si="15"/>
        <v>0</v>
      </c>
      <c r="J58" s="181"/>
      <c r="K58" s="182">
        <f t="shared" si="16"/>
        <v>0</v>
      </c>
      <c r="L58" s="182">
        <v>21</v>
      </c>
      <c r="M58" s="182">
        <f t="shared" si="17"/>
        <v>0</v>
      </c>
      <c r="N58" s="180">
        <v>7.0150000000000004E-2</v>
      </c>
      <c r="O58" s="180">
        <f t="shared" si="18"/>
        <v>7.0000000000000007E-2</v>
      </c>
      <c r="P58" s="180">
        <v>0</v>
      </c>
      <c r="Q58" s="180">
        <f t="shared" si="19"/>
        <v>0</v>
      </c>
      <c r="R58" s="182" t="s">
        <v>1148</v>
      </c>
      <c r="S58" s="182" t="s">
        <v>218</v>
      </c>
      <c r="T58" s="183" t="s">
        <v>219</v>
      </c>
      <c r="U58" s="158">
        <v>1.3245</v>
      </c>
      <c r="V58" s="158">
        <f t="shared" si="20"/>
        <v>1.32</v>
      </c>
      <c r="W58" s="158"/>
      <c r="X58" s="158" t="s">
        <v>230</v>
      </c>
      <c r="Y58" s="158" t="s">
        <v>221</v>
      </c>
      <c r="Z58" s="148"/>
      <c r="AA58" s="148"/>
      <c r="AB58" s="148"/>
      <c r="AC58" s="148"/>
      <c r="AD58" s="148"/>
      <c r="AE58" s="148"/>
      <c r="AF58" s="148"/>
      <c r="AG58" s="148" t="s">
        <v>231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ht="45" outlineLevel="1" x14ac:dyDescent="0.2">
      <c r="A59" s="177">
        <v>41</v>
      </c>
      <c r="B59" s="178" t="s">
        <v>1220</v>
      </c>
      <c r="C59" s="187" t="s">
        <v>1221</v>
      </c>
      <c r="D59" s="179" t="s">
        <v>341</v>
      </c>
      <c r="E59" s="180">
        <v>1</v>
      </c>
      <c r="F59" s="181"/>
      <c r="G59" s="182">
        <f t="shared" si="14"/>
        <v>0</v>
      </c>
      <c r="H59" s="181"/>
      <c r="I59" s="182">
        <f t="shared" si="15"/>
        <v>0</v>
      </c>
      <c r="J59" s="181"/>
      <c r="K59" s="182">
        <f t="shared" si="16"/>
        <v>0</v>
      </c>
      <c r="L59" s="182">
        <v>21</v>
      </c>
      <c r="M59" s="182">
        <f t="shared" si="17"/>
        <v>0</v>
      </c>
      <c r="N59" s="180">
        <v>4.2299999999999997E-2</v>
      </c>
      <c r="O59" s="180">
        <f t="shared" si="18"/>
        <v>0.04</v>
      </c>
      <c r="P59" s="180">
        <v>0</v>
      </c>
      <c r="Q59" s="180">
        <f t="shared" si="19"/>
        <v>0</v>
      </c>
      <c r="R59" s="182" t="s">
        <v>1148</v>
      </c>
      <c r="S59" s="182" t="s">
        <v>218</v>
      </c>
      <c r="T59" s="183" t="s">
        <v>219</v>
      </c>
      <c r="U59" s="158">
        <v>0.97499999999999998</v>
      </c>
      <c r="V59" s="158">
        <f t="shared" si="20"/>
        <v>0.98</v>
      </c>
      <c r="W59" s="158"/>
      <c r="X59" s="158" t="s">
        <v>230</v>
      </c>
      <c r="Y59" s="158" t="s">
        <v>221</v>
      </c>
      <c r="Z59" s="148"/>
      <c r="AA59" s="148"/>
      <c r="AB59" s="148"/>
      <c r="AC59" s="148"/>
      <c r="AD59" s="148"/>
      <c r="AE59" s="148"/>
      <c r="AF59" s="148"/>
      <c r="AG59" s="148" t="s">
        <v>231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ht="45" outlineLevel="1" x14ac:dyDescent="0.2">
      <c r="A60" s="177">
        <v>42</v>
      </c>
      <c r="B60" s="178" t="s">
        <v>1222</v>
      </c>
      <c r="C60" s="187" t="s">
        <v>1223</v>
      </c>
      <c r="D60" s="179" t="s">
        <v>341</v>
      </c>
      <c r="E60" s="180">
        <v>1</v>
      </c>
      <c r="F60" s="181"/>
      <c r="G60" s="182">
        <f t="shared" si="14"/>
        <v>0</v>
      </c>
      <c r="H60" s="181"/>
      <c r="I60" s="182">
        <f t="shared" si="15"/>
        <v>0</v>
      </c>
      <c r="J60" s="181"/>
      <c r="K60" s="182">
        <f t="shared" si="16"/>
        <v>0</v>
      </c>
      <c r="L60" s="182">
        <v>21</v>
      </c>
      <c r="M60" s="182">
        <f t="shared" si="17"/>
        <v>0</v>
      </c>
      <c r="N60" s="180">
        <v>2.1780000000000001E-2</v>
      </c>
      <c r="O60" s="180">
        <f t="shared" si="18"/>
        <v>0.02</v>
      </c>
      <c r="P60" s="180">
        <v>0</v>
      </c>
      <c r="Q60" s="180">
        <f t="shared" si="19"/>
        <v>0</v>
      </c>
      <c r="R60" s="182" t="s">
        <v>1148</v>
      </c>
      <c r="S60" s="182" t="s">
        <v>218</v>
      </c>
      <c r="T60" s="183" t="s">
        <v>219</v>
      </c>
      <c r="U60" s="158">
        <v>0.92900000000000005</v>
      </c>
      <c r="V60" s="158">
        <f t="shared" si="20"/>
        <v>0.93</v>
      </c>
      <c r="W60" s="158"/>
      <c r="X60" s="158" t="s">
        <v>230</v>
      </c>
      <c r="Y60" s="158" t="s">
        <v>221</v>
      </c>
      <c r="Z60" s="148"/>
      <c r="AA60" s="148"/>
      <c r="AB60" s="148"/>
      <c r="AC60" s="148"/>
      <c r="AD60" s="148"/>
      <c r="AE60" s="148"/>
      <c r="AF60" s="148"/>
      <c r="AG60" s="148" t="s">
        <v>231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ht="45" outlineLevel="1" x14ac:dyDescent="0.2">
      <c r="A61" s="177">
        <v>43</v>
      </c>
      <c r="B61" s="178" t="s">
        <v>1224</v>
      </c>
      <c r="C61" s="187" t="s">
        <v>1225</v>
      </c>
      <c r="D61" s="179" t="s">
        <v>341</v>
      </c>
      <c r="E61" s="180">
        <v>1</v>
      </c>
      <c r="F61" s="181"/>
      <c r="G61" s="182">
        <f t="shared" si="14"/>
        <v>0</v>
      </c>
      <c r="H61" s="181"/>
      <c r="I61" s="182">
        <f t="shared" si="15"/>
        <v>0</v>
      </c>
      <c r="J61" s="181"/>
      <c r="K61" s="182">
        <f t="shared" si="16"/>
        <v>0</v>
      </c>
      <c r="L61" s="182">
        <v>21</v>
      </c>
      <c r="M61" s="182">
        <f t="shared" si="17"/>
        <v>0</v>
      </c>
      <c r="N61" s="180">
        <v>2.904E-2</v>
      </c>
      <c r="O61" s="180">
        <f t="shared" si="18"/>
        <v>0.03</v>
      </c>
      <c r="P61" s="180">
        <v>0</v>
      </c>
      <c r="Q61" s="180">
        <f t="shared" si="19"/>
        <v>0</v>
      </c>
      <c r="R61" s="182" t="s">
        <v>1148</v>
      </c>
      <c r="S61" s="182" t="s">
        <v>218</v>
      </c>
      <c r="T61" s="183" t="s">
        <v>219</v>
      </c>
      <c r="U61" s="158">
        <v>0.94499999999999995</v>
      </c>
      <c r="V61" s="158">
        <f t="shared" si="20"/>
        <v>0.95</v>
      </c>
      <c r="W61" s="158"/>
      <c r="X61" s="158" t="s">
        <v>230</v>
      </c>
      <c r="Y61" s="158" t="s">
        <v>221</v>
      </c>
      <c r="Z61" s="148"/>
      <c r="AA61" s="148"/>
      <c r="AB61" s="148"/>
      <c r="AC61" s="148"/>
      <c r="AD61" s="148"/>
      <c r="AE61" s="148"/>
      <c r="AF61" s="148"/>
      <c r="AG61" s="148" t="s">
        <v>231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ht="45" outlineLevel="1" x14ac:dyDescent="0.2">
      <c r="A62" s="177">
        <v>44</v>
      </c>
      <c r="B62" s="178" t="s">
        <v>1226</v>
      </c>
      <c r="C62" s="187" t="s">
        <v>1227</v>
      </c>
      <c r="D62" s="179" t="s">
        <v>341</v>
      </c>
      <c r="E62" s="180">
        <v>1</v>
      </c>
      <c r="F62" s="181"/>
      <c r="G62" s="182">
        <f t="shared" si="14"/>
        <v>0</v>
      </c>
      <c r="H62" s="181"/>
      <c r="I62" s="182">
        <f t="shared" si="15"/>
        <v>0</v>
      </c>
      <c r="J62" s="181"/>
      <c r="K62" s="182">
        <f t="shared" si="16"/>
        <v>0</v>
      </c>
      <c r="L62" s="182">
        <v>21</v>
      </c>
      <c r="M62" s="182">
        <f t="shared" si="17"/>
        <v>0</v>
      </c>
      <c r="N62" s="180">
        <v>4.3560000000000001E-2</v>
      </c>
      <c r="O62" s="180">
        <f t="shared" si="18"/>
        <v>0.04</v>
      </c>
      <c r="P62" s="180">
        <v>0</v>
      </c>
      <c r="Q62" s="180">
        <f t="shared" si="19"/>
        <v>0</v>
      </c>
      <c r="R62" s="182" t="s">
        <v>1148</v>
      </c>
      <c r="S62" s="182" t="s">
        <v>218</v>
      </c>
      <c r="T62" s="183" t="s">
        <v>219</v>
      </c>
      <c r="U62" s="158">
        <v>1</v>
      </c>
      <c r="V62" s="158">
        <f t="shared" si="20"/>
        <v>1</v>
      </c>
      <c r="W62" s="158"/>
      <c r="X62" s="158" t="s">
        <v>230</v>
      </c>
      <c r="Y62" s="158" t="s">
        <v>221</v>
      </c>
      <c r="Z62" s="148"/>
      <c r="AA62" s="148"/>
      <c r="AB62" s="148"/>
      <c r="AC62" s="148"/>
      <c r="AD62" s="148"/>
      <c r="AE62" s="148"/>
      <c r="AF62" s="148"/>
      <c r="AG62" s="148" t="s">
        <v>231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ht="45" outlineLevel="1" x14ac:dyDescent="0.2">
      <c r="A63" s="177">
        <v>45</v>
      </c>
      <c r="B63" s="178" t="s">
        <v>1228</v>
      </c>
      <c r="C63" s="187" t="s">
        <v>1229</v>
      </c>
      <c r="D63" s="179" t="s">
        <v>341</v>
      </c>
      <c r="E63" s="180">
        <v>1</v>
      </c>
      <c r="F63" s="181"/>
      <c r="G63" s="182">
        <f t="shared" si="14"/>
        <v>0</v>
      </c>
      <c r="H63" s="181"/>
      <c r="I63" s="182">
        <f t="shared" si="15"/>
        <v>0</v>
      </c>
      <c r="J63" s="181"/>
      <c r="K63" s="182">
        <f t="shared" si="16"/>
        <v>0</v>
      </c>
      <c r="L63" s="182">
        <v>21</v>
      </c>
      <c r="M63" s="182">
        <f t="shared" si="17"/>
        <v>0</v>
      </c>
      <c r="N63" s="180">
        <v>5.0819999999999997E-2</v>
      </c>
      <c r="O63" s="180">
        <f t="shared" si="18"/>
        <v>0.05</v>
      </c>
      <c r="P63" s="180">
        <v>0</v>
      </c>
      <c r="Q63" s="180">
        <f t="shared" si="19"/>
        <v>0</v>
      </c>
      <c r="R63" s="182" t="s">
        <v>1148</v>
      </c>
      <c r="S63" s="182" t="s">
        <v>218</v>
      </c>
      <c r="T63" s="183" t="s">
        <v>219</v>
      </c>
      <c r="U63" s="158">
        <v>1.008</v>
      </c>
      <c r="V63" s="158">
        <f t="shared" si="20"/>
        <v>1.01</v>
      </c>
      <c r="W63" s="158"/>
      <c r="X63" s="158" t="s">
        <v>230</v>
      </c>
      <c r="Y63" s="158" t="s">
        <v>221</v>
      </c>
      <c r="Z63" s="148"/>
      <c r="AA63" s="148"/>
      <c r="AB63" s="148"/>
      <c r="AC63" s="148"/>
      <c r="AD63" s="148"/>
      <c r="AE63" s="148"/>
      <c r="AF63" s="148"/>
      <c r="AG63" s="148" t="s">
        <v>231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ht="45" outlineLevel="1" x14ac:dyDescent="0.2">
      <c r="A64" s="177">
        <v>46</v>
      </c>
      <c r="B64" s="178" t="s">
        <v>1230</v>
      </c>
      <c r="C64" s="187" t="s">
        <v>1231</v>
      </c>
      <c r="D64" s="179" t="s">
        <v>341</v>
      </c>
      <c r="E64" s="180">
        <v>1</v>
      </c>
      <c r="F64" s="181"/>
      <c r="G64" s="182">
        <f t="shared" si="14"/>
        <v>0</v>
      </c>
      <c r="H64" s="181"/>
      <c r="I64" s="182">
        <f t="shared" si="15"/>
        <v>0</v>
      </c>
      <c r="J64" s="181"/>
      <c r="K64" s="182">
        <f t="shared" si="16"/>
        <v>0</v>
      </c>
      <c r="L64" s="182">
        <v>21</v>
      </c>
      <c r="M64" s="182">
        <f t="shared" si="17"/>
        <v>0</v>
      </c>
      <c r="N64" s="180">
        <v>2.8150000000000001E-2</v>
      </c>
      <c r="O64" s="180">
        <f t="shared" si="18"/>
        <v>0.03</v>
      </c>
      <c r="P64" s="180">
        <v>0</v>
      </c>
      <c r="Q64" s="180">
        <f t="shared" si="19"/>
        <v>0</v>
      </c>
      <c r="R64" s="182" t="s">
        <v>1148</v>
      </c>
      <c r="S64" s="182" t="s">
        <v>218</v>
      </c>
      <c r="T64" s="183" t="s">
        <v>219</v>
      </c>
      <c r="U64" s="158">
        <v>0.92800000000000005</v>
      </c>
      <c r="V64" s="158">
        <f t="shared" si="20"/>
        <v>0.93</v>
      </c>
      <c r="W64" s="158"/>
      <c r="X64" s="158" t="s">
        <v>230</v>
      </c>
      <c r="Y64" s="158" t="s">
        <v>221</v>
      </c>
      <c r="Z64" s="148"/>
      <c r="AA64" s="148"/>
      <c r="AB64" s="148"/>
      <c r="AC64" s="148"/>
      <c r="AD64" s="148"/>
      <c r="AE64" s="148"/>
      <c r="AF64" s="148"/>
      <c r="AG64" s="148" t="s">
        <v>231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ht="45" outlineLevel="1" x14ac:dyDescent="0.2">
      <c r="A65" s="177">
        <v>47</v>
      </c>
      <c r="B65" s="178" t="s">
        <v>1232</v>
      </c>
      <c r="C65" s="187" t="s">
        <v>1233</v>
      </c>
      <c r="D65" s="179" t="s">
        <v>341</v>
      </c>
      <c r="E65" s="180">
        <v>1</v>
      </c>
      <c r="F65" s="181"/>
      <c r="G65" s="182">
        <f t="shared" si="14"/>
        <v>0</v>
      </c>
      <c r="H65" s="181"/>
      <c r="I65" s="182">
        <f t="shared" si="15"/>
        <v>0</v>
      </c>
      <c r="J65" s="181"/>
      <c r="K65" s="182">
        <f t="shared" si="16"/>
        <v>0</v>
      </c>
      <c r="L65" s="182">
        <v>21</v>
      </c>
      <c r="M65" s="182">
        <f t="shared" si="17"/>
        <v>0</v>
      </c>
      <c r="N65" s="180">
        <v>5.6300000000000003E-2</v>
      </c>
      <c r="O65" s="180">
        <f t="shared" si="18"/>
        <v>0.06</v>
      </c>
      <c r="P65" s="180">
        <v>0</v>
      </c>
      <c r="Q65" s="180">
        <f t="shared" si="19"/>
        <v>0</v>
      </c>
      <c r="R65" s="182" t="s">
        <v>1148</v>
      </c>
      <c r="S65" s="182" t="s">
        <v>218</v>
      </c>
      <c r="T65" s="183" t="s">
        <v>219</v>
      </c>
      <c r="U65" s="158">
        <v>0.99199999999999999</v>
      </c>
      <c r="V65" s="158">
        <f t="shared" si="20"/>
        <v>0.99</v>
      </c>
      <c r="W65" s="158"/>
      <c r="X65" s="158" t="s">
        <v>230</v>
      </c>
      <c r="Y65" s="158" t="s">
        <v>221</v>
      </c>
      <c r="Z65" s="148"/>
      <c r="AA65" s="148"/>
      <c r="AB65" s="148"/>
      <c r="AC65" s="148"/>
      <c r="AD65" s="148"/>
      <c r="AE65" s="148"/>
      <c r="AF65" s="148"/>
      <c r="AG65" s="148" t="s">
        <v>231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ht="45" outlineLevel="1" x14ac:dyDescent="0.2">
      <c r="A66" s="177">
        <v>48</v>
      </c>
      <c r="B66" s="178" t="s">
        <v>1234</v>
      </c>
      <c r="C66" s="187" t="s">
        <v>1235</v>
      </c>
      <c r="D66" s="179" t="s">
        <v>341</v>
      </c>
      <c r="E66" s="180">
        <v>1</v>
      </c>
      <c r="F66" s="181"/>
      <c r="G66" s="182">
        <f t="shared" si="14"/>
        <v>0</v>
      </c>
      <c r="H66" s="181"/>
      <c r="I66" s="182">
        <f t="shared" si="15"/>
        <v>0</v>
      </c>
      <c r="J66" s="181"/>
      <c r="K66" s="182">
        <f t="shared" si="16"/>
        <v>0</v>
      </c>
      <c r="L66" s="182">
        <v>21</v>
      </c>
      <c r="M66" s="182">
        <f t="shared" si="17"/>
        <v>0</v>
      </c>
      <c r="N66" s="180">
        <v>3.85E-2</v>
      </c>
      <c r="O66" s="180">
        <f t="shared" si="18"/>
        <v>0.04</v>
      </c>
      <c r="P66" s="180">
        <v>0</v>
      </c>
      <c r="Q66" s="180">
        <f t="shared" si="19"/>
        <v>0</v>
      </c>
      <c r="R66" s="182" t="s">
        <v>1148</v>
      </c>
      <c r="S66" s="182" t="s">
        <v>218</v>
      </c>
      <c r="T66" s="183" t="s">
        <v>219</v>
      </c>
      <c r="U66" s="158">
        <v>1.0129999999999999</v>
      </c>
      <c r="V66" s="158">
        <f t="shared" si="20"/>
        <v>1.01</v>
      </c>
      <c r="W66" s="158"/>
      <c r="X66" s="158" t="s">
        <v>230</v>
      </c>
      <c r="Y66" s="158" t="s">
        <v>221</v>
      </c>
      <c r="Z66" s="148"/>
      <c r="AA66" s="148"/>
      <c r="AB66" s="148"/>
      <c r="AC66" s="148"/>
      <c r="AD66" s="148"/>
      <c r="AE66" s="148"/>
      <c r="AF66" s="148"/>
      <c r="AG66" s="148" t="s">
        <v>231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ht="45" outlineLevel="1" x14ac:dyDescent="0.2">
      <c r="A67" s="177">
        <v>49</v>
      </c>
      <c r="B67" s="178" t="s">
        <v>1236</v>
      </c>
      <c r="C67" s="187" t="s">
        <v>1237</v>
      </c>
      <c r="D67" s="179" t="s">
        <v>341</v>
      </c>
      <c r="E67" s="180">
        <v>1</v>
      </c>
      <c r="F67" s="181"/>
      <c r="G67" s="182">
        <f t="shared" si="14"/>
        <v>0</v>
      </c>
      <c r="H67" s="181"/>
      <c r="I67" s="182">
        <f t="shared" si="15"/>
        <v>0</v>
      </c>
      <c r="J67" s="181"/>
      <c r="K67" s="182">
        <f t="shared" si="16"/>
        <v>0</v>
      </c>
      <c r="L67" s="182">
        <v>21</v>
      </c>
      <c r="M67" s="182">
        <f t="shared" si="17"/>
        <v>0</v>
      </c>
      <c r="N67" s="180">
        <v>3.85E-2</v>
      </c>
      <c r="O67" s="180">
        <f t="shared" si="18"/>
        <v>0.04</v>
      </c>
      <c r="P67" s="180">
        <v>0</v>
      </c>
      <c r="Q67" s="180">
        <f t="shared" si="19"/>
        <v>0</v>
      </c>
      <c r="R67" s="182" t="s">
        <v>1148</v>
      </c>
      <c r="S67" s="182" t="s">
        <v>218</v>
      </c>
      <c r="T67" s="183" t="s">
        <v>219</v>
      </c>
      <c r="U67" s="158">
        <v>1.0369999999999999</v>
      </c>
      <c r="V67" s="158">
        <f t="shared" si="20"/>
        <v>1.04</v>
      </c>
      <c r="W67" s="158"/>
      <c r="X67" s="158" t="s">
        <v>230</v>
      </c>
      <c r="Y67" s="158" t="s">
        <v>221</v>
      </c>
      <c r="Z67" s="148"/>
      <c r="AA67" s="148"/>
      <c r="AB67" s="148"/>
      <c r="AC67" s="148"/>
      <c r="AD67" s="148"/>
      <c r="AE67" s="148"/>
      <c r="AF67" s="148"/>
      <c r="AG67" s="148" t="s">
        <v>231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ht="45" outlineLevel="1" x14ac:dyDescent="0.2">
      <c r="A68" s="177">
        <v>50</v>
      </c>
      <c r="B68" s="178" t="s">
        <v>1238</v>
      </c>
      <c r="C68" s="187" t="s">
        <v>1239</v>
      </c>
      <c r="D68" s="179" t="s">
        <v>341</v>
      </c>
      <c r="E68" s="180">
        <v>1</v>
      </c>
      <c r="F68" s="181"/>
      <c r="G68" s="182">
        <f t="shared" si="14"/>
        <v>0</v>
      </c>
      <c r="H68" s="181"/>
      <c r="I68" s="182">
        <f t="shared" si="15"/>
        <v>0</v>
      </c>
      <c r="J68" s="181"/>
      <c r="K68" s="182">
        <f t="shared" si="16"/>
        <v>0</v>
      </c>
      <c r="L68" s="182">
        <v>21</v>
      </c>
      <c r="M68" s="182">
        <f t="shared" si="17"/>
        <v>0</v>
      </c>
      <c r="N68" s="180">
        <v>3.85E-2</v>
      </c>
      <c r="O68" s="180">
        <f t="shared" si="18"/>
        <v>0.04</v>
      </c>
      <c r="P68" s="180">
        <v>0</v>
      </c>
      <c r="Q68" s="180">
        <f t="shared" si="19"/>
        <v>0</v>
      </c>
      <c r="R68" s="182" t="s">
        <v>1148</v>
      </c>
      <c r="S68" s="182" t="s">
        <v>218</v>
      </c>
      <c r="T68" s="183" t="s">
        <v>219</v>
      </c>
      <c r="U68" s="158">
        <v>1.0369999999999999</v>
      </c>
      <c r="V68" s="158">
        <f t="shared" si="20"/>
        <v>1.04</v>
      </c>
      <c r="W68" s="158"/>
      <c r="X68" s="158" t="s">
        <v>230</v>
      </c>
      <c r="Y68" s="158" t="s">
        <v>221</v>
      </c>
      <c r="Z68" s="148"/>
      <c r="AA68" s="148"/>
      <c r="AB68" s="148"/>
      <c r="AC68" s="148"/>
      <c r="AD68" s="148"/>
      <c r="AE68" s="148"/>
      <c r="AF68" s="148"/>
      <c r="AG68" s="148" t="s">
        <v>231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ht="45" outlineLevel="1" x14ac:dyDescent="0.2">
      <c r="A69" s="177">
        <v>51</v>
      </c>
      <c r="B69" s="178" t="s">
        <v>1238</v>
      </c>
      <c r="C69" s="187" t="s">
        <v>1239</v>
      </c>
      <c r="D69" s="179" t="s">
        <v>341</v>
      </c>
      <c r="E69" s="180">
        <v>8</v>
      </c>
      <c r="F69" s="181"/>
      <c r="G69" s="182">
        <f t="shared" si="14"/>
        <v>0</v>
      </c>
      <c r="H69" s="181"/>
      <c r="I69" s="182">
        <f t="shared" si="15"/>
        <v>0</v>
      </c>
      <c r="J69" s="181"/>
      <c r="K69" s="182">
        <f t="shared" si="16"/>
        <v>0</v>
      </c>
      <c r="L69" s="182">
        <v>21</v>
      </c>
      <c r="M69" s="182">
        <f t="shared" si="17"/>
        <v>0</v>
      </c>
      <c r="N69" s="180">
        <v>3.85E-2</v>
      </c>
      <c r="O69" s="180">
        <f t="shared" si="18"/>
        <v>0.31</v>
      </c>
      <c r="P69" s="180">
        <v>0</v>
      </c>
      <c r="Q69" s="180">
        <f t="shared" si="19"/>
        <v>0</v>
      </c>
      <c r="R69" s="182" t="s">
        <v>1148</v>
      </c>
      <c r="S69" s="182" t="s">
        <v>218</v>
      </c>
      <c r="T69" s="183" t="s">
        <v>219</v>
      </c>
      <c r="U69" s="158">
        <v>1.0369999999999999</v>
      </c>
      <c r="V69" s="158">
        <f t="shared" si="20"/>
        <v>8.3000000000000007</v>
      </c>
      <c r="W69" s="158"/>
      <c r="X69" s="158" t="s">
        <v>230</v>
      </c>
      <c r="Y69" s="158" t="s">
        <v>221</v>
      </c>
      <c r="Z69" s="148"/>
      <c r="AA69" s="148"/>
      <c r="AB69" s="148"/>
      <c r="AC69" s="148"/>
      <c r="AD69" s="148"/>
      <c r="AE69" s="148"/>
      <c r="AF69" s="148"/>
      <c r="AG69" s="148" t="s">
        <v>1240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 x14ac:dyDescent="0.2">
      <c r="A70" s="177">
        <v>52</v>
      </c>
      <c r="B70" s="178" t="s">
        <v>1241</v>
      </c>
      <c r="C70" s="187" t="s">
        <v>1242</v>
      </c>
      <c r="D70" s="179" t="s">
        <v>341</v>
      </c>
      <c r="E70" s="180">
        <v>53</v>
      </c>
      <c r="F70" s="181"/>
      <c r="G70" s="182">
        <f t="shared" si="14"/>
        <v>0</v>
      </c>
      <c r="H70" s="181"/>
      <c r="I70" s="182">
        <f t="shared" si="15"/>
        <v>0</v>
      </c>
      <c r="J70" s="181"/>
      <c r="K70" s="182">
        <f t="shared" si="16"/>
        <v>0</v>
      </c>
      <c r="L70" s="182">
        <v>21</v>
      </c>
      <c r="M70" s="182">
        <f t="shared" si="17"/>
        <v>0</v>
      </c>
      <c r="N70" s="180">
        <v>8.0000000000000007E-5</v>
      </c>
      <c r="O70" s="180">
        <f t="shared" si="18"/>
        <v>0</v>
      </c>
      <c r="P70" s="180">
        <v>2.4930000000000001E-2</v>
      </c>
      <c r="Q70" s="180">
        <f t="shared" si="19"/>
        <v>1.32</v>
      </c>
      <c r="R70" s="182" t="s">
        <v>1148</v>
      </c>
      <c r="S70" s="182" t="s">
        <v>218</v>
      </c>
      <c r="T70" s="183" t="s">
        <v>219</v>
      </c>
      <c r="U70" s="158">
        <v>0.26800000000000002</v>
      </c>
      <c r="V70" s="158">
        <f t="shared" si="20"/>
        <v>14.2</v>
      </c>
      <c r="W70" s="158"/>
      <c r="X70" s="158" t="s">
        <v>230</v>
      </c>
      <c r="Y70" s="158" t="s">
        <v>221</v>
      </c>
      <c r="Z70" s="148"/>
      <c r="AA70" s="148"/>
      <c r="AB70" s="148"/>
      <c r="AC70" s="148"/>
      <c r="AD70" s="148"/>
      <c r="AE70" s="148"/>
      <c r="AF70" s="148"/>
      <c r="AG70" s="148" t="s">
        <v>231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 x14ac:dyDescent="0.2">
      <c r="A71" s="177">
        <v>53</v>
      </c>
      <c r="B71" s="178" t="s">
        <v>1243</v>
      </c>
      <c r="C71" s="187" t="s">
        <v>1244</v>
      </c>
      <c r="D71" s="179" t="s">
        <v>0</v>
      </c>
      <c r="E71" s="180">
        <v>5820</v>
      </c>
      <c r="F71" s="181"/>
      <c r="G71" s="182">
        <f t="shared" si="14"/>
        <v>0</v>
      </c>
      <c r="H71" s="181"/>
      <c r="I71" s="182">
        <f t="shared" si="15"/>
        <v>0</v>
      </c>
      <c r="J71" s="181"/>
      <c r="K71" s="182">
        <f t="shared" si="16"/>
        <v>0</v>
      </c>
      <c r="L71" s="182">
        <v>21</v>
      </c>
      <c r="M71" s="182">
        <f t="shared" si="17"/>
        <v>0</v>
      </c>
      <c r="N71" s="180">
        <v>0</v>
      </c>
      <c r="O71" s="180">
        <f t="shared" si="18"/>
        <v>0</v>
      </c>
      <c r="P71" s="180">
        <v>0</v>
      </c>
      <c r="Q71" s="180">
        <f t="shared" si="19"/>
        <v>0</v>
      </c>
      <c r="R71" s="182" t="s">
        <v>1148</v>
      </c>
      <c r="S71" s="182" t="s">
        <v>218</v>
      </c>
      <c r="T71" s="183" t="s">
        <v>219</v>
      </c>
      <c r="U71" s="158">
        <v>0</v>
      </c>
      <c r="V71" s="158">
        <f t="shared" si="20"/>
        <v>0</v>
      </c>
      <c r="W71" s="158"/>
      <c r="X71" s="158" t="s">
        <v>230</v>
      </c>
      <c r="Y71" s="158" t="s">
        <v>221</v>
      </c>
      <c r="Z71" s="148"/>
      <c r="AA71" s="148"/>
      <c r="AB71" s="148"/>
      <c r="AC71" s="148"/>
      <c r="AD71" s="148"/>
      <c r="AE71" s="148"/>
      <c r="AF71" s="148"/>
      <c r="AG71" s="148" t="s">
        <v>231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x14ac:dyDescent="0.2">
      <c r="A72" s="162" t="s">
        <v>212</v>
      </c>
      <c r="B72" s="163" t="s">
        <v>175</v>
      </c>
      <c r="C72" s="184" t="s">
        <v>176</v>
      </c>
      <c r="D72" s="164"/>
      <c r="E72" s="165"/>
      <c r="F72" s="166"/>
      <c r="G72" s="166">
        <f>SUMIF(AG73:AG74,"&lt;&gt;NOR",G73:G74)</f>
        <v>0</v>
      </c>
      <c r="H72" s="166"/>
      <c r="I72" s="166">
        <f>SUM(I73:I74)</f>
        <v>0</v>
      </c>
      <c r="J72" s="166"/>
      <c r="K72" s="166">
        <f>SUM(K73:K74)</f>
        <v>0</v>
      </c>
      <c r="L72" s="166"/>
      <c r="M72" s="166">
        <f>SUM(M73:M74)</f>
        <v>0</v>
      </c>
      <c r="N72" s="165"/>
      <c r="O72" s="165">
        <f>SUM(O73:O74)</f>
        <v>0</v>
      </c>
      <c r="P72" s="165"/>
      <c r="Q72" s="165">
        <f>SUM(Q73:Q74)</f>
        <v>0</v>
      </c>
      <c r="R72" s="166"/>
      <c r="S72" s="166"/>
      <c r="T72" s="167"/>
      <c r="U72" s="161"/>
      <c r="V72" s="161">
        <f>SUM(V73:V74)</f>
        <v>1.9</v>
      </c>
      <c r="W72" s="161"/>
      <c r="X72" s="161"/>
      <c r="Y72" s="161"/>
      <c r="AG72" t="s">
        <v>213</v>
      </c>
    </row>
    <row r="73" spans="1:60" ht="22.5" outlineLevel="1" x14ac:dyDescent="0.2">
      <c r="A73" s="169">
        <v>54</v>
      </c>
      <c r="B73" s="170" t="s">
        <v>1245</v>
      </c>
      <c r="C73" s="185" t="s">
        <v>1246</v>
      </c>
      <c r="D73" s="171" t="s">
        <v>341</v>
      </c>
      <c r="E73" s="172">
        <v>12</v>
      </c>
      <c r="F73" s="173"/>
      <c r="G73" s="174">
        <f>ROUND(E73*F73,2)</f>
        <v>0</v>
      </c>
      <c r="H73" s="173"/>
      <c r="I73" s="174">
        <f>ROUND(E73*H73,2)</f>
        <v>0</v>
      </c>
      <c r="J73" s="173"/>
      <c r="K73" s="174">
        <f>ROUND(E73*J73,2)</f>
        <v>0</v>
      </c>
      <c r="L73" s="174">
        <v>21</v>
      </c>
      <c r="M73" s="174">
        <f>G73*(1+L73/100)</f>
        <v>0</v>
      </c>
      <c r="N73" s="172">
        <v>2.9999999999999997E-4</v>
      </c>
      <c r="O73" s="172">
        <f>ROUND(E73*N73,2)</f>
        <v>0</v>
      </c>
      <c r="P73" s="172">
        <v>0</v>
      </c>
      <c r="Q73" s="172">
        <f>ROUND(E73*P73,2)</f>
        <v>0</v>
      </c>
      <c r="R73" s="174" t="s">
        <v>756</v>
      </c>
      <c r="S73" s="174" t="s">
        <v>218</v>
      </c>
      <c r="T73" s="175" t="s">
        <v>219</v>
      </c>
      <c r="U73" s="158">
        <v>0.158</v>
      </c>
      <c r="V73" s="158">
        <f>ROUND(E73*U73,2)</f>
        <v>1.9</v>
      </c>
      <c r="W73" s="158"/>
      <c r="X73" s="158" t="s">
        <v>230</v>
      </c>
      <c r="Y73" s="158" t="s">
        <v>221</v>
      </c>
      <c r="Z73" s="148"/>
      <c r="AA73" s="148"/>
      <c r="AB73" s="148"/>
      <c r="AC73" s="148"/>
      <c r="AD73" s="148"/>
      <c r="AE73" s="148"/>
      <c r="AF73" s="148"/>
      <c r="AG73" s="148" t="s">
        <v>231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2" x14ac:dyDescent="0.2">
      <c r="A74" s="155"/>
      <c r="B74" s="156"/>
      <c r="C74" s="248" t="s">
        <v>1247</v>
      </c>
      <c r="D74" s="249"/>
      <c r="E74" s="249"/>
      <c r="F74" s="249"/>
      <c r="G74" s="249"/>
      <c r="H74" s="158"/>
      <c r="I74" s="158"/>
      <c r="J74" s="158"/>
      <c r="K74" s="158"/>
      <c r="L74" s="158"/>
      <c r="M74" s="158"/>
      <c r="N74" s="157"/>
      <c r="O74" s="157"/>
      <c r="P74" s="157"/>
      <c r="Q74" s="157"/>
      <c r="R74" s="158"/>
      <c r="S74" s="158"/>
      <c r="T74" s="158"/>
      <c r="U74" s="158"/>
      <c r="V74" s="158"/>
      <c r="W74" s="158"/>
      <c r="X74" s="158"/>
      <c r="Y74" s="158"/>
      <c r="Z74" s="148"/>
      <c r="AA74" s="148"/>
      <c r="AB74" s="148"/>
      <c r="AC74" s="148"/>
      <c r="AD74" s="148"/>
      <c r="AE74" s="148"/>
      <c r="AF74" s="148"/>
      <c r="AG74" s="148" t="s">
        <v>224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x14ac:dyDescent="0.2">
      <c r="A75" s="3"/>
      <c r="B75" s="4"/>
      <c r="C75" s="188"/>
      <c r="D75" s="6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AE75">
        <v>12</v>
      </c>
      <c r="AF75">
        <v>21</v>
      </c>
      <c r="AG75" t="s">
        <v>198</v>
      </c>
    </row>
    <row r="76" spans="1:60" x14ac:dyDescent="0.2">
      <c r="A76" s="151"/>
      <c r="B76" s="152" t="s">
        <v>29</v>
      </c>
      <c r="C76" s="189"/>
      <c r="D76" s="153"/>
      <c r="E76" s="154"/>
      <c r="F76" s="154"/>
      <c r="G76" s="168">
        <f>G8+G11+G13+G15+G39+G49+G72</f>
        <v>0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AE76">
        <f>SUMIF(L7:L74,AE75,G7:G74)</f>
        <v>0</v>
      </c>
      <c r="AF76">
        <f>SUMIF(L7:L74,AF75,G7:G74)</f>
        <v>0</v>
      </c>
      <c r="AG76" t="s">
        <v>777</v>
      </c>
    </row>
    <row r="77" spans="1:60" x14ac:dyDescent="0.2">
      <c r="C77" s="190"/>
      <c r="D77" s="10"/>
      <c r="AG77" t="s">
        <v>778</v>
      </c>
    </row>
    <row r="78" spans="1:60" x14ac:dyDescent="0.2">
      <c r="D78" s="10"/>
    </row>
    <row r="79" spans="1:60" x14ac:dyDescent="0.2">
      <c r="D79" s="10"/>
    </row>
    <row r="80" spans="1:60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Y7CZvJU2/KObIqAzZzOZ9CyLQM87uk2SvrtNz/qRFLd6K3dgatmPvdPQDw1Pimjjxec4PPMvxjfR6mKfLepRSQ==" saltValue="5tHz15OTFGFJ+/u2XpNGoA==" spinCount="100000" sheet="1" formatRows="0"/>
  <mergeCells count="10">
    <mergeCell ref="C23:G23"/>
    <mergeCell ref="C25:G25"/>
    <mergeCell ref="C27:G27"/>
    <mergeCell ref="C74:G74"/>
    <mergeCell ref="A1:G1"/>
    <mergeCell ref="C2:G2"/>
    <mergeCell ref="C3:G3"/>
    <mergeCell ref="C4:G4"/>
    <mergeCell ref="C19:G19"/>
    <mergeCell ref="C21:G21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68</vt:i4>
      </vt:variant>
    </vt:vector>
  </HeadingPairs>
  <TitlesOfParts>
    <vt:vector size="82" baseType="lpstr">
      <vt:lpstr>Pokyny pro vyplnění</vt:lpstr>
      <vt:lpstr>Stavba</vt:lpstr>
      <vt:lpstr>VzorPolozky</vt:lpstr>
      <vt:lpstr>01 01 Pol</vt:lpstr>
      <vt:lpstr>01 02 Pol</vt:lpstr>
      <vt:lpstr>01 03 Pol</vt:lpstr>
      <vt:lpstr>01 04 Pol</vt:lpstr>
      <vt:lpstr>01 05 Pol</vt:lpstr>
      <vt:lpstr>01 06 Pol</vt:lpstr>
      <vt:lpstr>01 07 Pol</vt:lpstr>
      <vt:lpstr>01 08 Pol</vt:lpstr>
      <vt:lpstr>01 09 Pol</vt:lpstr>
      <vt:lpstr>02 10 Pol</vt:lpstr>
      <vt:lpstr>03 11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 Pol'!Názvy_tisku</vt:lpstr>
      <vt:lpstr>'01 02 Pol'!Názvy_tisku</vt:lpstr>
      <vt:lpstr>'01 03 Pol'!Názvy_tisku</vt:lpstr>
      <vt:lpstr>'01 04 Pol'!Názvy_tisku</vt:lpstr>
      <vt:lpstr>'01 05 Pol'!Názvy_tisku</vt:lpstr>
      <vt:lpstr>'01 06 Pol'!Názvy_tisku</vt:lpstr>
      <vt:lpstr>'01 07 Pol'!Názvy_tisku</vt:lpstr>
      <vt:lpstr>'01 08 Pol'!Názvy_tisku</vt:lpstr>
      <vt:lpstr>'01 09 Pol'!Názvy_tisku</vt:lpstr>
      <vt:lpstr>'02 10 Pol'!Názvy_tisku</vt:lpstr>
      <vt:lpstr>'03 11 Pol'!Názvy_tisku</vt:lpstr>
      <vt:lpstr>oadresa</vt:lpstr>
      <vt:lpstr>Stavba!Objednatel</vt:lpstr>
      <vt:lpstr>Stavba!Objekt</vt:lpstr>
      <vt:lpstr>'01 01 Pol'!Oblast_tisku</vt:lpstr>
      <vt:lpstr>'01 02 Pol'!Oblast_tisku</vt:lpstr>
      <vt:lpstr>'01 03 Pol'!Oblast_tisku</vt:lpstr>
      <vt:lpstr>'01 04 Pol'!Oblast_tisku</vt:lpstr>
      <vt:lpstr>'01 05 Pol'!Oblast_tisku</vt:lpstr>
      <vt:lpstr>'01 06 Pol'!Oblast_tisku</vt:lpstr>
      <vt:lpstr>'01 07 Pol'!Oblast_tisku</vt:lpstr>
      <vt:lpstr>'01 08 Pol'!Oblast_tisku</vt:lpstr>
      <vt:lpstr>'01 09 Pol'!Oblast_tisku</vt:lpstr>
      <vt:lpstr>'02 10 Pol'!Oblast_tisku</vt:lpstr>
      <vt:lpstr>'03 11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Hanzal</dc:creator>
  <cp:lastModifiedBy>Josef</cp:lastModifiedBy>
  <cp:lastPrinted>2019-03-19T12:27:02Z</cp:lastPrinted>
  <dcterms:created xsi:type="dcterms:W3CDTF">2009-04-08T07:15:50Z</dcterms:created>
  <dcterms:modified xsi:type="dcterms:W3CDTF">2026-01-25T18:31:02Z</dcterms:modified>
</cp:coreProperties>
</file>