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30" windowWidth="20715" windowHeight="9720"/>
  </bookViews>
  <sheets>
    <sheet name="Stavba" sheetId="1" r:id="rId1"/>
    <sheet name="001 001 KL" sheetId="2" r:id="rId2"/>
    <sheet name="001 001 Rek" sheetId="3" r:id="rId3"/>
    <sheet name="001 001 Pol" sheetId="4" r:id="rId4"/>
    <sheet name="100 100 KL" sheetId="5" r:id="rId5"/>
    <sheet name="100 100 Rek" sheetId="6" r:id="rId6"/>
    <sheet name="100 100 Pol" sheetId="7" r:id="rId7"/>
    <sheet name="200 200 KL" sheetId="8" r:id="rId8"/>
    <sheet name="200 200 Rek" sheetId="9" r:id="rId9"/>
    <sheet name="200 200 Pol" sheetId="10" r:id="rId10"/>
    <sheet name="300 300 KL" sheetId="11" r:id="rId11"/>
    <sheet name="300 300 Rek" sheetId="12" r:id="rId12"/>
    <sheet name="300 300 Pol" sheetId="13" r:id="rId13"/>
    <sheet name="400 400 KL" sheetId="14" r:id="rId14"/>
    <sheet name="400 400 Rek" sheetId="15" r:id="rId15"/>
    <sheet name="400 400 Pol" sheetId="16" r:id="rId16"/>
    <sheet name="500 501 KL" sheetId="17" r:id="rId17"/>
    <sheet name="500 501 Rek" sheetId="18" r:id="rId18"/>
    <sheet name="500 501 Pol" sheetId="19" r:id="rId19"/>
    <sheet name="500 502 KL" sheetId="20" r:id="rId20"/>
    <sheet name="500 502 Rek" sheetId="21" r:id="rId21"/>
    <sheet name="500 502 Pol" sheetId="22" r:id="rId22"/>
  </sheets>
  <definedNames>
    <definedName name="CelkemObjekty" localSheetId="0">Stavba!$F$36</definedName>
    <definedName name="CisloStavby" localSheetId="0">Stavba!$D$5</definedName>
    <definedName name="dadresa" localSheetId="0">Stavba!$D$8</definedName>
    <definedName name="DIČ" localSheetId="0">Stavba!$K$8</definedName>
    <definedName name="dmisto" localSheetId="0">Stavba!$D$9</definedName>
    <definedName name="dpsc" localSheetId="0">Stavba!$C$9</definedName>
    <definedName name="IČO" localSheetId="0">Stavba!$K$7</definedName>
    <definedName name="NazevObjektu" localSheetId="0">Stavba!$C$29</definedName>
    <definedName name="NazevStavby" localSheetId="0">Stavba!$E$5</definedName>
    <definedName name="_xlnm.Print_Titles" localSheetId="3">'001 001 Pol'!$1:$6</definedName>
    <definedName name="_xlnm.Print_Titles" localSheetId="2">'001 001 Rek'!$1:$6</definedName>
    <definedName name="_xlnm.Print_Titles" localSheetId="6">'100 100 Pol'!$1:$6</definedName>
    <definedName name="_xlnm.Print_Titles" localSheetId="5">'100 100 Rek'!$1:$6</definedName>
    <definedName name="_xlnm.Print_Titles" localSheetId="9">'200 200 Pol'!$1:$6</definedName>
    <definedName name="_xlnm.Print_Titles" localSheetId="8">'200 200 Rek'!$1:$6</definedName>
    <definedName name="_xlnm.Print_Titles" localSheetId="12">'300 300 Pol'!$1:$6</definedName>
    <definedName name="_xlnm.Print_Titles" localSheetId="11">'300 300 Rek'!$1:$6</definedName>
    <definedName name="_xlnm.Print_Titles" localSheetId="15">'400 400 Pol'!$1:$6</definedName>
    <definedName name="_xlnm.Print_Titles" localSheetId="14">'400 400 Rek'!$1:$6</definedName>
    <definedName name="_xlnm.Print_Titles" localSheetId="18">'500 501 Pol'!$1:$6</definedName>
    <definedName name="_xlnm.Print_Titles" localSheetId="17">'500 501 Rek'!$1:$6</definedName>
    <definedName name="_xlnm.Print_Titles" localSheetId="21">'500 502 Pol'!$1:$6</definedName>
    <definedName name="_xlnm.Print_Titles" localSheetId="20">'500 502 Rek'!$1:$6</definedName>
    <definedName name="Objednatel" localSheetId="0">Stavba!$D$11</definedName>
    <definedName name="Objekt" localSheetId="0">Stavba!$B$29</definedName>
    <definedName name="_xlnm.Print_Area" localSheetId="1">'001 001 KL'!$A$1:$G$45</definedName>
    <definedName name="_xlnm.Print_Area" localSheetId="3">'001 001 Pol'!$A$1:$K$20</definedName>
    <definedName name="_xlnm.Print_Area" localSheetId="2">'001 001 Rek'!$A$1:$I$14</definedName>
    <definedName name="_xlnm.Print_Area" localSheetId="4">'100 100 KL'!$A$1:$G$45</definedName>
    <definedName name="_xlnm.Print_Area" localSheetId="6">'100 100 Pol'!$A$1:$K$471</definedName>
    <definedName name="_xlnm.Print_Area" localSheetId="5">'100 100 Rek'!$A$1:$I$39</definedName>
    <definedName name="_xlnm.Print_Area" localSheetId="7">'200 200 KL'!$A$1:$G$45</definedName>
    <definedName name="_xlnm.Print_Area" localSheetId="9">'200 200 Pol'!$A$1:$K$64</definedName>
    <definedName name="_xlnm.Print_Area" localSheetId="8">'200 200 Rek'!$A$1:$I$19</definedName>
    <definedName name="_xlnm.Print_Area" localSheetId="10">'300 300 KL'!$A$1:$G$45</definedName>
    <definedName name="_xlnm.Print_Area" localSheetId="12">'300 300 Pol'!$A$1:$K$36</definedName>
    <definedName name="_xlnm.Print_Area" localSheetId="11">'300 300 Rek'!$A$1:$I$19</definedName>
    <definedName name="_xlnm.Print_Area" localSheetId="13">'400 400 KL'!$A$1:$G$45</definedName>
    <definedName name="_xlnm.Print_Area" localSheetId="15">'400 400 Pol'!$A$1:$K$47</definedName>
    <definedName name="_xlnm.Print_Area" localSheetId="14">'400 400 Rek'!$A$1:$I$19</definedName>
    <definedName name="_xlnm.Print_Area" localSheetId="16">'500 501 KL'!$A$1:$G$45</definedName>
    <definedName name="_xlnm.Print_Area" localSheetId="18">'500 501 Pol'!$A$1:$K$248</definedName>
    <definedName name="_xlnm.Print_Area" localSheetId="17">'500 501 Rek'!$A$1:$I$18</definedName>
    <definedName name="_xlnm.Print_Area" localSheetId="19">'500 502 KL'!$A$1:$G$45</definedName>
    <definedName name="_xlnm.Print_Area" localSheetId="21">'500 502 Pol'!$A$1:$K$30</definedName>
    <definedName name="_xlnm.Print_Area" localSheetId="20">'500 502 Rek'!$A$1:$I$14</definedName>
    <definedName name="_xlnm.Print_Area" localSheetId="0">Stavba!$B$1:$J$112</definedName>
    <definedName name="odic" localSheetId="0">Stavba!$K$12</definedName>
    <definedName name="oico" localSheetId="0">Stavba!$K$11</definedName>
    <definedName name="omisto" localSheetId="0">Stavba!$D$13</definedName>
    <definedName name="onazev" localSheetId="0">Stavba!$D$12</definedName>
    <definedName name="opsc" localSheetId="0">Stavba!$C$13</definedName>
    <definedName name="SazbaDPH1" localSheetId="0">Stavba!$D$19</definedName>
    <definedName name="SazbaDPH2" localSheetId="0">Stavba!$D$21</definedName>
    <definedName name="solver_lin" localSheetId="3" hidden="1">0</definedName>
    <definedName name="solver_lin" localSheetId="6" hidden="1">0</definedName>
    <definedName name="solver_lin" localSheetId="9" hidden="1">0</definedName>
    <definedName name="solver_lin" localSheetId="12" hidden="1">0</definedName>
    <definedName name="solver_lin" localSheetId="15" hidden="1">0</definedName>
    <definedName name="solver_lin" localSheetId="18" hidden="1">0</definedName>
    <definedName name="solver_lin" localSheetId="21" hidden="1">0</definedName>
    <definedName name="solver_num" localSheetId="3" hidden="1">0</definedName>
    <definedName name="solver_num" localSheetId="6" hidden="1">0</definedName>
    <definedName name="solver_num" localSheetId="9" hidden="1">0</definedName>
    <definedName name="solver_num" localSheetId="12" hidden="1">0</definedName>
    <definedName name="solver_num" localSheetId="15" hidden="1">0</definedName>
    <definedName name="solver_num" localSheetId="18" hidden="1">0</definedName>
    <definedName name="solver_num" localSheetId="21" hidden="1">0</definedName>
    <definedName name="solver_opt" localSheetId="3" hidden="1">'001 001 Pol'!#REF!</definedName>
    <definedName name="solver_opt" localSheetId="6" hidden="1">'100 100 Pol'!#REF!</definedName>
    <definedName name="solver_opt" localSheetId="9" hidden="1">'200 200 Pol'!#REF!</definedName>
    <definedName name="solver_opt" localSheetId="12" hidden="1">'300 300 Pol'!#REF!</definedName>
    <definedName name="solver_opt" localSheetId="15" hidden="1">'400 400 Pol'!#REF!</definedName>
    <definedName name="solver_opt" localSheetId="18" hidden="1">'500 501 Pol'!#REF!</definedName>
    <definedName name="solver_opt" localSheetId="21" hidden="1">'500 502 Pol'!#REF!</definedName>
    <definedName name="solver_typ" localSheetId="3" hidden="1">1</definedName>
    <definedName name="solver_typ" localSheetId="6" hidden="1">1</definedName>
    <definedName name="solver_typ" localSheetId="9" hidden="1">1</definedName>
    <definedName name="solver_typ" localSheetId="12" hidden="1">1</definedName>
    <definedName name="solver_typ" localSheetId="15" hidden="1">1</definedName>
    <definedName name="solver_typ" localSheetId="18" hidden="1">1</definedName>
    <definedName name="solver_typ" localSheetId="21" hidden="1">1</definedName>
    <definedName name="solver_val" localSheetId="3" hidden="1">0</definedName>
    <definedName name="solver_val" localSheetId="6" hidden="1">0</definedName>
    <definedName name="solver_val" localSheetId="9" hidden="1">0</definedName>
    <definedName name="solver_val" localSheetId="12" hidden="1">0</definedName>
    <definedName name="solver_val" localSheetId="15" hidden="1">0</definedName>
    <definedName name="solver_val" localSheetId="18" hidden="1">0</definedName>
    <definedName name="solver_val" localSheetId="21" hidden="1">0</definedName>
    <definedName name="SoucetDilu" localSheetId="0">Stavba!$F$101:$J$101</definedName>
    <definedName name="StavbaCelkem" localSheetId="0">Stavba!$H$36</definedName>
    <definedName name="Zhotovitel" localSheetId="0">Stavba!$D$7</definedName>
  </definedNames>
  <calcPr calcId="125725"/>
</workbook>
</file>

<file path=xl/calcChain.xml><?xml version="1.0" encoding="utf-8"?>
<calcChain xmlns="http://schemas.openxmlformats.org/spreadsheetml/2006/main">
  <c r="BE8" i="22"/>
  <c r="BC8"/>
  <c r="BB8"/>
  <c r="BA8"/>
  <c r="K8"/>
  <c r="I8"/>
  <c r="G8"/>
  <c r="BD8" s="1"/>
  <c r="BD30" s="1"/>
  <c r="H7" i="21" s="1"/>
  <c r="H8" s="1"/>
  <c r="C17" i="20" s="1"/>
  <c r="B7" i="21"/>
  <c r="A7"/>
  <c r="BE30" i="22"/>
  <c r="I7" i="21" s="1"/>
  <c r="I8" s="1"/>
  <c r="C21" i="20" s="1"/>
  <c r="BC30" i="22"/>
  <c r="G7" i="21" s="1"/>
  <c r="G8" s="1"/>
  <c r="C18" i="20" s="1"/>
  <c r="BB30" i="22"/>
  <c r="F7" i="21" s="1"/>
  <c r="F8" s="1"/>
  <c r="C16" i="20" s="1"/>
  <c r="BA30" i="22"/>
  <c r="E7" i="21" s="1"/>
  <c r="E8" s="1"/>
  <c r="C15" i="20" s="1"/>
  <c r="K30" i="22"/>
  <c r="I30"/>
  <c r="G30"/>
  <c r="E4"/>
  <c r="F3"/>
  <c r="G13" i="21"/>
  <c r="I13" s="1"/>
  <c r="H14" s="1"/>
  <c r="G23" i="20" s="1"/>
  <c r="C33"/>
  <c r="F33" s="1"/>
  <c r="C31"/>
  <c r="G15"/>
  <c r="D15"/>
  <c r="G7"/>
  <c r="BE247" i="19"/>
  <c r="BC247"/>
  <c r="BB247"/>
  <c r="BA247"/>
  <c r="K247"/>
  <c r="I247"/>
  <c r="G247"/>
  <c r="BD247" s="1"/>
  <c r="BE246"/>
  <c r="BC246"/>
  <c r="BB246"/>
  <c r="BA246"/>
  <c r="K246"/>
  <c r="I246"/>
  <c r="G246"/>
  <c r="BD246" s="1"/>
  <c r="BE245"/>
  <c r="BC245"/>
  <c r="BB245"/>
  <c r="BA245"/>
  <c r="K245"/>
  <c r="I245"/>
  <c r="G245"/>
  <c r="BD245" s="1"/>
  <c r="BE244"/>
  <c r="BC244"/>
  <c r="BB244"/>
  <c r="BA244"/>
  <c r="K244"/>
  <c r="I244"/>
  <c r="G244"/>
  <c r="BD244" s="1"/>
  <c r="BD248" s="1"/>
  <c r="H11" i="18" s="1"/>
  <c r="B11"/>
  <c r="A11"/>
  <c r="BE248" i="19"/>
  <c r="I11" i="18" s="1"/>
  <c r="BC248" i="19"/>
  <c r="G11" i="18" s="1"/>
  <c r="BB248" i="19"/>
  <c r="F11" i="18" s="1"/>
  <c r="BA248" i="19"/>
  <c r="E11" i="18" s="1"/>
  <c r="K248" i="19"/>
  <c r="I248"/>
  <c r="G248"/>
  <c r="BE223"/>
  <c r="BC223"/>
  <c r="BB223"/>
  <c r="BA223"/>
  <c r="K223"/>
  <c r="I223"/>
  <c r="G223"/>
  <c r="BD223" s="1"/>
  <c r="BE207"/>
  <c r="BC207"/>
  <c r="BB207"/>
  <c r="BA207"/>
  <c r="K207"/>
  <c r="I207"/>
  <c r="G207"/>
  <c r="BD207" s="1"/>
  <c r="BE187"/>
  <c r="BC187"/>
  <c r="BB187"/>
  <c r="BA187"/>
  <c r="K187"/>
  <c r="I187"/>
  <c r="G187"/>
  <c r="BD187" s="1"/>
  <c r="BE185"/>
  <c r="BC185"/>
  <c r="BB185"/>
  <c r="BA185"/>
  <c r="K185"/>
  <c r="I185"/>
  <c r="G185"/>
  <c r="BD185" s="1"/>
  <c r="BD242" s="1"/>
  <c r="H10" i="18" s="1"/>
  <c r="B10"/>
  <c r="A10"/>
  <c r="BE242" i="19"/>
  <c r="I10" i="18" s="1"/>
  <c r="BC242" i="19"/>
  <c r="G10" i="18" s="1"/>
  <c r="BB242" i="19"/>
  <c r="F10" i="18" s="1"/>
  <c r="BA242" i="19"/>
  <c r="E10" i="18" s="1"/>
  <c r="K242" i="19"/>
  <c r="I242"/>
  <c r="G242"/>
  <c r="BE182"/>
  <c r="BC182"/>
  <c r="BB182"/>
  <c r="BA182"/>
  <c r="K182"/>
  <c r="I182"/>
  <c r="G182"/>
  <c r="BD182" s="1"/>
  <c r="BE181"/>
  <c r="BC181"/>
  <c r="BB181"/>
  <c r="BA181"/>
  <c r="K181"/>
  <c r="I181"/>
  <c r="G181"/>
  <c r="BD181" s="1"/>
  <c r="BE180"/>
  <c r="BC180"/>
  <c r="BB180"/>
  <c r="BA180"/>
  <c r="K180"/>
  <c r="I180"/>
  <c r="G180"/>
  <c r="BD180" s="1"/>
  <c r="BD183" s="1"/>
  <c r="H9" i="18" s="1"/>
  <c r="B9"/>
  <c r="A9"/>
  <c r="BE183" i="19"/>
  <c r="I9" i="18" s="1"/>
  <c r="BC183" i="19"/>
  <c r="G9" i="18" s="1"/>
  <c r="BB183" i="19"/>
  <c r="F9" i="18" s="1"/>
  <c r="BA183" i="19"/>
  <c r="E9" i="18" s="1"/>
  <c r="K183" i="19"/>
  <c r="I183"/>
  <c r="G183"/>
  <c r="BE177"/>
  <c r="BC177"/>
  <c r="BB177"/>
  <c r="BA177"/>
  <c r="K177"/>
  <c r="I177"/>
  <c r="G177"/>
  <c r="BD177" s="1"/>
  <c r="BE176"/>
  <c r="BC176"/>
  <c r="BB176"/>
  <c r="BA176"/>
  <c r="K176"/>
  <c r="I176"/>
  <c r="G176"/>
  <c r="BD176" s="1"/>
  <c r="BE175"/>
  <c r="BC175"/>
  <c r="BB175"/>
  <c r="BA175"/>
  <c r="K175"/>
  <c r="I175"/>
  <c r="G175"/>
  <c r="BD175" s="1"/>
  <c r="BE174"/>
  <c r="BC174"/>
  <c r="BB174"/>
  <c r="BA174"/>
  <c r="K174"/>
  <c r="I174"/>
  <c r="G174"/>
  <c r="BD174" s="1"/>
  <c r="BE173"/>
  <c r="BC173"/>
  <c r="BB173"/>
  <c r="BA173"/>
  <c r="K173"/>
  <c r="I173"/>
  <c r="G173"/>
  <c r="BD173" s="1"/>
  <c r="BE172"/>
  <c r="BC172"/>
  <c r="BB172"/>
  <c r="BA172"/>
  <c r="K172"/>
  <c r="I172"/>
  <c r="G172"/>
  <c r="BD172" s="1"/>
  <c r="BE171"/>
  <c r="BC171"/>
  <c r="BB171"/>
  <c r="BA171"/>
  <c r="K171"/>
  <c r="I171"/>
  <c r="G171"/>
  <c r="BD171" s="1"/>
  <c r="BE170"/>
  <c r="BC170"/>
  <c r="BB170"/>
  <c r="BA170"/>
  <c r="K170"/>
  <c r="I170"/>
  <c r="G170"/>
  <c r="BD170" s="1"/>
  <c r="BE169"/>
  <c r="BC169"/>
  <c r="BB169"/>
  <c r="BA169"/>
  <c r="K169"/>
  <c r="I169"/>
  <c r="G169"/>
  <c r="BD169" s="1"/>
  <c r="BE168"/>
  <c r="BC168"/>
  <c r="BB168"/>
  <c r="BA168"/>
  <c r="K168"/>
  <c r="I168"/>
  <c r="G168"/>
  <c r="BD168" s="1"/>
  <c r="BE167"/>
  <c r="BC167"/>
  <c r="BB167"/>
  <c r="BA167"/>
  <c r="K167"/>
  <c r="I167"/>
  <c r="G167"/>
  <c r="BD167" s="1"/>
  <c r="BE166"/>
  <c r="BC166"/>
  <c r="BB166"/>
  <c r="BA166"/>
  <c r="K166"/>
  <c r="I166"/>
  <c r="G166"/>
  <c r="BD166" s="1"/>
  <c r="BE165"/>
  <c r="BC165"/>
  <c r="BB165"/>
  <c r="BA165"/>
  <c r="K165"/>
  <c r="I165"/>
  <c r="G165"/>
  <c r="BD165" s="1"/>
  <c r="BE164"/>
  <c r="BC164"/>
  <c r="BB164"/>
  <c r="BA164"/>
  <c r="K164"/>
  <c r="I164"/>
  <c r="G164"/>
  <c r="BD164" s="1"/>
  <c r="BE163"/>
  <c r="BC163"/>
  <c r="BB163"/>
  <c r="BA163"/>
  <c r="K163"/>
  <c r="I163"/>
  <c r="G163"/>
  <c r="BD163" s="1"/>
  <c r="BE162"/>
  <c r="BC162"/>
  <c r="BB162"/>
  <c r="BA162"/>
  <c r="K162"/>
  <c r="I162"/>
  <c r="G162"/>
  <c r="BD162" s="1"/>
  <c r="BE161"/>
  <c r="BC161"/>
  <c r="BB161"/>
  <c r="BA161"/>
  <c r="K161"/>
  <c r="I161"/>
  <c r="G161"/>
  <c r="BD161" s="1"/>
  <c r="BE160"/>
  <c r="BC160"/>
  <c r="BB160"/>
  <c r="BA160"/>
  <c r="K160"/>
  <c r="I160"/>
  <c r="G160"/>
  <c r="BD160" s="1"/>
  <c r="BE159"/>
  <c r="BC159"/>
  <c r="BB159"/>
  <c r="BA159"/>
  <c r="K159"/>
  <c r="I159"/>
  <c r="G159"/>
  <c r="BD159" s="1"/>
  <c r="BE158"/>
  <c r="BC158"/>
  <c r="BB158"/>
  <c r="BA158"/>
  <c r="K158"/>
  <c r="I158"/>
  <c r="G158"/>
  <c r="BD158" s="1"/>
  <c r="BE157"/>
  <c r="BC157"/>
  <c r="BB157"/>
  <c r="BA157"/>
  <c r="K157"/>
  <c r="I157"/>
  <c r="G157"/>
  <c r="BD157" s="1"/>
  <c r="BE156"/>
  <c r="BC156"/>
  <c r="BB156"/>
  <c r="BA156"/>
  <c r="K156"/>
  <c r="I156"/>
  <c r="G156"/>
  <c r="BD156" s="1"/>
  <c r="BE155"/>
  <c r="BC155"/>
  <c r="BB155"/>
  <c r="BA155"/>
  <c r="K155"/>
  <c r="I155"/>
  <c r="G155"/>
  <c r="BD155" s="1"/>
  <c r="BE154"/>
  <c r="BC154"/>
  <c r="BB154"/>
  <c r="BA154"/>
  <c r="K154"/>
  <c r="I154"/>
  <c r="G154"/>
  <c r="BD154" s="1"/>
  <c r="BE153"/>
  <c r="BC153"/>
  <c r="BB153"/>
  <c r="BA153"/>
  <c r="K153"/>
  <c r="I153"/>
  <c r="G153"/>
  <c r="BD153" s="1"/>
  <c r="BE152"/>
  <c r="BC152"/>
  <c r="BB152"/>
  <c r="BA152"/>
  <c r="K152"/>
  <c r="I152"/>
  <c r="G152"/>
  <c r="BD152" s="1"/>
  <c r="BE151"/>
  <c r="BC151"/>
  <c r="BB151"/>
  <c r="BA151"/>
  <c r="K151"/>
  <c r="I151"/>
  <c r="G151"/>
  <c r="BD151" s="1"/>
  <c r="BE150"/>
  <c r="BC150"/>
  <c r="BB150"/>
  <c r="BA150"/>
  <c r="K150"/>
  <c r="I150"/>
  <c r="G150"/>
  <c r="BD150" s="1"/>
  <c r="BE149"/>
  <c r="BC149"/>
  <c r="BB149"/>
  <c r="BA149"/>
  <c r="K149"/>
  <c r="I149"/>
  <c r="G149"/>
  <c r="BD149" s="1"/>
  <c r="BE148"/>
  <c r="BC148"/>
  <c r="BB148"/>
  <c r="BA148"/>
  <c r="K148"/>
  <c r="I148"/>
  <c r="G148"/>
  <c r="BD148" s="1"/>
  <c r="BE147"/>
  <c r="BC147"/>
  <c r="BB147"/>
  <c r="BA147"/>
  <c r="K147"/>
  <c r="I147"/>
  <c r="G147"/>
  <c r="BD147" s="1"/>
  <c r="BE146"/>
  <c r="BC146"/>
  <c r="BB146"/>
  <c r="BA146"/>
  <c r="K146"/>
  <c r="I146"/>
  <c r="G146"/>
  <c r="BD146" s="1"/>
  <c r="BE145"/>
  <c r="BC145"/>
  <c r="BB145"/>
  <c r="BA145"/>
  <c r="K145"/>
  <c r="I145"/>
  <c r="G145"/>
  <c r="BD145" s="1"/>
  <c r="BE144"/>
  <c r="BC144"/>
  <c r="BB144"/>
  <c r="BA144"/>
  <c r="K144"/>
  <c r="I144"/>
  <c r="G144"/>
  <c r="BD144" s="1"/>
  <c r="BE143"/>
  <c r="BC143"/>
  <c r="BB143"/>
  <c r="BA143"/>
  <c r="K143"/>
  <c r="I143"/>
  <c r="G143"/>
  <c r="BD143" s="1"/>
  <c r="BE142"/>
  <c r="BC142"/>
  <c r="BB142"/>
  <c r="BA142"/>
  <c r="K142"/>
  <c r="I142"/>
  <c r="G142"/>
  <c r="BD142" s="1"/>
  <c r="BE141"/>
  <c r="BC141"/>
  <c r="BB141"/>
  <c r="BA141"/>
  <c r="K141"/>
  <c r="I141"/>
  <c r="G141"/>
  <c r="BD141" s="1"/>
  <c r="BE140"/>
  <c r="BC140"/>
  <c r="BB140"/>
  <c r="BA140"/>
  <c r="K140"/>
  <c r="I140"/>
  <c r="G140"/>
  <c r="BD140" s="1"/>
  <c r="BE139"/>
  <c r="BC139"/>
  <c r="BB139"/>
  <c r="BA139"/>
  <c r="K139"/>
  <c r="I139"/>
  <c r="G139"/>
  <c r="BD139" s="1"/>
  <c r="BE138"/>
  <c r="BC138"/>
  <c r="BB138"/>
  <c r="BA138"/>
  <c r="K138"/>
  <c r="I138"/>
  <c r="G138"/>
  <c r="BD138" s="1"/>
  <c r="BE137"/>
  <c r="BC137"/>
  <c r="BB137"/>
  <c r="BA137"/>
  <c r="K137"/>
  <c r="I137"/>
  <c r="G137"/>
  <c r="BD137" s="1"/>
  <c r="BE136"/>
  <c r="BC136"/>
  <c r="BB136"/>
  <c r="BA136"/>
  <c r="K136"/>
  <c r="I136"/>
  <c r="G136"/>
  <c r="BD136" s="1"/>
  <c r="BE135"/>
  <c r="BC135"/>
  <c r="BB135"/>
  <c r="BA135"/>
  <c r="K135"/>
  <c r="I135"/>
  <c r="G135"/>
  <c r="BD135" s="1"/>
  <c r="BE134"/>
  <c r="BC134"/>
  <c r="BB134"/>
  <c r="BA134"/>
  <c r="K134"/>
  <c r="I134"/>
  <c r="G134"/>
  <c r="BD134" s="1"/>
  <c r="BE133"/>
  <c r="BC133"/>
  <c r="BB133"/>
  <c r="BA133"/>
  <c r="K133"/>
  <c r="I133"/>
  <c r="G133"/>
  <c r="BD133" s="1"/>
  <c r="BE132"/>
  <c r="BC132"/>
  <c r="BB132"/>
  <c r="BA132"/>
  <c r="K132"/>
  <c r="I132"/>
  <c r="G132"/>
  <c r="BD132" s="1"/>
  <c r="BE131"/>
  <c r="BC131"/>
  <c r="BB131"/>
  <c r="BA131"/>
  <c r="K131"/>
  <c r="I131"/>
  <c r="G131"/>
  <c r="BD131" s="1"/>
  <c r="BE130"/>
  <c r="BC130"/>
  <c r="BB130"/>
  <c r="BA130"/>
  <c r="K130"/>
  <c r="I130"/>
  <c r="G130"/>
  <c r="BD130" s="1"/>
  <c r="BE129"/>
  <c r="BC129"/>
  <c r="BB129"/>
  <c r="BA129"/>
  <c r="K129"/>
  <c r="I129"/>
  <c r="G129"/>
  <c r="BD129" s="1"/>
  <c r="BE128"/>
  <c r="BC128"/>
  <c r="BB128"/>
  <c r="BA128"/>
  <c r="K128"/>
  <c r="I128"/>
  <c r="G128"/>
  <c r="BD128" s="1"/>
  <c r="BE127"/>
  <c r="BC127"/>
  <c r="BB127"/>
  <c r="BA127"/>
  <c r="K127"/>
  <c r="I127"/>
  <c r="G127"/>
  <c r="BD127" s="1"/>
  <c r="BE126"/>
  <c r="BC126"/>
  <c r="BB126"/>
  <c r="BA126"/>
  <c r="K126"/>
  <c r="I126"/>
  <c r="G126"/>
  <c r="BD126" s="1"/>
  <c r="BE125"/>
  <c r="BC125"/>
  <c r="BB125"/>
  <c r="BA125"/>
  <c r="K125"/>
  <c r="I125"/>
  <c r="G125"/>
  <c r="BD125" s="1"/>
  <c r="BE124"/>
  <c r="BC124"/>
  <c r="BB124"/>
  <c r="BA124"/>
  <c r="K124"/>
  <c r="I124"/>
  <c r="G124"/>
  <c r="BD124" s="1"/>
  <c r="BE123"/>
  <c r="BC123"/>
  <c r="BB123"/>
  <c r="BA123"/>
  <c r="K123"/>
  <c r="I123"/>
  <c r="G123"/>
  <c r="BD123" s="1"/>
  <c r="BE122"/>
  <c r="BC122"/>
  <c r="BB122"/>
  <c r="BA122"/>
  <c r="K122"/>
  <c r="I122"/>
  <c r="G122"/>
  <c r="BD122" s="1"/>
  <c r="BE121"/>
  <c r="BC121"/>
  <c r="BB121"/>
  <c r="BA121"/>
  <c r="K121"/>
  <c r="I121"/>
  <c r="G121"/>
  <c r="BD121" s="1"/>
  <c r="BE120"/>
  <c r="BC120"/>
  <c r="BB120"/>
  <c r="BA120"/>
  <c r="K120"/>
  <c r="I120"/>
  <c r="G120"/>
  <c r="BD120" s="1"/>
  <c r="BE119"/>
  <c r="BC119"/>
  <c r="BB119"/>
  <c r="BA119"/>
  <c r="K119"/>
  <c r="I119"/>
  <c r="G119"/>
  <c r="BD119" s="1"/>
  <c r="BE118"/>
  <c r="BC118"/>
  <c r="BB118"/>
  <c r="BA118"/>
  <c r="K118"/>
  <c r="I118"/>
  <c r="G118"/>
  <c r="BD118" s="1"/>
  <c r="BE117"/>
  <c r="BC117"/>
  <c r="BB117"/>
  <c r="BA117"/>
  <c r="K117"/>
  <c r="I117"/>
  <c r="G117"/>
  <c r="BD117" s="1"/>
  <c r="BE116"/>
  <c r="BC116"/>
  <c r="BB116"/>
  <c r="BA116"/>
  <c r="K116"/>
  <c r="I116"/>
  <c r="G116"/>
  <c r="BD116" s="1"/>
  <c r="BE115"/>
  <c r="BC115"/>
  <c r="BB115"/>
  <c r="BA115"/>
  <c r="K115"/>
  <c r="I115"/>
  <c r="G115"/>
  <c r="BD115" s="1"/>
  <c r="BE114"/>
  <c r="BC114"/>
  <c r="BB114"/>
  <c r="BA114"/>
  <c r="K114"/>
  <c r="I114"/>
  <c r="G114"/>
  <c r="BD114" s="1"/>
  <c r="BE113"/>
  <c r="BC113"/>
  <c r="BB113"/>
  <c r="BA113"/>
  <c r="K113"/>
  <c r="I113"/>
  <c r="G113"/>
  <c r="BD113" s="1"/>
  <c r="BE112"/>
  <c r="BC112"/>
  <c r="BB112"/>
  <c r="BA112"/>
  <c r="K112"/>
  <c r="I112"/>
  <c r="G112"/>
  <c r="BD112" s="1"/>
  <c r="BE111"/>
  <c r="BC111"/>
  <c r="BB111"/>
  <c r="BA111"/>
  <c r="K111"/>
  <c r="I111"/>
  <c r="G111"/>
  <c r="BD111" s="1"/>
  <c r="BE110"/>
  <c r="BC110"/>
  <c r="BB110"/>
  <c r="BA110"/>
  <c r="K110"/>
  <c r="I110"/>
  <c r="G110"/>
  <c r="BD110" s="1"/>
  <c r="BE109"/>
  <c r="BC109"/>
  <c r="BB109"/>
  <c r="BA109"/>
  <c r="K109"/>
  <c r="I109"/>
  <c r="G109"/>
  <c r="BD109" s="1"/>
  <c r="BE108"/>
  <c r="BC108"/>
  <c r="BB108"/>
  <c r="BA108"/>
  <c r="K108"/>
  <c r="I108"/>
  <c r="G108"/>
  <c r="BD108" s="1"/>
  <c r="BE107"/>
  <c r="BC107"/>
  <c r="BB107"/>
  <c r="BA107"/>
  <c r="K107"/>
  <c r="I107"/>
  <c r="G107"/>
  <c r="BD107" s="1"/>
  <c r="BE106"/>
  <c r="BC106"/>
  <c r="BB106"/>
  <c r="BA106"/>
  <c r="K106"/>
  <c r="I106"/>
  <c r="G106"/>
  <c r="BD106" s="1"/>
  <c r="BE105"/>
  <c r="BC105"/>
  <c r="BB105"/>
  <c r="BA105"/>
  <c r="K105"/>
  <c r="I105"/>
  <c r="G105"/>
  <c r="BD105" s="1"/>
  <c r="BE104"/>
  <c r="BC104"/>
  <c r="BB104"/>
  <c r="BA104"/>
  <c r="K104"/>
  <c r="I104"/>
  <c r="G104"/>
  <c r="BD104" s="1"/>
  <c r="BE103"/>
  <c r="BC103"/>
  <c r="BB103"/>
  <c r="BA103"/>
  <c r="K103"/>
  <c r="I103"/>
  <c r="G103"/>
  <c r="BD103" s="1"/>
  <c r="BE102"/>
  <c r="BC102"/>
  <c r="BB102"/>
  <c r="BA102"/>
  <c r="K102"/>
  <c r="I102"/>
  <c r="G102"/>
  <c r="BD102" s="1"/>
  <c r="BE101"/>
  <c r="BC101"/>
  <c r="BB101"/>
  <c r="BA101"/>
  <c r="K101"/>
  <c r="I101"/>
  <c r="G101"/>
  <c r="BD101" s="1"/>
  <c r="BE100"/>
  <c r="BC100"/>
  <c r="BB100"/>
  <c r="BA100"/>
  <c r="K100"/>
  <c r="I100"/>
  <c r="G100"/>
  <c r="BD100" s="1"/>
  <c r="BE99"/>
  <c r="BC99"/>
  <c r="BB99"/>
  <c r="BA99"/>
  <c r="K99"/>
  <c r="I99"/>
  <c r="G99"/>
  <c r="BD99" s="1"/>
  <c r="BE98"/>
  <c r="BC98"/>
  <c r="BB98"/>
  <c r="BA98"/>
  <c r="K98"/>
  <c r="I98"/>
  <c r="G98"/>
  <c r="BD98" s="1"/>
  <c r="BE97"/>
  <c r="BC97"/>
  <c r="BB97"/>
  <c r="BA97"/>
  <c r="K97"/>
  <c r="I97"/>
  <c r="G97"/>
  <c r="BD97" s="1"/>
  <c r="BE96"/>
  <c r="BC96"/>
  <c r="BB96"/>
  <c r="BA96"/>
  <c r="K96"/>
  <c r="I96"/>
  <c r="G96"/>
  <c r="BD96" s="1"/>
  <c r="BE95"/>
  <c r="BC95"/>
  <c r="BB95"/>
  <c r="BA95"/>
  <c r="K95"/>
  <c r="I95"/>
  <c r="G95"/>
  <c r="BD95" s="1"/>
  <c r="BE94"/>
  <c r="BC94"/>
  <c r="BB94"/>
  <c r="BA94"/>
  <c r="K94"/>
  <c r="I94"/>
  <c r="G94"/>
  <c r="BD94" s="1"/>
  <c r="BE93"/>
  <c r="BC93"/>
  <c r="BB93"/>
  <c r="BA93"/>
  <c r="K93"/>
  <c r="I93"/>
  <c r="G93"/>
  <c r="BD93" s="1"/>
  <c r="BE92"/>
  <c r="BC92"/>
  <c r="BB92"/>
  <c r="BA92"/>
  <c r="K92"/>
  <c r="I92"/>
  <c r="G92"/>
  <c r="BD92" s="1"/>
  <c r="BE91"/>
  <c r="BC91"/>
  <c r="BB91"/>
  <c r="BA91"/>
  <c r="K91"/>
  <c r="I91"/>
  <c r="G91"/>
  <c r="BD91" s="1"/>
  <c r="BE90"/>
  <c r="BC90"/>
  <c r="BB90"/>
  <c r="BA90"/>
  <c r="K90"/>
  <c r="I90"/>
  <c r="G90"/>
  <c r="BD90" s="1"/>
  <c r="BE89"/>
  <c r="BC89"/>
  <c r="BB89"/>
  <c r="BA89"/>
  <c r="K89"/>
  <c r="I89"/>
  <c r="G89"/>
  <c r="BD89" s="1"/>
  <c r="BD178" s="1"/>
  <c r="H8" i="18" s="1"/>
  <c r="B8"/>
  <c r="A8"/>
  <c r="BE178" i="19"/>
  <c r="I8" i="18" s="1"/>
  <c r="BC178" i="19"/>
  <c r="G8" i="18" s="1"/>
  <c r="BB178" i="19"/>
  <c r="F8" i="18" s="1"/>
  <c r="BA178" i="19"/>
  <c r="E8" i="18" s="1"/>
  <c r="K178" i="19"/>
  <c r="I178"/>
  <c r="G178"/>
  <c r="BE86"/>
  <c r="BD86"/>
  <c r="BB86"/>
  <c r="BA86"/>
  <c r="K86"/>
  <c r="I86"/>
  <c r="G86"/>
  <c r="BC86" s="1"/>
  <c r="BE85"/>
  <c r="BC85"/>
  <c r="BB85"/>
  <c r="BA85"/>
  <c r="K85"/>
  <c r="I85"/>
  <c r="G85"/>
  <c r="BD85" s="1"/>
  <c r="BE84"/>
  <c r="BC84"/>
  <c r="BB84"/>
  <c r="BA84"/>
  <c r="K84"/>
  <c r="I84"/>
  <c r="G84"/>
  <c r="BD84" s="1"/>
  <c r="BE83"/>
  <c r="BC83"/>
  <c r="BB83"/>
  <c r="BA83"/>
  <c r="K83"/>
  <c r="I83"/>
  <c r="G83"/>
  <c r="BD83" s="1"/>
  <c r="BE82"/>
  <c r="BC82"/>
  <c r="BB82"/>
  <c r="BA82"/>
  <c r="K82"/>
  <c r="I82"/>
  <c r="G82"/>
  <c r="BD82" s="1"/>
  <c r="BE81"/>
  <c r="BC81"/>
  <c r="BB81"/>
  <c r="BA81"/>
  <c r="K81"/>
  <c r="I81"/>
  <c r="G81"/>
  <c r="BD81" s="1"/>
  <c r="BE80"/>
  <c r="BC80"/>
  <c r="BB80"/>
  <c r="BA80"/>
  <c r="K80"/>
  <c r="I80"/>
  <c r="G80"/>
  <c r="BD80" s="1"/>
  <c r="BE79"/>
  <c r="BC79"/>
  <c r="BB79"/>
  <c r="BA79"/>
  <c r="K79"/>
  <c r="I79"/>
  <c r="G79"/>
  <c r="BD79" s="1"/>
  <c r="BE78"/>
  <c r="BC78"/>
  <c r="BB78"/>
  <c r="BA78"/>
  <c r="K78"/>
  <c r="I78"/>
  <c r="G78"/>
  <c r="BD78" s="1"/>
  <c r="BE77"/>
  <c r="BC77"/>
  <c r="BB77"/>
  <c r="BA77"/>
  <c r="K77"/>
  <c r="I77"/>
  <c r="G77"/>
  <c r="BD77" s="1"/>
  <c r="BE76"/>
  <c r="BC76"/>
  <c r="BB76"/>
  <c r="BA76"/>
  <c r="K76"/>
  <c r="I76"/>
  <c r="G76"/>
  <c r="BD76" s="1"/>
  <c r="BE75"/>
  <c r="BC75"/>
  <c r="BB75"/>
  <c r="BA75"/>
  <c r="K75"/>
  <c r="I75"/>
  <c r="G75"/>
  <c r="BD75" s="1"/>
  <c r="BE74"/>
  <c r="BC74"/>
  <c r="BB74"/>
  <c r="BA74"/>
  <c r="K74"/>
  <c r="I74"/>
  <c r="G74"/>
  <c r="BD74" s="1"/>
  <c r="BE73"/>
  <c r="BC73"/>
  <c r="BB73"/>
  <c r="BA73"/>
  <c r="K73"/>
  <c r="I73"/>
  <c r="G73"/>
  <c r="BD73" s="1"/>
  <c r="BE72"/>
  <c r="BC72"/>
  <c r="BB72"/>
  <c r="BA72"/>
  <c r="K72"/>
  <c r="I72"/>
  <c r="G72"/>
  <c r="BD72" s="1"/>
  <c r="BE71"/>
  <c r="BC71"/>
  <c r="BB71"/>
  <c r="BA71"/>
  <c r="K71"/>
  <c r="I71"/>
  <c r="G71"/>
  <c r="BD71" s="1"/>
  <c r="BE70"/>
  <c r="BC70"/>
  <c r="BB70"/>
  <c r="BA70"/>
  <c r="K70"/>
  <c r="I70"/>
  <c r="G70"/>
  <c r="BD70" s="1"/>
  <c r="BE69"/>
  <c r="BC69"/>
  <c r="BB69"/>
  <c r="BA69"/>
  <c r="K69"/>
  <c r="I69"/>
  <c r="G69"/>
  <c r="BD69" s="1"/>
  <c r="BE68"/>
  <c r="BC68"/>
  <c r="BB68"/>
  <c r="BA68"/>
  <c r="K68"/>
  <c r="I68"/>
  <c r="G68"/>
  <c r="BD68" s="1"/>
  <c r="BE67"/>
  <c r="BC67"/>
  <c r="BB67"/>
  <c r="BA67"/>
  <c r="K67"/>
  <c r="I67"/>
  <c r="G67"/>
  <c r="BD67" s="1"/>
  <c r="BE66"/>
  <c r="BC66"/>
  <c r="BB66"/>
  <c r="BA66"/>
  <c r="K66"/>
  <c r="I66"/>
  <c r="G66"/>
  <c r="BD66" s="1"/>
  <c r="BE65"/>
  <c r="BC65"/>
  <c r="BB65"/>
  <c r="BA65"/>
  <c r="K65"/>
  <c r="I65"/>
  <c r="G65"/>
  <c r="BD65" s="1"/>
  <c r="BE64"/>
  <c r="BC64"/>
  <c r="BB64"/>
  <c r="BA64"/>
  <c r="K64"/>
  <c r="I64"/>
  <c r="G64"/>
  <c r="BD64" s="1"/>
  <c r="BE63"/>
  <c r="BC63"/>
  <c r="BB63"/>
  <c r="BA63"/>
  <c r="K63"/>
  <c r="I63"/>
  <c r="G63"/>
  <c r="BD63" s="1"/>
  <c r="BE62"/>
  <c r="BC62"/>
  <c r="BB62"/>
  <c r="BA62"/>
  <c r="K62"/>
  <c r="I62"/>
  <c r="G62"/>
  <c r="BD62" s="1"/>
  <c r="BE61"/>
  <c r="BC61"/>
  <c r="BB61"/>
  <c r="BA61"/>
  <c r="K61"/>
  <c r="I61"/>
  <c r="G61"/>
  <c r="BD61" s="1"/>
  <c r="BE60"/>
  <c r="BC60"/>
  <c r="BB60"/>
  <c r="BA60"/>
  <c r="K60"/>
  <c r="I60"/>
  <c r="G60"/>
  <c r="BD60" s="1"/>
  <c r="BE59"/>
  <c r="BC59"/>
  <c r="BB59"/>
  <c r="BA59"/>
  <c r="K59"/>
  <c r="I59"/>
  <c r="G59"/>
  <c r="BD59" s="1"/>
  <c r="BE58"/>
  <c r="BC58"/>
  <c r="BB58"/>
  <c r="BA58"/>
  <c r="K58"/>
  <c r="I58"/>
  <c r="G58"/>
  <c r="BD58" s="1"/>
  <c r="BE57"/>
  <c r="BC57"/>
  <c r="BB57"/>
  <c r="BA57"/>
  <c r="K57"/>
  <c r="I57"/>
  <c r="G57"/>
  <c r="BD57" s="1"/>
  <c r="BE56"/>
  <c r="BC56"/>
  <c r="BB56"/>
  <c r="BA56"/>
  <c r="K56"/>
  <c r="I56"/>
  <c r="G56"/>
  <c r="BD56" s="1"/>
  <c r="BE55"/>
  <c r="BC55"/>
  <c r="BB55"/>
  <c r="BA55"/>
  <c r="K55"/>
  <c r="I55"/>
  <c r="G55"/>
  <c r="BD55" s="1"/>
  <c r="BE54"/>
  <c r="BC54"/>
  <c r="BB54"/>
  <c r="BA54"/>
  <c r="K54"/>
  <c r="I54"/>
  <c r="G54"/>
  <c r="BD54" s="1"/>
  <c r="BE53"/>
  <c r="BC53"/>
  <c r="BB53"/>
  <c r="BA53"/>
  <c r="K53"/>
  <c r="I53"/>
  <c r="G53"/>
  <c r="BD53" s="1"/>
  <c r="BE52"/>
  <c r="BC52"/>
  <c r="BB52"/>
  <c r="BA52"/>
  <c r="K52"/>
  <c r="I52"/>
  <c r="G52"/>
  <c r="BD52" s="1"/>
  <c r="BE51"/>
  <c r="BD51"/>
  <c r="BB51"/>
  <c r="BA51"/>
  <c r="K51"/>
  <c r="I51"/>
  <c r="G51"/>
  <c r="BC51" s="1"/>
  <c r="BE50"/>
  <c r="BC50"/>
  <c r="BB50"/>
  <c r="BA50"/>
  <c r="K50"/>
  <c r="I50"/>
  <c r="G50"/>
  <c r="BD50" s="1"/>
  <c r="BE49"/>
  <c r="BC49"/>
  <c r="BB49"/>
  <c r="BA49"/>
  <c r="K49"/>
  <c r="I49"/>
  <c r="G49"/>
  <c r="BD49" s="1"/>
  <c r="BE48"/>
  <c r="BC48"/>
  <c r="BB48"/>
  <c r="BA48"/>
  <c r="K48"/>
  <c r="I48"/>
  <c r="G48"/>
  <c r="BD48" s="1"/>
  <c r="BE47"/>
  <c r="BC47"/>
  <c r="BB47"/>
  <c r="BA47"/>
  <c r="K47"/>
  <c r="I47"/>
  <c r="G47"/>
  <c r="BD47" s="1"/>
  <c r="BE46"/>
  <c r="BC46"/>
  <c r="BB46"/>
  <c r="BA46"/>
  <c r="K46"/>
  <c r="I46"/>
  <c r="G46"/>
  <c r="BD46" s="1"/>
  <c r="BE45"/>
  <c r="BC45"/>
  <c r="BB45"/>
  <c r="BA45"/>
  <c r="K45"/>
  <c r="I45"/>
  <c r="G45"/>
  <c r="BD45" s="1"/>
  <c r="BE44"/>
  <c r="BC44"/>
  <c r="BB44"/>
  <c r="BA44"/>
  <c r="K44"/>
  <c r="I44"/>
  <c r="G44"/>
  <c r="BD44" s="1"/>
  <c r="BE43"/>
  <c r="BC43"/>
  <c r="BB43"/>
  <c r="BA43"/>
  <c r="K43"/>
  <c r="I43"/>
  <c r="G43"/>
  <c r="BD43" s="1"/>
  <c r="BE42"/>
  <c r="BC42"/>
  <c r="BB42"/>
  <c r="BA42"/>
  <c r="K42"/>
  <c r="I42"/>
  <c r="G42"/>
  <c r="BD42" s="1"/>
  <c r="BE41"/>
  <c r="BC41"/>
  <c r="BB41"/>
  <c r="BA41"/>
  <c r="K41"/>
  <c r="I41"/>
  <c r="G41"/>
  <c r="BD41" s="1"/>
  <c r="BE40"/>
  <c r="BC40"/>
  <c r="BB40"/>
  <c r="BA40"/>
  <c r="K40"/>
  <c r="I40"/>
  <c r="G40"/>
  <c r="BD40" s="1"/>
  <c r="BE39"/>
  <c r="BC39"/>
  <c r="BB39"/>
  <c r="BA39"/>
  <c r="K39"/>
  <c r="I39"/>
  <c r="G39"/>
  <c r="BD39" s="1"/>
  <c r="BE38"/>
  <c r="BC38"/>
  <c r="BB38"/>
  <c r="BA38"/>
  <c r="K38"/>
  <c r="I38"/>
  <c r="G38"/>
  <c r="BD38" s="1"/>
  <c r="BE37"/>
  <c r="BC37"/>
  <c r="BB37"/>
  <c r="BA37"/>
  <c r="K37"/>
  <c r="I37"/>
  <c r="G37"/>
  <c r="BD37" s="1"/>
  <c r="BE36"/>
  <c r="BC36"/>
  <c r="BB36"/>
  <c r="BA36"/>
  <c r="K36"/>
  <c r="I36"/>
  <c r="G36"/>
  <c r="BD36" s="1"/>
  <c r="BE35"/>
  <c r="BC35"/>
  <c r="BB35"/>
  <c r="BA35"/>
  <c r="K35"/>
  <c r="I35"/>
  <c r="G35"/>
  <c r="BD35" s="1"/>
  <c r="BE34"/>
  <c r="BC34"/>
  <c r="BB34"/>
  <c r="BA34"/>
  <c r="K34"/>
  <c r="I34"/>
  <c r="G34"/>
  <c r="BD34" s="1"/>
  <c r="BE33"/>
  <c r="BC33"/>
  <c r="BB33"/>
  <c r="BA33"/>
  <c r="K33"/>
  <c r="I33"/>
  <c r="G33"/>
  <c r="BD33" s="1"/>
  <c r="BE32"/>
  <c r="BC32"/>
  <c r="BB32"/>
  <c r="BA32"/>
  <c r="K32"/>
  <c r="I32"/>
  <c r="G32"/>
  <c r="BD32" s="1"/>
  <c r="BE31"/>
  <c r="BC31"/>
  <c r="BB31"/>
  <c r="BA31"/>
  <c r="K31"/>
  <c r="I31"/>
  <c r="G31"/>
  <c r="BD31" s="1"/>
  <c r="BE30"/>
  <c r="BC30"/>
  <c r="BB30"/>
  <c r="BA30"/>
  <c r="K30"/>
  <c r="I30"/>
  <c r="G30"/>
  <c r="BD30" s="1"/>
  <c r="BE29"/>
  <c r="BC29"/>
  <c r="BB29"/>
  <c r="BA29"/>
  <c r="K29"/>
  <c r="I29"/>
  <c r="G29"/>
  <c r="BD29" s="1"/>
  <c r="BE28"/>
  <c r="BC28"/>
  <c r="BB28"/>
  <c r="BA28"/>
  <c r="K28"/>
  <c r="I28"/>
  <c r="G28"/>
  <c r="BD28" s="1"/>
  <c r="BE27"/>
  <c r="BC27"/>
  <c r="BB27"/>
  <c r="BA27"/>
  <c r="K27"/>
  <c r="I27"/>
  <c r="G27"/>
  <c r="BD27" s="1"/>
  <c r="BE26"/>
  <c r="BC26"/>
  <c r="BB26"/>
  <c r="BA26"/>
  <c r="K26"/>
  <c r="I26"/>
  <c r="G26"/>
  <c r="BD26" s="1"/>
  <c r="BE25"/>
  <c r="BC25"/>
  <c r="BB25"/>
  <c r="BA25"/>
  <c r="K25"/>
  <c r="I25"/>
  <c r="G25"/>
  <c r="BD25" s="1"/>
  <c r="BE24"/>
  <c r="BC24"/>
  <c r="BB24"/>
  <c r="BA24"/>
  <c r="K24"/>
  <c r="I24"/>
  <c r="G24"/>
  <c r="BD24" s="1"/>
  <c r="BE23"/>
  <c r="BC23"/>
  <c r="BB23"/>
  <c r="BA23"/>
  <c r="K23"/>
  <c r="I23"/>
  <c r="G23"/>
  <c r="BD23" s="1"/>
  <c r="BE22"/>
  <c r="BC22"/>
  <c r="BB22"/>
  <c r="BA22"/>
  <c r="K22"/>
  <c r="I22"/>
  <c r="G22"/>
  <c r="BD22" s="1"/>
  <c r="BE21"/>
  <c r="BC21"/>
  <c r="BB21"/>
  <c r="BA21"/>
  <c r="K21"/>
  <c r="I21"/>
  <c r="G21"/>
  <c r="BD21" s="1"/>
  <c r="BE20"/>
  <c r="BC20"/>
  <c r="BB20"/>
  <c r="BA20"/>
  <c r="K20"/>
  <c r="I20"/>
  <c r="G20"/>
  <c r="BD20" s="1"/>
  <c r="BE19"/>
  <c r="BC19"/>
  <c r="BB19"/>
  <c r="BA19"/>
  <c r="K19"/>
  <c r="I19"/>
  <c r="G19"/>
  <c r="BD19" s="1"/>
  <c r="BE18"/>
  <c r="BC18"/>
  <c r="BB18"/>
  <c r="BA18"/>
  <c r="K18"/>
  <c r="I18"/>
  <c r="G18"/>
  <c r="BD18" s="1"/>
  <c r="BE17"/>
  <c r="BC17"/>
  <c r="BB17"/>
  <c r="BA17"/>
  <c r="K17"/>
  <c r="I17"/>
  <c r="G17"/>
  <c r="BD17" s="1"/>
  <c r="BE16"/>
  <c r="BC16"/>
  <c r="BB16"/>
  <c r="BA16"/>
  <c r="K16"/>
  <c r="I16"/>
  <c r="G16"/>
  <c r="BD16" s="1"/>
  <c r="BE15"/>
  <c r="BC15"/>
  <c r="BB15"/>
  <c r="BA15"/>
  <c r="K15"/>
  <c r="I15"/>
  <c r="G15"/>
  <c r="BD15" s="1"/>
  <c r="BE14"/>
  <c r="BC14"/>
  <c r="BB14"/>
  <c r="BA14"/>
  <c r="K14"/>
  <c r="I14"/>
  <c r="G14"/>
  <c r="BD14" s="1"/>
  <c r="BE13"/>
  <c r="BC13"/>
  <c r="BB13"/>
  <c r="BA13"/>
  <c r="K13"/>
  <c r="I13"/>
  <c r="G13"/>
  <c r="BD13" s="1"/>
  <c r="BE12"/>
  <c r="BC12"/>
  <c r="BB12"/>
  <c r="BA12"/>
  <c r="K12"/>
  <c r="I12"/>
  <c r="G12"/>
  <c r="BD12" s="1"/>
  <c r="BE11"/>
  <c r="BC11"/>
  <c r="BB11"/>
  <c r="BA11"/>
  <c r="K11"/>
  <c r="I11"/>
  <c r="G11"/>
  <c r="BD11" s="1"/>
  <c r="BE10"/>
  <c r="BC10"/>
  <c r="BB10"/>
  <c r="BA10"/>
  <c r="K10"/>
  <c r="I10"/>
  <c r="G10"/>
  <c r="BD10" s="1"/>
  <c r="BE9"/>
  <c r="BC9"/>
  <c r="BB9"/>
  <c r="BA9"/>
  <c r="K9"/>
  <c r="I9"/>
  <c r="G9"/>
  <c r="BD9" s="1"/>
  <c r="BE8"/>
  <c r="BC8"/>
  <c r="BB8"/>
  <c r="BA8"/>
  <c r="K8"/>
  <c r="I8"/>
  <c r="G8"/>
  <c r="BD8" s="1"/>
  <c r="B7" i="18"/>
  <c r="A7"/>
  <c r="BE87" i="19"/>
  <c r="I7" i="18" s="1"/>
  <c r="I12" s="1"/>
  <c r="C21" i="17" s="1"/>
  <c r="BB87" i="19"/>
  <c r="F7" i="18" s="1"/>
  <c r="F12" s="1"/>
  <c r="C16" i="17" s="1"/>
  <c r="BA87" i="19"/>
  <c r="E7" i="18" s="1"/>
  <c r="E12" s="1"/>
  <c r="C15" i="17" s="1"/>
  <c r="K87" i="19"/>
  <c r="I87"/>
  <c r="G87"/>
  <c r="E4"/>
  <c r="F3"/>
  <c r="G17" i="18"/>
  <c r="I17" s="1"/>
  <c r="H18" s="1"/>
  <c r="G23" i="17" s="1"/>
  <c r="C33"/>
  <c r="F33" s="1"/>
  <c r="C31"/>
  <c r="G15"/>
  <c r="D15"/>
  <c r="G7"/>
  <c r="BE46" i="16"/>
  <c r="BD46"/>
  <c r="BC46"/>
  <c r="BB46"/>
  <c r="K46"/>
  <c r="I46"/>
  <c r="G46"/>
  <c r="BA46" s="1"/>
  <c r="BE45"/>
  <c r="BD45"/>
  <c r="BC45"/>
  <c r="BB45"/>
  <c r="BA45"/>
  <c r="K45"/>
  <c r="I45"/>
  <c r="I47" s="1"/>
  <c r="G45"/>
  <c r="B12" i="15"/>
  <c r="A12"/>
  <c r="BE47" i="16"/>
  <c r="I12" i="15" s="1"/>
  <c r="BD47" i="16"/>
  <c r="H12" i="15" s="1"/>
  <c r="BC47" i="16"/>
  <c r="G12" i="15" s="1"/>
  <c r="BB47" i="16"/>
  <c r="F12" i="15" s="1"/>
  <c r="K47" i="16"/>
  <c r="G47"/>
  <c r="BE42"/>
  <c r="BD42"/>
  <c r="BC42"/>
  <c r="BA42"/>
  <c r="K42"/>
  <c r="I42"/>
  <c r="G42"/>
  <c r="BB42" s="1"/>
  <c r="BE41"/>
  <c r="BD41"/>
  <c r="BC41"/>
  <c r="BA41"/>
  <c r="K41"/>
  <c r="I41"/>
  <c r="G41"/>
  <c r="BB41" s="1"/>
  <c r="BE40"/>
  <c r="BD40"/>
  <c r="BC40"/>
  <c r="BA40"/>
  <c r="K40"/>
  <c r="I40"/>
  <c r="G40"/>
  <c r="BB40" s="1"/>
  <c r="BE39"/>
  <c r="BD39"/>
  <c r="BC39"/>
  <c r="BA39"/>
  <c r="K39"/>
  <c r="I39"/>
  <c r="G39"/>
  <c r="BB39" s="1"/>
  <c r="BE38"/>
  <c r="BD38"/>
  <c r="BC38"/>
  <c r="BA38"/>
  <c r="K38"/>
  <c r="I38"/>
  <c r="G38"/>
  <c r="BB38" s="1"/>
  <c r="BB43" s="1"/>
  <c r="F11" i="15" s="1"/>
  <c r="B11"/>
  <c r="A11"/>
  <c r="BE43" i="16"/>
  <c r="I11" i="15" s="1"/>
  <c r="BD43" i="16"/>
  <c r="H11" i="15" s="1"/>
  <c r="BC43" i="16"/>
  <c r="G11" i="15" s="1"/>
  <c r="BA43" i="16"/>
  <c r="E11" i="15" s="1"/>
  <c r="K43" i="16"/>
  <c r="I43"/>
  <c r="G43"/>
  <c r="BE35"/>
  <c r="BD35"/>
  <c r="BC35"/>
  <c r="BA35"/>
  <c r="K35"/>
  <c r="I35"/>
  <c r="G35"/>
  <c r="BB35" s="1"/>
  <c r="BE34"/>
  <c r="BD34"/>
  <c r="BC34"/>
  <c r="BA34"/>
  <c r="K34"/>
  <c r="I34"/>
  <c r="G34"/>
  <c r="BB34" s="1"/>
  <c r="BE33"/>
  <c r="BD33"/>
  <c r="BC33"/>
  <c r="BA33"/>
  <c r="K33"/>
  <c r="I33"/>
  <c r="G33"/>
  <c r="BB33" s="1"/>
  <c r="BE32"/>
  <c r="BD32"/>
  <c r="BC32"/>
  <c r="BA32"/>
  <c r="K32"/>
  <c r="I32"/>
  <c r="G32"/>
  <c r="BB32" s="1"/>
  <c r="BE31"/>
  <c r="BD31"/>
  <c r="BC31"/>
  <c r="BA31"/>
  <c r="K31"/>
  <c r="I31"/>
  <c r="G31"/>
  <c r="BB31" s="1"/>
  <c r="BE30"/>
  <c r="BD30"/>
  <c r="BC30"/>
  <c r="BA30"/>
  <c r="K30"/>
  <c r="I30"/>
  <c r="G30"/>
  <c r="BB30" s="1"/>
  <c r="BE29"/>
  <c r="BD29"/>
  <c r="BC29"/>
  <c r="BA29"/>
  <c r="K29"/>
  <c r="I29"/>
  <c r="G29"/>
  <c r="BB29" s="1"/>
  <c r="BB36" s="1"/>
  <c r="F10" i="15" s="1"/>
  <c r="B10"/>
  <c r="A10"/>
  <c r="BE36" i="16"/>
  <c r="I10" i="15" s="1"/>
  <c r="BD36" i="16"/>
  <c r="H10" i="15" s="1"/>
  <c r="BC36" i="16"/>
  <c r="G10" i="15" s="1"/>
  <c r="BA36" i="16"/>
  <c r="E10" i="15" s="1"/>
  <c r="K36" i="16"/>
  <c r="I36"/>
  <c r="G36"/>
  <c r="BE26"/>
  <c r="BD26"/>
  <c r="BC26"/>
  <c r="BA26"/>
  <c r="K26"/>
  <c r="I26"/>
  <c r="G26"/>
  <c r="BB26" s="1"/>
  <c r="BE25"/>
  <c r="BD25"/>
  <c r="BC25"/>
  <c r="BA25"/>
  <c r="K25"/>
  <c r="I25"/>
  <c r="G25"/>
  <c r="BB25" s="1"/>
  <c r="BE24"/>
  <c r="BD24"/>
  <c r="BC24"/>
  <c r="BA24"/>
  <c r="K24"/>
  <c r="I24"/>
  <c r="G24"/>
  <c r="BB24" s="1"/>
  <c r="BE23"/>
  <c r="BD23"/>
  <c r="BC23"/>
  <c r="BA23"/>
  <c r="K23"/>
  <c r="I23"/>
  <c r="G23"/>
  <c r="BB23" s="1"/>
  <c r="BE22"/>
  <c r="BD22"/>
  <c r="BC22"/>
  <c r="BA22"/>
  <c r="K22"/>
  <c r="I22"/>
  <c r="G22"/>
  <c r="BB22" s="1"/>
  <c r="BB27" s="1"/>
  <c r="F9" i="15" s="1"/>
  <c r="B9"/>
  <c r="A9"/>
  <c r="BE27" i="16"/>
  <c r="I9" i="15" s="1"/>
  <c r="BD27" i="16"/>
  <c r="H9" i="15" s="1"/>
  <c r="BC27" i="16"/>
  <c r="G9" i="15" s="1"/>
  <c r="BA27" i="16"/>
  <c r="E9" i="15" s="1"/>
  <c r="K27" i="16"/>
  <c r="I27"/>
  <c r="G27"/>
  <c r="BE19"/>
  <c r="BD19"/>
  <c r="BC19"/>
  <c r="BA19"/>
  <c r="K19"/>
  <c r="I19"/>
  <c r="G19"/>
  <c r="BB19" s="1"/>
  <c r="BE18"/>
  <c r="BD18"/>
  <c r="BC18"/>
  <c r="BA18"/>
  <c r="K18"/>
  <c r="I18"/>
  <c r="G18"/>
  <c r="BB18" s="1"/>
  <c r="BE17"/>
  <c r="BD17"/>
  <c r="BC17"/>
  <c r="BA17"/>
  <c r="K17"/>
  <c r="I17"/>
  <c r="G17"/>
  <c r="BB17" s="1"/>
  <c r="BE16"/>
  <c r="BD16"/>
  <c r="BC16"/>
  <c r="BA16"/>
  <c r="K16"/>
  <c r="I16"/>
  <c r="G16"/>
  <c r="BB16" s="1"/>
  <c r="BE15"/>
  <c r="BD15"/>
  <c r="BC15"/>
  <c r="BA15"/>
  <c r="K15"/>
  <c r="I15"/>
  <c r="G15"/>
  <c r="BB15" s="1"/>
  <c r="BB20" s="1"/>
  <c r="F8" i="15" s="1"/>
  <c r="B8"/>
  <c r="A8"/>
  <c r="BE20" i="16"/>
  <c r="I8" i="15" s="1"/>
  <c r="BD20" i="16"/>
  <c r="H8" i="15" s="1"/>
  <c r="BC20" i="16"/>
  <c r="G8" i="15" s="1"/>
  <c r="BA20" i="16"/>
  <c r="E8" i="15" s="1"/>
  <c r="K20" i="16"/>
  <c r="I20"/>
  <c r="G20"/>
  <c r="BE12"/>
  <c r="BD12"/>
  <c r="BC12"/>
  <c r="BA12"/>
  <c r="K12"/>
  <c r="I12"/>
  <c r="G12"/>
  <c r="BB12" s="1"/>
  <c r="BE11"/>
  <c r="BD11"/>
  <c r="BC11"/>
  <c r="BA11"/>
  <c r="K11"/>
  <c r="I11"/>
  <c r="G11"/>
  <c r="BB11" s="1"/>
  <c r="BE10"/>
  <c r="BD10"/>
  <c r="BC10"/>
  <c r="BA10"/>
  <c r="K10"/>
  <c r="I10"/>
  <c r="G10"/>
  <c r="BB10" s="1"/>
  <c r="BE9"/>
  <c r="BD9"/>
  <c r="BC9"/>
  <c r="BA9"/>
  <c r="K9"/>
  <c r="I9"/>
  <c r="G9"/>
  <c r="BB9" s="1"/>
  <c r="BE8"/>
  <c r="BD8"/>
  <c r="BC8"/>
  <c r="BA8"/>
  <c r="K8"/>
  <c r="I8"/>
  <c r="G8"/>
  <c r="BB8" s="1"/>
  <c r="BB13" s="1"/>
  <c r="F7" i="15" s="1"/>
  <c r="F13" s="1"/>
  <c r="C16" i="14" s="1"/>
  <c r="B7" i="15"/>
  <c r="A7"/>
  <c r="BE13" i="16"/>
  <c r="I7" i="15" s="1"/>
  <c r="I13" s="1"/>
  <c r="C21" i="14" s="1"/>
  <c r="BD13" i="16"/>
  <c r="H7" i="15" s="1"/>
  <c r="H13" s="1"/>
  <c r="C17" i="14" s="1"/>
  <c r="BC13" i="16"/>
  <c r="G7" i="15" s="1"/>
  <c r="G13" s="1"/>
  <c r="C18" i="14" s="1"/>
  <c r="BA13" i="16"/>
  <c r="E7" i="15" s="1"/>
  <c r="K13" i="16"/>
  <c r="I13"/>
  <c r="G13"/>
  <c r="E4"/>
  <c r="F3"/>
  <c r="G18" i="15"/>
  <c r="I18" s="1"/>
  <c r="H19" s="1"/>
  <c r="G23" i="14" s="1"/>
  <c r="G22" s="1"/>
  <c r="C33"/>
  <c r="F33" s="1"/>
  <c r="C31"/>
  <c r="G15"/>
  <c r="D15"/>
  <c r="G7"/>
  <c r="BE35" i="13"/>
  <c r="BD35"/>
  <c r="BC35"/>
  <c r="BB35"/>
  <c r="BA35"/>
  <c r="K35"/>
  <c r="I35"/>
  <c r="G35"/>
  <c r="BE34"/>
  <c r="BD34"/>
  <c r="BC34"/>
  <c r="BB34"/>
  <c r="BA34"/>
  <c r="K34"/>
  <c r="I34"/>
  <c r="G34"/>
  <c r="B12" i="12"/>
  <c r="A12"/>
  <c r="BE36" i="13"/>
  <c r="I12" i="12" s="1"/>
  <c r="BD36" i="13"/>
  <c r="H12" i="12" s="1"/>
  <c r="BC36" i="13"/>
  <c r="G12" i="12" s="1"/>
  <c r="BB36" i="13"/>
  <c r="F12" i="12" s="1"/>
  <c r="BA36" i="13"/>
  <c r="E12" i="12" s="1"/>
  <c r="K36" i="13"/>
  <c r="I36"/>
  <c r="G36"/>
  <c r="BE31"/>
  <c r="BD31"/>
  <c r="BC31"/>
  <c r="BA31"/>
  <c r="K31"/>
  <c r="I31"/>
  <c r="G31"/>
  <c r="BB31" s="1"/>
  <c r="BB32" s="1"/>
  <c r="F11" i="12" s="1"/>
  <c r="B11"/>
  <c r="A11"/>
  <c r="BE32" i="13"/>
  <c r="I11" i="12" s="1"/>
  <c r="BD32" i="13"/>
  <c r="H11" i="12" s="1"/>
  <c r="BC32" i="13"/>
  <c r="G11" i="12" s="1"/>
  <c r="BA32" i="13"/>
  <c r="E11" i="12" s="1"/>
  <c r="K32" i="13"/>
  <c r="I32"/>
  <c r="G32"/>
  <c r="BE28"/>
  <c r="BD28"/>
  <c r="BC28"/>
  <c r="BA28"/>
  <c r="K28"/>
  <c r="I28"/>
  <c r="G28"/>
  <c r="BB28" s="1"/>
  <c r="BE27"/>
  <c r="BD27"/>
  <c r="BC27"/>
  <c r="BA27"/>
  <c r="K27"/>
  <c r="I27"/>
  <c r="G27"/>
  <c r="BB27" s="1"/>
  <c r="B10" i="12"/>
  <c r="A10"/>
  <c r="BE29" i="13"/>
  <c r="I10" i="12" s="1"/>
  <c r="BD29" i="13"/>
  <c r="H10" i="12" s="1"/>
  <c r="BC29" i="13"/>
  <c r="G10" i="12" s="1"/>
  <c r="BA29" i="13"/>
  <c r="E10" i="12" s="1"/>
  <c r="K29" i="13"/>
  <c r="I29"/>
  <c r="G29"/>
  <c r="BE24"/>
  <c r="BD24"/>
  <c r="BC24"/>
  <c r="BA24"/>
  <c r="K24"/>
  <c r="I24"/>
  <c r="G24"/>
  <c r="BB24" s="1"/>
  <c r="BE23"/>
  <c r="BD23"/>
  <c r="BC23"/>
  <c r="BA23"/>
  <c r="K23"/>
  <c r="I23"/>
  <c r="G23"/>
  <c r="BB23" s="1"/>
  <c r="BE22"/>
  <c r="BD22"/>
  <c r="BC22"/>
  <c r="BA22"/>
  <c r="K22"/>
  <c r="I22"/>
  <c r="G22"/>
  <c r="BB22" s="1"/>
  <c r="BE21"/>
  <c r="BD21"/>
  <c r="BC21"/>
  <c r="BA21"/>
  <c r="K21"/>
  <c r="I21"/>
  <c r="G21"/>
  <c r="BB21" s="1"/>
  <c r="BE20"/>
  <c r="BD20"/>
  <c r="BC20"/>
  <c r="BA20"/>
  <c r="K20"/>
  <c r="I20"/>
  <c r="G20"/>
  <c r="BB20" s="1"/>
  <c r="BE19"/>
  <c r="BD19"/>
  <c r="BC19"/>
  <c r="BA19"/>
  <c r="K19"/>
  <c r="I19"/>
  <c r="G19"/>
  <c r="BB19" s="1"/>
  <c r="BE18"/>
  <c r="BD18"/>
  <c r="BC18"/>
  <c r="BA18"/>
  <c r="K18"/>
  <c r="I18"/>
  <c r="G18"/>
  <c r="BB18" s="1"/>
  <c r="BB25" s="1"/>
  <c r="F9" i="12" s="1"/>
  <c r="B9"/>
  <c r="A9"/>
  <c r="BE25" i="13"/>
  <c r="I9" i="12" s="1"/>
  <c r="BD25" i="13"/>
  <c r="H9" i="12" s="1"/>
  <c r="BC25" i="13"/>
  <c r="G9" i="12" s="1"/>
  <c r="BA25" i="13"/>
  <c r="E9" i="12" s="1"/>
  <c r="K25" i="13"/>
  <c r="I25"/>
  <c r="G25"/>
  <c r="BE15"/>
  <c r="BD15"/>
  <c r="BC15"/>
  <c r="BA15"/>
  <c r="K15"/>
  <c r="I15"/>
  <c r="G15"/>
  <c r="BB15" s="1"/>
  <c r="BE14"/>
  <c r="BD14"/>
  <c r="BC14"/>
  <c r="BA14"/>
  <c r="K14"/>
  <c r="I14"/>
  <c r="G14"/>
  <c r="BB14" s="1"/>
  <c r="BE13"/>
  <c r="BD13"/>
  <c r="BC13"/>
  <c r="BA13"/>
  <c r="K13"/>
  <c r="I13"/>
  <c r="G13"/>
  <c r="BB13" s="1"/>
  <c r="BE12"/>
  <c r="BD12"/>
  <c r="BC12"/>
  <c r="BA12"/>
  <c r="K12"/>
  <c r="I12"/>
  <c r="G12"/>
  <c r="BB12" s="1"/>
  <c r="BB16" s="1"/>
  <c r="F8" i="12" s="1"/>
  <c r="B8"/>
  <c r="A8"/>
  <c r="BE16" i="13"/>
  <c r="I8" i="12" s="1"/>
  <c r="BD16" i="13"/>
  <c r="H8" i="12" s="1"/>
  <c r="BC16" i="13"/>
  <c r="G8" i="12" s="1"/>
  <c r="BA16" i="13"/>
  <c r="E8" i="12" s="1"/>
  <c r="K16" i="13"/>
  <c r="I16"/>
  <c r="G16"/>
  <c r="BE9"/>
  <c r="BD9"/>
  <c r="BC9"/>
  <c r="BA9"/>
  <c r="K9"/>
  <c r="I9"/>
  <c r="G9"/>
  <c r="BB9" s="1"/>
  <c r="BE8"/>
  <c r="BD8"/>
  <c r="BC8"/>
  <c r="BA8"/>
  <c r="K8"/>
  <c r="I8"/>
  <c r="G8"/>
  <c r="BB8" s="1"/>
  <c r="BB10" s="1"/>
  <c r="F7" i="12" s="1"/>
  <c r="B7"/>
  <c r="A7"/>
  <c r="BE10" i="13"/>
  <c r="I7" i="12" s="1"/>
  <c r="I13" s="1"/>
  <c r="C21" i="11" s="1"/>
  <c r="BD10" i="13"/>
  <c r="H7" i="12" s="1"/>
  <c r="BC10" i="13"/>
  <c r="G7" i="12" s="1"/>
  <c r="G13" s="1"/>
  <c r="C18" i="11" s="1"/>
  <c r="BA10" i="13"/>
  <c r="E7" i="12" s="1"/>
  <c r="K10" i="13"/>
  <c r="I10"/>
  <c r="G10"/>
  <c r="E4"/>
  <c r="F3"/>
  <c r="G18" i="12"/>
  <c r="I18" s="1"/>
  <c r="H19" s="1"/>
  <c r="G23" i="11" s="1"/>
  <c r="C33"/>
  <c r="F33" s="1"/>
  <c r="C31"/>
  <c r="G15"/>
  <c r="D15"/>
  <c r="G7"/>
  <c r="BE63" i="10"/>
  <c r="BD63"/>
  <c r="BC63"/>
  <c r="BB63"/>
  <c r="K63"/>
  <c r="I63"/>
  <c r="G63"/>
  <c r="BA63" s="1"/>
  <c r="BE62"/>
  <c r="BD62"/>
  <c r="BC62"/>
  <c r="BB62"/>
  <c r="K62"/>
  <c r="I62"/>
  <c r="G62"/>
  <c r="BA62" s="1"/>
  <c r="BE61"/>
  <c r="BD61"/>
  <c r="BC61"/>
  <c r="BB61"/>
  <c r="K61"/>
  <c r="I61"/>
  <c r="G61"/>
  <c r="BA61" s="1"/>
  <c r="BE60"/>
  <c r="BD60"/>
  <c r="BC60"/>
  <c r="BB60"/>
  <c r="BA60"/>
  <c r="K60"/>
  <c r="I60"/>
  <c r="G60"/>
  <c r="BE59"/>
  <c r="BD59"/>
  <c r="BC59"/>
  <c r="BB59"/>
  <c r="BA59"/>
  <c r="K59"/>
  <c r="I59"/>
  <c r="G59"/>
  <c r="BE58"/>
  <c r="BD58"/>
  <c r="BC58"/>
  <c r="BB58"/>
  <c r="K58"/>
  <c r="I58"/>
  <c r="G58"/>
  <c r="BA58" s="1"/>
  <c r="BE57"/>
  <c r="BD57"/>
  <c r="BD64" s="1"/>
  <c r="H12" i="9" s="1"/>
  <c r="BC57" i="10"/>
  <c r="BB57"/>
  <c r="BB64" s="1"/>
  <c r="F12" i="9" s="1"/>
  <c r="K57" i="10"/>
  <c r="I57"/>
  <c r="I64" s="1"/>
  <c r="G57"/>
  <c r="BA57" s="1"/>
  <c r="B12" i="9"/>
  <c r="A12"/>
  <c r="BE64" i="10"/>
  <c r="I12" i="9" s="1"/>
  <c r="BC64" i="10"/>
  <c r="G12" i="9" s="1"/>
  <c r="K64" i="10"/>
  <c r="G64"/>
  <c r="BE54"/>
  <c r="BD54"/>
  <c r="BC54"/>
  <c r="BA54"/>
  <c r="K54"/>
  <c r="I54"/>
  <c r="G54"/>
  <c r="BB54" s="1"/>
  <c r="BE53"/>
  <c r="BD53"/>
  <c r="BC53"/>
  <c r="BA53"/>
  <c r="K53"/>
  <c r="I53"/>
  <c r="G53"/>
  <c r="BB53" s="1"/>
  <c r="BE52"/>
  <c r="BD52"/>
  <c r="BC52"/>
  <c r="BA52"/>
  <c r="K52"/>
  <c r="I52"/>
  <c r="G52"/>
  <c r="BB52" s="1"/>
  <c r="BE51"/>
  <c r="BD51"/>
  <c r="BC51"/>
  <c r="BA51"/>
  <c r="K51"/>
  <c r="I51"/>
  <c r="G51"/>
  <c r="BB51" s="1"/>
  <c r="BE50"/>
  <c r="BD50"/>
  <c r="BC50"/>
  <c r="BA50"/>
  <c r="K50"/>
  <c r="I50"/>
  <c r="G50"/>
  <c r="BB50" s="1"/>
  <c r="BE49"/>
  <c r="BD49"/>
  <c r="BC49"/>
  <c r="BA49"/>
  <c r="K49"/>
  <c r="I49"/>
  <c r="G49"/>
  <c r="BB49" s="1"/>
  <c r="BE48"/>
  <c r="BD48"/>
  <c r="BC48"/>
  <c r="BA48"/>
  <c r="K48"/>
  <c r="I48"/>
  <c r="G48"/>
  <c r="BB48" s="1"/>
  <c r="BE47"/>
  <c r="BD47"/>
  <c r="BC47"/>
  <c r="BA47"/>
  <c r="K47"/>
  <c r="I47"/>
  <c r="G47"/>
  <c r="BB47" s="1"/>
  <c r="BE46"/>
  <c r="BD46"/>
  <c r="BC46"/>
  <c r="BA46"/>
  <c r="K46"/>
  <c r="I46"/>
  <c r="G46"/>
  <c r="BB46" s="1"/>
  <c r="BE45"/>
  <c r="BD45"/>
  <c r="BC45"/>
  <c r="BA45"/>
  <c r="K45"/>
  <c r="I45"/>
  <c r="G45"/>
  <c r="BB45" s="1"/>
  <c r="BE44"/>
  <c r="BD44"/>
  <c r="BC44"/>
  <c r="BA44"/>
  <c r="K44"/>
  <c r="I44"/>
  <c r="G44"/>
  <c r="BB44" s="1"/>
  <c r="BE43"/>
  <c r="BD43"/>
  <c r="BC43"/>
  <c r="BA43"/>
  <c r="K43"/>
  <c r="I43"/>
  <c r="G43"/>
  <c r="BB43" s="1"/>
  <c r="BE42"/>
  <c r="BD42"/>
  <c r="BC42"/>
  <c r="BA42"/>
  <c r="K42"/>
  <c r="I42"/>
  <c r="G42"/>
  <c r="BB42" s="1"/>
  <c r="BB55" s="1"/>
  <c r="F11" i="9" s="1"/>
  <c r="B11"/>
  <c r="A11"/>
  <c r="BE55" i="10"/>
  <c r="I11" i="9" s="1"/>
  <c r="BD55" i="10"/>
  <c r="H11" i="9" s="1"/>
  <c r="BC55" i="10"/>
  <c r="G11" i="9" s="1"/>
  <c r="BA55" i="10"/>
  <c r="E11" i="9" s="1"/>
  <c r="K55" i="10"/>
  <c r="I55"/>
  <c r="G55"/>
  <c r="BE39"/>
  <c r="BD39"/>
  <c r="BC39"/>
  <c r="BA39"/>
  <c r="K39"/>
  <c r="I39"/>
  <c r="G39"/>
  <c r="BB39" s="1"/>
  <c r="BE38"/>
  <c r="BD38"/>
  <c r="BC38"/>
  <c r="BA38"/>
  <c r="K38"/>
  <c r="I38"/>
  <c r="G38"/>
  <c r="BB38" s="1"/>
  <c r="BE37"/>
  <c r="BD37"/>
  <c r="BC37"/>
  <c r="BA37"/>
  <c r="K37"/>
  <c r="I37"/>
  <c r="G37"/>
  <c r="BB37" s="1"/>
  <c r="BE36"/>
  <c r="BD36"/>
  <c r="BC36"/>
  <c r="BA36"/>
  <c r="K36"/>
  <c r="I36"/>
  <c r="G36"/>
  <c r="BB36" s="1"/>
  <c r="BE35"/>
  <c r="BD35"/>
  <c r="BC35"/>
  <c r="BA35"/>
  <c r="K35"/>
  <c r="I35"/>
  <c r="G35"/>
  <c r="BB35" s="1"/>
  <c r="BE34"/>
  <c r="BD34"/>
  <c r="BC34"/>
  <c r="BA34"/>
  <c r="K34"/>
  <c r="I34"/>
  <c r="G34"/>
  <c r="BB34" s="1"/>
  <c r="BE33"/>
  <c r="BD33"/>
  <c r="BC33"/>
  <c r="BA33"/>
  <c r="K33"/>
  <c r="I33"/>
  <c r="G33"/>
  <c r="BB33" s="1"/>
  <c r="BE32"/>
  <c r="BD32"/>
  <c r="BC32"/>
  <c r="BA32"/>
  <c r="K32"/>
  <c r="I32"/>
  <c r="G32"/>
  <c r="BB32" s="1"/>
  <c r="BE31"/>
  <c r="BD31"/>
  <c r="BC31"/>
  <c r="BA31"/>
  <c r="K31"/>
  <c r="I31"/>
  <c r="G31"/>
  <c r="BB31" s="1"/>
  <c r="BB40" s="1"/>
  <c r="F10" i="9" s="1"/>
  <c r="B10"/>
  <c r="A10"/>
  <c r="BE40" i="10"/>
  <c r="I10" i="9" s="1"/>
  <c r="BD40" i="10"/>
  <c r="H10" i="9" s="1"/>
  <c r="BC40" i="10"/>
  <c r="G10" i="9" s="1"/>
  <c r="BA40" i="10"/>
  <c r="E10" i="9" s="1"/>
  <c r="K40" i="10"/>
  <c r="I40"/>
  <c r="G40"/>
  <c r="BE28"/>
  <c r="BD28"/>
  <c r="BC28"/>
  <c r="BA28"/>
  <c r="K28"/>
  <c r="I28"/>
  <c r="G28"/>
  <c r="BB28" s="1"/>
  <c r="BE27"/>
  <c r="BD27"/>
  <c r="BC27"/>
  <c r="BA27"/>
  <c r="K27"/>
  <c r="I27"/>
  <c r="G27"/>
  <c r="BB27" s="1"/>
  <c r="BE26"/>
  <c r="BD26"/>
  <c r="BC26"/>
  <c r="BA26"/>
  <c r="K26"/>
  <c r="I26"/>
  <c r="G26"/>
  <c r="BB26" s="1"/>
  <c r="BE25"/>
  <c r="BD25"/>
  <c r="BC25"/>
  <c r="BA25"/>
  <c r="K25"/>
  <c r="I25"/>
  <c r="G25"/>
  <c r="BB25" s="1"/>
  <c r="BE24"/>
  <c r="BD24"/>
  <c r="BC24"/>
  <c r="BA24"/>
  <c r="K24"/>
  <c r="I24"/>
  <c r="G24"/>
  <c r="BB24" s="1"/>
  <c r="BE23"/>
  <c r="BD23"/>
  <c r="BC23"/>
  <c r="BA23"/>
  <c r="K23"/>
  <c r="I23"/>
  <c r="G23"/>
  <c r="BB23" s="1"/>
  <c r="BE22"/>
  <c r="BD22"/>
  <c r="BC22"/>
  <c r="BA22"/>
  <c r="K22"/>
  <c r="I22"/>
  <c r="G22"/>
  <c r="BB22" s="1"/>
  <c r="BE21"/>
  <c r="BD21"/>
  <c r="BC21"/>
  <c r="BA21"/>
  <c r="K21"/>
  <c r="I21"/>
  <c r="G21"/>
  <c r="BB21" s="1"/>
  <c r="BE20"/>
  <c r="BD20"/>
  <c r="BC20"/>
  <c r="BA20"/>
  <c r="K20"/>
  <c r="I20"/>
  <c r="G20"/>
  <c r="BB20" s="1"/>
  <c r="BE19"/>
  <c r="BD19"/>
  <c r="BC19"/>
  <c r="BA19"/>
  <c r="K19"/>
  <c r="I19"/>
  <c r="G19"/>
  <c r="BB19" s="1"/>
  <c r="BE18"/>
  <c r="BD18"/>
  <c r="BC18"/>
  <c r="BA18"/>
  <c r="K18"/>
  <c r="I18"/>
  <c r="G18"/>
  <c r="BB18" s="1"/>
  <c r="BB29" s="1"/>
  <c r="F9" i="9" s="1"/>
  <c r="B9"/>
  <c r="A9"/>
  <c r="BE29" i="10"/>
  <c r="I9" i="9" s="1"/>
  <c r="BD29" i="10"/>
  <c r="H9" i="9" s="1"/>
  <c r="BC29" i="10"/>
  <c r="G9" i="9" s="1"/>
  <c r="BA29" i="10"/>
  <c r="E9" i="9" s="1"/>
  <c r="K29" i="10"/>
  <c r="I29"/>
  <c r="G29"/>
  <c r="BE15"/>
  <c r="BE16" s="1"/>
  <c r="I8" i="9" s="1"/>
  <c r="BD15" i="10"/>
  <c r="BC15"/>
  <c r="BC16" s="1"/>
  <c r="G8" i="9" s="1"/>
  <c r="BB15" i="10"/>
  <c r="BA15"/>
  <c r="BA16" s="1"/>
  <c r="E8" i="9" s="1"/>
  <c r="K15" i="10"/>
  <c r="I15"/>
  <c r="I16" s="1"/>
  <c r="G15"/>
  <c r="B8" i="9"/>
  <c r="A8"/>
  <c r="BD16" i="10"/>
  <c r="H8" i="9" s="1"/>
  <c r="BB16" i="10"/>
  <c r="F8" i="9" s="1"/>
  <c r="K16" i="10"/>
  <c r="G16"/>
  <c r="BE12"/>
  <c r="BD12"/>
  <c r="BC12"/>
  <c r="BB12"/>
  <c r="K12"/>
  <c r="I12"/>
  <c r="G12"/>
  <c r="BA12" s="1"/>
  <c r="BE11"/>
  <c r="BD11"/>
  <c r="BC11"/>
  <c r="BB11"/>
  <c r="K11"/>
  <c r="I11"/>
  <c r="G11"/>
  <c r="BA11" s="1"/>
  <c r="BE10"/>
  <c r="BD10"/>
  <c r="BC10"/>
  <c r="BB10"/>
  <c r="K10"/>
  <c r="I10"/>
  <c r="G10"/>
  <c r="BA10" s="1"/>
  <c r="BE9"/>
  <c r="BD9"/>
  <c r="BC9"/>
  <c r="BB9"/>
  <c r="K9"/>
  <c r="I9"/>
  <c r="G9"/>
  <c r="BA9" s="1"/>
  <c r="BE8"/>
  <c r="BD8"/>
  <c r="BC8"/>
  <c r="BB8"/>
  <c r="K8"/>
  <c r="I8"/>
  <c r="G8"/>
  <c r="BA8" s="1"/>
  <c r="BA13" s="1"/>
  <c r="E7" i="9" s="1"/>
  <c r="B7"/>
  <c r="A7"/>
  <c r="BE13" i="10"/>
  <c r="I7" i="9" s="1"/>
  <c r="BD13" i="10"/>
  <c r="H7" i="9" s="1"/>
  <c r="BC13" i="10"/>
  <c r="G7" i="9" s="1"/>
  <c r="BB13" i="10"/>
  <c r="F7" i="9" s="1"/>
  <c r="K13" i="10"/>
  <c r="I13"/>
  <c r="G13"/>
  <c r="E4"/>
  <c r="F3"/>
  <c r="G18" i="9"/>
  <c r="I18" s="1"/>
  <c r="H19" s="1"/>
  <c r="G23" i="8" s="1"/>
  <c r="G22" s="1"/>
  <c r="C33"/>
  <c r="F33" s="1"/>
  <c r="C31"/>
  <c r="G15"/>
  <c r="D15"/>
  <c r="G7"/>
  <c r="BE470" i="7"/>
  <c r="BD470"/>
  <c r="BC470"/>
  <c r="BB470"/>
  <c r="K470"/>
  <c r="I470"/>
  <c r="G470"/>
  <c r="BA470" s="1"/>
  <c r="BE469"/>
  <c r="BD469"/>
  <c r="BC469"/>
  <c r="BB469"/>
  <c r="K469"/>
  <c r="I469"/>
  <c r="G469"/>
  <c r="BA469" s="1"/>
  <c r="BE468"/>
  <c r="BD468"/>
  <c r="BC468"/>
  <c r="BB468"/>
  <c r="K468"/>
  <c r="I468"/>
  <c r="G468"/>
  <c r="BA468" s="1"/>
  <c r="BE467"/>
  <c r="BD467"/>
  <c r="BC467"/>
  <c r="BB467"/>
  <c r="K467"/>
  <c r="I467"/>
  <c r="G467"/>
  <c r="BA467" s="1"/>
  <c r="BE466"/>
  <c r="BD466"/>
  <c r="BC466"/>
  <c r="BB466"/>
  <c r="K466"/>
  <c r="I466"/>
  <c r="G466"/>
  <c r="BA466" s="1"/>
  <c r="BE465"/>
  <c r="BD465"/>
  <c r="BC465"/>
  <c r="BB465"/>
  <c r="K465"/>
  <c r="I465"/>
  <c r="G465"/>
  <c r="BA465" s="1"/>
  <c r="BE464"/>
  <c r="BD464"/>
  <c r="BC464"/>
  <c r="BB464"/>
  <c r="K464"/>
  <c r="I464"/>
  <c r="G464"/>
  <c r="BA464" s="1"/>
  <c r="BE463"/>
  <c r="BD463"/>
  <c r="BC463"/>
  <c r="BB463"/>
  <c r="K463"/>
  <c r="I463"/>
  <c r="G463"/>
  <c r="BA463" s="1"/>
  <c r="B32" i="6"/>
  <c r="A32"/>
  <c r="BE471" i="7"/>
  <c r="I32" i="6" s="1"/>
  <c r="BD471" i="7"/>
  <c r="H32" i="6" s="1"/>
  <c r="BC471" i="7"/>
  <c r="G32" i="6" s="1"/>
  <c r="BB471" i="7"/>
  <c r="F32" i="6" s="1"/>
  <c r="K471" i="7"/>
  <c r="I471"/>
  <c r="G471"/>
  <c r="BE459"/>
  <c r="BD459"/>
  <c r="BC459"/>
  <c r="BA459"/>
  <c r="K459"/>
  <c r="I459"/>
  <c r="G459"/>
  <c r="BB459" s="1"/>
  <c r="BE455"/>
  <c r="BD455"/>
  <c r="BC455"/>
  <c r="BA455"/>
  <c r="K455"/>
  <c r="I455"/>
  <c r="G455"/>
  <c r="BB455" s="1"/>
  <c r="BE451"/>
  <c r="BD451"/>
  <c r="BC451"/>
  <c r="BA451"/>
  <c r="K451"/>
  <c r="I451"/>
  <c r="G451"/>
  <c r="BB451" s="1"/>
  <c r="BB461" s="1"/>
  <c r="F31" i="6" s="1"/>
  <c r="B31"/>
  <c r="A31"/>
  <c r="BE461" i="7"/>
  <c r="I31" i="6" s="1"/>
  <c r="BD461" i="7"/>
  <c r="H31" i="6" s="1"/>
  <c r="BC461" i="7"/>
  <c r="G31" i="6" s="1"/>
  <c r="BA461" i="7"/>
  <c r="E31" i="6" s="1"/>
  <c r="K461" i="7"/>
  <c r="I461"/>
  <c r="G461"/>
  <c r="BE448"/>
  <c r="BD448"/>
  <c r="BC448"/>
  <c r="BA448"/>
  <c r="K448"/>
  <c r="I448"/>
  <c r="G448"/>
  <c r="BB448" s="1"/>
  <c r="BE445"/>
  <c r="BD445"/>
  <c r="BC445"/>
  <c r="BA445"/>
  <c r="K445"/>
  <c r="I445"/>
  <c r="G445"/>
  <c r="BB445" s="1"/>
  <c r="BE442"/>
  <c r="BD442"/>
  <c r="BC442"/>
  <c r="BA442"/>
  <c r="K442"/>
  <c r="I442"/>
  <c r="G442"/>
  <c r="BB442" s="1"/>
  <c r="BE439"/>
  <c r="BD439"/>
  <c r="BC439"/>
  <c r="BA439"/>
  <c r="K439"/>
  <c r="I439"/>
  <c r="G439"/>
  <c r="BB439" s="1"/>
  <c r="BE436"/>
  <c r="BD436"/>
  <c r="BC436"/>
  <c r="BA436"/>
  <c r="K436"/>
  <c r="I436"/>
  <c r="G436"/>
  <c r="BB436" s="1"/>
  <c r="BE433"/>
  <c r="BD433"/>
  <c r="BC433"/>
  <c r="BA433"/>
  <c r="K433"/>
  <c r="I433"/>
  <c r="G433"/>
  <c r="BB433" s="1"/>
  <c r="BE430"/>
  <c r="BD430"/>
  <c r="BC430"/>
  <c r="BA430"/>
  <c r="K430"/>
  <c r="I430"/>
  <c r="G430"/>
  <c r="BB430" s="1"/>
  <c r="BB449" s="1"/>
  <c r="F30" i="6" s="1"/>
  <c r="B30"/>
  <c r="A30"/>
  <c r="BE449" i="7"/>
  <c r="I30" i="6" s="1"/>
  <c r="BD449" i="7"/>
  <c r="H30" i="6" s="1"/>
  <c r="BC449" i="7"/>
  <c r="G30" i="6" s="1"/>
  <c r="BA449" i="7"/>
  <c r="E30" i="6" s="1"/>
  <c r="K449" i="7"/>
  <c r="I449"/>
  <c r="G449"/>
  <c r="BE427"/>
  <c r="BD427"/>
  <c r="BC427"/>
  <c r="BA427"/>
  <c r="K427"/>
  <c r="I427"/>
  <c r="G427"/>
  <c r="BB427" s="1"/>
  <c r="BE426"/>
  <c r="BD426"/>
  <c r="BC426"/>
  <c r="BA426"/>
  <c r="K426"/>
  <c r="I426"/>
  <c r="G426"/>
  <c r="BB426" s="1"/>
  <c r="BE425"/>
  <c r="BD425"/>
  <c r="BC425"/>
  <c r="BA425"/>
  <c r="K425"/>
  <c r="I425"/>
  <c r="G425"/>
  <c r="BB425" s="1"/>
  <c r="BE423"/>
  <c r="BD423"/>
  <c r="BC423"/>
  <c r="BA423"/>
  <c r="K423"/>
  <c r="I423"/>
  <c r="G423"/>
  <c r="BB423" s="1"/>
  <c r="BE421"/>
  <c r="BD421"/>
  <c r="BC421"/>
  <c r="BA421"/>
  <c r="K421"/>
  <c r="I421"/>
  <c r="G421"/>
  <c r="BB421" s="1"/>
  <c r="BE419"/>
  <c r="BD419"/>
  <c r="BC419"/>
  <c r="BA419"/>
  <c r="K419"/>
  <c r="I419"/>
  <c r="G419"/>
  <c r="BB419" s="1"/>
  <c r="BE418"/>
  <c r="BD418"/>
  <c r="BC418"/>
  <c r="BA418"/>
  <c r="K418"/>
  <c r="I418"/>
  <c r="G418"/>
  <c r="BB418" s="1"/>
  <c r="BE417"/>
  <c r="BD417"/>
  <c r="BC417"/>
  <c r="BA417"/>
  <c r="K417"/>
  <c r="I417"/>
  <c r="G417"/>
  <c r="BB417" s="1"/>
  <c r="BE415"/>
  <c r="BD415"/>
  <c r="BC415"/>
  <c r="BA415"/>
  <c r="K415"/>
  <c r="I415"/>
  <c r="G415"/>
  <c r="BB415" s="1"/>
  <c r="BB428" s="1"/>
  <c r="F29" i="6" s="1"/>
  <c r="B29"/>
  <c r="A29"/>
  <c r="BE428" i="7"/>
  <c r="I29" i="6" s="1"/>
  <c r="BD428" i="7"/>
  <c r="H29" i="6" s="1"/>
  <c r="BC428" i="7"/>
  <c r="G29" i="6" s="1"/>
  <c r="BA428" i="7"/>
  <c r="E29" i="6" s="1"/>
  <c r="K428" i="7"/>
  <c r="I428"/>
  <c r="G428"/>
  <c r="BE412"/>
  <c r="BD412"/>
  <c r="BC412"/>
  <c r="BA412"/>
  <c r="K412"/>
  <c r="I412"/>
  <c r="G412"/>
  <c r="BB412" s="1"/>
  <c r="BE408"/>
  <c r="BD408"/>
  <c r="BC408"/>
  <c r="BA408"/>
  <c r="K408"/>
  <c r="I408"/>
  <c r="G408"/>
  <c r="BB408" s="1"/>
  <c r="BE407"/>
  <c r="BD407"/>
  <c r="BC407"/>
  <c r="BA407"/>
  <c r="K407"/>
  <c r="I407"/>
  <c r="G407"/>
  <c r="BB407" s="1"/>
  <c r="BE406"/>
  <c r="BD406"/>
  <c r="BC406"/>
  <c r="BA406"/>
  <c r="K406"/>
  <c r="I406"/>
  <c r="G406"/>
  <c r="BB406" s="1"/>
  <c r="BE398"/>
  <c r="BD398"/>
  <c r="BC398"/>
  <c r="BA398"/>
  <c r="K398"/>
  <c r="I398"/>
  <c r="G398"/>
  <c r="BB398" s="1"/>
  <c r="BB413" s="1"/>
  <c r="F28" i="6" s="1"/>
  <c r="B28"/>
  <c r="A28"/>
  <c r="BE413" i="7"/>
  <c r="I28" i="6" s="1"/>
  <c r="BD413" i="7"/>
  <c r="H28" i="6" s="1"/>
  <c r="BC413" i="7"/>
  <c r="G28" i="6" s="1"/>
  <c r="BA413" i="7"/>
  <c r="E28" i="6" s="1"/>
  <c r="K413" i="7"/>
  <c r="I413"/>
  <c r="G413"/>
  <c r="BE395"/>
  <c r="BD395"/>
  <c r="BC395"/>
  <c r="BA395"/>
  <c r="K395"/>
  <c r="I395"/>
  <c r="G395"/>
  <c r="BB395" s="1"/>
  <c r="BE393"/>
  <c r="BD393"/>
  <c r="BC393"/>
  <c r="BA393"/>
  <c r="K393"/>
  <c r="I393"/>
  <c r="G393"/>
  <c r="BB393" s="1"/>
  <c r="BE391"/>
  <c r="BD391"/>
  <c r="BC391"/>
  <c r="BA391"/>
  <c r="K391"/>
  <c r="I391"/>
  <c r="G391"/>
  <c r="BB391" s="1"/>
  <c r="BE389"/>
  <c r="BD389"/>
  <c r="BC389"/>
  <c r="BA389"/>
  <c r="K389"/>
  <c r="I389"/>
  <c r="G389"/>
  <c r="BB389" s="1"/>
  <c r="BE387"/>
  <c r="BD387"/>
  <c r="BC387"/>
  <c r="BA387"/>
  <c r="K387"/>
  <c r="I387"/>
  <c r="G387"/>
  <c r="BB387" s="1"/>
  <c r="BE385"/>
  <c r="BD385"/>
  <c r="BC385"/>
  <c r="BA385"/>
  <c r="K385"/>
  <c r="I385"/>
  <c r="G385"/>
  <c r="BB385" s="1"/>
  <c r="BE379"/>
  <c r="BD379"/>
  <c r="BC379"/>
  <c r="BA379"/>
  <c r="K379"/>
  <c r="I379"/>
  <c r="G379"/>
  <c r="BB379" s="1"/>
  <c r="BE377"/>
  <c r="BD377"/>
  <c r="BC377"/>
  <c r="BA377"/>
  <c r="K377"/>
  <c r="I377"/>
  <c r="G377"/>
  <c r="BB377" s="1"/>
  <c r="BE375"/>
  <c r="BD375"/>
  <c r="BC375"/>
  <c r="BA375"/>
  <c r="K375"/>
  <c r="I375"/>
  <c r="G375"/>
  <c r="BB375" s="1"/>
  <c r="BE373"/>
  <c r="BD373"/>
  <c r="BC373"/>
  <c r="BA373"/>
  <c r="K373"/>
  <c r="I373"/>
  <c r="G373"/>
  <c r="BB373" s="1"/>
  <c r="BE371"/>
  <c r="BD371"/>
  <c r="BC371"/>
  <c r="BA371"/>
  <c r="K371"/>
  <c r="I371"/>
  <c r="G371"/>
  <c r="BB371" s="1"/>
  <c r="BE369"/>
  <c r="BD369"/>
  <c r="BC369"/>
  <c r="BA369"/>
  <c r="K369"/>
  <c r="I369"/>
  <c r="G369"/>
  <c r="BB369" s="1"/>
  <c r="BE367"/>
  <c r="BD367"/>
  <c r="BC367"/>
  <c r="BA367"/>
  <c r="K367"/>
  <c r="I367"/>
  <c r="G367"/>
  <c r="BB367" s="1"/>
  <c r="BE365"/>
  <c r="BD365"/>
  <c r="BC365"/>
  <c r="BA365"/>
  <c r="K365"/>
  <c r="I365"/>
  <c r="G365"/>
  <c r="BB365" s="1"/>
  <c r="B27" i="6"/>
  <c r="A27"/>
  <c r="BE396" i="7"/>
  <c r="I27" i="6" s="1"/>
  <c r="BD396" i="7"/>
  <c r="H27" i="6" s="1"/>
  <c r="BC396" i="7"/>
  <c r="G27" i="6" s="1"/>
  <c r="BA396" i="7"/>
  <c r="E27" i="6" s="1"/>
  <c r="K396" i="7"/>
  <c r="I396"/>
  <c r="G396"/>
  <c r="BE362"/>
  <c r="BD362"/>
  <c r="BC362"/>
  <c r="BA362"/>
  <c r="K362"/>
  <c r="I362"/>
  <c r="G362"/>
  <c r="BB362" s="1"/>
  <c r="BE360"/>
  <c r="BD360"/>
  <c r="BC360"/>
  <c r="BA360"/>
  <c r="K360"/>
  <c r="I360"/>
  <c r="G360"/>
  <c r="BB360" s="1"/>
  <c r="BE359"/>
  <c r="BD359"/>
  <c r="BC359"/>
  <c r="BA359"/>
  <c r="K359"/>
  <c r="I359"/>
  <c r="G359"/>
  <c r="BB359" s="1"/>
  <c r="BE358"/>
  <c r="BD358"/>
  <c r="BC358"/>
  <c r="BA358"/>
  <c r="K358"/>
  <c r="I358"/>
  <c r="G358"/>
  <c r="BB358" s="1"/>
  <c r="BE357"/>
  <c r="BD357"/>
  <c r="BC357"/>
  <c r="BA357"/>
  <c r="K357"/>
  <c r="I357"/>
  <c r="G357"/>
  <c r="BB357" s="1"/>
  <c r="BE356"/>
  <c r="BD356"/>
  <c r="BC356"/>
  <c r="BA356"/>
  <c r="K356"/>
  <c r="I356"/>
  <c r="G356"/>
  <c r="BB356" s="1"/>
  <c r="BE355"/>
  <c r="BD355"/>
  <c r="BC355"/>
  <c r="BA355"/>
  <c r="K355"/>
  <c r="I355"/>
  <c r="G355"/>
  <c r="BB355" s="1"/>
  <c r="BE353"/>
  <c r="BD353"/>
  <c r="BC353"/>
  <c r="BA353"/>
  <c r="K353"/>
  <c r="I353"/>
  <c r="G353"/>
  <c r="BB353" s="1"/>
  <c r="BE351"/>
  <c r="BD351"/>
  <c r="BC351"/>
  <c r="BA351"/>
  <c r="K351"/>
  <c r="I351"/>
  <c r="G351"/>
  <c r="BB351" s="1"/>
  <c r="BE349"/>
  <c r="BD349"/>
  <c r="BC349"/>
  <c r="BA349"/>
  <c r="K349"/>
  <c r="I349"/>
  <c r="G349"/>
  <c r="BB349" s="1"/>
  <c r="BE347"/>
  <c r="BD347"/>
  <c r="BC347"/>
  <c r="BA347"/>
  <c r="K347"/>
  <c r="I347"/>
  <c r="G347"/>
  <c r="BB347" s="1"/>
  <c r="BE345"/>
  <c r="BD345"/>
  <c r="BC345"/>
  <c r="BA345"/>
  <c r="K345"/>
  <c r="I345"/>
  <c r="G345"/>
  <c r="BB345" s="1"/>
  <c r="B26" i="6"/>
  <c r="A26"/>
  <c r="BE363" i="7"/>
  <c r="I26" i="6" s="1"/>
  <c r="BD363" i="7"/>
  <c r="H26" i="6" s="1"/>
  <c r="BC363" i="7"/>
  <c r="G26" i="6" s="1"/>
  <c r="BA363" i="7"/>
  <c r="E26" i="6" s="1"/>
  <c r="K363" i="7"/>
  <c r="I363"/>
  <c r="G363"/>
  <c r="BE342"/>
  <c r="BD342"/>
  <c r="BC342"/>
  <c r="BA342"/>
  <c r="K342"/>
  <c r="I342"/>
  <c r="G342"/>
  <c r="BB342" s="1"/>
  <c r="BE340"/>
  <c r="BD340"/>
  <c r="BC340"/>
  <c r="BA340"/>
  <c r="K340"/>
  <c r="I340"/>
  <c r="G340"/>
  <c r="BB340" s="1"/>
  <c r="BE338"/>
  <c r="BD338"/>
  <c r="BC338"/>
  <c r="BA338"/>
  <c r="K338"/>
  <c r="I338"/>
  <c r="G338"/>
  <c r="BB338" s="1"/>
  <c r="BE337"/>
  <c r="BD337"/>
  <c r="BC337"/>
  <c r="BA337"/>
  <c r="K337"/>
  <c r="I337"/>
  <c r="G337"/>
  <c r="BB337" s="1"/>
  <c r="BE335"/>
  <c r="BD335"/>
  <c r="BC335"/>
  <c r="BA335"/>
  <c r="K335"/>
  <c r="I335"/>
  <c r="G335"/>
  <c r="BB335" s="1"/>
  <c r="BE333"/>
  <c r="BD333"/>
  <c r="BC333"/>
  <c r="BA333"/>
  <c r="K333"/>
  <c r="I333"/>
  <c r="G333"/>
  <c r="BB333" s="1"/>
  <c r="BB343" s="1"/>
  <c r="F25" i="6" s="1"/>
  <c r="B25"/>
  <c r="A25"/>
  <c r="BE343" i="7"/>
  <c r="I25" i="6" s="1"/>
  <c r="BD343" i="7"/>
  <c r="H25" i="6" s="1"/>
  <c r="BC343" i="7"/>
  <c r="G25" i="6" s="1"/>
  <c r="BA343" i="7"/>
  <c r="E25" i="6" s="1"/>
  <c r="K343" i="7"/>
  <c r="I343"/>
  <c r="G343"/>
  <c r="BE330"/>
  <c r="BD330"/>
  <c r="BC330"/>
  <c r="BA330"/>
  <c r="K330"/>
  <c r="I330"/>
  <c r="G330"/>
  <c r="BB330" s="1"/>
  <c r="BE329"/>
  <c r="BD329"/>
  <c r="BC329"/>
  <c r="BA329"/>
  <c r="K329"/>
  <c r="I329"/>
  <c r="G329"/>
  <c r="BB329" s="1"/>
  <c r="BE328"/>
  <c r="BD328"/>
  <c r="BC328"/>
  <c r="BA328"/>
  <c r="K328"/>
  <c r="I328"/>
  <c r="G328"/>
  <c r="BB328" s="1"/>
  <c r="BE327"/>
  <c r="BD327"/>
  <c r="BC327"/>
  <c r="BA327"/>
  <c r="K327"/>
  <c r="I327"/>
  <c r="G327"/>
  <c r="BB327" s="1"/>
  <c r="BE326"/>
  <c r="BD326"/>
  <c r="BC326"/>
  <c r="BA326"/>
  <c r="K326"/>
  <c r="I326"/>
  <c r="G326"/>
  <c r="BB326" s="1"/>
  <c r="BE325"/>
  <c r="BD325"/>
  <c r="BC325"/>
  <c r="BA325"/>
  <c r="K325"/>
  <c r="I325"/>
  <c r="G325"/>
  <c r="BB325" s="1"/>
  <c r="BE324"/>
  <c r="BD324"/>
  <c r="BC324"/>
  <c r="BA324"/>
  <c r="K324"/>
  <c r="I324"/>
  <c r="G324"/>
  <c r="BB324" s="1"/>
  <c r="BE323"/>
  <c r="BD323"/>
  <c r="BC323"/>
  <c r="BA323"/>
  <c r="K323"/>
  <c r="I323"/>
  <c r="G323"/>
  <c r="BB323" s="1"/>
  <c r="BE322"/>
  <c r="BD322"/>
  <c r="BC322"/>
  <c r="BA322"/>
  <c r="K322"/>
  <c r="I322"/>
  <c r="G322"/>
  <c r="BB322" s="1"/>
  <c r="BE320"/>
  <c r="BD320"/>
  <c r="BC320"/>
  <c r="BA320"/>
  <c r="K320"/>
  <c r="I320"/>
  <c r="G320"/>
  <c r="BB320" s="1"/>
  <c r="BE319"/>
  <c r="BD319"/>
  <c r="BC319"/>
  <c r="BA319"/>
  <c r="K319"/>
  <c r="I319"/>
  <c r="G319"/>
  <c r="BB319" s="1"/>
  <c r="BE317"/>
  <c r="BD317"/>
  <c r="BC317"/>
  <c r="BA317"/>
  <c r="K317"/>
  <c r="I317"/>
  <c r="G317"/>
  <c r="BB317" s="1"/>
  <c r="BE316"/>
  <c r="BD316"/>
  <c r="BC316"/>
  <c r="BA316"/>
  <c r="K316"/>
  <c r="I316"/>
  <c r="G316"/>
  <c r="BB316" s="1"/>
  <c r="BE315"/>
  <c r="BD315"/>
  <c r="BC315"/>
  <c r="BA315"/>
  <c r="K315"/>
  <c r="I315"/>
  <c r="G315"/>
  <c r="BB315" s="1"/>
  <c r="BE314"/>
  <c r="BD314"/>
  <c r="BC314"/>
  <c r="BA314"/>
  <c r="K314"/>
  <c r="I314"/>
  <c r="G314"/>
  <c r="BB314" s="1"/>
  <c r="BE313"/>
  <c r="BD313"/>
  <c r="BC313"/>
  <c r="BA313"/>
  <c r="K313"/>
  <c r="I313"/>
  <c r="G313"/>
  <c r="BB313" s="1"/>
  <c r="BE312"/>
  <c r="BD312"/>
  <c r="BC312"/>
  <c r="BA312"/>
  <c r="K312"/>
  <c r="I312"/>
  <c r="G312"/>
  <c r="BB312" s="1"/>
  <c r="BB331" s="1"/>
  <c r="F24" i="6" s="1"/>
  <c r="B24"/>
  <c r="A24"/>
  <c r="BE331" i="7"/>
  <c r="I24" i="6" s="1"/>
  <c r="BD331" i="7"/>
  <c r="H24" i="6" s="1"/>
  <c r="BC331" i="7"/>
  <c r="G24" i="6" s="1"/>
  <c r="BA331" i="7"/>
  <c r="E24" i="6" s="1"/>
  <c r="K331" i="7"/>
  <c r="I331"/>
  <c r="G331"/>
  <c r="BE309"/>
  <c r="BD309"/>
  <c r="BC309"/>
  <c r="BA309"/>
  <c r="K309"/>
  <c r="I309"/>
  <c r="G309"/>
  <c r="BB309" s="1"/>
  <c r="BE307"/>
  <c r="BD307"/>
  <c r="BC307"/>
  <c r="BA307"/>
  <c r="K307"/>
  <c r="I307"/>
  <c r="G307"/>
  <c r="BB307" s="1"/>
  <c r="BE305"/>
  <c r="BD305"/>
  <c r="BC305"/>
  <c r="BA305"/>
  <c r="K305"/>
  <c r="I305"/>
  <c r="G305"/>
  <c r="BB305" s="1"/>
  <c r="BE303"/>
  <c r="BD303"/>
  <c r="BC303"/>
  <c r="BA303"/>
  <c r="K303"/>
  <c r="I303"/>
  <c r="G303"/>
  <c r="BB303" s="1"/>
  <c r="BE301"/>
  <c r="BD301"/>
  <c r="BC301"/>
  <c r="BA301"/>
  <c r="K301"/>
  <c r="I301"/>
  <c r="G301"/>
  <c r="BB301" s="1"/>
  <c r="BE299"/>
  <c r="BD299"/>
  <c r="BC299"/>
  <c r="BA299"/>
  <c r="K299"/>
  <c r="I299"/>
  <c r="G299"/>
  <c r="BB299" s="1"/>
  <c r="BE297"/>
  <c r="BD297"/>
  <c r="BC297"/>
  <c r="BA297"/>
  <c r="K297"/>
  <c r="I297"/>
  <c r="G297"/>
  <c r="BB297" s="1"/>
  <c r="BB310" s="1"/>
  <c r="F23" i="6" s="1"/>
  <c r="B23"/>
  <c r="A23"/>
  <c r="BE310" i="7"/>
  <c r="I23" i="6" s="1"/>
  <c r="BD310" i="7"/>
  <c r="H23" i="6" s="1"/>
  <c r="BC310" i="7"/>
  <c r="G23" i="6" s="1"/>
  <c r="BA310" i="7"/>
  <c r="E23" i="6" s="1"/>
  <c r="K310" i="7"/>
  <c r="I310"/>
  <c r="G310"/>
  <c r="BE294"/>
  <c r="BD294"/>
  <c r="BC294"/>
  <c r="BA294"/>
  <c r="K294"/>
  <c r="I294"/>
  <c r="G294"/>
  <c r="BB294" s="1"/>
  <c r="BE288"/>
  <c r="BD288"/>
  <c r="BC288"/>
  <c r="BA288"/>
  <c r="K288"/>
  <c r="I288"/>
  <c r="G288"/>
  <c r="BB288" s="1"/>
  <c r="BE282"/>
  <c r="BD282"/>
  <c r="BC282"/>
  <c r="BA282"/>
  <c r="K282"/>
  <c r="I282"/>
  <c r="G282"/>
  <c r="BB282" s="1"/>
  <c r="BE279"/>
  <c r="BD279"/>
  <c r="BC279"/>
  <c r="BA279"/>
  <c r="K279"/>
  <c r="I279"/>
  <c r="G279"/>
  <c r="BB279" s="1"/>
  <c r="BE273"/>
  <c r="BD273"/>
  <c r="BC273"/>
  <c r="BA273"/>
  <c r="K273"/>
  <c r="I273"/>
  <c r="G273"/>
  <c r="BB273" s="1"/>
  <c r="BB295" s="1"/>
  <c r="F22" i="6" s="1"/>
  <c r="B22"/>
  <c r="A22"/>
  <c r="BE295" i="7"/>
  <c r="I22" i="6" s="1"/>
  <c r="BD295" i="7"/>
  <c r="H22" i="6" s="1"/>
  <c r="BC295" i="7"/>
  <c r="G22" i="6" s="1"/>
  <c r="BA295" i="7"/>
  <c r="E22" i="6" s="1"/>
  <c r="K295" i="7"/>
  <c r="I295"/>
  <c r="G295"/>
  <c r="BE270"/>
  <c r="BD270"/>
  <c r="BC270"/>
  <c r="BB270"/>
  <c r="K270"/>
  <c r="I270"/>
  <c r="G270"/>
  <c r="BA270" s="1"/>
  <c r="BA271" s="1"/>
  <c r="E21" i="6" s="1"/>
  <c r="B21"/>
  <c r="A21"/>
  <c r="BE271" i="7"/>
  <c r="I21" i="6" s="1"/>
  <c r="BD271" i="7"/>
  <c r="H21" i="6" s="1"/>
  <c r="BC271" i="7"/>
  <c r="G21" i="6" s="1"/>
  <c r="BB271" i="7"/>
  <c r="F21" i="6" s="1"/>
  <c r="K271" i="7"/>
  <c r="I271"/>
  <c r="G271"/>
  <c r="BE258"/>
  <c r="BD258"/>
  <c r="BC258"/>
  <c r="BB258"/>
  <c r="K258"/>
  <c r="I258"/>
  <c r="G258"/>
  <c r="BA258" s="1"/>
  <c r="BE252"/>
  <c r="BD252"/>
  <c r="BC252"/>
  <c r="BB252"/>
  <c r="K252"/>
  <c r="I252"/>
  <c r="G252"/>
  <c r="BA252" s="1"/>
  <c r="BE236"/>
  <c r="BD236"/>
  <c r="BC236"/>
  <c r="BB236"/>
  <c r="K236"/>
  <c r="I236"/>
  <c r="G236"/>
  <c r="BA236" s="1"/>
  <c r="BE234"/>
  <c r="BD234"/>
  <c r="BC234"/>
  <c r="BB234"/>
  <c r="K234"/>
  <c r="I234"/>
  <c r="G234"/>
  <c r="BA234" s="1"/>
  <c r="BE232"/>
  <c r="BD232"/>
  <c r="BC232"/>
  <c r="BB232"/>
  <c r="K232"/>
  <c r="I232"/>
  <c r="G232"/>
  <c r="BA232" s="1"/>
  <c r="BE231"/>
  <c r="BD231"/>
  <c r="BC231"/>
  <c r="BB231"/>
  <c r="K231"/>
  <c r="I231"/>
  <c r="G231"/>
  <c r="BA231" s="1"/>
  <c r="BE229"/>
  <c r="BD229"/>
  <c r="BC229"/>
  <c r="BB229"/>
  <c r="K229"/>
  <c r="I229"/>
  <c r="G229"/>
  <c r="BA229" s="1"/>
  <c r="BE228"/>
  <c r="BD228"/>
  <c r="BC228"/>
  <c r="BB228"/>
  <c r="K228"/>
  <c r="I228"/>
  <c r="G228"/>
  <c r="BA228" s="1"/>
  <c r="BE227"/>
  <c r="BD227"/>
  <c r="BC227"/>
  <c r="BB227"/>
  <c r="K227"/>
  <c r="I227"/>
  <c r="G227"/>
  <c r="BA227" s="1"/>
  <c r="BA268" s="1"/>
  <c r="E20" i="6" s="1"/>
  <c r="B20"/>
  <c r="A20"/>
  <c r="BE268" i="7"/>
  <c r="I20" i="6" s="1"/>
  <c r="BD268" i="7"/>
  <c r="H20" i="6" s="1"/>
  <c r="BC268" i="7"/>
  <c r="G20" i="6" s="1"/>
  <c r="BB268" i="7"/>
  <c r="F20" i="6" s="1"/>
  <c r="K268" i="7"/>
  <c r="I268"/>
  <c r="G268"/>
  <c r="BE224"/>
  <c r="BD224"/>
  <c r="BC224"/>
  <c r="BB224"/>
  <c r="K224"/>
  <c r="I224"/>
  <c r="G224"/>
  <c r="BA224" s="1"/>
  <c r="BE223"/>
  <c r="BD223"/>
  <c r="BC223"/>
  <c r="BB223"/>
  <c r="K223"/>
  <c r="I223"/>
  <c r="G223"/>
  <c r="BA223" s="1"/>
  <c r="BE222"/>
  <c r="BD222"/>
  <c r="BC222"/>
  <c r="BB222"/>
  <c r="K222"/>
  <c r="I222"/>
  <c r="G222"/>
  <c r="BA222" s="1"/>
  <c r="BE221"/>
  <c r="BD221"/>
  <c r="BC221"/>
  <c r="BB221"/>
  <c r="K221"/>
  <c r="I221"/>
  <c r="G221"/>
  <c r="BA221" s="1"/>
  <c r="BE219"/>
  <c r="BD219"/>
  <c r="BC219"/>
  <c r="BB219"/>
  <c r="K219"/>
  <c r="I219"/>
  <c r="G219"/>
  <c r="BA219" s="1"/>
  <c r="BE217"/>
  <c r="BD217"/>
  <c r="BC217"/>
  <c r="BB217"/>
  <c r="K217"/>
  <c r="I217"/>
  <c r="G217"/>
  <c r="BA217" s="1"/>
  <c r="BE215"/>
  <c r="BD215"/>
  <c r="BC215"/>
  <c r="BB215"/>
  <c r="K215"/>
  <c r="I215"/>
  <c r="G215"/>
  <c r="BA215" s="1"/>
  <c r="BA225" s="1"/>
  <c r="E19" i="6" s="1"/>
  <c r="B19"/>
  <c r="A19"/>
  <c r="BE225" i="7"/>
  <c r="I19" i="6" s="1"/>
  <c r="BD225" i="7"/>
  <c r="H19" i="6" s="1"/>
  <c r="BC225" i="7"/>
  <c r="G19" i="6" s="1"/>
  <c r="BB225" i="7"/>
  <c r="F19" i="6" s="1"/>
  <c r="K225" i="7"/>
  <c r="I225"/>
  <c r="G225"/>
  <c r="BE211"/>
  <c r="BD211"/>
  <c r="BC211"/>
  <c r="BB211"/>
  <c r="K211"/>
  <c r="I211"/>
  <c r="G211"/>
  <c r="BA211" s="1"/>
  <c r="BE209"/>
  <c r="BD209"/>
  <c r="BC209"/>
  <c r="BB209"/>
  <c r="K209"/>
  <c r="I209"/>
  <c r="G209"/>
  <c r="BA209" s="1"/>
  <c r="B18" i="6"/>
  <c r="A18"/>
  <c r="BE213" i="7"/>
  <c r="I18" i="6" s="1"/>
  <c r="BD213" i="7"/>
  <c r="H18" i="6" s="1"/>
  <c r="BC213" i="7"/>
  <c r="G18" i="6" s="1"/>
  <c r="BB213" i="7"/>
  <c r="F18" i="6" s="1"/>
  <c r="K213" i="7"/>
  <c r="I213"/>
  <c r="G213"/>
  <c r="BE205"/>
  <c r="BD205"/>
  <c r="BC205"/>
  <c r="BB205"/>
  <c r="K205"/>
  <c r="I205"/>
  <c r="G205"/>
  <c r="BA205" s="1"/>
  <c r="BE190"/>
  <c r="BD190"/>
  <c r="BC190"/>
  <c r="BB190"/>
  <c r="K190"/>
  <c r="I190"/>
  <c r="G190"/>
  <c r="BA190" s="1"/>
  <c r="BE175"/>
  <c r="BD175"/>
  <c r="BC175"/>
  <c r="BB175"/>
  <c r="K175"/>
  <c r="I175"/>
  <c r="G175"/>
  <c r="BA175" s="1"/>
  <c r="BE160"/>
  <c r="BD160"/>
  <c r="BC160"/>
  <c r="BB160"/>
  <c r="K160"/>
  <c r="I160"/>
  <c r="G160"/>
  <c r="BA160" s="1"/>
  <c r="BA207" s="1"/>
  <c r="E17" i="6" s="1"/>
  <c r="B17"/>
  <c r="A17"/>
  <c r="BE207" i="7"/>
  <c r="I17" i="6" s="1"/>
  <c r="BD207" i="7"/>
  <c r="H17" i="6" s="1"/>
  <c r="BC207" i="7"/>
  <c r="G17" i="6" s="1"/>
  <c r="BB207" i="7"/>
  <c r="F17" i="6" s="1"/>
  <c r="K207" i="7"/>
  <c r="I207"/>
  <c r="G207"/>
  <c r="BE157"/>
  <c r="BD157"/>
  <c r="BC157"/>
  <c r="BB157"/>
  <c r="K157"/>
  <c r="I157"/>
  <c r="G157"/>
  <c r="BA157" s="1"/>
  <c r="BE155"/>
  <c r="BD155"/>
  <c r="BC155"/>
  <c r="BB155"/>
  <c r="K155"/>
  <c r="I155"/>
  <c r="G155"/>
  <c r="BA155" s="1"/>
  <c r="BE154"/>
  <c r="BD154"/>
  <c r="BC154"/>
  <c r="BB154"/>
  <c r="K154"/>
  <c r="I154"/>
  <c r="G154"/>
  <c r="BA154" s="1"/>
  <c r="BE153"/>
  <c r="BD153"/>
  <c r="BC153"/>
  <c r="BB153"/>
  <c r="K153"/>
  <c r="I153"/>
  <c r="G153"/>
  <c r="BA153" s="1"/>
  <c r="BE152"/>
  <c r="BD152"/>
  <c r="BC152"/>
  <c r="BB152"/>
  <c r="K152"/>
  <c r="I152"/>
  <c r="G152"/>
  <c r="BA152" s="1"/>
  <c r="BE151"/>
  <c r="BD151"/>
  <c r="BC151"/>
  <c r="BB151"/>
  <c r="K151"/>
  <c r="I151"/>
  <c r="G151"/>
  <c r="BA151" s="1"/>
  <c r="BE149"/>
  <c r="BD149"/>
  <c r="BC149"/>
  <c r="BB149"/>
  <c r="K149"/>
  <c r="I149"/>
  <c r="G149"/>
  <c r="BA149" s="1"/>
  <c r="BA158" s="1"/>
  <c r="E16" i="6" s="1"/>
  <c r="B16"/>
  <c r="A16"/>
  <c r="BE158" i="7"/>
  <c r="I16" i="6" s="1"/>
  <c r="BD158" i="7"/>
  <c r="H16" i="6" s="1"/>
  <c r="BC158" i="7"/>
  <c r="G16" i="6" s="1"/>
  <c r="BB158" i="7"/>
  <c r="F16" i="6" s="1"/>
  <c r="K158" i="7"/>
  <c r="I158"/>
  <c r="G158"/>
  <c r="BE145"/>
  <c r="BD145"/>
  <c r="BC145"/>
  <c r="BB145"/>
  <c r="K145"/>
  <c r="I145"/>
  <c r="G145"/>
  <c r="BA145" s="1"/>
  <c r="BE142"/>
  <c r="BD142"/>
  <c r="BC142"/>
  <c r="BB142"/>
  <c r="K142"/>
  <c r="I142"/>
  <c r="G142"/>
  <c r="BA142" s="1"/>
  <c r="BE139"/>
  <c r="BD139"/>
  <c r="BC139"/>
  <c r="BB139"/>
  <c r="K139"/>
  <c r="I139"/>
  <c r="G139"/>
  <c r="BA139" s="1"/>
  <c r="BE136"/>
  <c r="BD136"/>
  <c r="BC136"/>
  <c r="BB136"/>
  <c r="K136"/>
  <c r="I136"/>
  <c r="G136"/>
  <c r="BA136" s="1"/>
  <c r="B15" i="6"/>
  <c r="A15"/>
  <c r="BE147" i="7"/>
  <c r="I15" i="6" s="1"/>
  <c r="BD147" i="7"/>
  <c r="H15" i="6" s="1"/>
  <c r="BC147" i="7"/>
  <c r="G15" i="6" s="1"/>
  <c r="BB147" i="7"/>
  <c r="F15" i="6" s="1"/>
  <c r="K147" i="7"/>
  <c r="I147"/>
  <c r="G147"/>
  <c r="BE128"/>
  <c r="BD128"/>
  <c r="BC128"/>
  <c r="BB128"/>
  <c r="K128"/>
  <c r="I128"/>
  <c r="G128"/>
  <c r="BA128" s="1"/>
  <c r="BE118"/>
  <c r="BD118"/>
  <c r="BC118"/>
  <c r="BB118"/>
  <c r="K118"/>
  <c r="I118"/>
  <c r="G118"/>
  <c r="BA118" s="1"/>
  <c r="BE112"/>
  <c r="BD112"/>
  <c r="BC112"/>
  <c r="BB112"/>
  <c r="K112"/>
  <c r="I112"/>
  <c r="G112"/>
  <c r="BA112" s="1"/>
  <c r="B14" i="6"/>
  <c r="A14"/>
  <c r="BE134" i="7"/>
  <c r="I14" i="6" s="1"/>
  <c r="BD134" i="7"/>
  <c r="H14" i="6" s="1"/>
  <c r="BC134" i="7"/>
  <c r="G14" i="6" s="1"/>
  <c r="BB134" i="7"/>
  <c r="F14" i="6" s="1"/>
  <c r="K134" i="7"/>
  <c r="I134"/>
  <c r="G134"/>
  <c r="BE109"/>
  <c r="BD109"/>
  <c r="BC109"/>
  <c r="BB109"/>
  <c r="K109"/>
  <c r="I109"/>
  <c r="G109"/>
  <c r="BA109" s="1"/>
  <c r="BE106"/>
  <c r="BD106"/>
  <c r="BC106"/>
  <c r="BB106"/>
  <c r="K106"/>
  <c r="I106"/>
  <c r="G106"/>
  <c r="BA106" s="1"/>
  <c r="BE90"/>
  <c r="BD90"/>
  <c r="BC90"/>
  <c r="BB90"/>
  <c r="K90"/>
  <c r="I90"/>
  <c r="G90"/>
  <c r="BA90" s="1"/>
  <c r="BE89"/>
  <c r="BD89"/>
  <c r="BC89"/>
  <c r="BB89"/>
  <c r="K89"/>
  <c r="I89"/>
  <c r="G89"/>
  <c r="BA89" s="1"/>
  <c r="BE88"/>
  <c r="BD88"/>
  <c r="BC88"/>
  <c r="BB88"/>
  <c r="K88"/>
  <c r="I88"/>
  <c r="G88"/>
  <c r="BA88" s="1"/>
  <c r="BE86"/>
  <c r="BD86"/>
  <c r="BC86"/>
  <c r="BB86"/>
  <c r="K86"/>
  <c r="I86"/>
  <c r="G86"/>
  <c r="BA86" s="1"/>
  <c r="BE84"/>
  <c r="BD84"/>
  <c r="BC84"/>
  <c r="BB84"/>
  <c r="K84"/>
  <c r="I84"/>
  <c r="G84"/>
  <c r="BA84" s="1"/>
  <c r="BE82"/>
  <c r="BD82"/>
  <c r="BC82"/>
  <c r="BB82"/>
  <c r="K82"/>
  <c r="I82"/>
  <c r="G82"/>
  <c r="BA82" s="1"/>
  <c r="BA110" s="1"/>
  <c r="E13" i="6" s="1"/>
  <c r="B13"/>
  <c r="A13"/>
  <c r="BE110" i="7"/>
  <c r="I13" i="6" s="1"/>
  <c r="BD110" i="7"/>
  <c r="H13" i="6" s="1"/>
  <c r="BC110" i="7"/>
  <c r="G13" i="6" s="1"/>
  <c r="BB110" i="7"/>
  <c r="F13" i="6" s="1"/>
  <c r="K110" i="7"/>
  <c r="I110"/>
  <c r="G110"/>
  <c r="BE78"/>
  <c r="BD78"/>
  <c r="BC78"/>
  <c r="BB78"/>
  <c r="K78"/>
  <c r="I78"/>
  <c r="G78"/>
  <c r="BA78" s="1"/>
  <c r="BE76"/>
  <c r="BD76"/>
  <c r="BC76"/>
  <c r="BB76"/>
  <c r="K76"/>
  <c r="I76"/>
  <c r="G76"/>
  <c r="BA76" s="1"/>
  <c r="BE74"/>
  <c r="BD74"/>
  <c r="BC74"/>
  <c r="BB74"/>
  <c r="K74"/>
  <c r="I74"/>
  <c r="G74"/>
  <c r="BA74" s="1"/>
  <c r="BE72"/>
  <c r="BD72"/>
  <c r="BC72"/>
  <c r="BB72"/>
  <c r="K72"/>
  <c r="I72"/>
  <c r="G72"/>
  <c r="BA72" s="1"/>
  <c r="BE70"/>
  <c r="BD70"/>
  <c r="BC70"/>
  <c r="BB70"/>
  <c r="K70"/>
  <c r="I70"/>
  <c r="G70"/>
  <c r="BA70" s="1"/>
  <c r="BE68"/>
  <c r="BD68"/>
  <c r="BC68"/>
  <c r="BB68"/>
  <c r="K68"/>
  <c r="I68"/>
  <c r="G68"/>
  <c r="BA68" s="1"/>
  <c r="B12" i="6"/>
  <c r="A12"/>
  <c r="BE80" i="7"/>
  <c r="I12" i="6" s="1"/>
  <c r="BD80" i="7"/>
  <c r="H12" i="6" s="1"/>
  <c r="BC80" i="7"/>
  <c r="G12" i="6" s="1"/>
  <c r="BB80" i="7"/>
  <c r="F12" i="6" s="1"/>
  <c r="K80" i="7"/>
  <c r="I80"/>
  <c r="G80"/>
  <c r="BE64"/>
  <c r="BD64"/>
  <c r="BC64"/>
  <c r="BB64"/>
  <c r="K64"/>
  <c r="I64"/>
  <c r="G64"/>
  <c r="BA64" s="1"/>
  <c r="BE62"/>
  <c r="BD62"/>
  <c r="BC62"/>
  <c r="BB62"/>
  <c r="K62"/>
  <c r="I62"/>
  <c r="G62"/>
  <c r="BA62" s="1"/>
  <c r="BE60"/>
  <c r="BD60"/>
  <c r="BC60"/>
  <c r="BB60"/>
  <c r="K60"/>
  <c r="I60"/>
  <c r="G60"/>
  <c r="BA60" s="1"/>
  <c r="BE59"/>
  <c r="BD59"/>
  <c r="BC59"/>
  <c r="BB59"/>
  <c r="K59"/>
  <c r="I59"/>
  <c r="G59"/>
  <c r="BA59" s="1"/>
  <c r="BA66" s="1"/>
  <c r="E11" i="6" s="1"/>
  <c r="B11"/>
  <c r="A11"/>
  <c r="BE66" i="7"/>
  <c r="I11" i="6" s="1"/>
  <c r="BD66" i="7"/>
  <c r="H11" i="6" s="1"/>
  <c r="BC66" i="7"/>
  <c r="G11" i="6" s="1"/>
  <c r="BB66" i="7"/>
  <c r="F11" i="6" s="1"/>
  <c r="K66" i="7"/>
  <c r="I66"/>
  <c r="G66"/>
  <c r="BE56"/>
  <c r="BD56"/>
  <c r="BC56"/>
  <c r="BB56"/>
  <c r="K56"/>
  <c r="I56"/>
  <c r="G56"/>
  <c r="BA56" s="1"/>
  <c r="BA57" s="1"/>
  <c r="E10" i="6" s="1"/>
  <c r="B10"/>
  <c r="A10"/>
  <c r="BE57" i="7"/>
  <c r="I10" i="6" s="1"/>
  <c r="BD57" i="7"/>
  <c r="H10" i="6" s="1"/>
  <c r="BC57" i="7"/>
  <c r="G10" i="6" s="1"/>
  <c r="BB57" i="7"/>
  <c r="F10" i="6" s="1"/>
  <c r="K57" i="7"/>
  <c r="I57"/>
  <c r="G57"/>
  <c r="BE52"/>
  <c r="BD52"/>
  <c r="BC52"/>
  <c r="BB52"/>
  <c r="K52"/>
  <c r="I52"/>
  <c r="G52"/>
  <c r="BA52" s="1"/>
  <c r="BE51"/>
  <c r="BD51"/>
  <c r="BC51"/>
  <c r="BB51"/>
  <c r="K51"/>
  <c r="I51"/>
  <c r="G51"/>
  <c r="BA51" s="1"/>
  <c r="BE49"/>
  <c r="BD49"/>
  <c r="BC49"/>
  <c r="BB49"/>
  <c r="K49"/>
  <c r="I49"/>
  <c r="G49"/>
  <c r="BA49" s="1"/>
  <c r="BE46"/>
  <c r="BD46"/>
  <c r="BC46"/>
  <c r="BB46"/>
  <c r="K46"/>
  <c r="I46"/>
  <c r="G46"/>
  <c r="BA46" s="1"/>
  <c r="BE45"/>
  <c r="BD45"/>
  <c r="BC45"/>
  <c r="BB45"/>
  <c r="K45"/>
  <c r="I45"/>
  <c r="G45"/>
  <c r="BA45" s="1"/>
  <c r="BE43"/>
  <c r="BD43"/>
  <c r="BC43"/>
  <c r="BB43"/>
  <c r="K43"/>
  <c r="I43"/>
  <c r="G43"/>
  <c r="BA43" s="1"/>
  <c r="BE42"/>
  <c r="BD42"/>
  <c r="BC42"/>
  <c r="BB42"/>
  <c r="K42"/>
  <c r="I42"/>
  <c r="G42"/>
  <c r="BA42" s="1"/>
  <c r="BE40"/>
  <c r="BD40"/>
  <c r="BC40"/>
  <c r="BB40"/>
  <c r="K40"/>
  <c r="I40"/>
  <c r="G40"/>
  <c r="BA40" s="1"/>
  <c r="B9" i="6"/>
  <c r="A9"/>
  <c r="BE54" i="7"/>
  <c r="I9" i="6" s="1"/>
  <c r="BD54" i="7"/>
  <c r="H9" i="6" s="1"/>
  <c r="BC54" i="7"/>
  <c r="G9" i="6" s="1"/>
  <c r="BB54" i="7"/>
  <c r="F9" i="6" s="1"/>
  <c r="K54" i="7"/>
  <c r="I54"/>
  <c r="G54"/>
  <c r="BE36"/>
  <c r="BD36"/>
  <c r="BC36"/>
  <c r="BB36"/>
  <c r="K36"/>
  <c r="I36"/>
  <c r="G36"/>
  <c r="BA36" s="1"/>
  <c r="BE34"/>
  <c r="BD34"/>
  <c r="BC34"/>
  <c r="BB34"/>
  <c r="K34"/>
  <c r="I34"/>
  <c r="G34"/>
  <c r="BA34" s="1"/>
  <c r="BE32"/>
  <c r="BD32"/>
  <c r="BC32"/>
  <c r="BB32"/>
  <c r="K32"/>
  <c r="I32"/>
  <c r="G32"/>
  <c r="BA32" s="1"/>
  <c r="BE28"/>
  <c r="BD28"/>
  <c r="BC28"/>
  <c r="BB28"/>
  <c r="K28"/>
  <c r="I28"/>
  <c r="G28"/>
  <c r="BA28" s="1"/>
  <c r="BE26"/>
  <c r="BD26"/>
  <c r="BC26"/>
  <c r="BB26"/>
  <c r="K26"/>
  <c r="I26"/>
  <c r="G26"/>
  <c r="BA26" s="1"/>
  <c r="BE24"/>
  <c r="BD24"/>
  <c r="BC24"/>
  <c r="BB24"/>
  <c r="K24"/>
  <c r="I24"/>
  <c r="G24"/>
  <c r="BA24" s="1"/>
  <c r="BE22"/>
  <c r="BD22"/>
  <c r="BC22"/>
  <c r="BB22"/>
  <c r="K22"/>
  <c r="I22"/>
  <c r="G22"/>
  <c r="BA22" s="1"/>
  <c r="B8" i="6"/>
  <c r="A8"/>
  <c r="BE38" i="7"/>
  <c r="I8" i="6" s="1"/>
  <c r="BD38" i="7"/>
  <c r="H8" i="6" s="1"/>
  <c r="BC38" i="7"/>
  <c r="G8" i="6" s="1"/>
  <c r="BB38" i="7"/>
  <c r="F8" i="6" s="1"/>
  <c r="K38" i="7"/>
  <c r="I38"/>
  <c r="G38"/>
  <c r="BE18"/>
  <c r="BD18"/>
  <c r="BC18"/>
  <c r="BB18"/>
  <c r="K18"/>
  <c r="I18"/>
  <c r="G18"/>
  <c r="BA18" s="1"/>
  <c r="BE16"/>
  <c r="BD16"/>
  <c r="BC16"/>
  <c r="BB16"/>
  <c r="K16"/>
  <c r="I16"/>
  <c r="G16"/>
  <c r="BA16" s="1"/>
  <c r="BE15"/>
  <c r="BD15"/>
  <c r="BC15"/>
  <c r="BB15"/>
  <c r="K15"/>
  <c r="I15"/>
  <c r="G15"/>
  <c r="BA15" s="1"/>
  <c r="BE14"/>
  <c r="BD14"/>
  <c r="BC14"/>
  <c r="BB14"/>
  <c r="K14"/>
  <c r="I14"/>
  <c r="G14"/>
  <c r="BA14" s="1"/>
  <c r="BE12"/>
  <c r="BD12"/>
  <c r="BC12"/>
  <c r="BB12"/>
  <c r="K12"/>
  <c r="I12"/>
  <c r="G12"/>
  <c r="BA12" s="1"/>
  <c r="BE11"/>
  <c r="BD11"/>
  <c r="BC11"/>
  <c r="BB11"/>
  <c r="K11"/>
  <c r="I11"/>
  <c r="G11"/>
  <c r="BA11" s="1"/>
  <c r="BE8"/>
  <c r="BD8"/>
  <c r="BC8"/>
  <c r="BB8"/>
  <c r="K8"/>
  <c r="I8"/>
  <c r="G8"/>
  <c r="BA8" s="1"/>
  <c r="B7" i="6"/>
  <c r="A7"/>
  <c r="BE20" i="7"/>
  <c r="I7" i="6" s="1"/>
  <c r="I33" s="1"/>
  <c r="C21" i="5" s="1"/>
  <c r="BD20" i="7"/>
  <c r="H7" i="6" s="1"/>
  <c r="BC20" i="7"/>
  <c r="G7" i="6" s="1"/>
  <c r="G33" s="1"/>
  <c r="C18" i="5" s="1"/>
  <c r="BB20" i="7"/>
  <c r="F7" i="6" s="1"/>
  <c r="K20" i="7"/>
  <c r="I20"/>
  <c r="G20"/>
  <c r="E4"/>
  <c r="F3"/>
  <c r="G38" i="6"/>
  <c r="I38" s="1"/>
  <c r="H39" s="1"/>
  <c r="G23" i="5" s="1"/>
  <c r="C33"/>
  <c r="F33" s="1"/>
  <c r="C31"/>
  <c r="G15"/>
  <c r="D15"/>
  <c r="G7"/>
  <c r="BE19" i="4"/>
  <c r="BD19"/>
  <c r="BC19"/>
  <c r="BB19"/>
  <c r="K19"/>
  <c r="I19"/>
  <c r="G19"/>
  <c r="BA19" s="1"/>
  <c r="BE18"/>
  <c r="BD18"/>
  <c r="BC18"/>
  <c r="BB18"/>
  <c r="K18"/>
  <c r="I18"/>
  <c r="G18"/>
  <c r="BA18" s="1"/>
  <c r="BE17"/>
  <c r="BD17"/>
  <c r="BC17"/>
  <c r="BB17"/>
  <c r="K17"/>
  <c r="I17"/>
  <c r="G17"/>
  <c r="BA17" s="1"/>
  <c r="BE16"/>
  <c r="BD16"/>
  <c r="BC16"/>
  <c r="BB16"/>
  <c r="K16"/>
  <c r="I16"/>
  <c r="G16"/>
  <c r="BA16" s="1"/>
  <c r="BE15"/>
  <c r="BD15"/>
  <c r="BC15"/>
  <c r="BB15"/>
  <c r="K15"/>
  <c r="I15"/>
  <c r="G15"/>
  <c r="BA15" s="1"/>
  <c r="BE14"/>
  <c r="BD14"/>
  <c r="BC14"/>
  <c r="BB14"/>
  <c r="K14"/>
  <c r="I14"/>
  <c r="G14"/>
  <c r="BA14" s="1"/>
  <c r="BE13"/>
  <c r="BD13"/>
  <c r="BC13"/>
  <c r="BB13"/>
  <c r="K13"/>
  <c r="I13"/>
  <c r="G13"/>
  <c r="BA13" s="1"/>
  <c r="BE12"/>
  <c r="BD12"/>
  <c r="BC12"/>
  <c r="BB12"/>
  <c r="K12"/>
  <c r="I12"/>
  <c r="G12"/>
  <c r="BA12" s="1"/>
  <c r="BE11"/>
  <c r="BD11"/>
  <c r="BC11"/>
  <c r="BB11"/>
  <c r="K11"/>
  <c r="I11"/>
  <c r="G11"/>
  <c r="BA11" s="1"/>
  <c r="BE10"/>
  <c r="BD10"/>
  <c r="BC10"/>
  <c r="BB10"/>
  <c r="K10"/>
  <c r="I10"/>
  <c r="G10"/>
  <c r="BA10" s="1"/>
  <c r="BE9"/>
  <c r="BD9"/>
  <c r="BC9"/>
  <c r="BB9"/>
  <c r="K9"/>
  <c r="I9"/>
  <c r="G9"/>
  <c r="BA9" s="1"/>
  <c r="BE8"/>
  <c r="BD8"/>
  <c r="BC8"/>
  <c r="BB8"/>
  <c r="K8"/>
  <c r="I8"/>
  <c r="G8"/>
  <c r="BA8" s="1"/>
  <c r="BA20" s="1"/>
  <c r="E7" i="3" s="1"/>
  <c r="E8" s="1"/>
  <c r="C15" i="2" s="1"/>
  <c r="C19" s="1"/>
  <c r="C22" s="1"/>
  <c r="B7" i="3"/>
  <c r="A7"/>
  <c r="BE20" i="4"/>
  <c r="I7" i="3" s="1"/>
  <c r="I8" s="1"/>
  <c r="C21" i="2" s="1"/>
  <c r="BD20" i="4"/>
  <c r="H7" i="3" s="1"/>
  <c r="H8" s="1"/>
  <c r="C17" i="2" s="1"/>
  <c r="BC20" i="4"/>
  <c r="G7" i="3" s="1"/>
  <c r="G8" s="1"/>
  <c r="C18" i="2" s="1"/>
  <c r="BB20" i="4"/>
  <c r="F7" i="3" s="1"/>
  <c r="F8" s="1"/>
  <c r="C16" i="2" s="1"/>
  <c r="K20" i="4"/>
  <c r="I20"/>
  <c r="G20"/>
  <c r="E4"/>
  <c r="F3"/>
  <c r="G13" i="3"/>
  <c r="I13" s="1"/>
  <c r="H14" s="1"/>
  <c r="G23" i="2" s="1"/>
  <c r="C33"/>
  <c r="F33" s="1"/>
  <c r="C31"/>
  <c r="G15"/>
  <c r="D15"/>
  <c r="G7"/>
  <c r="J101" i="1"/>
  <c r="I101"/>
  <c r="H101"/>
  <c r="G101"/>
  <c r="F101"/>
  <c r="H50"/>
  <c r="G50"/>
  <c r="I49"/>
  <c r="F49" s="1"/>
  <c r="I48"/>
  <c r="F48" s="1"/>
  <c r="I47"/>
  <c r="F47" s="1"/>
  <c r="I46"/>
  <c r="F46" s="1"/>
  <c r="I45"/>
  <c r="F45" s="1"/>
  <c r="I44"/>
  <c r="F44" s="1"/>
  <c r="I43"/>
  <c r="F43" s="1"/>
  <c r="H42"/>
  <c r="G42"/>
  <c r="H36"/>
  <c r="I21" s="1"/>
  <c r="I22" s="1"/>
  <c r="G36"/>
  <c r="I35"/>
  <c r="F35" s="1"/>
  <c r="I34"/>
  <c r="F34" s="1"/>
  <c r="I33"/>
  <c r="F33" s="1"/>
  <c r="I32"/>
  <c r="F32" s="1"/>
  <c r="I31"/>
  <c r="F31" s="1"/>
  <c r="I30"/>
  <c r="H29"/>
  <c r="G29"/>
  <c r="D22"/>
  <c r="D20"/>
  <c r="I19"/>
  <c r="BA471" i="7" l="1"/>
  <c r="E32" i="6" s="1"/>
  <c r="F13" i="9"/>
  <c r="C16" i="8" s="1"/>
  <c r="H13" i="9"/>
  <c r="C17" i="8" s="1"/>
  <c r="BA64" i="10"/>
  <c r="E12" i="9" s="1"/>
  <c r="E13" s="1"/>
  <c r="C15" i="8" s="1"/>
  <c r="C19" s="1"/>
  <c r="C22" s="1"/>
  <c r="C23" s="1"/>
  <c r="F30" s="1"/>
  <c r="E13" i="15"/>
  <c r="C15" i="14" s="1"/>
  <c r="C19" s="1"/>
  <c r="C22" s="1"/>
  <c r="BA47" i="16"/>
  <c r="E12" i="15" s="1"/>
  <c r="G22" i="17"/>
  <c r="BC87" i="19"/>
  <c r="G7" i="18" s="1"/>
  <c r="G12" s="1"/>
  <c r="C18" i="17" s="1"/>
  <c r="G13" i="9"/>
  <c r="C18" i="8" s="1"/>
  <c r="I13" i="9"/>
  <c r="C21" i="8" s="1"/>
  <c r="G22" i="11"/>
  <c r="E13" i="12"/>
  <c r="C15" i="11" s="1"/>
  <c r="H13" i="12"/>
  <c r="C17" i="11" s="1"/>
  <c r="C19" i="20"/>
  <c r="C22" s="1"/>
  <c r="G22"/>
  <c r="C23"/>
  <c r="F30" s="1"/>
  <c r="BD87" i="19"/>
  <c r="H7" i="18" s="1"/>
  <c r="H12" s="1"/>
  <c r="C17" i="17" s="1"/>
  <c r="C19" s="1"/>
  <c r="C22" s="1"/>
  <c r="C23" s="1"/>
  <c r="F30" s="1"/>
  <c r="C23" i="14"/>
  <c r="F30" s="1"/>
  <c r="BB29" i="13"/>
  <c r="F10" i="12" s="1"/>
  <c r="F13" s="1"/>
  <c r="C16" i="11" s="1"/>
  <c r="C19" s="1"/>
  <c r="C22" s="1"/>
  <c r="C23" s="1"/>
  <c r="F30" s="1"/>
  <c r="G22" i="5"/>
  <c r="H33" i="6"/>
  <c r="C17" i="5" s="1"/>
  <c r="E82" i="1"/>
  <c r="E63"/>
  <c r="E95"/>
  <c r="E90"/>
  <c r="E74"/>
  <c r="E59"/>
  <c r="E67"/>
  <c r="E70"/>
  <c r="E87"/>
  <c r="E86"/>
  <c r="E98"/>
  <c r="E61"/>
  <c r="E65"/>
  <c r="E88"/>
  <c r="E92"/>
  <c r="E80"/>
  <c r="E84"/>
  <c r="E71"/>
  <c r="E76"/>
  <c r="E75"/>
  <c r="E99"/>
  <c r="E58"/>
  <c r="E60"/>
  <c r="E62"/>
  <c r="E64"/>
  <c r="E66"/>
  <c r="E68"/>
  <c r="E89"/>
  <c r="E91"/>
  <c r="E69"/>
  <c r="E79"/>
  <c r="E81"/>
  <c r="E83"/>
  <c r="E85"/>
  <c r="E94"/>
  <c r="E72"/>
  <c r="E73"/>
  <c r="E77"/>
  <c r="E93"/>
  <c r="E78"/>
  <c r="E96"/>
  <c r="E100"/>
  <c r="E97"/>
  <c r="I36"/>
  <c r="BA20" i="7"/>
  <c r="E7" i="6" s="1"/>
  <c r="BA38" i="7"/>
  <c r="E8" i="6" s="1"/>
  <c r="BA54" i="7"/>
  <c r="E9" i="6" s="1"/>
  <c r="BA80" i="7"/>
  <c r="E12" i="6" s="1"/>
  <c r="BA134" i="7"/>
  <c r="E14" i="6" s="1"/>
  <c r="BA147" i="7"/>
  <c r="E15" i="6" s="1"/>
  <c r="BA213" i="7"/>
  <c r="E18" i="6" s="1"/>
  <c r="BB363" i="7"/>
  <c r="F26" i="6" s="1"/>
  <c r="BB396" i="7"/>
  <c r="F27" i="6" s="1"/>
  <c r="G22" i="2"/>
  <c r="E101" i="1"/>
  <c r="F30"/>
  <c r="F36" s="1"/>
  <c r="I20"/>
  <c r="I23" s="1"/>
  <c r="I50"/>
  <c r="C23" i="2"/>
  <c r="F30" s="1"/>
  <c r="F50" i="1"/>
  <c r="F31" i="2"/>
  <c r="F33" i="6" l="1"/>
  <c r="C16" i="5" s="1"/>
  <c r="F31" i="20"/>
  <c r="F34" s="1"/>
  <c r="F31" i="17"/>
  <c r="F34" s="1"/>
  <c r="F31" i="14"/>
  <c r="F34" s="1"/>
  <c r="F31" i="11"/>
  <c r="F34" s="1"/>
  <c r="F31" i="8"/>
  <c r="F34" s="1"/>
  <c r="E33" i="6"/>
  <c r="C15" i="5" s="1"/>
  <c r="C19" s="1"/>
  <c r="C22" s="1"/>
  <c r="C23" s="1"/>
  <c r="F30" s="1"/>
  <c r="F34" i="2"/>
  <c r="J50" i="1"/>
  <c r="J49"/>
  <c r="J47"/>
  <c r="J45"/>
  <c r="J43"/>
  <c r="J48"/>
  <c r="J46"/>
  <c r="J44"/>
  <c r="J36"/>
  <c r="J35"/>
  <c r="J33"/>
  <c r="J31"/>
  <c r="J34"/>
  <c r="J32"/>
  <c r="J30"/>
  <c r="F31" i="5" l="1"/>
  <c r="F34" s="1"/>
</calcChain>
</file>

<file path=xl/sharedStrings.xml><?xml version="1.0" encoding="utf-8"?>
<sst xmlns="http://schemas.openxmlformats.org/spreadsheetml/2006/main" count="3192" uniqueCount="1254">
  <si>
    <t xml:space="preserve">Datum: </t>
  </si>
  <si>
    <t xml:space="preserve"> </t>
  </si>
  <si>
    <t>Stavba :</t>
  </si>
  <si>
    <t xml:space="preserve">Objednatel : </t>
  </si>
  <si>
    <t>IČO :</t>
  </si>
  <si>
    <t>DIČ :</t>
  </si>
  <si>
    <t xml:space="preserve">Zhotovitel : </t>
  </si>
  <si>
    <t>Za zhotovitele :</t>
  </si>
  <si>
    <t>Za objednatele :</t>
  </si>
  <si>
    <t>_______________</t>
  </si>
  <si>
    <t>Rozpočtové náklady</t>
  </si>
  <si>
    <t>Základ pro DPH</t>
  </si>
  <si>
    <t>%</t>
  </si>
  <si>
    <t xml:space="preserve">DPH </t>
  </si>
  <si>
    <t>Cena celkem za stavbu</t>
  </si>
  <si>
    <t>Rekapitulace stavebních objektů a provozních souborů</t>
  </si>
  <si>
    <t>Číslo a název objektu / provozního souboru</t>
  </si>
  <si>
    <t>Cena celkem</t>
  </si>
  <si>
    <t>DPH celkem</t>
  </si>
  <si>
    <t>Celkem za stavbu</t>
  </si>
  <si>
    <t>Rekapitulace stavebních rozpočtů</t>
  </si>
  <si>
    <t>Číslo objektu</t>
  </si>
  <si>
    <t>Číslo a název rozpočtu</t>
  </si>
  <si>
    <t>Rekapitulace stavebních dílů</t>
  </si>
  <si>
    <t>Číslo a název dílu</t>
  </si>
  <si>
    <t>HSV</t>
  </si>
  <si>
    <t>PSV</t>
  </si>
  <si>
    <t>Dodávka</t>
  </si>
  <si>
    <t>Montáž</t>
  </si>
  <si>
    <t>HZS</t>
  </si>
  <si>
    <t>Rekapitulace vedlejších rozpočtových nákladů</t>
  </si>
  <si>
    <t>Název vedlejšího nákladu</t>
  </si>
  <si>
    <t>Rozpočet</t>
  </si>
  <si>
    <t xml:space="preserve">JKSO </t>
  </si>
  <si>
    <t>Objekt</t>
  </si>
  <si>
    <t xml:space="preserve">SKP </t>
  </si>
  <si>
    <t>Měrná jednotka</t>
  </si>
  <si>
    <t>Stavba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</si>
  <si>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</si>
  <si>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</si>
  <si>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</si>
  <si>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</si>
  <si>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</si>
  <si>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</si>
  <si>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</si>
  <si>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</si>
  <si>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</si>
  <si>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</si>
  <si>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</si>
  <si>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</si>
  <si>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</si>
  <si>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</si>
  <si>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</si>
  <si>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</si>
  <si>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</si>
  <si>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</si>
  <si>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</si>
  <si>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</si>
  <si>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</si>
  <si>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</si>
  <si>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</si>
  <si>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</si>
  <si>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</si>
  <si>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</si>
  <si>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</si>
  <si>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</si>
  <si>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</si>
  <si>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</si>
  <si>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</si>
  <si>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</si>
  <si>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 xml:space="preserve">%  </t>
  </si>
  <si>
    <t>DPH</t>
  </si>
  <si>
    <t xml:space="preserve">% </t>
  </si>
  <si>
    <t>CENA ZA OBJEKT CELKEM</t>
  </si>
  <si>
    <t>Poznámka :</t>
  </si>
  <si>
    <t>Rozpočet :</t>
  </si>
  <si>
    <t>Objekt :</t>
  </si>
  <si>
    <t>REKAPITULACE  STAVEBNÍCH  DÍLŮ</t>
  </si>
  <si>
    <t>Stavební díl</t>
  </si>
  <si>
    <t>CELKEM  OBJEKT</t>
  </si>
  <si>
    <t>VEDLEJŠÍ ROZPOČTOVÉ  NÁKLADY</t>
  </si>
  <si>
    <t>Název VRN</t>
  </si>
  <si>
    <t>Kč</t>
  </si>
  <si>
    <t>Základna</t>
  </si>
  <si>
    <t>CELKEM VRN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</si>
  <si>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</si>
  <si>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</si>
  <si>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</si>
  <si>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</si>
  <si>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</si>
  <si>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</si>
  <si>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</si>
  <si>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</si>
  <si>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Jednotková hmotnost</t>
  </si>
  <si>
    <t>Celková hmotnost</t>
  </si>
  <si>
    <t>Jednotková dem.hmot.</t>
  </si>
  <si>
    <t>Celková dem.hmot.</t>
  </si>
  <si>
    <t>Díl:</t>
  </si>
  <si>
    <t>1</t>
  </si>
  <si>
    <t>Zemní práce</t>
  </si>
  <si>
    <t>ks</t>
  </si>
  <si>
    <t>Celkem za</t>
  </si>
  <si>
    <t>SLEPÝ ROZPOČET</t>
  </si>
  <si>
    <t>Slepý rozpočet</t>
  </si>
  <si>
    <t>262012</t>
  </si>
  <si>
    <t>Rekonstrukce fary - p.č. 2/1 Lukov</t>
  </si>
  <si>
    <t>262012 Rekonstrukce fary - p.č. 2/1 Lukov</t>
  </si>
  <si>
    <t>001</t>
  </si>
  <si>
    <t>Vedlejší a ostatní náklady</t>
  </si>
  <si>
    <t>001 Vedlejší a ostatní náklady</t>
  </si>
  <si>
    <t>01</t>
  </si>
  <si>
    <t>Zařízení staveniště, provoz a jeho likvidace včetně připoj. nn, vody, oplocení a úklidu</t>
  </si>
  <si>
    <t>sobour</t>
  </si>
  <si>
    <t>02</t>
  </si>
  <si>
    <t>Zajištění detekce a vyznačení známých předpokládaných inž. sítí v prostoru staveniště</t>
  </si>
  <si>
    <t>soubor</t>
  </si>
  <si>
    <t>03</t>
  </si>
  <si>
    <t>Zajištění posouzení statikem při odkrytí stropní konstr, případně statický výpočet - hradí zhotovit</t>
  </si>
  <si>
    <t>04</t>
  </si>
  <si>
    <t>Zajištění dílenské dokumentace pro statiku stropu ocelové konstrukce, atd. - hradí zhotovit</t>
  </si>
  <si>
    <t>05</t>
  </si>
  <si>
    <t>Dočasné dopravní značení instalace, údržba, odstranění, zajištění povolení</t>
  </si>
  <si>
    <t>06</t>
  </si>
  <si>
    <t>Revize, zkoušky, měření a uvedení do provozu včetně vypracování zpráv a protokolů</t>
  </si>
  <si>
    <t>07</t>
  </si>
  <si>
    <t>Provozní servisní kontrola v záruční době ověření funkčnosti topení</t>
  </si>
  <si>
    <t>08</t>
  </si>
  <si>
    <t>Kompletace atestů, certifikátů, rev. zpráv a ost. dokladů k předání stavby</t>
  </si>
  <si>
    <t>09</t>
  </si>
  <si>
    <t>Projektová dokumentace skutečného stavu 3x tištěné formě a 1x el.podobě PDF</t>
  </si>
  <si>
    <t>10</t>
  </si>
  <si>
    <t>Zábor veřejného prostranství a komunikací zajištění povoelní a včetně poplatků</t>
  </si>
  <si>
    <t>11</t>
  </si>
  <si>
    <t>Ztížené podmínky provádění spojené s fakturací ve dvou patbách (např. provozní úvěr)</t>
  </si>
  <si>
    <t>12</t>
  </si>
  <si>
    <t>Náklady na bankovní záruku v době záruční lhůty</t>
  </si>
  <si>
    <t>Římskokatolická farnsot Lukov u Mor. Budějovic</t>
  </si>
  <si>
    <t>100</t>
  </si>
  <si>
    <t>Rekonstrukce fary - stavební část</t>
  </si>
  <si>
    <t>100 Rekonstrukce fary - stavební část</t>
  </si>
  <si>
    <t>Rekonstrukce fary - stavební rozpočet</t>
  </si>
  <si>
    <t>1 Zemní práce</t>
  </si>
  <si>
    <t>139601102R00</t>
  </si>
  <si>
    <t xml:space="preserve">Ruční výkop jam, rýh a šachet v hornině tř. 3 </t>
  </si>
  <si>
    <t>m3</t>
  </si>
  <si>
    <t>základové patky, trativody, odkopání skladeb podlah a chodníků, :25,446</t>
  </si>
  <si>
    <t>zemní rýhy pro instalační rozvody, drenážní trubky, atd.:</t>
  </si>
  <si>
    <t>162701105R00</t>
  </si>
  <si>
    <t xml:space="preserve">Vodorovné přemístění výkopku z hor.1-4 do 10000 m </t>
  </si>
  <si>
    <t>162701109R00</t>
  </si>
  <si>
    <t xml:space="preserve">Příplatek k vod. přemístění hor.1-4 za další 1 km </t>
  </si>
  <si>
    <t>25,44605*4</t>
  </si>
  <si>
    <t>167101101R00</t>
  </si>
  <si>
    <t xml:space="preserve">Nakládání výkopku z hor.1-4 v množství do 100 m3 </t>
  </si>
  <si>
    <t>171201201R00</t>
  </si>
  <si>
    <t xml:space="preserve">Uložení sypaniny na skl.-modelace na výšku přes 2m </t>
  </si>
  <si>
    <t>175101101R00</t>
  </si>
  <si>
    <t xml:space="preserve">Obsyp potrubí bez prohození sypaniny </t>
  </si>
  <si>
    <t>vnitřní a vnější instalační rozvody potrubí a drenážní trubky v rýhách :18,27</t>
  </si>
  <si>
    <t>181101101R00</t>
  </si>
  <si>
    <t xml:space="preserve">Úprava pláně v zářezech v hor. 1-4, bez zhutnění </t>
  </si>
  <si>
    <t>m2</t>
  </si>
  <si>
    <t>chodník ze zámkové dlažby  :110,64</t>
  </si>
  <si>
    <t>2</t>
  </si>
  <si>
    <t>Základy a zvláštní zakládání</t>
  </si>
  <si>
    <t>2 Základy a zvláštní zakládání</t>
  </si>
  <si>
    <t>212571111R00</t>
  </si>
  <si>
    <t xml:space="preserve">Výplň odvodňov. trativodů štěrkopískem tříděným </t>
  </si>
  <si>
    <t>trativod : (31,62+9,91+15+15+9,91+9,91)*0,3*0,5</t>
  </si>
  <si>
    <t>212572111R00</t>
  </si>
  <si>
    <t xml:space="preserve">Lože trativodu ze štěrkopísku tříděného </t>
  </si>
  <si>
    <t>212755114RX1</t>
  </si>
  <si>
    <t>Trativody z drenážních trubek DN 10 cm bez lože PVC</t>
  </si>
  <si>
    <t>m</t>
  </si>
  <si>
    <t>trativod : (31,62+9,91+15+15+9,91+9,91)</t>
  </si>
  <si>
    <t>271571112R00</t>
  </si>
  <si>
    <t xml:space="preserve">Polštář základu ze štěrkopísku netříděného </t>
  </si>
  <si>
    <t>podkladní vrstva pod desku : (8,25+84,97+18,11+14,12+3,15+4,03+5,48+55,08+7,73+8,05)*0,05</t>
  </si>
  <si>
    <t>((4,10+3,20+3,20+1,25+1,25)*0,10+10,83)*0,05</t>
  </si>
  <si>
    <t>základová patka : 0,8*0,8*0,1*2</t>
  </si>
  <si>
    <t>275313311R00</t>
  </si>
  <si>
    <t xml:space="preserve">Beton základových patek prostý C 8/10 </t>
  </si>
  <si>
    <t>základová patka : 0,8*0,8*0,8*2</t>
  </si>
  <si>
    <t>275351215R00</t>
  </si>
  <si>
    <t xml:space="preserve">Bednění stěn základových patek - zřízení </t>
  </si>
  <si>
    <t>základová patka : 0,8*0,8*4*2</t>
  </si>
  <si>
    <t>275351216R00</t>
  </si>
  <si>
    <t xml:space="preserve">Bednění stěn základových patek - odstranění </t>
  </si>
  <si>
    <t>3</t>
  </si>
  <si>
    <t>Svislé a kompletní konstrukce</t>
  </si>
  <si>
    <t>3 Svislé a kompletní konstrukce</t>
  </si>
  <si>
    <t>311238218R00</t>
  </si>
  <si>
    <t>Zdivo cihelné 44 P+D P10 na MVC 5, tl. 440 mm tvárnice pálené děrované</t>
  </si>
  <si>
    <t>dozdění vnitřní nosné zdi mezi 1.08 a 1.04 : 1,5*3,2</t>
  </si>
  <si>
    <t>317234410R00</t>
  </si>
  <si>
    <t xml:space="preserve">Vyzdívka mezi nosníky cihlami pálenými na MC </t>
  </si>
  <si>
    <t>317944313RT4</t>
  </si>
  <si>
    <t>Válcované nosníky č.14-22 osazené do otvorů včetně dodávky profilu  I č.18</t>
  </si>
  <si>
    <t>t</t>
  </si>
  <si>
    <t>překlad I 18 : 3,8*0,0219*3</t>
  </si>
  <si>
    <t>317944313RT6</t>
  </si>
  <si>
    <t>Válcované nosníky č.14-22 osazené do otvorů včetně dodávky profilu  I č.22</t>
  </si>
  <si>
    <t>342248112R00</t>
  </si>
  <si>
    <t>Příčky cihlené 11,5 P+D na MVC 5, tl. 115 mm příčkovky pálené děrované</t>
  </si>
  <si>
    <t>příčky : (4,20+3,9+3,9)*3,27-0,9*2,02-2*0,8*2,02</t>
  </si>
  <si>
    <t>(1,20+0,8+1,20+1,25)*2,25-2*0,8</t>
  </si>
  <si>
    <t>342948111R00</t>
  </si>
  <si>
    <t xml:space="preserve">Ukotvení příček k cihel.konstr. kotvami na hmožd. </t>
  </si>
  <si>
    <t>ukotvení příček : 3,3*6</t>
  </si>
  <si>
    <t>346244381R00</t>
  </si>
  <si>
    <t xml:space="preserve">Plentování ocelových nosníků výšky do 20 cm </t>
  </si>
  <si>
    <t>346244382R00</t>
  </si>
  <si>
    <t xml:space="preserve">Plentování ocelových nosníků výšky 20 - 30 cm </t>
  </si>
  <si>
    <t>9,91*0,22*2+3,50*0,18*2</t>
  </si>
  <si>
    <t>311</t>
  </si>
  <si>
    <t>Sádrokartonové konstrukce</t>
  </si>
  <si>
    <t>311 Sádrokartonové konstrukce</t>
  </si>
  <si>
    <t>342265132RT5</t>
  </si>
  <si>
    <t>Úprava podkroví sádrokarton. na ocel. rošt vodor. desky standard tl. 12,5 mm, bez izolace</t>
  </si>
  <si>
    <t>4</t>
  </si>
  <si>
    <t>Vodorovné konstrukce</t>
  </si>
  <si>
    <t>4 Vodorovné konstrukce</t>
  </si>
  <si>
    <t>413231221R00</t>
  </si>
  <si>
    <t xml:space="preserve">Zazdívka zhlaví stropních trámů průřezu do 400 cm2 </t>
  </si>
  <si>
    <t>kus</t>
  </si>
  <si>
    <t>413232221R00</t>
  </si>
  <si>
    <t xml:space="preserve">Zazdívka zhlaví válcovaných nosníků výšky do 30cm </t>
  </si>
  <si>
    <t>nosník I 22 : 2+2</t>
  </si>
  <si>
    <t>413941123RT6</t>
  </si>
  <si>
    <t>Osazení válcovaných nosníků ve stropech č. 14 - 22 včetně dodávky profilu I č. 22</t>
  </si>
  <si>
    <t>nosník I 22 : 10,2*0,0311*2</t>
  </si>
  <si>
    <t>411999999</t>
  </si>
  <si>
    <t xml:space="preserve">Zřízení dřevěného stropu s podbitím a záklopem </t>
  </si>
  <si>
    <t>Náhrada odbouraného klenbového stropu, trámy o profilu 140/180mm, záklou z prken 24mm : 2,21*4,36</t>
  </si>
  <si>
    <t>5</t>
  </si>
  <si>
    <t>Komunikace</t>
  </si>
  <si>
    <t>5 Komunikace</t>
  </si>
  <si>
    <t>564231111R00</t>
  </si>
  <si>
    <t xml:space="preserve">Podklad ze štěrkopísku po zhutnění tloušťky 10 cm </t>
  </si>
  <si>
    <t>chodník : 31,61*3,5</t>
  </si>
  <si>
    <t>564861115R00</t>
  </si>
  <si>
    <t xml:space="preserve">Podklad ze štěrkodrti po zhutnění tloušťky 24 cm </t>
  </si>
  <si>
    <t>596215021R00</t>
  </si>
  <si>
    <t xml:space="preserve">Kladení zámkové dlažby tl. 6 cm do drtě tl. 4 cm </t>
  </si>
  <si>
    <t>917862111R00</t>
  </si>
  <si>
    <t xml:space="preserve">Osazení stojat. obrub.bet. s opěrou,lože z C 12/15 </t>
  </si>
  <si>
    <t>chodník : 31,61</t>
  </si>
  <si>
    <t>59217335</t>
  </si>
  <si>
    <t>Obrubník zahradní ABO 10-20 1000/50/250 mm</t>
  </si>
  <si>
    <t>chodník : 31,61*2*1,05</t>
  </si>
  <si>
    <t>59245021</t>
  </si>
  <si>
    <t>Dlažba zámková H-PROFIL 20x16,5x6 cm červená</t>
  </si>
  <si>
    <t>chodník vč. prožeru : 31,61*3,5*1,02</t>
  </si>
  <si>
    <t>61</t>
  </si>
  <si>
    <t>Upravy povrchů vnitřní</t>
  </si>
  <si>
    <t>61 Upravy povrchů vnitřní</t>
  </si>
  <si>
    <t>611421110R00</t>
  </si>
  <si>
    <t xml:space="preserve">Omítka vnitřní stropů rovných, MVC, hrubá </t>
  </si>
  <si>
    <t>omítka na novém stropu a v komoře : 10,83+2,21*4,36+0,6*3,50+0,6*1,20+0,30*9,91+0,60*3,50</t>
  </si>
  <si>
    <t>611421431R00</t>
  </si>
  <si>
    <t xml:space="preserve">Oprava váp.omítek stropů do 50% plochy - štukových </t>
  </si>
  <si>
    <t>8,25+84,97+18,11+14,12+3,15+4,03+5,48+55,08+7,73+8,05</t>
  </si>
  <si>
    <t>611481111R00</t>
  </si>
  <si>
    <t xml:space="preserve">Potažení stropů rabicovým pletivem s vypnutím </t>
  </si>
  <si>
    <t>612401391R00</t>
  </si>
  <si>
    <t xml:space="preserve">Omítka malých ploch vnitřních stěn do 1 m2 </t>
  </si>
  <si>
    <t>612403399R00</t>
  </si>
  <si>
    <t xml:space="preserve">Hrubá výplň rýh ve stěnách maltou </t>
  </si>
  <si>
    <t>612421431R00</t>
  </si>
  <si>
    <t xml:space="preserve">Oprava vápen.omítek stěn do 50 % pl. - štukových </t>
  </si>
  <si>
    <t>oprava omítek : (11,95+0,75+0,55+0,55+2,65+0,5+0,5+1,25+0,5+9,5+0,5+0,5+1,6)*3,2</t>
  </si>
  <si>
    <t>(1,5+2,7+3,1)*3,2+1+1+1+1</t>
  </si>
  <si>
    <t>(2,45+3,25+0,2+3,9+1,9+1,55+1,55+0,5+0,5)*3,2+1,2+1,2</t>
  </si>
  <si>
    <t>(1,55+0,7+1,95+0,5+0,5+1,55+0,35+0,35+1,55)*3,2+2+2</t>
  </si>
  <si>
    <t>(0,5+0,5+1,35+1,35+1,8+1,85+1,2+1,85+1,45+1,65)*3,2+1,2+1,2</t>
  </si>
  <si>
    <t>3,2*3,2</t>
  </si>
  <si>
    <t>(0,85+0,5+0,5+2,5+0,45+0,45+1,2+1,6+2+1,45+1,8+1,95+1,45+1,5+0,5)*3,2</t>
  </si>
  <si>
    <t>(0,5+1,8+1,55+0,5+0,5+1,9+1,1+1,6+1,45+1,95+0,5+0,5+1,8+4,5+2,9)*3,2</t>
  </si>
  <si>
    <t>(1,8+1,8+0,6+0,8+0,85+0,55+2+0,5+0,5+2,1+2,8+2,9)*3,2</t>
  </si>
  <si>
    <t>1,4+1,4+1,2+1,2</t>
  </si>
  <si>
    <t xml:space="preserve">(1,2+2,65+0,5+0,15+1,3+0,3+3,6)*3,2+1,43                              </t>
  </si>
  <si>
    <t>(0,35+0,5+0,5+1,4+4,45+0,5+0,5+0,4+0,4+1,95+1,55+3,65)*3,2</t>
  </si>
  <si>
    <t>(2,8+1,8+0,5+0,5+1,2+4,8+3+0,9+0,4+0,4)*2,7+0,9+0,9</t>
  </si>
  <si>
    <t>(4,485+2,95+4,495+2)*2,7</t>
  </si>
  <si>
    <t>(1,95+1,95+0,5+0,5+0,5)*3,2</t>
  </si>
  <si>
    <t>612421637R00</t>
  </si>
  <si>
    <t xml:space="preserve">Omítka vnitřní zdiva, MVC, štuková </t>
  </si>
  <si>
    <t>1,50*1,50*3,20+4,05*3,10-0,9*2,03+1,20*1,50*2+1,70*1,50+0,78*1,50</t>
  </si>
  <si>
    <t>0,50*4*2,20+0,6*4,10+3,25*3,10*2</t>
  </si>
  <si>
    <t>612425921R00</t>
  </si>
  <si>
    <t xml:space="preserve">Omítka vápenná vnitřního ostění - hladká </t>
  </si>
  <si>
    <t>62</t>
  </si>
  <si>
    <t>Úpravy povrchů vnější</t>
  </si>
  <si>
    <t>62 Úpravy povrchů vnější</t>
  </si>
  <si>
    <t>622423521R00</t>
  </si>
  <si>
    <t xml:space="preserve">Oprava vnějších omítek štukových, čl. III, do 50 % </t>
  </si>
  <si>
    <t>oprava štukových omítek : 10,5*4,35</t>
  </si>
  <si>
    <t>(1,65*2,65)-(1,5*0,95)</t>
  </si>
  <si>
    <t>(15,55*4,35)-(2,5*3)</t>
  </si>
  <si>
    <t>(15,95*4,25)-(2,5*3)-(0,6*0,6)-(0,75*2)</t>
  </si>
  <si>
    <t>622461511R00</t>
  </si>
  <si>
    <t xml:space="preserve">Oprava vnějších omítek umělých škrábaných do 50 % </t>
  </si>
  <si>
    <t>oprava břizolitu : 4*32,5-3-0,35-1,55-1,55-2-0,4-1,62-0,225+0,576+0,576+0,325</t>
  </si>
  <si>
    <t>0,175+0,175+0,1+0,575+0,575+0,575+0,575+0,575+0,25+0,2+0,2</t>
  </si>
  <si>
    <t>0,2725+0,2725+0,325+3,475</t>
  </si>
  <si>
    <t>11,5*4,6+3,8*4,8+(11,4*4,8)/2</t>
  </si>
  <si>
    <t>0,25*1,6+0,25*1,6+1,3*0,25+0,25*1,6+0,3*1,6+0,25*1,6+0,25*1,6+1,2*0,25</t>
  </si>
  <si>
    <t>1,2*0,25+3,6*0,4+3,4*0,4+2,8*0,4-1,8-1,8-1,8-1,8-9,1</t>
  </si>
  <si>
    <t>32,5*3,8-0,3*0,5-0,65*0,7-1,1*1,5-1,1*1,5-1,1*1,5-1,1*1,5</t>
  </si>
  <si>
    <t>0,25*0,75+0,25*0,75+0,3*0,25+0,75*0,25+0,7*0,25+0,7*0,25+8*1,5*0,25</t>
  </si>
  <si>
    <t>4*0,25*1,1</t>
  </si>
  <si>
    <t>622471318R00</t>
  </si>
  <si>
    <t xml:space="preserve">Nátěr nebo nástřik stěn vnějších, složitost 3 - 4 </t>
  </si>
  <si>
    <t>63</t>
  </si>
  <si>
    <t>Podlahy a podlahové konstrukce</t>
  </si>
  <si>
    <t>63 Podlahy a podlahové konstrukce</t>
  </si>
  <si>
    <t>631312611R00</t>
  </si>
  <si>
    <t xml:space="preserve">Mazanina betonová tl. 5 - 8 cm C 16/20 </t>
  </si>
  <si>
    <t>(8,25+84,97+18,11+14,12+3,15+4,03+5,48+55,08+7,73+8,05)*0,1</t>
  </si>
  <si>
    <t>(4,10+3,20+3,20+1,25+1,25+10,83)*0,1</t>
  </si>
  <si>
    <t>631319171R00</t>
  </si>
  <si>
    <t xml:space="preserve">Příplatek za stržení povrchu mazaniny tl. 8 cm </t>
  </si>
  <si>
    <t>631361921RT5</t>
  </si>
  <si>
    <t>Výztuž mazanin svařovanou sítí z drátů tažených svařovaná síť - drát 6,0 mm, oka 150/150 mm</t>
  </si>
  <si>
    <t>(8,25+84,97+18,11+14,12+3,15+4,03+5,48+55,08+7,73+8,05)*0,303/100*1,1</t>
  </si>
  <si>
    <t>(4,10+3,20+3,20+1,25+1,25+10,83)*0,303/1000*1,1</t>
  </si>
  <si>
    <t>631416211R00</t>
  </si>
  <si>
    <t xml:space="preserve">Mazanina betonová , tloušťka 5 - 8 cm </t>
  </si>
  <si>
    <t>(8,25+84,97+18,11+14,12+3,15+4,03+5,48+55,08+7,73+8,05+10,83)*0,06</t>
  </si>
  <si>
    <t>64</t>
  </si>
  <si>
    <t>Výplně otvorů</t>
  </si>
  <si>
    <t>64 Výplně otvorů</t>
  </si>
  <si>
    <t>317944313RT3</t>
  </si>
  <si>
    <t>Válcované nosníky č.14-22 osazené do otvorů včetně dodávky profilu  I č.16</t>
  </si>
  <si>
    <t>překlad na zvětšené okno : 0,1972</t>
  </si>
  <si>
    <t>629451112R00</t>
  </si>
  <si>
    <t xml:space="preserve">Vyrovnávací vrstva MC šířky do 30 cm </t>
  </si>
  <si>
    <t>641952211R00</t>
  </si>
  <si>
    <t xml:space="preserve">Osazení rámů okenních dřevěných, plocha do 2,5 m2 </t>
  </si>
  <si>
    <t>642942111RT4</t>
  </si>
  <si>
    <t>Osazení zárubní dveřních ocelových, pl. do 2,5 m2 včetně dodávky zárubně  80 x 197 x 11 cm</t>
  </si>
  <si>
    <t>648951411R00</t>
  </si>
  <si>
    <t xml:space="preserve">Osazení parapetních desek dřevěných š. do 25 cm </t>
  </si>
  <si>
    <t>13380530</t>
  </si>
  <si>
    <t>Tyč průřezu I 160, střední, jakost oceli 11373</t>
  </si>
  <si>
    <t>T</t>
  </si>
  <si>
    <t>překlad nad zvětšené okno : 0,1972</t>
  </si>
  <si>
    <t>60780012</t>
  </si>
  <si>
    <t>Parapet interiér postforming š. 250 mm s nosem</t>
  </si>
  <si>
    <t>94</t>
  </si>
  <si>
    <t>Lešení a stavební výtahy</t>
  </si>
  <si>
    <t>94 Lešení a stavební výtahy</t>
  </si>
  <si>
    <t>941941051R00</t>
  </si>
  <si>
    <t xml:space="preserve">Montáž lešení leh.řad.s podlahami,š.1,5 m, H 10 m </t>
  </si>
  <si>
    <t>941941391R00</t>
  </si>
  <si>
    <t xml:space="preserve">Příplatek za každý měsíc použití lešení k pol.1051 </t>
  </si>
  <si>
    <t>941941851R00</t>
  </si>
  <si>
    <t xml:space="preserve">Demontáž lešení leh.řad.s podlahami,š.1,5 m,H 10 m </t>
  </si>
  <si>
    <t>941955001R00</t>
  </si>
  <si>
    <t xml:space="preserve">Lešení lehké pomocné, výška podlahy do 1,2 m </t>
  </si>
  <si>
    <t>podlahová plocha : 8,25+84,97+18,11+14,12+3,15+4,03+5,48+55,08+7,73+8,05+10,83+11+2,29</t>
  </si>
  <si>
    <t>95</t>
  </si>
  <si>
    <t>Dokončovací kce na pozem.stav.</t>
  </si>
  <si>
    <t>95 Dokončovací kce na pozem.stav.</t>
  </si>
  <si>
    <t>952901111R00</t>
  </si>
  <si>
    <t xml:space="preserve">Vyčištění budov o výšce podlaží do 4 m </t>
  </si>
  <si>
    <t>959791113R00</t>
  </si>
  <si>
    <t xml:space="preserve">Odvětrávací trouby z PVC, js 80 mm </t>
  </si>
  <si>
    <t>vodorovné odvětrání digestoře a WC - průrazy, 2x ventilační mřížka:0,80+4,50</t>
  </si>
  <si>
    <t>96</t>
  </si>
  <si>
    <t>Bourání konstrukcí</t>
  </si>
  <si>
    <t>96 Bourání konstrukcí</t>
  </si>
  <si>
    <t>113106121R00</t>
  </si>
  <si>
    <t xml:space="preserve">Rozebrání dlažeb z betonových dlaždic na sucho </t>
  </si>
  <si>
    <t>vybourání stávajícího chodníku:110,64</t>
  </si>
  <si>
    <t>113107212R00</t>
  </si>
  <si>
    <t xml:space="preserve">Odstranění podkladu nad 200 m2,kam.těžené tl.20 cm </t>
  </si>
  <si>
    <t>113201111R00</t>
  </si>
  <si>
    <t xml:space="preserve">Vytrhání obrub chodníkových ležatých </t>
  </si>
  <si>
    <t>vybourání stávajícího chodníku:32</t>
  </si>
  <si>
    <t>964011221R00</t>
  </si>
  <si>
    <t xml:space="preserve">Vybourání ŽB překladů  prefa dl. 3 m, 75 kg/m </t>
  </si>
  <si>
    <t>964061131R00</t>
  </si>
  <si>
    <t xml:space="preserve">Uvolnění zhlaví trámu, zeď kamen. průřezu 0,05 m2 </t>
  </si>
  <si>
    <t>965082932R00</t>
  </si>
  <si>
    <t xml:space="preserve">Odstranění násypu tl. do 20 cm, plocha do 2 m2 </t>
  </si>
  <si>
    <t>967031132R00</t>
  </si>
  <si>
    <t xml:space="preserve">Přisekání rovných ostění cihelných na MVC </t>
  </si>
  <si>
    <t>97</t>
  </si>
  <si>
    <t>Prorážení otvorů</t>
  </si>
  <si>
    <t>97 Prorážení otvorů</t>
  </si>
  <si>
    <t>971033561R00</t>
  </si>
  <si>
    <t xml:space="preserve">Vybourání otv. zeď cihel. pl.1 m2, tl.60 cm, MVC </t>
  </si>
  <si>
    <t>973031325R00</t>
  </si>
  <si>
    <t xml:space="preserve">Vysekání kapes zeď cihel. MVC, pl. 0,1m2, hl. 30cm </t>
  </si>
  <si>
    <t>973031335R00</t>
  </si>
  <si>
    <t xml:space="preserve">Vysekání kapes zeď cih. MVC pl. 0,16 m2, hl. 30 cm </t>
  </si>
  <si>
    <t>zhlaví I 22 : 2*2</t>
  </si>
  <si>
    <t>974031164R00</t>
  </si>
  <si>
    <t xml:space="preserve">Vysekání rýh ve zdi cihelné 15 x 15 cm </t>
  </si>
  <si>
    <t>974031666R00</t>
  </si>
  <si>
    <t xml:space="preserve">Vysekání rýh zeď cihelná vtah. nosníků 15 x 25 cm </t>
  </si>
  <si>
    <t>překlad I 18 : 3,8*3</t>
  </si>
  <si>
    <t>978011161R00</t>
  </si>
  <si>
    <t xml:space="preserve">Otlučení omítek vnitřních vápenných stropů do 50 % </t>
  </si>
  <si>
    <t>978013161R00</t>
  </si>
  <si>
    <t xml:space="preserve">Otlučení omítek vnitřních stěn v rozsahu do 50 % </t>
  </si>
  <si>
    <t>978015261R00</t>
  </si>
  <si>
    <t xml:space="preserve">Otlučení omítek vnějších MVC v složit.1-4 do 50 % </t>
  </si>
  <si>
    <t>978036161R00</t>
  </si>
  <si>
    <t xml:space="preserve">Otlučení omítek břízolitových v rozsahu 50 % </t>
  </si>
  <si>
    <t>99</t>
  </si>
  <si>
    <t>Staveništní přesun hmot</t>
  </si>
  <si>
    <t>99 Staveništní přesun hmot</t>
  </si>
  <si>
    <t>999281105R00</t>
  </si>
  <si>
    <t xml:space="preserve">Přesun hmot pro opravy a údržbu do výšky 6 m </t>
  </si>
  <si>
    <t>711</t>
  </si>
  <si>
    <t>Izolace proti vodě</t>
  </si>
  <si>
    <t>711 Izolace proti vodě</t>
  </si>
  <si>
    <t>711472051RZ4</t>
  </si>
  <si>
    <t>Izolace, tlaková voda, svislá fólií PVC, volně včetně dodávky fólie F803 tl. 1,0 mm</t>
  </si>
  <si>
    <t>hydroizolace : 84,97+(9,91+9,91+8,55+8,55)*0,30+18,11+(3,85+3,85+4,62+4,62)*0,30</t>
  </si>
  <si>
    <t>(dodávka  montáž vodorovné a svislé izolace do výše podlah nevyztuženou folií na bázi měkčeného polyvinylchloridu se svařovanými spoji včetně obosutranné separační geotextilie):14,12+(3,67+3,67+3,85+3,85)*0,30+20,28+(3,85+3,85+5,27+5,27)*0,30</t>
  </si>
  <si>
    <t>8,25+(4,20+4,20+1,90+1,90)*0,30+26,46+(4,20+4,20+6,2+6,20)*0,30</t>
  </si>
  <si>
    <t>22,01+(4,20+4,20+5,27+5,27)*0,30+18,07+(8,55+8,55+2,13+1,83)*0,30</t>
  </si>
  <si>
    <t>10,83+(2,72+2,72+3,97+3,97)*0,30</t>
  </si>
  <si>
    <t>711482020RZ1</t>
  </si>
  <si>
    <t>Izolační systém folie dren, svisle včetně dodávky fólie dren a doplňků</t>
  </si>
  <si>
    <t>nopová fólie : (31,62+9,91+15+15+9,91+9,91)*0,80</t>
  </si>
  <si>
    <t>(folie podél venkovní a vnitřní stěny, venkovní stěna zakončena lištou v úrovni zámkové dlažby):</t>
  </si>
  <si>
    <t>711491172RZ1</t>
  </si>
  <si>
    <t>Izolace tlaková, ochranná textilie, vodorovná včetně dodávky textilie F - 300</t>
  </si>
  <si>
    <t>14,12+(3,67+3,67+3,85+3,85)*0,30+20,28+(3,85+3,85+5,27+5,27)*0,30</t>
  </si>
  <si>
    <t>711491271RZ1</t>
  </si>
  <si>
    <t>Izolace tlaková, podkladní textilie svislá včetně dodávky textilie F - 300</t>
  </si>
  <si>
    <t>998711201R00</t>
  </si>
  <si>
    <t xml:space="preserve">Přesun hmot pro izolace proti vodě, výšky do 6 m </t>
  </si>
  <si>
    <t>713</t>
  </si>
  <si>
    <t>Izolace tepelné</t>
  </si>
  <si>
    <t>713 Izolace tepelné</t>
  </si>
  <si>
    <t>713111111RT2</t>
  </si>
  <si>
    <t>Izolace tepelné stropů vrchem kladené volně, 2 vrstvy - materiál ve specifikaci</t>
  </si>
  <si>
    <t>půda : 8,55*30,42</t>
  </si>
  <si>
    <t>713121111RT1</t>
  </si>
  <si>
    <t>Izolace tepelná podlah na sucho, jednovrstvá materiál ve specifikaci</t>
  </si>
  <si>
    <t>(8,25+84,97+18,11+14,12+3,15+4,03+5,48+55,08+7,73+8,05+10,83)</t>
  </si>
  <si>
    <t>713134211RO3</t>
  </si>
  <si>
    <t>Montáž parozábrany na stěny s přelepením spojů parotěsná fólie N 110 standard</t>
  </si>
  <si>
    <t>713191100RT9</t>
  </si>
  <si>
    <t>Položení izolační fólie včetně dodávky fólie PE</t>
  </si>
  <si>
    <t>28375852</t>
  </si>
  <si>
    <t>Deska polystyren. 150 S Stabil tl. 40 mm</t>
  </si>
  <si>
    <t>(8,25+84,97+18,11+14,12+3,15+4,03+5,48+55,08+7,73+8,05+10,83)*1,05</t>
  </si>
  <si>
    <t>63151406</t>
  </si>
  <si>
    <t>Deska z minerální plsti UNI tl. 100 mm</t>
  </si>
  <si>
    <t>půda : 8,55*30,42*1,05*2</t>
  </si>
  <si>
    <t>998713201R00</t>
  </si>
  <si>
    <t xml:space="preserve">Přesun hmot pro izolace tepelné, výšky do 6 m </t>
  </si>
  <si>
    <t>762</t>
  </si>
  <si>
    <t>Konstrukce tesařské</t>
  </si>
  <si>
    <t>762 Konstrukce tesařské</t>
  </si>
  <si>
    <t>762084211R00</t>
  </si>
  <si>
    <t xml:space="preserve">Příplatek pro bednění a laťování ve výšce 4 - 12 m </t>
  </si>
  <si>
    <t>762331921R00</t>
  </si>
  <si>
    <t xml:space="preserve">Vyřezání části střešní vazby do 224 cm2,do dl.3 m </t>
  </si>
  <si>
    <t>762331922R00</t>
  </si>
  <si>
    <t xml:space="preserve">Vyřezání části střešní vazby do 224 cm2,do dl.5 m </t>
  </si>
  <si>
    <t>762331923R00</t>
  </si>
  <si>
    <t xml:space="preserve">Vyřezání části střešní vazby do 224 cm2,do dl.8 m </t>
  </si>
  <si>
    <t>762332932R00</t>
  </si>
  <si>
    <t xml:space="preserve">Doplnění části střešní vazby z hranolků do 224 cm2 </t>
  </si>
  <si>
    <t>762342203R00</t>
  </si>
  <si>
    <t xml:space="preserve">Montáž laťování střech, vzdálenost latí 22 - 36 cm </t>
  </si>
  <si>
    <t>28,30*14,80+9,75*4,40+6,50*13,60*2+9,30*6,50*0,5</t>
  </si>
  <si>
    <t>762395000R00</t>
  </si>
  <si>
    <t xml:space="preserve">Spojovací a ochranné prostředky pro střechy </t>
  </si>
  <si>
    <t>762521108RT2</t>
  </si>
  <si>
    <t>Položení podlah nehoblovaných na sraz, hrubé fošny včetně dodávky řeziva, fošny tl. 38 mm</t>
  </si>
  <si>
    <t>pochůzná plocha půdy : 8,55*30,42</t>
  </si>
  <si>
    <t>762522811R00</t>
  </si>
  <si>
    <t xml:space="preserve">Demontáž podlah s polštáři z prken tl. do 32 mm </t>
  </si>
  <si>
    <t>762811811R00</t>
  </si>
  <si>
    <t xml:space="preserve">Demontáž záklopů z hrubých prken tl. do 3,2 cm </t>
  </si>
  <si>
    <t>762822120R00</t>
  </si>
  <si>
    <t xml:space="preserve">Montáž stropnic hraněných pl. do 288 cm2 </t>
  </si>
  <si>
    <t>762822830R00</t>
  </si>
  <si>
    <t xml:space="preserve">Demontáž stropnic z řeziva o pl.do 450 cm2 </t>
  </si>
  <si>
    <t>762841812R00</t>
  </si>
  <si>
    <t xml:space="preserve">Demontáž podbíjení obkladů stropů s omítkou </t>
  </si>
  <si>
    <t>762895000R00</t>
  </si>
  <si>
    <t xml:space="preserve">Spojovací prostředky pro montáž stropů </t>
  </si>
  <si>
    <t>60512668</t>
  </si>
  <si>
    <t>Fošna SM/JD omít.II.jak.tl.7,5 dl.400-600 š.20-24</t>
  </si>
  <si>
    <t>60517102</t>
  </si>
  <si>
    <t>Lať SM/JD 1 pod 25 cm2 délka 200-399 cm</t>
  </si>
  <si>
    <t>998762202R00</t>
  </si>
  <si>
    <t xml:space="preserve">Přesun hmot pro tesařské konstrukce, výšky do 12 m </t>
  </si>
  <si>
    <t>764</t>
  </si>
  <si>
    <t>Konstrukce klempířské</t>
  </si>
  <si>
    <t>764 Konstrukce klempířské</t>
  </si>
  <si>
    <t>764333230R00</t>
  </si>
  <si>
    <t xml:space="preserve">Lemování zdí na plochých střechách Pz, rš 330 mm </t>
  </si>
  <si>
    <t>napojení stodoly na sousední objekt : 6,25+6,25</t>
  </si>
  <si>
    <t>764352203R00</t>
  </si>
  <si>
    <t xml:space="preserve">Žlaby z Pz plechu podokapní půlkruhové, rš 330 mm </t>
  </si>
  <si>
    <t>28,30+28,30+16,10+16,10+9,10</t>
  </si>
  <si>
    <t>764359211R00</t>
  </si>
  <si>
    <t xml:space="preserve">Kotlík z Pz plechu kónický pro trouby D do 100 mm </t>
  </si>
  <si>
    <t>764410240R00</t>
  </si>
  <si>
    <t xml:space="preserve">Oplechování parapetů včetně rohů Pz, rš 250 mm </t>
  </si>
  <si>
    <t>3*1,2+8*1,1+0,65+0,32</t>
  </si>
  <si>
    <t>764454201R00</t>
  </si>
  <si>
    <t xml:space="preserve">Odpadní trouby z Pz plechu, kruhové, D 75 mm </t>
  </si>
  <si>
    <t>3*3,95+44,70+3,90+3,70*4</t>
  </si>
  <si>
    <t>998764201R00</t>
  </si>
  <si>
    <t xml:space="preserve">Přesun hmot pro klempířské konstr., výšky do 6 m </t>
  </si>
  <si>
    <t>765</t>
  </si>
  <si>
    <t>Krytiny tvrdé</t>
  </si>
  <si>
    <t>765 Krytiny tvrdé</t>
  </si>
  <si>
    <t>765311512R00</t>
  </si>
  <si>
    <t xml:space="preserve">Krytina z bobrovek, střech jedn.,šupinová,do malty </t>
  </si>
  <si>
    <t>Výměna krytiny stříšky nad vstupními vraty do dvora : 1,5*3,85</t>
  </si>
  <si>
    <t>765311860R00</t>
  </si>
  <si>
    <t xml:space="preserve">Demontáž krytiny bobrovky, zvětralá malta, do suti </t>
  </si>
  <si>
    <t>765313111RS1</t>
  </si>
  <si>
    <t>Krytina pálená vln 14, střech jednoduchých z tašek režných</t>
  </si>
  <si>
    <t>pálená krytina režná - provedení dle PD a požadavku NPÚ:28,30*14,80+9,75*4,40+6,50*13,60*2+9,30*6,50*0,5</t>
  </si>
  <si>
    <t>765313131RS1</t>
  </si>
  <si>
    <t>Hřeben z hřebenáčů č.2 na větrací pás s kartáči z hřebenáčů režných</t>
  </si>
  <si>
    <t>pálená krytina režná - provedení dle PD a požadavku NPÚ:28+11,5</t>
  </si>
  <si>
    <t>765313161R00</t>
  </si>
  <si>
    <t xml:space="preserve">Zakončení štítu taškami pálenými 14 okrajová levá </t>
  </si>
  <si>
    <t>14+14</t>
  </si>
  <si>
    <t>765313171R00</t>
  </si>
  <si>
    <t xml:space="preserve">Vikýř univerzální 45 x 55 cm </t>
  </si>
  <si>
    <t>765313175R00</t>
  </si>
  <si>
    <t xml:space="preserve">Hák protisněhový </t>
  </si>
  <si>
    <t>765313184R00</t>
  </si>
  <si>
    <t xml:space="preserve">Taška prostupová + nástavec odvětrání kanalizace </t>
  </si>
  <si>
    <t>765313185R00</t>
  </si>
  <si>
    <t xml:space="preserve">Taška prostupová + nástavec pro anténu </t>
  </si>
  <si>
    <t>765313188R00</t>
  </si>
  <si>
    <t xml:space="preserve">Pás větrací okapní ochranný 500/10 cm </t>
  </si>
  <si>
    <t>765901131R00</t>
  </si>
  <si>
    <t xml:space="preserve">Fólie podstřešní paropropustná solid stand </t>
  </si>
  <si>
    <t>998765102R00</t>
  </si>
  <si>
    <t xml:space="preserve">Přesun hmot pro krytiny tvrdé, výšky do 12 m </t>
  </si>
  <si>
    <t>766</t>
  </si>
  <si>
    <t>Konstrukce truhlářské</t>
  </si>
  <si>
    <t>766 Konstrukce truhlářské</t>
  </si>
  <si>
    <t xml:space="preserve">Dveře vnitřní, 700/1970, dýha, bezpečnostní sklo </t>
  </si>
  <si>
    <t>komplet. provedení včetně kování :2</t>
  </si>
  <si>
    <t>Dveře vnitřní, otočné, dýhované, samozavírač protipožární 8000/1970</t>
  </si>
  <si>
    <t>pol. č. 2 požární odolnost 30min. PO(EW) 30 DPS3 - včetně komplet. kování:1</t>
  </si>
  <si>
    <t xml:space="preserve">Dveře vnitřní, otočné, dýhované, 900/1970 </t>
  </si>
  <si>
    <t>pol. č. 9 - včetně komplet. kování:1</t>
  </si>
  <si>
    <t>Dveře venkovní, palubkové, tepelná izolace dřevěná zárubeň 900/2050</t>
  </si>
  <si>
    <t>pol. č. 10 - včetně komplet. kování:1</t>
  </si>
  <si>
    <t xml:space="preserve">Dveře svlakové, otočné, plné dřevěná zárubeň </t>
  </si>
  <si>
    <t>pol. č. 11- včetně komplet. kování:1</t>
  </si>
  <si>
    <t xml:space="preserve">Dveře dřevěné, svlakové, dřevěná zárubeň 800/1970 </t>
  </si>
  <si>
    <t>pol. č. 12 - včetně komplet. kování:1</t>
  </si>
  <si>
    <t>Dveře venkovní, palubkové, tepel. izolace, bezpečnostní sklo, 1500/2350, dřev. zárubeň</t>
  </si>
  <si>
    <t>pol. č. 1 - včetně komplet. kování:1</t>
  </si>
  <si>
    <t>Repase stávajících oken - rámy, křídla, zasklení tmelení, nátěry, kování, parapety</t>
  </si>
  <si>
    <t>okna špaletová včetně dřevěných parapetů - kompletně repasované :1</t>
  </si>
  <si>
    <t>6x okno 1100x1600mm:</t>
  </si>
  <si>
    <t>1x okno 650x800mm :</t>
  </si>
  <si>
    <t>1x okno 320x550mm:</t>
  </si>
  <si>
    <t>3x okno 1200x1560mm:</t>
  </si>
  <si>
    <t>Okno zděvěné, špaletové, 1100/1500mm replika stávajících oken</t>
  </si>
  <si>
    <t>kompletní provedení a dodávka včetně kování:2</t>
  </si>
  <si>
    <t>61161717</t>
  </si>
  <si>
    <t>Dveře vnitřní hladké plné 1kř. 70x197 cm dýha dub</t>
  </si>
  <si>
    <t>pol. č. 3:2</t>
  </si>
  <si>
    <t>61161721</t>
  </si>
  <si>
    <t>Dveře vnitřní hladké plné 1kř. 80x197 cm dýha dub</t>
  </si>
  <si>
    <t>pol. č. 5:2</t>
  </si>
  <si>
    <t>61165307</t>
  </si>
  <si>
    <t>Dveře vnitřní protipožární 70x197 cm dýha dub</t>
  </si>
  <si>
    <t>pol. č. 8 - samozavírač, požární odolnost 30 min.  PO (EW) 30DP3:1</t>
  </si>
  <si>
    <t>61165311</t>
  </si>
  <si>
    <t>Dveře vnitřní protipožární 80x197 cm dýha dub</t>
  </si>
  <si>
    <t>pol. č. 2 a 7 - samozavírač, požární odolnost 30 min.  PO (EW) 30DP3 včetně komplet. kování:2</t>
  </si>
  <si>
    <t>998766201R00</t>
  </si>
  <si>
    <t xml:space="preserve">Přesun hmot pro truhlářské konstr., výšky do 6 m </t>
  </si>
  <si>
    <t>767</t>
  </si>
  <si>
    <t>Konstrukce zámečnické</t>
  </si>
  <si>
    <t>767 Konstrukce zámečnické</t>
  </si>
  <si>
    <t>767995105R00</t>
  </si>
  <si>
    <t xml:space="preserve">Výroba a montáž kov. atypických konstr. do 100 kg </t>
  </si>
  <si>
    <t>kg</t>
  </si>
  <si>
    <t>kompletní provedení :203,56</t>
  </si>
  <si>
    <t>sloupy z rubek ocel.bezešvých, vnější DN 127mm, tl. stěny 10mm, délka 3200mm, hmotnost 28,9kg/m :</t>
  </si>
  <si>
    <t>roznášecí plechy - spodní 300x300/8mm včetně otvorů pro kotvení 4x16mm, hmotnost 62 kg/m2:</t>
  </si>
  <si>
    <t>roznášecí plechy - horní 300x200/8mm, hmotnost 62 kg/m2, svařování v ochran.atmosféře:</t>
  </si>
  <si>
    <t>nátěr syntetický 2x:</t>
  </si>
  <si>
    <t>kotevní závitové tyče 16mm, pojistné matice, podložky, předvrtání otvorů, chem.kotvy a malta:</t>
  </si>
  <si>
    <t>součástí je výrobní dokumentace a statické posouzení:</t>
  </si>
  <si>
    <t>55399993.00</t>
  </si>
  <si>
    <t xml:space="preserve">Ocelové prvky nad 10 kg </t>
  </si>
  <si>
    <t>767 01</t>
  </si>
  <si>
    <t>Nová vrata otočná, dvoukřídlová z ocel. profilů, nátěr, rozměr 2,73*3,28</t>
  </si>
  <si>
    <t>767 02</t>
  </si>
  <si>
    <t>Výměna vrat stodoly, ocelový rám, palubka, kování nátěr, 3550/3000</t>
  </si>
  <si>
    <t>kompletní provedení :2</t>
  </si>
  <si>
    <t>vrata dvoukřídlá otočná z ocel.konstrukce, rám z ocel.profilů, jednostranné pokrytí palubkou tl. 15mm, nátěr :</t>
  </si>
  <si>
    <t>demontáž a lividace stávajících vrat :</t>
  </si>
  <si>
    <t>998767201R00</t>
  </si>
  <si>
    <t xml:space="preserve">Přesun hmot pro zámečnické konstr., výšky do 6 m </t>
  </si>
  <si>
    <t>771</t>
  </si>
  <si>
    <t>Podlahy z dlaždic a obklady</t>
  </si>
  <si>
    <t>771 Podlahy z dlaždic a obklady</t>
  </si>
  <si>
    <t>771101210RT1</t>
  </si>
  <si>
    <t>Penetrace podkladu pod dlažby penetrační nátěr včetně</t>
  </si>
  <si>
    <t>dlažba : (8,25+84,97+18,11+14,12+3,15+4,03+5,48+55,08+7,73+8,05+10,83)</t>
  </si>
  <si>
    <t>771471014R00</t>
  </si>
  <si>
    <t xml:space="preserve">Obklad soklíků keram.rovných do MC,20x10, H 10 cm </t>
  </si>
  <si>
    <t>771479001R00</t>
  </si>
  <si>
    <t xml:space="preserve">Řezání dlaždic keramických pro soklíky </t>
  </si>
  <si>
    <t>771575109R00</t>
  </si>
  <si>
    <t xml:space="preserve">Montáž podlah keram.,hladké, tmel, 30x30 cm </t>
  </si>
  <si>
    <t>771579792R00</t>
  </si>
  <si>
    <t xml:space="preserve">Příplatek za podlahy keram.v omezeném prostoru </t>
  </si>
  <si>
    <t>dlažba : 3,15+4,03+5,48</t>
  </si>
  <si>
    <t>3,15+4,03+5,48</t>
  </si>
  <si>
    <t>771579793R00</t>
  </si>
  <si>
    <t xml:space="preserve">Příplatek za spárovací hmotu - plošně </t>
  </si>
  <si>
    <t>597642030</t>
  </si>
  <si>
    <t>Dlažba slinutá matná 300x300x9 mm standart</t>
  </si>
  <si>
    <t>998771201R00</t>
  </si>
  <si>
    <t xml:space="preserve">Přesun hmot pro podlahy z dlaždic, výšky do 6 m </t>
  </si>
  <si>
    <t>781</t>
  </si>
  <si>
    <t>Obklady keramické</t>
  </si>
  <si>
    <t>781 Obklady keramické</t>
  </si>
  <si>
    <t>781101210RT1</t>
  </si>
  <si>
    <t>Penetrace podkladu pod obklady penetrační nátěr včetně</t>
  </si>
  <si>
    <t>(1,50+2,70)*0,6</t>
  </si>
  <si>
    <t>(1,62+1,20+1,78+1,5+1,7+1,2+1,3+1,5+0,90+1,25+1,65+1,50+0,3+1,25)*1,80</t>
  </si>
  <si>
    <t>781415015R00</t>
  </si>
  <si>
    <t xml:space="preserve">Montáž obkladů stěn, porovin.,tmel, 20x20,30x15 cm </t>
  </si>
  <si>
    <t>781419701R00</t>
  </si>
  <si>
    <t xml:space="preserve">Příplatek za práci v omezeném prostoru </t>
  </si>
  <si>
    <t>781419705R00</t>
  </si>
  <si>
    <t>781419711R00</t>
  </si>
  <si>
    <t xml:space="preserve">Příplatek k obkladu stěn za plochu do 10 m2 jedntl </t>
  </si>
  <si>
    <t>597813530</t>
  </si>
  <si>
    <t>Obkládačka porovninová 14,8x14,8 šedá mat standart</t>
  </si>
  <si>
    <t>(1,50+2,70)*0,6*1,1</t>
  </si>
  <si>
    <t>(1,62+1,20+1,78+1,5+1,7+1,2+1,3+1,5+0,90+1,25+1,65+1,50+0,3+1,25)*1,80*1,1</t>
  </si>
  <si>
    <t>998781201R00</t>
  </si>
  <si>
    <t xml:space="preserve">Přesun hmot pro obklady keramické, výšky do 6 m </t>
  </si>
  <si>
    <t>784</t>
  </si>
  <si>
    <t>Malby</t>
  </si>
  <si>
    <t>784 Malby</t>
  </si>
  <si>
    <t>784191101R00</t>
  </si>
  <si>
    <t xml:space="preserve">Penetrace podkladu univerzální mat. 1x </t>
  </si>
  <si>
    <t>52258</t>
  </si>
  <si>
    <t>647811</t>
  </si>
  <si>
    <t>784195122R00</t>
  </si>
  <si>
    <t xml:space="preserve">Malba tekutá standard, barva, 2 x </t>
  </si>
  <si>
    <t>784422911R00</t>
  </si>
  <si>
    <t xml:space="preserve">Oprava, malba váp.2x, 1bar. obrus. místn. do 3,8m </t>
  </si>
  <si>
    <t>oprava omítek stropů : 8,25+84,97+18,11+14,12+3,15+4,03+5,48+55,08+7,73+8,05</t>
  </si>
  <si>
    <t>D96</t>
  </si>
  <si>
    <t>Přesuny suti a vybouraných hmot</t>
  </si>
  <si>
    <t>D96 Přesuny suti a vybouraných hmot</t>
  </si>
  <si>
    <t>979081111R00</t>
  </si>
  <si>
    <t xml:space="preserve">Odvoz suti a vybour. hmot na skládku do 1 km </t>
  </si>
  <si>
    <t>979082111R00</t>
  </si>
  <si>
    <t xml:space="preserve">Vnitrostaveništní doprava suti do 10 m </t>
  </si>
  <si>
    <t>979087113R00</t>
  </si>
  <si>
    <t xml:space="preserve">Nakládání vybouraných hmot na dopravní prostředky </t>
  </si>
  <si>
    <t>979093111R00</t>
  </si>
  <si>
    <t xml:space="preserve">Uložení suti na skládku bez zhutnění </t>
  </si>
  <si>
    <t>979011111R00</t>
  </si>
  <si>
    <t xml:space="preserve">Svislá doprava suti a vybour. hmot za 2.NP a 1.PP </t>
  </si>
  <si>
    <t>979081121R00</t>
  </si>
  <si>
    <t xml:space="preserve">Příplatek k odvozu za každý další 1 km </t>
  </si>
  <si>
    <t>979082121R00</t>
  </si>
  <si>
    <t xml:space="preserve">Příplatek k vnitrost. dopravě suti za dalších 5 m </t>
  </si>
  <si>
    <t>979990001R00</t>
  </si>
  <si>
    <t xml:space="preserve">Poplatek za skládku stavební suti </t>
  </si>
  <si>
    <t xml:space="preserve">Technické a materiálové specifikace jednotlivých navržených materiálů, prvků, a výrobků jsou uvedeny v samostatných částech  projektové dokumentace jako je výkresová část, výpis prvků, technická zpráva, apod. Na základě těchto podkladů bude provedeno ocenění dále uvedených prací, výrobků a dodávek. U veškerých dodávek budou v ceně zahrnuty náklady na doplňkový materiál, zhotovení a případné výrobní dokumentace, pořízení fyzických vzorků materiálů a ostatní související náklady. TYTO PŘÍLOHY JSOU NEDÍLNOU SOUČÁSTÍ SOUTĚŽNÍHO VÝKAZU VÝMĚR. UCHAZEČ O VEŘEJNOU ZAKÁZKU JE POVINEN PŘI OCEŇOVÁNÍ SOUTĚŽNÍHO VÝKAZU VÝMĚR PROVÉST KONTROLU FUNKCE ARITMETICKÝCH VZORCŮ JEDNOTLIVÝCH POLOŽKOVÝCH VÝKAZŮ VÝMĚR VE VAZBĚ NA JEDNOTLIVÉ ODDÍLY, REKAPITULACI A KRYCÍ LIST. </t>
  </si>
  <si>
    <t>100 Rekonstrukce fary - stavební rozpočet</t>
  </si>
  <si>
    <t>200</t>
  </si>
  <si>
    <t>Zdravotechnické instalace</t>
  </si>
  <si>
    <t>200 Zdravotechnické instalace</t>
  </si>
  <si>
    <t>Zdravotechnika</t>
  </si>
  <si>
    <t>139601103R00</t>
  </si>
  <si>
    <t xml:space="preserve">Ruční výkop jam, rýh a šachet v hornině tř. 4 </t>
  </si>
  <si>
    <t>161101101R00</t>
  </si>
  <si>
    <t xml:space="preserve">Svislé přemístění výkopku z hor.1-4 do 2,5 m </t>
  </si>
  <si>
    <t>162201101R00</t>
  </si>
  <si>
    <t xml:space="preserve">Vodorovné přemístění výkopku z hor.1-4 do 20 m </t>
  </si>
  <si>
    <t>174101101R00</t>
  </si>
  <si>
    <t xml:space="preserve">Zásyp jam, rýh, šachet se zhutněním </t>
  </si>
  <si>
    <t>974031133R00</t>
  </si>
  <si>
    <t xml:space="preserve">Vysekání rýh ve zdi cihelné 5 x 10 cm </t>
  </si>
  <si>
    <t>721</t>
  </si>
  <si>
    <t>Vnitřní kanalizace</t>
  </si>
  <si>
    <t>721 Vnitřní kanalizace</t>
  </si>
  <si>
    <t>721176102R00</t>
  </si>
  <si>
    <t xml:space="preserve">Potrubí HT připojovací DN 40 x 1,8 mm </t>
  </si>
  <si>
    <t>721176103R00</t>
  </si>
  <si>
    <t xml:space="preserve">Potrubí HT připojovací DN 50 x 1,8 mm </t>
  </si>
  <si>
    <t>721176115R00</t>
  </si>
  <si>
    <t xml:space="preserve">Potrubí HT odpadní svislé DN 100 x 2,7 mm </t>
  </si>
  <si>
    <t>721176125R00</t>
  </si>
  <si>
    <t xml:space="preserve">Potrubí HT svodné (ležaté) v zemi DN 100 x 2,7 mm </t>
  </si>
  <si>
    <t>721176126R00</t>
  </si>
  <si>
    <t xml:space="preserve">Potrubí HT svodné (ležaté) v zemi DN 125 x 3,1 mm </t>
  </si>
  <si>
    <t>721194104R00</t>
  </si>
  <si>
    <t xml:space="preserve">Vyvedení odpadních výpustek D 40 x 1,8 </t>
  </si>
  <si>
    <t>721194105R00</t>
  </si>
  <si>
    <t xml:space="preserve">Vyvedení odpadních výpustek D 50 x 1,8 </t>
  </si>
  <si>
    <t>721194109R00</t>
  </si>
  <si>
    <t xml:space="preserve">Vyvedení odpadních výpustek D 110 x 2,3 </t>
  </si>
  <si>
    <t>721290111R00</t>
  </si>
  <si>
    <t xml:space="preserve">Zkouška těsnosti kanalizace vodou DN 125 </t>
  </si>
  <si>
    <t>998721201R00</t>
  </si>
  <si>
    <t xml:space="preserve">Přesun hmot pro vnitřní kanalizaci, výšky do 6 m </t>
  </si>
  <si>
    <t>722</t>
  </si>
  <si>
    <t>Vnitřní vodovod</t>
  </si>
  <si>
    <t>722 Vnitřní vodovod</t>
  </si>
  <si>
    <t>722174311R00</t>
  </si>
  <si>
    <t xml:space="preserve">Potrubí z PP-R 80 PN 20, DN 20 </t>
  </si>
  <si>
    <t>722174312R00</t>
  </si>
  <si>
    <t xml:space="preserve">Potrubí z PP-R 80 PN 20, DN 25 </t>
  </si>
  <si>
    <t>722181211RT6</t>
  </si>
  <si>
    <t>Izolace návleková tl. stěny 6 mm vnitřní průměr 18 mm</t>
  </si>
  <si>
    <t>722181211RT8</t>
  </si>
  <si>
    <t>Izolace návleková tl. stěny 6 mm vnitřní průměr 25 mm</t>
  </si>
  <si>
    <t>722190401R00</t>
  </si>
  <si>
    <t xml:space="preserve">Vyvedení a upevnění výpustek DN 15 </t>
  </si>
  <si>
    <t>722220111R00</t>
  </si>
  <si>
    <t xml:space="preserve">Nástěnka K 247, pro výtokový ventil G 1/2 </t>
  </si>
  <si>
    <t>722290226R00</t>
  </si>
  <si>
    <t xml:space="preserve">Zkouška tlaku potrubí závitového DN 50 </t>
  </si>
  <si>
    <t>551-10001.1</t>
  </si>
  <si>
    <t xml:space="preserve">Kohout kulový voda DN 25 </t>
  </si>
  <si>
    <t>998722201R00</t>
  </si>
  <si>
    <t xml:space="preserve">Přesun hmot pro vnitřní vodovod, výšky do 6 m </t>
  </si>
  <si>
    <t>725</t>
  </si>
  <si>
    <t>Zařizovací předměty</t>
  </si>
  <si>
    <t>725 Zařizovací předměty</t>
  </si>
  <si>
    <t>725016105R00</t>
  </si>
  <si>
    <t xml:space="preserve">Pisoár 4110.1 ovládání automatické, bílý </t>
  </si>
  <si>
    <t>725319101R00</t>
  </si>
  <si>
    <t xml:space="preserve">Montáž dřezů jednoduchých </t>
  </si>
  <si>
    <t>725829301R00</t>
  </si>
  <si>
    <t xml:space="preserve">Montáž baterie umyv.a dřezové stojánkové </t>
  </si>
  <si>
    <t>725100001RA0</t>
  </si>
  <si>
    <t xml:space="preserve">Umyvadlo, baterie, zápachová uzávěrka </t>
  </si>
  <si>
    <t>725100002RA0</t>
  </si>
  <si>
    <t xml:space="preserve">Dřez, baterie, zápachová uzávěrka </t>
  </si>
  <si>
    <t>725100006RA0</t>
  </si>
  <si>
    <t xml:space="preserve">Klozet kombi </t>
  </si>
  <si>
    <t>725200010RA0</t>
  </si>
  <si>
    <t xml:space="preserve">Montáž zařizovacích předmětů - klozet </t>
  </si>
  <si>
    <t>725200020RA0</t>
  </si>
  <si>
    <t xml:space="preserve">Montáž zařizovacích předmětů - pisoár </t>
  </si>
  <si>
    <t>725200030RA0</t>
  </si>
  <si>
    <t xml:space="preserve">Montáž zařizovacích předmětů - umyvadlo </t>
  </si>
  <si>
    <t>551-41030</t>
  </si>
  <si>
    <t xml:space="preserve">Ventil rohový mosazný T 66  1/2'' s vrškem T 13 </t>
  </si>
  <si>
    <t>551-41080</t>
  </si>
  <si>
    <t xml:space="preserve">Ventil rohový pisoárový TE 70  1/2'' </t>
  </si>
  <si>
    <t>55161676R</t>
  </si>
  <si>
    <t xml:space="preserve">WC sedátko plast bílé OSH0000 </t>
  </si>
  <si>
    <t>998725201R00</t>
  </si>
  <si>
    <t xml:space="preserve">Přesun hmot pro zařizovací předměty, výšky do 6 m </t>
  </si>
  <si>
    <t>200 Zdravotechnika</t>
  </si>
  <si>
    <t>300</t>
  </si>
  <si>
    <t>Vnitřní rozvod plynu</t>
  </si>
  <si>
    <t>300 Vnitřní rozvod plynu</t>
  </si>
  <si>
    <t>723</t>
  </si>
  <si>
    <t>Vnitřní plynovod</t>
  </si>
  <si>
    <t>723 Vnitřní plynovod</t>
  </si>
  <si>
    <t>dodávka+montáž</t>
  </si>
  <si>
    <t xml:space="preserve">Regulátor RP 6 </t>
  </si>
  <si>
    <t>kpl.</t>
  </si>
  <si>
    <t>998723201R00</t>
  </si>
  <si>
    <t xml:space="preserve">Přesun hmot pro vnitřní plynovod, výšky do 6 m </t>
  </si>
  <si>
    <t>733</t>
  </si>
  <si>
    <t>Rozvod potrubí</t>
  </si>
  <si>
    <t>733 Rozvod potrubí</t>
  </si>
  <si>
    <t>Potrubí z ocelových trub závit. černých G 3/4" bezeš. spoj. svař., ČSN 42 5710.0, jakost 11353.0</t>
  </si>
  <si>
    <t>Potrubí z ocelových trub závit. černých G 1" bezeš. spoj. svař., ČSN 42 5710.0, jakost 11353.0</t>
  </si>
  <si>
    <t>doddávka+montáž</t>
  </si>
  <si>
    <t xml:space="preserve">Chránička DN 40 </t>
  </si>
  <si>
    <t>734</t>
  </si>
  <si>
    <t>Armatury</t>
  </si>
  <si>
    <t>734 Armatury</t>
  </si>
  <si>
    <t xml:space="preserve">Kulový kohout plyn G 3/4" </t>
  </si>
  <si>
    <t xml:space="preserve">Kulový kohout plyn G 1" </t>
  </si>
  <si>
    <t xml:space="preserve">Šroubení G3/4" </t>
  </si>
  <si>
    <t xml:space="preserve">Šroubení G 1" </t>
  </si>
  <si>
    <t xml:space="preserve">Přípojky ke strojům a zařízením </t>
  </si>
  <si>
    <t>Motorový vozík MUF s rukou</t>
  </si>
  <si>
    <t>Sh</t>
  </si>
  <si>
    <t>998734201R00</t>
  </si>
  <si>
    <t xml:space="preserve">Přesun hmot pro armatury, výšky do 6 m </t>
  </si>
  <si>
    <t xml:space="preserve">Pomocný materiál na konzoly a držáky </t>
  </si>
  <si>
    <t>783</t>
  </si>
  <si>
    <t>Nátěry</t>
  </si>
  <si>
    <t>783 Nátěry</t>
  </si>
  <si>
    <t>783424140R00</t>
  </si>
  <si>
    <t xml:space="preserve">Nátěr syntetický potrubí do DN 50 mm  Z + 2x </t>
  </si>
  <si>
    <t>991</t>
  </si>
  <si>
    <t>Hodinové zúčtovací sazby</t>
  </si>
  <si>
    <t>991 Hodinové zúčtovací sazby</t>
  </si>
  <si>
    <t xml:space="preserve">Doprava a přesun hmot </t>
  </si>
  <si>
    <t xml:space="preserve">Zednické výpomocné práce </t>
  </si>
  <si>
    <t>400</t>
  </si>
  <si>
    <t>Ústřední vytápění</t>
  </si>
  <si>
    <t>400 Ústřední vytápění</t>
  </si>
  <si>
    <t xml:space="preserve">Izolace potrubí z Cu trubek 15x1 </t>
  </si>
  <si>
    <t xml:space="preserve">Izolace potrubí v Cu trubek 22x1 </t>
  </si>
  <si>
    <t xml:space="preserve">Izolace potrubí v Cu trubek 28.10.2001 </t>
  </si>
  <si>
    <t xml:space="preserve">Izolace potrubí z Cu trubek 18x1 </t>
  </si>
  <si>
    <t>731</t>
  </si>
  <si>
    <t>Kotelny</t>
  </si>
  <si>
    <t>731 Kotelny</t>
  </si>
  <si>
    <t>Plynový kondenzační kotel s vest. nerez.zásobníkem o objemu 55 l, výkon 4-28 kW</t>
  </si>
  <si>
    <t>kpl</t>
  </si>
  <si>
    <t xml:space="preserve">Kouřovod 80/125včetně komponent pro šikmou střechu </t>
  </si>
  <si>
    <t>Zónová jednotka pro dva okruhy s vestavěnou regulační jednotkou</t>
  </si>
  <si>
    <t xml:space="preserve">Programovatelný termostat týdenní program </t>
  </si>
  <si>
    <t>998731201R00</t>
  </si>
  <si>
    <t xml:space="preserve">Přesun hmot pro kotelny, výšky do 6 m </t>
  </si>
  <si>
    <t xml:space="preserve">Potrubí z Cu trubek polotvrdých vč. tvarovek 15x1 </t>
  </si>
  <si>
    <t>Potrubí z trubek polotvrdých vč. tvarovek 18.10.2001</t>
  </si>
  <si>
    <t xml:space="preserve">Potrubí z Cu trubek polotvrdých vč. tvarovek 22x1 </t>
  </si>
  <si>
    <t>Potrubí z Cu trubek polotvrdých vč. tvarovek 28.10.2001</t>
  </si>
  <si>
    <t>998733201R00</t>
  </si>
  <si>
    <t xml:space="preserve">Přesun hmot pro rozvody potrubí, výšky do 6 m </t>
  </si>
  <si>
    <t xml:space="preserve">Kulový kohout 593 F-F G 1" </t>
  </si>
  <si>
    <t xml:space="preserve">Šroubení přímé 3/4" </t>
  </si>
  <si>
    <t xml:space="preserve">Kohouty plnící a vypouštěcí kulové G 3/8" </t>
  </si>
  <si>
    <t xml:space="preserve">Termostatická hlavice pro tělesa VK </t>
  </si>
  <si>
    <t>Radiátorové šroubení pro tělesa VK rohové provedení G 1/2"</t>
  </si>
  <si>
    <t xml:space="preserve">Krytka šroubení radiátorové </t>
  </si>
  <si>
    <t>735</t>
  </si>
  <si>
    <t>Otopná tělesa</t>
  </si>
  <si>
    <t>735 Otopná tělesa</t>
  </si>
  <si>
    <t xml:space="preserve">Ocelové deskové těleso VK 22-6070-6 VK </t>
  </si>
  <si>
    <t xml:space="preserve">Ocelové deskové těleso VK 22-6180-6VK </t>
  </si>
  <si>
    <t xml:space="preserve">Ocelové deskové těleso VK 22-6200-6 VK </t>
  </si>
  <si>
    <t>Jeřáb kolejový + mandelinka</t>
  </si>
  <si>
    <t>998735201R00</t>
  </si>
  <si>
    <t xml:space="preserve">Přesun hmot pro otopná tělesa, výšky do 6 m </t>
  </si>
  <si>
    <t xml:space="preserve">Uvedení kotle do provozu, servis </t>
  </si>
  <si>
    <t>500</t>
  </si>
  <si>
    <t>Elektroinstalace</t>
  </si>
  <si>
    <t>500 Elektroinstalace</t>
  </si>
  <si>
    <t>501</t>
  </si>
  <si>
    <t>M21</t>
  </si>
  <si>
    <t>Elektromontáže</t>
  </si>
  <si>
    <t>M21 Elektromontáže</t>
  </si>
  <si>
    <t>210010003</t>
  </si>
  <si>
    <t xml:space="preserve">trubka PVC ohebná pod omítku - 23mm </t>
  </si>
  <si>
    <t>210010004</t>
  </si>
  <si>
    <t xml:space="preserve">trubka PVC ohebná pod omítku - 29mm </t>
  </si>
  <si>
    <t>210010083</t>
  </si>
  <si>
    <t xml:space="preserve">trubka 4025HF FA </t>
  </si>
  <si>
    <t>210010301</t>
  </si>
  <si>
    <t xml:space="preserve">krab.přístroj.(KP 67/3,1901) bez zapojení </t>
  </si>
  <si>
    <t>210010321</t>
  </si>
  <si>
    <t xml:space="preserve">krab.odboč.s víčkem.svor.(1903,KR 68)vč.za </t>
  </si>
  <si>
    <t>210010322</t>
  </si>
  <si>
    <t xml:space="preserve">krab.odboč.s víčkem,svor(KR 97)vč.zapoj. </t>
  </si>
  <si>
    <t>210010351</t>
  </si>
  <si>
    <t xml:space="preserve">krabice rozvodná IP 54 </t>
  </si>
  <si>
    <t>210020952</t>
  </si>
  <si>
    <t xml:space="preserve">výstr.a označ.tab.z polystyrenu A2-A5 </t>
  </si>
  <si>
    <t>210100003</t>
  </si>
  <si>
    <t xml:space="preserve">ukonč.1žil.vodičů do 16 mm2 </t>
  </si>
  <si>
    <t>210100251</t>
  </si>
  <si>
    <t xml:space="preserve">ukonč.kab.smršt.do 4x10 mm2 </t>
  </si>
  <si>
    <t>210100258</t>
  </si>
  <si>
    <t xml:space="preserve">ukonč.kab.smršt.do 5x4 mm2 </t>
  </si>
  <si>
    <t>210100259</t>
  </si>
  <si>
    <t xml:space="preserve">ukonč.kab.smršt.do 5x10 mm2 </t>
  </si>
  <si>
    <t>210110001</t>
  </si>
  <si>
    <t xml:space="preserve">spín.nást.prost.obyč.1-pólový řazení 1 </t>
  </si>
  <si>
    <t>210110003</t>
  </si>
  <si>
    <t xml:space="preserve">spín.nást.prost.obyč. 5-pólový řazení 5 </t>
  </si>
  <si>
    <t>210110025</t>
  </si>
  <si>
    <t xml:space="preserve">spín.nást.prost.vlhké.1-pólový řazení 7 </t>
  </si>
  <si>
    <t>210110004</t>
  </si>
  <si>
    <t xml:space="preserve">střídavý přepínač-řazení 6 nást.prot.obyč. </t>
  </si>
  <si>
    <t>210110005</t>
  </si>
  <si>
    <t xml:space="preserve">křížový přepínač-řazení 7nást.prot.obyč. </t>
  </si>
  <si>
    <t>210110044</t>
  </si>
  <si>
    <t xml:space="preserve">dvojitý přep.stříd.-řazení 6+6 zápust.vč.zap. </t>
  </si>
  <si>
    <t>210110021</t>
  </si>
  <si>
    <t xml:space="preserve">spín.nást.prost.vlhké.1-pólový řazení 1 </t>
  </si>
  <si>
    <t>210110024</t>
  </si>
  <si>
    <t xml:space="preserve">spín.nást.prost.vlhké.1-pólový řazení 6 </t>
  </si>
  <si>
    <t>210110082</t>
  </si>
  <si>
    <t xml:space="preserve">spínač trojpolový páčkový p.o. </t>
  </si>
  <si>
    <t>210111012</t>
  </si>
  <si>
    <t xml:space="preserve">demontáž zás.polozap/zapuštěné 10/16 250V 2P+Z </t>
  </si>
  <si>
    <t>210111047</t>
  </si>
  <si>
    <t xml:space="preserve">zásuvka datová </t>
  </si>
  <si>
    <t>210111049</t>
  </si>
  <si>
    <t xml:space="preserve">zásuvka  televizní TV+R </t>
  </si>
  <si>
    <t>210111031</t>
  </si>
  <si>
    <t xml:space="preserve">zás.v krabici prost.vlhké 10/16A 250V 2P+z </t>
  </si>
  <si>
    <t>210111114</t>
  </si>
  <si>
    <t xml:space="preserve">zásuvka 400V 32A 5kol. </t>
  </si>
  <si>
    <t>210120102</t>
  </si>
  <si>
    <t xml:space="preserve">nožové patrony do 500V </t>
  </si>
  <si>
    <t>210141245</t>
  </si>
  <si>
    <t xml:space="preserve">termostat prostorový s týdenním programem </t>
  </si>
  <si>
    <t>210172177</t>
  </si>
  <si>
    <t xml:space="preserve">montáž sond k ponornému čerpadlu   d 25m </t>
  </si>
  <si>
    <t>210192722</t>
  </si>
  <si>
    <t xml:space="preserve">označovací štítek pro přístroje lepený </t>
  </si>
  <si>
    <t>210190001</t>
  </si>
  <si>
    <t xml:space="preserve">montáž rozvaděče do 20 kg </t>
  </si>
  <si>
    <t>210190002</t>
  </si>
  <si>
    <t xml:space="preserve">montáž rozvaděče do 50 kg </t>
  </si>
  <si>
    <t>210192561</t>
  </si>
  <si>
    <t xml:space="preserve">ekvipotenciální svorkovnice EPS1 </t>
  </si>
  <si>
    <t>210191523</t>
  </si>
  <si>
    <t xml:space="preserve">skříň pojistková SP100/nsp 1P </t>
  </si>
  <si>
    <t>210800104</t>
  </si>
  <si>
    <t xml:space="preserve">CYKY 2Ax1,5 mm2 750V    (PO) </t>
  </si>
  <si>
    <t>210800105</t>
  </si>
  <si>
    <t xml:space="preserve">CYKY 3Cx1,5 mm2 750V (PO) </t>
  </si>
  <si>
    <t>210800106</t>
  </si>
  <si>
    <t xml:space="preserve">CYKY 3Cx2,5 mm2 750V (PO) </t>
  </si>
  <si>
    <t>210800115</t>
  </si>
  <si>
    <t xml:space="preserve">CYKY 5Cx1,5 mm2 750V (PO) </t>
  </si>
  <si>
    <t>210800117</t>
  </si>
  <si>
    <t xml:space="preserve">CYKY 5Cx2,5 mm2 750V (PO) </t>
  </si>
  <si>
    <t>210800119</t>
  </si>
  <si>
    <t xml:space="preserve">CYKY 5Cx4 mm2 750V (PO) </t>
  </si>
  <si>
    <t>210800120</t>
  </si>
  <si>
    <t xml:space="preserve">CYKY 5Cx6 mm2 750V (PO) </t>
  </si>
  <si>
    <t>21080011</t>
  </si>
  <si>
    <t>CYKY 7Cx1,5 mm2 750V (PO)</t>
  </si>
  <si>
    <t>210810109</t>
  </si>
  <si>
    <t xml:space="preserve">CYKY 4Bx1,5 mm2 750V  (PO) </t>
  </si>
  <si>
    <t>210800113</t>
  </si>
  <si>
    <t xml:space="preserve">CYKY 4Bx10 mm2 750V (PO) </t>
  </si>
  <si>
    <t>210800167</t>
  </si>
  <si>
    <t xml:space="preserve">JYTY 4x1 mm2 </t>
  </si>
  <si>
    <t>210800125</t>
  </si>
  <si>
    <t xml:space="preserve">šňůra CYSY 5x2,5 mm2 </t>
  </si>
  <si>
    <t>210800606</t>
  </si>
  <si>
    <t xml:space="preserve">kabel - koax CB 120 </t>
  </si>
  <si>
    <t>210200004</t>
  </si>
  <si>
    <t xml:space="preserve">svítidlo IP 20 žárovkové   nástěnné </t>
  </si>
  <si>
    <t>210200007</t>
  </si>
  <si>
    <t xml:space="preserve">svítidlo IP 20 závěsné </t>
  </si>
  <si>
    <t>210200096</t>
  </si>
  <si>
    <t xml:space="preserve">svítidlo IP 44   nástěnné </t>
  </si>
  <si>
    <t>210201073</t>
  </si>
  <si>
    <t xml:space="preserve">svit. zářivkové stropní 2x58W IP 54 </t>
  </si>
  <si>
    <t>210200104</t>
  </si>
  <si>
    <t xml:space="preserve">svítidlo přisaz. prům nebo venkovní 2x26W </t>
  </si>
  <si>
    <t>210204103</t>
  </si>
  <si>
    <t xml:space="preserve">výložník na zeď DVO </t>
  </si>
  <si>
    <t>210200315</t>
  </si>
  <si>
    <t xml:space="preserve">svítidlo nouzové 11W /1 hod. </t>
  </si>
  <si>
    <t>210220016</t>
  </si>
  <si>
    <t xml:space="preserve">vodič CY16 </t>
  </si>
  <si>
    <t>210010313</t>
  </si>
  <si>
    <t xml:space="preserve">krab.odbočná s víčkem(KO 125, KO 125E) bez zapoj. </t>
  </si>
  <si>
    <t>210220022</t>
  </si>
  <si>
    <t xml:space="preserve">drát FeZn 10 </t>
  </si>
  <si>
    <t>210220101</t>
  </si>
  <si>
    <t xml:space="preserve">drát AlMgSi 8 PVC </t>
  </si>
  <si>
    <t>210220021</t>
  </si>
  <si>
    <t xml:space="preserve">páska zemnící FeZn 30X4 </t>
  </si>
  <si>
    <t>210220301</t>
  </si>
  <si>
    <t xml:space="preserve">svorka SO </t>
  </si>
  <si>
    <t>210220302</t>
  </si>
  <si>
    <t xml:space="preserve">svorka SJ 01 </t>
  </si>
  <si>
    <t>210220141</t>
  </si>
  <si>
    <t xml:space="preserve">ochranné antikorozní  pouzdro pro průchod </t>
  </si>
  <si>
    <t>210220401</t>
  </si>
  <si>
    <t xml:space="preserve">štítek označovací </t>
  </si>
  <si>
    <t>210220372</t>
  </si>
  <si>
    <t xml:space="preserve">ochranný úhelník s držáky do zdiva </t>
  </si>
  <si>
    <t>210220431</t>
  </si>
  <si>
    <t xml:space="preserve">tvarování pomocného jímače </t>
  </si>
  <si>
    <t>210220201</t>
  </si>
  <si>
    <t xml:space="preserve">jímací tyč </t>
  </si>
  <si>
    <t>211010006</t>
  </si>
  <si>
    <t xml:space="preserve">osaz.hmožd.do zdi z pal.cihel/stř.tvrd.kamene HM 8 </t>
  </si>
  <si>
    <t>78955555</t>
  </si>
  <si>
    <t>Pomocné práce</t>
  </si>
  <si>
    <t>M21a</t>
  </si>
  <si>
    <t>Elektromontáže - materiál</t>
  </si>
  <si>
    <t>M21a Elektromontáže - materiál</t>
  </si>
  <si>
    <t>00205</t>
  </si>
  <si>
    <t xml:space="preserve">trubka ohebná instal. pr.23 mm 2325/LPE-2 </t>
  </si>
  <si>
    <t>00206</t>
  </si>
  <si>
    <t xml:space="preserve">trubka ohebná instal. pr.29 mm 2332/LPE-2 </t>
  </si>
  <si>
    <t>62697</t>
  </si>
  <si>
    <t xml:space="preserve">trubka 4025 </t>
  </si>
  <si>
    <t>00303</t>
  </si>
  <si>
    <t xml:space="preserve">krabice  KU 1901 </t>
  </si>
  <si>
    <t>00313</t>
  </si>
  <si>
    <t xml:space="preserve">krabice pr. 68 mm KU 1903 </t>
  </si>
  <si>
    <t>00306</t>
  </si>
  <si>
    <t xml:space="preserve">krabice pr. 97 mm KR 97/5 </t>
  </si>
  <si>
    <t>61486</t>
  </si>
  <si>
    <t xml:space="preserve">krabice 6455-12 </t>
  </si>
  <si>
    <t>06011</t>
  </si>
  <si>
    <t xml:space="preserve">výstraž. tab.z polystyrenu A5 </t>
  </si>
  <si>
    <t>00700</t>
  </si>
  <si>
    <t xml:space="preserve">spínač č 1  - všechny přístroje Unika color polar </t>
  </si>
  <si>
    <t>32245</t>
  </si>
  <si>
    <t xml:space="preserve">spínač č.5 </t>
  </si>
  <si>
    <t>00703</t>
  </si>
  <si>
    <t xml:space="preserve">spínač č.6 </t>
  </si>
  <si>
    <t xml:space="preserve">spínač č.6+6 </t>
  </si>
  <si>
    <t>00704</t>
  </si>
  <si>
    <t xml:space="preserve">spínač č.7 </t>
  </si>
  <si>
    <t>62109</t>
  </si>
  <si>
    <t xml:space="preserve">spínač č. 1 IP 44  WDE000511 </t>
  </si>
  <si>
    <t xml:space="preserve">spínač č. 6 IP 44  WDE000560 </t>
  </si>
  <si>
    <t>62112</t>
  </si>
  <si>
    <t xml:space="preserve">spínač č. 7 IP 44  WDE000570 </t>
  </si>
  <si>
    <t>08962</t>
  </si>
  <si>
    <t xml:space="preserve">spínač 16A/400V/3 pod omítku  3425A-0344B </t>
  </si>
  <si>
    <t>00766</t>
  </si>
  <si>
    <t xml:space="preserve">zásuvka 230V </t>
  </si>
  <si>
    <t>00768</t>
  </si>
  <si>
    <t xml:space="preserve">zásuvka 230V IP 44 WDE000540 </t>
  </si>
  <si>
    <t>68460</t>
  </si>
  <si>
    <t xml:space="preserve">zásuvka 400V/32A/5.kol.  ME-4130 </t>
  </si>
  <si>
    <t>21705</t>
  </si>
  <si>
    <t xml:space="preserve">zásuvka datová  1xRJ45 </t>
  </si>
  <si>
    <t>62184</t>
  </si>
  <si>
    <t xml:space="preserve">zásuvka televizní </t>
  </si>
  <si>
    <t>87822</t>
  </si>
  <si>
    <t xml:space="preserve">detektor pohybu IP 54 360o p.o. </t>
  </si>
  <si>
    <t>00941</t>
  </si>
  <si>
    <t xml:space="preserve">nožové patrony PN000 40A </t>
  </si>
  <si>
    <t>65441</t>
  </si>
  <si>
    <t xml:space="preserve">sonhy hlídání hladiny 3E 25m </t>
  </si>
  <si>
    <t>20031</t>
  </si>
  <si>
    <t xml:space="preserve">termostat týdenní EURO 2000 </t>
  </si>
  <si>
    <t>10348</t>
  </si>
  <si>
    <t xml:space="preserve">označovací štítek PVC lepený </t>
  </si>
  <si>
    <t>41789</t>
  </si>
  <si>
    <t xml:space="preserve">ekvipotenc. svorkovnice pro ochr. pospojení EPS 1 </t>
  </si>
  <si>
    <t xml:space="preserve">pojistková skříň SS100NVE1P </t>
  </si>
  <si>
    <t>200100</t>
  </si>
  <si>
    <t xml:space="preserve">svítidlo       LUX RD-100W RONDO      H </t>
  </si>
  <si>
    <t>215544</t>
  </si>
  <si>
    <t xml:space="preserve">svítidlo nástěnné IP 20 EGLO DRIFTER 89206 </t>
  </si>
  <si>
    <t xml:space="preserve">svítidlo závěsné IP 20 EGLO DRIFTER 89203 </t>
  </si>
  <si>
    <t>215546</t>
  </si>
  <si>
    <t xml:space="preserve">svítidlo IN26K74/072/DL 2x26W </t>
  </si>
  <si>
    <t>01016</t>
  </si>
  <si>
    <t xml:space="preserve">svit.zářiv. 2x36W přisaz IP 65  Modus V3236PC </t>
  </si>
  <si>
    <t>82618</t>
  </si>
  <si>
    <t xml:space="preserve">svítidlo VO  2x36W  LVN236RS60POJ </t>
  </si>
  <si>
    <t>92627</t>
  </si>
  <si>
    <t xml:space="preserve">výložník DVO na zeď </t>
  </si>
  <si>
    <t>01117</t>
  </si>
  <si>
    <t xml:space="preserve">svit.zářiv. 4x18W přisaz LL418ALDPEL </t>
  </si>
  <si>
    <t xml:space="preserve">svit.zářiv. 4x18W přisaz LL418ALDPELNZ noz.zdroj </t>
  </si>
  <si>
    <t>82622</t>
  </si>
  <si>
    <t>svítidlo nouz. Typ OVA 37098E    IP 65 N</t>
  </si>
  <si>
    <t>33010</t>
  </si>
  <si>
    <t xml:space="preserve">piktogram pro nouzové svítidlo </t>
  </si>
  <si>
    <t>65655</t>
  </si>
  <si>
    <t xml:space="preserve">žárovka 60W </t>
  </si>
  <si>
    <t>01262</t>
  </si>
  <si>
    <t xml:space="preserve">trubice PL-C 26W/830/2P  G24D3 </t>
  </si>
  <si>
    <t>01260</t>
  </si>
  <si>
    <t xml:space="preserve">zdroj TL-D 36W/840 </t>
  </si>
  <si>
    <t>50253</t>
  </si>
  <si>
    <t xml:space="preserve">zdroj TL-D 18W/840 </t>
  </si>
  <si>
    <t>68955</t>
  </si>
  <si>
    <t xml:space="preserve">startér 4-22W S2 </t>
  </si>
  <si>
    <t xml:space="preserve">startér 22-65W S10 </t>
  </si>
  <si>
    <t xml:space="preserve">trubice PL-C 26W/840/2P  G24D3 </t>
  </si>
  <si>
    <t>01267</t>
  </si>
  <si>
    <t xml:space="preserve">příplatek za reciklaci dle Zak. Svítidla </t>
  </si>
  <si>
    <t>01268</t>
  </si>
  <si>
    <t xml:space="preserve">příplatek za reciklaci dle Zak. Zdroje </t>
  </si>
  <si>
    <t>02919</t>
  </si>
  <si>
    <t xml:space="preserve">CYKY 2Ax1,5mm2 </t>
  </si>
  <si>
    <t>02920</t>
  </si>
  <si>
    <t xml:space="preserve">CYKY 3Ax1,5mm2 </t>
  </si>
  <si>
    <t>02921</t>
  </si>
  <si>
    <t xml:space="preserve">CYKY 3Cx1,5mm2 </t>
  </si>
  <si>
    <t>02922</t>
  </si>
  <si>
    <t xml:space="preserve">CYKY 3Cx2,5mm </t>
  </si>
  <si>
    <t>13550</t>
  </si>
  <si>
    <t xml:space="preserve">CYKY 4Bx1,5mm2 </t>
  </si>
  <si>
    <t xml:space="preserve">CYKY 4Bx10mm2 </t>
  </si>
  <si>
    <t>02960</t>
  </si>
  <si>
    <t xml:space="preserve">CYKY 5Cx1,5mm2 </t>
  </si>
  <si>
    <t>02961</t>
  </si>
  <si>
    <t xml:space="preserve">CYKY 5Cx2,5mm2 </t>
  </si>
  <si>
    <t>02962</t>
  </si>
  <si>
    <t xml:space="preserve">CYKY 5Cx4mm2 </t>
  </si>
  <si>
    <t>02963</t>
  </si>
  <si>
    <t xml:space="preserve">CYKY 5Cx6mm2 </t>
  </si>
  <si>
    <t>62967</t>
  </si>
  <si>
    <t xml:space="preserve">CYKY 7Cx1,5mm2 </t>
  </si>
  <si>
    <t>15305</t>
  </si>
  <si>
    <t xml:space="preserve">CYSY 5x2,5 </t>
  </si>
  <si>
    <t>15307</t>
  </si>
  <si>
    <t>17895</t>
  </si>
  <si>
    <t xml:space="preserve">kabel UTP 4x2x0,52 cat. 5E </t>
  </si>
  <si>
    <t>41445</t>
  </si>
  <si>
    <t xml:space="preserve">kabel koaxiální CB113UV 250 S5264 </t>
  </si>
  <si>
    <t>32858</t>
  </si>
  <si>
    <t xml:space="preserve">vodič CY 16  zž </t>
  </si>
  <si>
    <t>10343</t>
  </si>
  <si>
    <t xml:space="preserve">hmoždinka SX 8/100 </t>
  </si>
  <si>
    <t>10349</t>
  </si>
  <si>
    <t xml:space="preserve">krabice vel. 125 mm KO125E </t>
  </si>
  <si>
    <t>35898</t>
  </si>
  <si>
    <t>66199</t>
  </si>
  <si>
    <t xml:space="preserve">drát AlMgSi 8 </t>
  </si>
  <si>
    <t>66551</t>
  </si>
  <si>
    <t xml:space="preserve">drát AlMgSi 8  PVC </t>
  </si>
  <si>
    <t>66441</t>
  </si>
  <si>
    <t xml:space="preserve">páska zemnící Fezn 30X4 </t>
  </si>
  <si>
    <t>60211</t>
  </si>
  <si>
    <t xml:space="preserve">svorka Su </t>
  </si>
  <si>
    <t>35900</t>
  </si>
  <si>
    <t xml:space="preserve">svorka SR 3 </t>
  </si>
  <si>
    <t>61700</t>
  </si>
  <si>
    <t xml:space="preserve">svorka SR 2b </t>
  </si>
  <si>
    <t>35905</t>
  </si>
  <si>
    <t xml:space="preserve">svorka SZ </t>
  </si>
  <si>
    <t>61000</t>
  </si>
  <si>
    <t xml:space="preserve">svorka SO  m </t>
  </si>
  <si>
    <t>95219</t>
  </si>
  <si>
    <t xml:space="preserve">ochranné pouzdro pro průchod </t>
  </si>
  <si>
    <t>95220</t>
  </si>
  <si>
    <t>51220</t>
  </si>
  <si>
    <t>51221</t>
  </si>
  <si>
    <t xml:space="preserve">jímací tyč JR 3.0 </t>
  </si>
  <si>
    <t>51222</t>
  </si>
  <si>
    <t xml:space="preserve">držák jímací tyče DJDpp </t>
  </si>
  <si>
    <t>51223</t>
  </si>
  <si>
    <t xml:space="preserve">ochranná stříška horní OSH </t>
  </si>
  <si>
    <t>30772</t>
  </si>
  <si>
    <t xml:space="preserve">ochranný úhelník </t>
  </si>
  <si>
    <t>35715</t>
  </si>
  <si>
    <t xml:space="preserve">držák ochranného úhelníku DUD </t>
  </si>
  <si>
    <t>64179</t>
  </si>
  <si>
    <t xml:space="preserve">podpěra PV 01a-25 </t>
  </si>
  <si>
    <t xml:space="preserve">podpěra PV 11c </t>
  </si>
  <si>
    <t>63701</t>
  </si>
  <si>
    <t xml:space="preserve">podpěra PV 15e </t>
  </si>
  <si>
    <t>75999</t>
  </si>
  <si>
    <t xml:space="preserve">Přirážka za podružný materiál </t>
  </si>
  <si>
    <t>M90</t>
  </si>
  <si>
    <t>M90 HZS</t>
  </si>
  <si>
    <t xml:space="preserve">manipulace v síti NN </t>
  </si>
  <si>
    <t>hod.</t>
  </si>
  <si>
    <t xml:space="preserve">zaškolení obsluhy </t>
  </si>
  <si>
    <t xml:space="preserve">spolupráve montéra s ostatními účastníky stavby </t>
  </si>
  <si>
    <t>M99</t>
  </si>
  <si>
    <t>Dodávky zařízení</t>
  </si>
  <si>
    <t>M99 Dodávky zařízení</t>
  </si>
  <si>
    <t xml:space="preserve">rozvaděč RE  ER212/NVP7P 25B/3 </t>
  </si>
  <si>
    <t>kompletní provedení a dodávka a montáž:1</t>
  </si>
  <si>
    <t>002</t>
  </si>
  <si>
    <t xml:space="preserve">Rozvaděč  RH </t>
  </si>
  <si>
    <t>Začátek provozního součtu</t>
  </si>
  <si>
    <t xml:space="preserve">SKLADBA ROZVADĚČE RH: </t>
  </si>
  <si>
    <t>1kus  PRA25324 ROZV.ZAP.72MOD.BEZ.D  :</t>
  </si>
  <si>
    <t>1kus  PRA15324 DVERE ROZV.72MOD.PLN:</t>
  </si>
  <si>
    <t>1kus  15015 I VYP.3P 63A 415V :</t>
  </si>
  <si>
    <t>1kus  16613 COMBI DOMAE 3P+N 10KA:</t>
  </si>
  <si>
    <t>2kusy  11029 DOMAE 4P 40A 30mA :</t>
  </si>
  <si>
    <t>1kus  11521 JISTIC DOMAE 1P 6A B :</t>
  </si>
  <si>
    <t>13 kusů  11522 JISTIC DOMAE 1P 10A B =:</t>
  </si>
  <si>
    <t>17 kusů  11524 JISTIC DOMAE 1P 16A B :</t>
  </si>
  <si>
    <t>2 kusy  11654 JISTIC DOMAE 3P 16A B :</t>
  </si>
  <si>
    <t>1 kus  11655 JISTIC DOMAE 3P 20A B:</t>
  </si>
  <si>
    <t>1 kus  11745 JISTIC DOMAE 3P 20A C =:</t>
  </si>
  <si>
    <t>1 sada - podružný materiál:</t>
  </si>
  <si>
    <t>1 sada - sestavení, zkoužky, dokumentace:</t>
  </si>
  <si>
    <t>0</t>
  </si>
  <si>
    <t>Konec provozního součtu</t>
  </si>
  <si>
    <t>003</t>
  </si>
  <si>
    <t xml:space="preserve">Rozvaděč  Rstodola </t>
  </si>
  <si>
    <t xml:space="preserve">SKLADBA ROZVADĚČE STODOLA: </t>
  </si>
  <si>
    <t>1kus  PRA31318 ROZV.ZAP.54MOD.PL.DV.  :</t>
  </si>
  <si>
    <t>3 kusy  11522 JISTIC DOMAE 1P 10A B :</t>
  </si>
  <si>
    <t>4 kusy  11524 JISTIC DOMAE 1P 16A B :</t>
  </si>
  <si>
    <t>3 kus  11745 JISTIC DOMAE 3P 20A C:</t>
  </si>
  <si>
    <t>004</t>
  </si>
  <si>
    <t xml:space="preserve">Rozvaděč  Rvodárna </t>
  </si>
  <si>
    <t xml:space="preserve">SKLADBA ROZVADĚČE VODÁRNA: </t>
  </si>
  <si>
    <t>1kus  13434 KAEDRA MOD ROZV 36 MOD:</t>
  </si>
  <si>
    <t>1kus  11030 DOMAE 4P 40A 300mA :</t>
  </si>
  <si>
    <t>1kus  11029 DOMAE 4P 40A 30mA :</t>
  </si>
  <si>
    <t>2 kusy  11522 JISTIC DOMAE 1P 10A B :</t>
  </si>
  <si>
    <t>2 kusy  11524 JISTIC DOMAE 1P 16A B :</t>
  </si>
  <si>
    <t>1 kus hlídání hladiny vody HHV 20m:</t>
  </si>
  <si>
    <t>1 kus motorová spoust SM 123-2,5:</t>
  </si>
  <si>
    <t>1 kus  15961 STYKAC CT 25A 3P 230/24:</t>
  </si>
  <si>
    <t>16 kusů   Svorka řadová RSA 4A:</t>
  </si>
  <si>
    <t>M46</t>
  </si>
  <si>
    <t>Zemní práce při montážích</t>
  </si>
  <si>
    <t>M46 Zemní práce při montážích</t>
  </si>
  <si>
    <t>460010025</t>
  </si>
  <si>
    <t xml:space="preserve">Vytyčení inženýrská síť zástavba </t>
  </si>
  <si>
    <t>km</t>
  </si>
  <si>
    <t>460030011R00</t>
  </si>
  <si>
    <t xml:space="preserve">Sejmutí drnu </t>
  </si>
  <si>
    <t>460200164RT2</t>
  </si>
  <si>
    <t>Výkop kabelové rýhy 35/80 cm  hor.4 ruční výkop rýhy</t>
  </si>
  <si>
    <t>460570164R00</t>
  </si>
  <si>
    <t xml:space="preserve">Zához rýhy 35/80 cm, hornina třídy 4, se zhutněním </t>
  </si>
  <si>
    <t>501 Elektroinstalace</t>
  </si>
  <si>
    <t>502</t>
  </si>
  <si>
    <t>Elektronická zabezpečovací signalizace</t>
  </si>
  <si>
    <t>M22</t>
  </si>
  <si>
    <t>Montáž sdělovací a zabezp. techniky</t>
  </si>
  <si>
    <t>M22 Montáž sdělovací a zabezp. techniky</t>
  </si>
  <si>
    <t>PC 22-01</t>
  </si>
  <si>
    <t xml:space="preserve">Elektrická zabezpečovací signalizace </t>
  </si>
  <si>
    <t>kompletní dodávka a montáž EZS, která obsahuje viz popis:1</t>
  </si>
  <si>
    <t>Mezisoučet</t>
  </si>
  <si>
    <t>1 kus -   ústředna EVO 192/4+1PGM,  BOX VT40, akku 12V/18Ah, trafo 80VA, lanko CYA 1,5 č,m, mech. zámek:</t>
  </si>
  <si>
    <t>1 kus -  klávesnice K 641 :</t>
  </si>
  <si>
    <t>1 kus -  klávesnice K 641  :</t>
  </si>
  <si>
    <t>1 kus -  houkačka TEKNIM 720 WR vč. Akku:</t>
  </si>
  <si>
    <t xml:space="preserve">2 kusy - magnetický kontakt FM 102: </t>
  </si>
  <si>
    <t>180m -   kabel VL 6x0,22:</t>
  </si>
  <si>
    <t xml:space="preserve">14 kusů - detektor DM 50 BUS:  </t>
  </si>
  <si>
    <t>Bezdrátová nástavba:</t>
  </si>
  <si>
    <t>1 kus -   Magellán - příjmač MG-RTX3  433:</t>
  </si>
  <si>
    <t>2 kusy -   osobní ovladač MG-REM15  433:</t>
  </si>
  <si>
    <t>Nástavba GSM:</t>
  </si>
  <si>
    <t>1 kus -  GSM brána PCS 200 bez karty GSM operátora:</t>
  </si>
  <si>
    <t>1 kus -   nap.PS07 DUO +  relé 12V vč. patice:</t>
  </si>
  <si>
    <t>2x  zaškolení obsluhy :</t>
  </si>
  <si>
    <t>1x uvedení do provozu a odzkoušení funkčnosti:</t>
  </si>
  <si>
    <t>502 Elektronická zabezpečovací signalizace</t>
  </si>
  <si>
    <t>Slepý rozpočet stavby</t>
  </si>
  <si>
    <t>Lukov 10</t>
  </si>
  <si>
    <t>Moravské Budějovice</t>
  </si>
  <si>
    <t>67602</t>
  </si>
  <si>
    <t>67006108</t>
  </si>
</sst>
</file>

<file path=xl/styles.xml><?xml version="1.0" encoding="utf-8"?>
<styleSheet xmlns="http://schemas.openxmlformats.org/spreadsheetml/2006/main">
  <numFmts count="5">
    <numFmt numFmtId="164" formatCode="0.0%"/>
    <numFmt numFmtId="165" formatCode="0.0"/>
    <numFmt numFmtId="166" formatCode="dd/mm/yy"/>
    <numFmt numFmtId="167" formatCode="#,##0\ &quot;Kč&quot;"/>
    <numFmt numFmtId="168" formatCode="0.00000"/>
  </numFmts>
  <fonts count="22">
    <font>
      <sz val="10"/>
      <name val="Arial CE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"/>
      <family val="2"/>
      <charset val="238"/>
    </font>
    <font>
      <sz val="8"/>
      <color indexed="17"/>
      <name val="Arial"/>
      <family val="2"/>
      <charset val="238"/>
    </font>
    <font>
      <sz val="8"/>
      <color indexed="9"/>
      <name val="Arial"/>
      <family val="2"/>
      <charset val="238"/>
    </font>
    <font>
      <sz val="8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sz val="8"/>
      <color indexed="5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40"/>
      </patternFill>
    </fill>
  </fills>
  <borders count="6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33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49" fontId="1" fillId="0" borderId="0" xfId="0" applyNumberFormat="1" applyFont="1"/>
    <xf numFmtId="0" fontId="5" fillId="0" borderId="0" xfId="0" applyFont="1" applyAlignment="1">
      <alignment horizontal="righ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1" xfId="0" applyFont="1" applyFill="1" applyBorder="1" applyAlignment="1">
      <alignment horizontal="right" wrapText="1"/>
    </xf>
    <xf numFmtId="0" fontId="1" fillId="2" borderId="2" xfId="0" applyFont="1" applyFill="1" applyBorder="1" applyAlignment="1"/>
    <xf numFmtId="0" fontId="4" fillId="2" borderId="2" xfId="0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right" vertical="center"/>
    </xf>
    <xf numFmtId="0" fontId="4" fillId="3" borderId="0" xfId="0" applyFont="1" applyFill="1" applyBorder="1" applyAlignment="1">
      <alignment horizontal="right" wrapText="1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" fontId="1" fillId="0" borderId="0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4" fontId="1" fillId="0" borderId="6" xfId="0" applyNumberFormat="1" applyFont="1" applyBorder="1" applyAlignment="1">
      <alignment horizontal="right" vertical="center"/>
    </xf>
    <xf numFmtId="4" fontId="1" fillId="0" borderId="7" xfId="0" applyNumberFormat="1" applyFont="1" applyBorder="1" applyAlignment="1">
      <alignment horizontal="right" vertical="center"/>
    </xf>
    <xf numFmtId="4" fontId="1" fillId="3" borderId="0" xfId="0" applyNumberFormat="1" applyFont="1" applyFill="1" applyBorder="1" applyAlignment="1">
      <alignment vertical="center"/>
    </xf>
    <xf numFmtId="4" fontId="1" fillId="0" borderId="4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4" fontId="1" fillId="0" borderId="9" xfId="0" applyNumberFormat="1" applyFont="1" applyBorder="1" applyAlignment="1">
      <alignment horizontal="right" vertical="center"/>
    </xf>
    <xf numFmtId="4" fontId="1" fillId="0" borderId="10" xfId="0" applyNumberFormat="1" applyFont="1" applyBorder="1" applyAlignment="1">
      <alignment horizontal="right" vertical="center"/>
    </xf>
    <xf numFmtId="0" fontId="6" fillId="4" borderId="1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4" fontId="6" fillId="4" borderId="12" xfId="0" applyNumberFormat="1" applyFont="1" applyFill="1" applyBorder="1" applyAlignment="1">
      <alignment horizontal="right" vertical="center"/>
    </xf>
    <xf numFmtId="4" fontId="6" fillId="4" borderId="13" xfId="0" applyNumberFormat="1" applyFont="1" applyFill="1" applyBorder="1" applyAlignment="1">
      <alignment horizontal="right" vertical="center"/>
    </xf>
    <xf numFmtId="4" fontId="7" fillId="3" borderId="0" xfId="0" applyNumberFormat="1" applyFont="1" applyFill="1" applyBorder="1" applyAlignment="1">
      <alignment vertical="center"/>
    </xf>
    <xf numFmtId="0" fontId="2" fillId="0" borderId="0" xfId="0" applyFont="1" applyAlignment="1">
      <alignment horizontal="center"/>
    </xf>
    <xf numFmtId="4" fontId="1" fillId="0" borderId="0" xfId="0" applyNumberFormat="1" applyFont="1"/>
    <xf numFmtId="0" fontId="4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7" xfId="0" applyFont="1" applyBorder="1"/>
    <xf numFmtId="164" fontId="3" fillId="0" borderId="8" xfId="0" applyNumberFormat="1" applyFont="1" applyBorder="1"/>
    <xf numFmtId="3" fontId="4" fillId="0" borderId="16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0" borderId="16" xfId="0" applyNumberFormat="1" applyFont="1" applyBorder="1" applyAlignment="1">
      <alignment horizontal="right"/>
    </xf>
    <xf numFmtId="165" fontId="1" fillId="0" borderId="17" xfId="0" applyNumberFormat="1" applyFont="1" applyBorder="1"/>
    <xf numFmtId="49" fontId="3" fillId="0" borderId="4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164" fontId="3" fillId="0" borderId="5" xfId="0" applyNumberFormat="1" applyFont="1" applyBorder="1"/>
    <xf numFmtId="3" fontId="4" fillId="0" borderId="17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3" fontId="3" fillId="0" borderId="17" xfId="0" applyNumberFormat="1" applyFont="1" applyBorder="1" applyAlignment="1">
      <alignment horizontal="right"/>
    </xf>
    <xf numFmtId="49" fontId="3" fillId="0" borderId="0" xfId="0" applyNumberFormat="1" applyFont="1" applyBorder="1" applyAlignment="1">
      <alignment horizontal="left"/>
    </xf>
    <xf numFmtId="0" fontId="4" fillId="4" borderId="1" xfId="0" applyFont="1" applyFill="1" applyBorder="1" applyAlignment="1">
      <alignment vertical="center"/>
    </xf>
    <xf numFmtId="49" fontId="4" fillId="4" borderId="2" xfId="0" applyNumberFormat="1" applyFont="1" applyFill="1" applyBorder="1" applyAlignment="1">
      <alignment horizontal="left" vertical="center"/>
    </xf>
    <xf numFmtId="0" fontId="4" fillId="4" borderId="2" xfId="0" applyFont="1" applyFill="1" applyBorder="1" applyAlignment="1">
      <alignment vertical="center"/>
    </xf>
    <xf numFmtId="164" fontId="3" fillId="4" borderId="3" xfId="0" applyNumberFormat="1" applyFont="1" applyFill="1" applyBorder="1"/>
    <xf numFmtId="3" fontId="4" fillId="4" borderId="15" xfId="0" applyNumberFormat="1" applyFont="1" applyFill="1" applyBorder="1" applyAlignment="1">
      <alignment horizontal="right" vertical="center"/>
    </xf>
    <xf numFmtId="165" fontId="4" fillId="4" borderId="15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top" wrapText="1"/>
    </xf>
    <xf numFmtId="0" fontId="4" fillId="2" borderId="15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9" fontId="3" fillId="0" borderId="16" xfId="0" applyNumberFormat="1" applyFont="1" applyBorder="1" applyAlignment="1">
      <alignment horizontal="left"/>
    </xf>
    <xf numFmtId="0" fontId="3" fillId="0" borderId="6" xfId="0" applyFont="1" applyBorder="1" applyAlignment="1">
      <alignment horizontal="left"/>
    </xf>
    <xf numFmtId="49" fontId="3" fillId="0" borderId="17" xfId="0" applyNumberFormat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3" fontId="4" fillId="4" borderId="3" xfId="0" applyNumberFormat="1" applyFont="1" applyFill="1" applyBorder="1" applyAlignment="1">
      <alignment horizontal="right" vertical="center"/>
    </xf>
    <xf numFmtId="4" fontId="7" fillId="2" borderId="15" xfId="0" applyNumberFormat="1" applyFont="1" applyFill="1" applyBorder="1" applyAlignment="1">
      <alignment horizontal="center" vertical="center"/>
    </xf>
    <xf numFmtId="165" fontId="3" fillId="0" borderId="16" xfId="0" applyNumberFormat="1" applyFont="1" applyBorder="1"/>
    <xf numFmtId="165" fontId="3" fillId="0" borderId="17" xfId="0" applyNumberFormat="1" applyFont="1" applyBorder="1"/>
    <xf numFmtId="165" fontId="3" fillId="4" borderId="15" xfId="0" applyNumberFormat="1" applyFont="1" applyFill="1" applyBorder="1"/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164" fontId="3" fillId="4" borderId="2" xfId="0" applyNumberFormat="1" applyFont="1" applyFill="1" applyBorder="1"/>
    <xf numFmtId="3" fontId="4" fillId="4" borderId="2" xfId="0" applyNumberFormat="1" applyFont="1" applyFill="1" applyBorder="1" applyAlignment="1">
      <alignment horizontal="right" vertical="center"/>
    </xf>
    <xf numFmtId="0" fontId="2" fillId="0" borderId="10" xfId="0" applyFont="1" applyBorder="1" applyAlignment="1">
      <alignment horizontal="centerContinuous" vertical="top"/>
    </xf>
    <xf numFmtId="0" fontId="1" fillId="0" borderId="10" xfId="0" applyFont="1" applyBorder="1" applyAlignment="1">
      <alignment horizontal="centerContinuous"/>
    </xf>
    <xf numFmtId="0" fontId="7" fillId="2" borderId="22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centerContinuous"/>
    </xf>
    <xf numFmtId="49" fontId="4" fillId="2" borderId="24" xfId="0" applyNumberFormat="1" applyFont="1" applyFill="1" applyBorder="1" applyAlignment="1">
      <alignment horizontal="left"/>
    </xf>
    <xf numFmtId="49" fontId="3" fillId="2" borderId="23" xfId="0" applyNumberFormat="1" applyFont="1" applyFill="1" applyBorder="1" applyAlignment="1">
      <alignment horizontal="centerContinuous"/>
    </xf>
    <xf numFmtId="0" fontId="3" fillId="0" borderId="19" xfId="0" applyFont="1" applyBorder="1"/>
    <xf numFmtId="49" fontId="3" fillId="0" borderId="25" xfId="0" applyNumberFormat="1" applyFont="1" applyBorder="1" applyAlignment="1">
      <alignment horizontal="left"/>
    </xf>
    <xf numFmtId="0" fontId="1" fillId="0" borderId="26" xfId="0" applyFont="1" applyBorder="1"/>
    <xf numFmtId="0" fontId="3" fillId="0" borderId="3" xfId="0" applyFont="1" applyBorder="1"/>
    <xf numFmtId="49" fontId="3" fillId="0" borderId="2" xfId="0" applyNumberFormat="1" applyFont="1" applyBorder="1"/>
    <xf numFmtId="49" fontId="3" fillId="0" borderId="3" xfId="0" applyNumberFormat="1" applyFont="1" applyBorder="1"/>
    <xf numFmtId="0" fontId="3" fillId="0" borderId="15" xfId="0" applyFont="1" applyBorder="1"/>
    <xf numFmtId="0" fontId="3" fillId="0" borderId="27" xfId="0" applyFont="1" applyBorder="1" applyAlignment="1">
      <alignment horizontal="left"/>
    </xf>
    <xf numFmtId="0" fontId="7" fillId="0" borderId="26" xfId="0" applyFont="1" applyBorder="1"/>
    <xf numFmtId="49" fontId="3" fillId="0" borderId="27" xfId="0" applyNumberFormat="1" applyFont="1" applyBorder="1" applyAlignment="1">
      <alignment horizontal="left"/>
    </xf>
    <xf numFmtId="49" fontId="7" fillId="2" borderId="26" xfId="0" applyNumberFormat="1" applyFont="1" applyFill="1" applyBorder="1"/>
    <xf numFmtId="49" fontId="1" fillId="2" borderId="3" xfId="0" applyNumberFormat="1" applyFont="1" applyFill="1" applyBorder="1"/>
    <xf numFmtId="49" fontId="7" fillId="2" borderId="2" xfId="0" applyNumberFormat="1" applyFont="1" applyFill="1" applyBorder="1"/>
    <xf numFmtId="49" fontId="1" fillId="2" borderId="2" xfId="0" applyNumberFormat="1" applyFont="1" applyFill="1" applyBorder="1"/>
    <xf numFmtId="0" fontId="3" fillId="0" borderId="15" xfId="0" applyFont="1" applyFill="1" applyBorder="1"/>
    <xf numFmtId="3" fontId="3" fillId="0" borderId="27" xfId="0" applyNumberFormat="1" applyFont="1" applyBorder="1" applyAlignment="1">
      <alignment horizontal="left"/>
    </xf>
    <xf numFmtId="0" fontId="1" fillId="0" borderId="0" xfId="0" applyFont="1" applyFill="1"/>
    <xf numFmtId="49" fontId="7" fillId="2" borderId="28" xfId="0" applyNumberFormat="1" applyFont="1" applyFill="1" applyBorder="1"/>
    <xf numFmtId="49" fontId="1" fillId="2" borderId="5" xfId="0" applyNumberFormat="1" applyFont="1" applyFill="1" applyBorder="1"/>
    <xf numFmtId="49" fontId="7" fillId="2" borderId="0" xfId="0" applyNumberFormat="1" applyFont="1" applyFill="1" applyBorder="1"/>
    <xf numFmtId="49" fontId="1" fillId="2" borderId="0" xfId="0" applyNumberFormat="1" applyFont="1" applyFill="1" applyBorder="1"/>
    <xf numFmtId="49" fontId="3" fillId="0" borderId="15" xfId="0" applyNumberFormat="1" applyFont="1" applyBorder="1" applyAlignment="1">
      <alignment horizontal="left"/>
    </xf>
    <xf numFmtId="0" fontId="3" fillId="0" borderId="29" xfId="0" applyFont="1" applyBorder="1"/>
    <xf numFmtId="0" fontId="3" fillId="0" borderId="15" xfId="0" applyNumberFormat="1" applyFont="1" applyBorder="1"/>
    <xf numFmtId="0" fontId="3" fillId="0" borderId="30" xfId="0" applyNumberFormat="1" applyFont="1" applyBorder="1" applyAlignment="1">
      <alignment horizontal="left"/>
    </xf>
    <xf numFmtId="0" fontId="1" fillId="0" borderId="0" xfId="0" applyNumberFormat="1" applyFont="1" applyBorder="1"/>
    <xf numFmtId="0" fontId="1" fillId="0" borderId="0" xfId="0" applyNumberFormat="1" applyFont="1"/>
    <xf numFmtId="0" fontId="3" fillId="0" borderId="30" xfId="0" applyFont="1" applyBorder="1" applyAlignment="1">
      <alignment horizontal="left"/>
    </xf>
    <xf numFmtId="0" fontId="1" fillId="0" borderId="0" xfId="0" applyFont="1" applyBorder="1"/>
    <xf numFmtId="0" fontId="3" fillId="0" borderId="15" xfId="0" applyFont="1" applyFill="1" applyBorder="1" applyAlignment="1"/>
    <xf numFmtId="0" fontId="3" fillId="0" borderId="30" xfId="0" applyFont="1" applyFill="1" applyBorder="1" applyAlignment="1"/>
    <xf numFmtId="0" fontId="1" fillId="0" borderId="0" xfId="0" applyFont="1" applyFill="1" applyBorder="1" applyAlignment="1"/>
    <xf numFmtId="0" fontId="3" fillId="0" borderId="15" xfId="0" applyFont="1" applyBorder="1" applyAlignment="1"/>
    <xf numFmtId="0" fontId="3" fillId="0" borderId="30" xfId="0" applyFont="1" applyBorder="1" applyAlignment="1"/>
    <xf numFmtId="3" fontId="1" fillId="0" borderId="0" xfId="0" applyNumberFormat="1" applyFont="1"/>
    <xf numFmtId="0" fontId="3" fillId="0" borderId="26" xfId="0" applyFont="1" applyBorder="1"/>
    <xf numFmtId="0" fontId="3" fillId="0" borderId="19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2" fillId="0" borderId="32" xfId="0" applyFont="1" applyBorder="1" applyAlignment="1">
      <alignment horizontal="centerContinuous" vertical="center"/>
    </xf>
    <xf numFmtId="0" fontId="6" fillId="0" borderId="33" xfId="0" applyFont="1" applyBorder="1" applyAlignment="1">
      <alignment horizontal="centerContinuous" vertical="center"/>
    </xf>
    <xf numFmtId="0" fontId="1" fillId="0" borderId="33" xfId="0" applyFont="1" applyBorder="1" applyAlignment="1">
      <alignment horizontal="centerContinuous" vertical="center"/>
    </xf>
    <xf numFmtId="0" fontId="1" fillId="0" borderId="34" xfId="0" applyFont="1" applyBorder="1" applyAlignment="1">
      <alignment horizontal="centerContinuous" vertical="center"/>
    </xf>
    <xf numFmtId="0" fontId="7" fillId="2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35" xfId="0" applyFont="1" applyFill="1" applyBorder="1" applyAlignment="1">
      <alignment horizontal="centerContinuous"/>
    </xf>
    <xf numFmtId="0" fontId="7" fillId="2" borderId="13" xfId="0" applyFont="1" applyFill="1" applyBorder="1" applyAlignment="1">
      <alignment horizontal="centerContinuous"/>
    </xf>
    <xf numFmtId="0" fontId="1" fillId="2" borderId="13" xfId="0" applyFont="1" applyFill="1" applyBorder="1" applyAlignment="1">
      <alignment horizontal="centerContinuous"/>
    </xf>
    <xf numFmtId="0" fontId="1" fillId="0" borderId="36" xfId="0" applyFont="1" applyBorder="1"/>
    <xf numFmtId="0" fontId="1" fillId="0" borderId="21" xfId="0" applyFont="1" applyBorder="1"/>
    <xf numFmtId="3" fontId="1" fillId="0" borderId="25" xfId="0" applyNumberFormat="1" applyFont="1" applyBorder="1"/>
    <xf numFmtId="0" fontId="1" fillId="0" borderId="22" xfId="0" applyFont="1" applyBorder="1"/>
    <xf numFmtId="3" fontId="1" fillId="0" borderId="24" xfId="0" applyNumberFormat="1" applyFont="1" applyBorder="1"/>
    <xf numFmtId="0" fontId="1" fillId="0" borderId="23" xfId="0" applyFont="1" applyBorder="1"/>
    <xf numFmtId="3" fontId="1" fillId="0" borderId="2" xfId="0" applyNumberFormat="1" applyFont="1" applyBorder="1"/>
    <xf numFmtId="0" fontId="1" fillId="0" borderId="3" xfId="0" applyFont="1" applyBorder="1"/>
    <xf numFmtId="0" fontId="1" fillId="0" borderId="37" xfId="0" applyFont="1" applyBorder="1"/>
    <xf numFmtId="0" fontId="1" fillId="0" borderId="21" xfId="0" applyFont="1" applyBorder="1" applyAlignment="1">
      <alignment shrinkToFit="1"/>
    </xf>
    <xf numFmtId="0" fontId="1" fillId="0" borderId="38" xfId="0" applyFont="1" applyBorder="1"/>
    <xf numFmtId="0" fontId="1" fillId="0" borderId="28" xfId="0" applyFont="1" applyBorder="1"/>
    <xf numFmtId="3" fontId="1" fillId="0" borderId="41" xfId="0" applyNumberFormat="1" applyFont="1" applyBorder="1"/>
    <xf numFmtId="0" fontId="1" fillId="0" borderId="39" xfId="0" applyFont="1" applyBorder="1"/>
    <xf numFmtId="3" fontId="1" fillId="0" borderId="42" xfId="0" applyNumberFormat="1" applyFont="1" applyBorder="1"/>
    <xf numFmtId="0" fontId="1" fillId="0" borderId="40" xfId="0" applyFont="1" applyBorder="1"/>
    <xf numFmtId="0" fontId="7" fillId="2" borderId="22" xfId="0" applyFont="1" applyFill="1" applyBorder="1"/>
    <xf numFmtId="0" fontId="7" fillId="2" borderId="24" xfId="0" applyFont="1" applyFill="1" applyBorder="1"/>
    <xf numFmtId="0" fontId="7" fillId="2" borderId="23" xfId="0" applyFont="1" applyFill="1" applyBorder="1"/>
    <xf numFmtId="0" fontId="7" fillId="2" borderId="43" xfId="0" applyFont="1" applyFill="1" applyBorder="1"/>
    <xf numFmtId="0" fontId="7" fillId="2" borderId="44" xfId="0" applyFont="1" applyFill="1" applyBorder="1"/>
    <xf numFmtId="0" fontId="1" fillId="0" borderId="5" xfId="0" applyFont="1" applyBorder="1"/>
    <xf numFmtId="0" fontId="1" fillId="0" borderId="4" xfId="0" applyFont="1" applyBorder="1"/>
    <xf numFmtId="0" fontId="1" fillId="0" borderId="45" xfId="0" applyFont="1" applyBorder="1"/>
    <xf numFmtId="0" fontId="1" fillId="0" borderId="0" xfId="0" applyFont="1" applyBorder="1" applyAlignment="1">
      <alignment horizontal="right"/>
    </xf>
    <xf numFmtId="166" fontId="1" fillId="0" borderId="0" xfId="0" applyNumberFormat="1" applyFont="1" applyBorder="1"/>
    <xf numFmtId="0" fontId="1" fillId="0" borderId="0" xfId="0" applyFont="1" applyFill="1" applyBorder="1"/>
    <xf numFmtId="0" fontId="1" fillId="0" borderId="18" xfId="0" applyFont="1" applyBorder="1"/>
    <xf numFmtId="0" fontId="1" fillId="0" borderId="20" xfId="0" applyFont="1" applyBorder="1"/>
    <xf numFmtId="0" fontId="1" fillId="0" borderId="46" xfId="0" applyFont="1" applyBorder="1"/>
    <xf numFmtId="0" fontId="1" fillId="0" borderId="7" xfId="0" applyFont="1" applyBorder="1"/>
    <xf numFmtId="165" fontId="1" fillId="0" borderId="8" xfId="0" applyNumberFormat="1" applyFont="1" applyBorder="1" applyAlignment="1">
      <alignment horizontal="right"/>
    </xf>
    <xf numFmtId="0" fontId="1" fillId="0" borderId="8" xfId="0" applyFont="1" applyBorder="1"/>
    <xf numFmtId="0" fontId="1" fillId="0" borderId="2" xfId="0" applyFont="1" applyBorder="1"/>
    <xf numFmtId="165" fontId="1" fillId="0" borderId="3" xfId="0" applyNumberFormat="1" applyFont="1" applyBorder="1" applyAlignment="1">
      <alignment horizontal="right"/>
    </xf>
    <xf numFmtId="0" fontId="6" fillId="2" borderId="39" xfId="0" applyFont="1" applyFill="1" applyBorder="1"/>
    <xf numFmtId="0" fontId="6" fillId="2" borderId="42" xfId="0" applyFont="1" applyFill="1" applyBorder="1"/>
    <xf numFmtId="0" fontId="6" fillId="2" borderId="40" xfId="0" applyFont="1" applyFill="1" applyBorder="1"/>
    <xf numFmtId="0" fontId="6" fillId="0" borderId="0" xfId="0" applyFont="1"/>
    <xf numFmtId="0" fontId="1" fillId="0" borderId="0" xfId="0" applyFont="1" applyAlignment="1">
      <alignment vertical="justify"/>
    </xf>
    <xf numFmtId="49" fontId="7" fillId="0" borderId="51" xfId="1" applyNumberFormat="1" applyFont="1" applyBorder="1"/>
    <xf numFmtId="49" fontId="1" fillId="0" borderId="51" xfId="1" applyNumberFormat="1" applyFont="1" applyBorder="1"/>
    <xf numFmtId="49" fontId="1" fillId="0" borderId="51" xfId="1" applyNumberFormat="1" applyFont="1" applyBorder="1" applyAlignment="1">
      <alignment horizontal="right"/>
    </xf>
    <xf numFmtId="0" fontId="1" fillId="0" borderId="52" xfId="1" applyFont="1" applyBorder="1"/>
    <xf numFmtId="49" fontId="1" fillId="0" borderId="51" xfId="0" applyNumberFormat="1" applyFont="1" applyBorder="1" applyAlignment="1">
      <alignment horizontal="left"/>
    </xf>
    <xf numFmtId="0" fontId="1" fillId="0" borderId="53" xfId="0" applyNumberFormat="1" applyFont="1" applyBorder="1"/>
    <xf numFmtId="49" fontId="7" fillId="0" borderId="56" xfId="1" applyNumberFormat="1" applyFont="1" applyBorder="1"/>
    <xf numFmtId="49" fontId="1" fillId="0" borderId="56" xfId="1" applyNumberFormat="1" applyFont="1" applyBorder="1"/>
    <xf numFmtId="49" fontId="1" fillId="0" borderId="56" xfId="1" applyNumberFormat="1" applyFont="1" applyBorder="1" applyAlignment="1">
      <alignment horizontal="right"/>
    </xf>
    <xf numFmtId="49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 applyBorder="1" applyAlignment="1">
      <alignment horizontal="centerContinuous"/>
    </xf>
    <xf numFmtId="49" fontId="7" fillId="2" borderId="12" xfId="0" applyNumberFormat="1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59" xfId="0" applyFont="1" applyFill="1" applyBorder="1" applyAlignment="1">
      <alignment horizontal="center"/>
    </xf>
    <xf numFmtId="0" fontId="7" fillId="2" borderId="60" xfId="0" applyFont="1" applyFill="1" applyBorder="1" applyAlignment="1">
      <alignment horizontal="center"/>
    </xf>
    <xf numFmtId="3" fontId="1" fillId="0" borderId="45" xfId="0" applyNumberFormat="1" applyFont="1" applyBorder="1"/>
    <xf numFmtId="0" fontId="7" fillId="2" borderId="12" xfId="0" applyFont="1" applyFill="1" applyBorder="1"/>
    <xf numFmtId="0" fontId="7" fillId="2" borderId="13" xfId="0" applyFont="1" applyFill="1" applyBorder="1"/>
    <xf numFmtId="3" fontId="7" fillId="2" borderId="35" xfId="0" applyNumberFormat="1" applyFont="1" applyFill="1" applyBorder="1"/>
    <xf numFmtId="3" fontId="7" fillId="2" borderId="14" xfId="0" applyNumberFormat="1" applyFont="1" applyFill="1" applyBorder="1"/>
    <xf numFmtId="3" fontId="7" fillId="2" borderId="59" xfId="0" applyNumberFormat="1" applyFont="1" applyFill="1" applyBorder="1"/>
    <xf numFmtId="3" fontId="7" fillId="2" borderId="60" xfId="0" applyNumberFormat="1" applyFont="1" applyFill="1" applyBorder="1"/>
    <xf numFmtId="3" fontId="2" fillId="0" borderId="0" xfId="0" applyNumberFormat="1" applyFont="1" applyAlignment="1">
      <alignment horizontal="centerContinuous"/>
    </xf>
    <xf numFmtId="0" fontId="1" fillId="2" borderId="44" xfId="0" applyFont="1" applyFill="1" applyBorder="1"/>
    <xf numFmtId="0" fontId="7" fillId="2" borderId="62" xfId="0" applyFont="1" applyFill="1" applyBorder="1" applyAlignment="1">
      <alignment horizontal="right"/>
    </xf>
    <xf numFmtId="0" fontId="7" fillId="2" borderId="24" xfId="0" applyFont="1" applyFill="1" applyBorder="1" applyAlignment="1">
      <alignment horizontal="right"/>
    </xf>
    <xf numFmtId="0" fontId="7" fillId="2" borderId="23" xfId="0" applyFont="1" applyFill="1" applyBorder="1" applyAlignment="1">
      <alignment horizontal="center"/>
    </xf>
    <xf numFmtId="4" fontId="4" fillId="2" borderId="24" xfId="0" applyNumberFormat="1" applyFont="1" applyFill="1" applyBorder="1" applyAlignment="1">
      <alignment horizontal="right"/>
    </xf>
    <xf numFmtId="4" fontId="4" fillId="2" borderId="44" xfId="0" applyNumberFormat="1" applyFont="1" applyFill="1" applyBorder="1" applyAlignment="1">
      <alignment horizontal="right"/>
    </xf>
    <xf numFmtId="0" fontId="1" fillId="0" borderId="31" xfId="0" applyFont="1" applyBorder="1"/>
    <xf numFmtId="3" fontId="1" fillId="0" borderId="37" xfId="0" applyNumberFormat="1" applyFont="1" applyBorder="1" applyAlignment="1">
      <alignment horizontal="right"/>
    </xf>
    <xf numFmtId="165" fontId="1" fillId="0" borderId="15" xfId="0" applyNumberFormat="1" applyFont="1" applyBorder="1" applyAlignment="1">
      <alignment horizontal="right"/>
    </xf>
    <xf numFmtId="3" fontId="1" fillId="0" borderId="18" xfId="0" applyNumberFormat="1" applyFont="1" applyBorder="1" applyAlignment="1">
      <alignment horizontal="right"/>
    </xf>
    <xf numFmtId="4" fontId="1" fillId="0" borderId="21" xfId="0" applyNumberFormat="1" applyFont="1" applyBorder="1" applyAlignment="1">
      <alignment horizontal="right"/>
    </xf>
    <xf numFmtId="3" fontId="1" fillId="0" borderId="31" xfId="0" applyNumberFormat="1" applyFont="1" applyBorder="1" applyAlignment="1">
      <alignment horizontal="right"/>
    </xf>
    <xf numFmtId="0" fontId="1" fillId="2" borderId="39" xfId="0" applyFont="1" applyFill="1" applyBorder="1"/>
    <xf numFmtId="0" fontId="7" fillId="2" borderId="42" xfId="0" applyFont="1" applyFill="1" applyBorder="1"/>
    <xf numFmtId="0" fontId="1" fillId="2" borderId="42" xfId="0" applyFont="1" applyFill="1" applyBorder="1"/>
    <xf numFmtId="4" fontId="1" fillId="2" borderId="48" xfId="0" applyNumberFormat="1" applyFont="1" applyFill="1" applyBorder="1"/>
    <xf numFmtId="4" fontId="1" fillId="2" borderId="39" xfId="0" applyNumberFormat="1" applyFont="1" applyFill="1" applyBorder="1"/>
    <xf numFmtId="4" fontId="1" fillId="2" borderId="42" xfId="0" applyNumberFormat="1" applyFont="1" applyFill="1" applyBorder="1"/>
    <xf numFmtId="3" fontId="3" fillId="0" borderId="0" xfId="0" applyNumberFormat="1" applyFont="1"/>
    <xf numFmtId="4" fontId="3" fillId="0" borderId="0" xfId="0" applyNumberFormat="1" applyFont="1"/>
    <xf numFmtId="0" fontId="1" fillId="0" borderId="0" xfId="1" applyFont="1"/>
    <xf numFmtId="0" fontId="11" fillId="0" borderId="0" xfId="1" applyFont="1" applyAlignment="1">
      <alignment horizontal="centerContinuous"/>
    </xf>
    <xf numFmtId="0" fontId="12" fillId="0" borderId="0" xfId="1" applyFont="1" applyAlignment="1">
      <alignment horizontal="centerContinuous"/>
    </xf>
    <xf numFmtId="0" fontId="12" fillId="0" borderId="0" xfId="1" applyFont="1" applyAlignment="1">
      <alignment horizontal="right"/>
    </xf>
    <xf numFmtId="0" fontId="1" fillId="0" borderId="51" xfId="1" applyFont="1" applyBorder="1"/>
    <xf numFmtId="0" fontId="3" fillId="0" borderId="52" xfId="1" applyFont="1" applyBorder="1" applyAlignment="1">
      <alignment horizontal="right"/>
    </xf>
    <xf numFmtId="49" fontId="1" fillId="0" borderId="51" xfId="1" applyNumberFormat="1" applyFont="1" applyBorder="1" applyAlignment="1">
      <alignment horizontal="left"/>
    </xf>
    <xf numFmtId="0" fontId="1" fillId="0" borderId="53" xfId="1" applyFont="1" applyBorder="1"/>
    <xf numFmtId="0" fontId="1" fillId="0" borderId="56" xfId="1" applyFont="1" applyBorder="1"/>
    <xf numFmtId="0" fontId="3" fillId="0" borderId="0" xfId="1" applyFont="1"/>
    <xf numFmtId="0" fontId="1" fillId="0" borderId="0" xfId="1" applyFont="1" applyAlignment="1">
      <alignment horizontal="right"/>
    </xf>
    <xf numFmtId="0" fontId="1" fillId="0" borderId="0" xfId="1" applyFont="1" applyAlignment="1"/>
    <xf numFmtId="49" fontId="3" fillId="2" borderId="15" xfId="1" applyNumberFormat="1" applyFont="1" applyFill="1" applyBorder="1"/>
    <xf numFmtId="0" fontId="3" fillId="2" borderId="3" xfId="1" applyFont="1" applyFill="1" applyBorder="1" applyAlignment="1">
      <alignment horizontal="center"/>
    </xf>
    <xf numFmtId="0" fontId="3" fillId="2" borderId="3" xfId="1" applyNumberFormat="1" applyFont="1" applyFill="1" applyBorder="1" applyAlignment="1">
      <alignment horizontal="center"/>
    </xf>
    <xf numFmtId="0" fontId="3" fillId="2" borderId="15" xfId="1" applyFont="1" applyFill="1" applyBorder="1" applyAlignment="1">
      <alignment horizontal="center"/>
    </xf>
    <xf numFmtId="0" fontId="3" fillId="2" borderId="15" xfId="1" applyFont="1" applyFill="1" applyBorder="1" applyAlignment="1">
      <alignment horizontal="center" wrapText="1"/>
    </xf>
    <xf numFmtId="0" fontId="7" fillId="0" borderId="17" xfId="1" applyFont="1" applyBorder="1" applyAlignment="1">
      <alignment horizontal="center"/>
    </xf>
    <xf numFmtId="49" fontId="7" fillId="0" borderId="17" xfId="1" applyNumberFormat="1" applyFont="1" applyBorder="1" applyAlignment="1">
      <alignment horizontal="left"/>
    </xf>
    <xf numFmtId="0" fontId="7" fillId="0" borderId="1" xfId="1" applyFont="1" applyBorder="1"/>
    <xf numFmtId="0" fontId="1" fillId="0" borderId="2" xfId="1" applyFont="1" applyBorder="1" applyAlignment="1">
      <alignment horizontal="center"/>
    </xf>
    <xf numFmtId="0" fontId="1" fillId="0" borderId="2" xfId="1" applyNumberFormat="1" applyFont="1" applyBorder="1" applyAlignment="1">
      <alignment horizontal="right"/>
    </xf>
    <xf numFmtId="0" fontId="1" fillId="0" borderId="3" xfId="1" applyNumberFormat="1" applyFont="1" applyBorder="1"/>
    <xf numFmtId="0" fontId="1" fillId="0" borderId="6" xfId="1" applyNumberFormat="1" applyFont="1" applyFill="1" applyBorder="1"/>
    <xf numFmtId="0" fontId="1" fillId="0" borderId="8" xfId="1" applyNumberFormat="1" applyFont="1" applyFill="1" applyBorder="1"/>
    <xf numFmtId="0" fontId="1" fillId="0" borderId="6" xfId="1" applyFont="1" applyFill="1" applyBorder="1"/>
    <xf numFmtId="0" fontId="1" fillId="0" borderId="8" xfId="1" applyFont="1" applyFill="1" applyBorder="1"/>
    <xf numFmtId="0" fontId="13" fillId="0" borderId="0" xfId="1" applyFont="1"/>
    <xf numFmtId="0" fontId="8" fillId="0" borderId="16" xfId="1" applyFont="1" applyBorder="1" applyAlignment="1">
      <alignment horizontal="center" vertical="top"/>
    </xf>
    <xf numFmtId="49" fontId="8" fillId="0" borderId="16" xfId="1" applyNumberFormat="1" applyFont="1" applyBorder="1" applyAlignment="1">
      <alignment horizontal="left" vertical="top"/>
    </xf>
    <xf numFmtId="0" fontId="8" fillId="0" borderId="16" xfId="1" applyFont="1" applyBorder="1" applyAlignment="1">
      <alignment vertical="top" wrapText="1"/>
    </xf>
    <xf numFmtId="49" fontId="8" fillId="0" borderId="16" xfId="1" applyNumberFormat="1" applyFont="1" applyBorder="1" applyAlignment="1">
      <alignment horizontal="center" shrinkToFit="1"/>
    </xf>
    <xf numFmtId="4" fontId="8" fillId="0" borderId="16" xfId="1" applyNumberFormat="1" applyFont="1" applyBorder="1" applyAlignment="1">
      <alignment horizontal="right"/>
    </xf>
    <xf numFmtId="4" fontId="8" fillId="0" borderId="16" xfId="1" applyNumberFormat="1" applyFont="1" applyBorder="1"/>
    <xf numFmtId="168" fontId="8" fillId="0" borderId="16" xfId="1" applyNumberFormat="1" applyFont="1" applyBorder="1"/>
    <xf numFmtId="4" fontId="8" fillId="0" borderId="8" xfId="1" applyNumberFormat="1" applyFont="1" applyBorder="1"/>
    <xf numFmtId="0" fontId="3" fillId="0" borderId="17" xfId="1" applyFont="1" applyBorder="1" applyAlignment="1">
      <alignment horizontal="center"/>
    </xf>
    <xf numFmtId="4" fontId="1" fillId="0" borderId="5" xfId="1" applyNumberFormat="1" applyFont="1" applyBorder="1"/>
    <xf numFmtId="0" fontId="15" fillId="0" borderId="0" xfId="1" applyFont="1" applyAlignment="1">
      <alignment wrapText="1"/>
    </xf>
    <xf numFmtId="49" fontId="3" fillId="0" borderId="17" xfId="1" applyNumberFormat="1" applyFont="1" applyBorder="1" applyAlignment="1">
      <alignment horizontal="right"/>
    </xf>
    <xf numFmtId="4" fontId="16" fillId="6" borderId="65" xfId="1" applyNumberFormat="1" applyFont="1" applyFill="1" applyBorder="1" applyAlignment="1">
      <alignment horizontal="right" wrapText="1"/>
    </xf>
    <xf numFmtId="0" fontId="16" fillId="6" borderId="4" xfId="1" applyFont="1" applyFill="1" applyBorder="1" applyAlignment="1">
      <alignment horizontal="left" wrapText="1"/>
    </xf>
    <xf numFmtId="0" fontId="16" fillId="0" borderId="5" xfId="0" applyFont="1" applyBorder="1" applyAlignment="1">
      <alignment horizontal="right"/>
    </xf>
    <xf numFmtId="0" fontId="1" fillId="0" borderId="4" xfId="1" applyFont="1" applyBorder="1"/>
    <xf numFmtId="0" fontId="1" fillId="0" borderId="0" xfId="1" applyFont="1" applyBorder="1"/>
    <xf numFmtId="0" fontId="1" fillId="2" borderId="15" xfId="1" applyFont="1" applyFill="1" applyBorder="1" applyAlignment="1">
      <alignment horizontal="center"/>
    </xf>
    <xf numFmtId="49" fontId="18" fillId="2" borderId="15" xfId="1" applyNumberFormat="1" applyFont="1" applyFill="1" applyBorder="1" applyAlignment="1">
      <alignment horizontal="left"/>
    </xf>
    <xf numFmtId="0" fontId="18" fillId="2" borderId="1" xfId="1" applyFont="1" applyFill="1" applyBorder="1"/>
    <xf numFmtId="0" fontId="1" fillId="2" borderId="2" xfId="1" applyFont="1" applyFill="1" applyBorder="1" applyAlignment="1">
      <alignment horizontal="center"/>
    </xf>
    <xf numFmtId="4" fontId="1" fillId="2" borderId="2" xfId="1" applyNumberFormat="1" applyFont="1" applyFill="1" applyBorder="1" applyAlignment="1">
      <alignment horizontal="right"/>
    </xf>
    <xf numFmtId="4" fontId="1" fillId="2" borderId="3" xfId="1" applyNumberFormat="1" applyFont="1" applyFill="1" applyBorder="1" applyAlignment="1">
      <alignment horizontal="right"/>
    </xf>
    <xf numFmtId="4" fontId="7" fillId="2" borderId="15" xfId="1" applyNumberFormat="1" applyFont="1" applyFill="1" applyBorder="1"/>
    <xf numFmtId="0" fontId="1" fillId="2" borderId="2" xfId="1" applyFont="1" applyFill="1" applyBorder="1"/>
    <xf numFmtId="4" fontId="7" fillId="2" borderId="3" xfId="1" applyNumberFormat="1" applyFont="1" applyFill="1" applyBorder="1"/>
    <xf numFmtId="3" fontId="1" fillId="0" borderId="0" xfId="1" applyNumberFormat="1" applyFont="1"/>
    <xf numFmtId="0" fontId="19" fillId="0" borderId="0" xfId="1" applyFont="1" applyAlignment="1"/>
    <xf numFmtId="0" fontId="20" fillId="0" borderId="0" xfId="1" applyFont="1" applyBorder="1"/>
    <xf numFmtId="3" fontId="20" fillId="0" borderId="0" xfId="1" applyNumberFormat="1" applyFont="1" applyBorder="1" applyAlignment="1">
      <alignment horizontal="right"/>
    </xf>
    <xf numFmtId="4" fontId="20" fillId="0" borderId="0" xfId="1" applyNumberFormat="1" applyFont="1" applyBorder="1"/>
    <xf numFmtId="0" fontId="19" fillId="0" borderId="0" xfId="1" applyFont="1" applyBorder="1" applyAlignment="1"/>
    <xf numFmtId="0" fontId="1" fillId="0" borderId="0" xfId="1" applyFont="1" applyBorder="1" applyAlignment="1">
      <alignment horizontal="right"/>
    </xf>
    <xf numFmtId="49" fontId="3" fillId="0" borderId="28" xfId="0" applyNumberFormat="1" applyFont="1" applyBorder="1"/>
    <xf numFmtId="3" fontId="1" fillId="0" borderId="5" xfId="0" applyNumberFormat="1" applyFont="1" applyBorder="1"/>
    <xf numFmtId="3" fontId="1" fillId="0" borderId="17" xfId="0" applyNumberFormat="1" applyFont="1" applyBorder="1"/>
    <xf numFmtId="3" fontId="1" fillId="0" borderId="61" xfId="0" applyNumberFormat="1" applyFont="1" applyBorder="1"/>
    <xf numFmtId="4" fontId="14" fillId="6" borderId="65" xfId="1" applyNumberFormat="1" applyFont="1" applyFill="1" applyBorder="1" applyAlignment="1">
      <alignment horizontal="right" wrapText="1"/>
    </xf>
    <xf numFmtId="4" fontId="21" fillId="6" borderId="65" xfId="1" applyNumberFormat="1" applyFont="1" applyFill="1" applyBorder="1" applyAlignment="1">
      <alignment horizontal="right" wrapText="1"/>
    </xf>
    <xf numFmtId="4" fontId="1" fillId="0" borderId="7" xfId="0" applyNumberFormat="1" applyFont="1" applyBorder="1" applyAlignment="1">
      <alignment horizontal="right" vertical="center"/>
    </xf>
    <xf numFmtId="4" fontId="1" fillId="0" borderId="8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4" fontId="1" fillId="0" borderId="5" xfId="0" applyNumberFormat="1" applyFont="1" applyBorder="1" applyAlignment="1">
      <alignment horizontal="right" vertical="center"/>
    </xf>
    <xf numFmtId="4" fontId="1" fillId="0" borderId="10" xfId="0" applyNumberFormat="1" applyFont="1" applyBorder="1" applyAlignment="1">
      <alignment horizontal="right" vertical="center"/>
    </xf>
    <xf numFmtId="4" fontId="1" fillId="0" borderId="11" xfId="0" applyNumberFormat="1" applyFont="1" applyBorder="1" applyAlignment="1">
      <alignment horizontal="right" vertical="center"/>
    </xf>
    <xf numFmtId="3" fontId="6" fillId="5" borderId="13" xfId="0" applyNumberFormat="1" applyFont="1" applyFill="1" applyBorder="1" applyAlignment="1">
      <alignment horizontal="right" vertical="center"/>
    </xf>
    <xf numFmtId="3" fontId="6" fillId="5" borderId="14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wrapText="1"/>
    </xf>
    <xf numFmtId="167" fontId="1" fillId="0" borderId="1" xfId="0" applyNumberFormat="1" applyFont="1" applyBorder="1" applyAlignment="1">
      <alignment horizontal="right" indent="2"/>
    </xf>
    <xf numFmtId="167" fontId="1" fillId="0" borderId="30" xfId="0" applyNumberFormat="1" applyFont="1" applyBorder="1" applyAlignment="1">
      <alignment horizontal="right" indent="2"/>
    </xf>
    <xf numFmtId="167" fontId="6" fillId="2" borderId="47" xfId="0" applyNumberFormat="1" applyFont="1" applyFill="1" applyBorder="1" applyAlignment="1">
      <alignment horizontal="right" indent="2"/>
    </xf>
    <xf numFmtId="167" fontId="6" fillId="2" borderId="48" xfId="0" applyNumberFormat="1" applyFont="1" applyFill="1" applyBorder="1" applyAlignment="1">
      <alignment horizontal="right" indent="2"/>
    </xf>
    <xf numFmtId="0" fontId="8" fillId="0" borderId="0" xfId="0" applyFont="1" applyAlignment="1">
      <alignment horizontal="left" vertical="top" wrapText="1"/>
    </xf>
    <xf numFmtId="0" fontId="3" fillId="0" borderId="1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5" xfId="0" applyFont="1" applyBorder="1" applyAlignment="1">
      <alignment horizontal="center"/>
    </xf>
    <xf numFmtId="0" fontId="1" fillId="0" borderId="39" xfId="0" applyFont="1" applyBorder="1" applyAlignment="1">
      <alignment horizontal="center" shrinkToFit="1"/>
    </xf>
    <xf numFmtId="0" fontId="1" fillId="0" borderId="40" xfId="0" applyFont="1" applyBorder="1" applyAlignment="1">
      <alignment horizontal="center" shrinkToFit="1"/>
    </xf>
    <xf numFmtId="0" fontId="1" fillId="0" borderId="49" xfId="1" applyFont="1" applyBorder="1" applyAlignment="1">
      <alignment horizontal="center"/>
    </xf>
    <xf numFmtId="0" fontId="1" fillId="0" borderId="50" xfId="1" applyFont="1" applyBorder="1" applyAlignment="1">
      <alignment horizontal="center"/>
    </xf>
    <xf numFmtId="0" fontId="1" fillId="0" borderId="54" xfId="1" applyFont="1" applyBorder="1" applyAlignment="1">
      <alignment horizontal="center"/>
    </xf>
    <xf numFmtId="0" fontId="1" fillId="0" borderId="55" xfId="1" applyFont="1" applyBorder="1" applyAlignment="1">
      <alignment horizontal="center"/>
    </xf>
    <xf numFmtId="0" fontId="1" fillId="0" borderId="57" xfId="1" applyFont="1" applyBorder="1" applyAlignment="1">
      <alignment horizontal="left"/>
    </xf>
    <xf numFmtId="0" fontId="1" fillId="0" borderId="56" xfId="1" applyFont="1" applyBorder="1" applyAlignment="1">
      <alignment horizontal="left"/>
    </xf>
    <xf numFmtId="0" fontId="1" fillId="0" borderId="58" xfId="1" applyFont="1" applyBorder="1" applyAlignment="1">
      <alignment horizontal="left"/>
    </xf>
    <xf numFmtId="3" fontId="7" fillId="2" borderId="42" xfId="0" applyNumberFormat="1" applyFont="1" applyFill="1" applyBorder="1" applyAlignment="1">
      <alignment horizontal="right"/>
    </xf>
    <xf numFmtId="3" fontId="7" fillId="2" borderId="48" xfId="0" applyNumberFormat="1" applyFont="1" applyFill="1" applyBorder="1" applyAlignment="1">
      <alignment horizontal="right"/>
    </xf>
    <xf numFmtId="0" fontId="10" fillId="0" borderId="0" xfId="1" applyFont="1" applyAlignment="1">
      <alignment horizontal="center"/>
    </xf>
    <xf numFmtId="49" fontId="1" fillId="0" borderId="54" xfId="1" applyNumberFormat="1" applyFont="1" applyBorder="1" applyAlignment="1">
      <alignment horizontal="center"/>
    </xf>
    <xf numFmtId="0" fontId="1" fillId="0" borderId="57" xfId="1" applyFont="1" applyBorder="1" applyAlignment="1">
      <alignment horizontal="center" shrinkToFit="1"/>
    </xf>
    <xf numFmtId="0" fontId="1" fillId="0" borderId="56" xfId="1" applyFont="1" applyBorder="1" applyAlignment="1">
      <alignment horizontal="center" shrinkToFit="1"/>
    </xf>
    <xf numFmtId="0" fontId="1" fillId="0" borderId="58" xfId="1" applyFont="1" applyBorder="1" applyAlignment="1">
      <alignment horizontal="center" shrinkToFit="1"/>
    </xf>
    <xf numFmtId="49" fontId="16" fillId="6" borderId="63" xfId="1" applyNumberFormat="1" applyFont="1" applyFill="1" applyBorder="1" applyAlignment="1">
      <alignment horizontal="left" wrapText="1"/>
    </xf>
    <xf numFmtId="49" fontId="17" fillId="0" borderId="64" xfId="0" applyNumberFormat="1" applyFont="1" applyBorder="1" applyAlignment="1">
      <alignment horizontal="left" wrapText="1"/>
    </xf>
    <xf numFmtId="49" fontId="14" fillId="6" borderId="63" xfId="1" applyNumberFormat="1" applyFont="1" applyFill="1" applyBorder="1" applyAlignment="1">
      <alignment horizontal="left" wrapText="1"/>
    </xf>
    <xf numFmtId="49" fontId="21" fillId="6" borderId="63" xfId="1" applyNumberFormat="1" applyFont="1" applyFill="1" applyBorder="1" applyAlignment="1">
      <alignment horizontal="left" wrapText="1"/>
    </xf>
  </cellXfs>
  <cellStyles count="2">
    <cellStyle name="normální" xfId="0" builtinId="0"/>
    <cellStyle name="normální_POL.XLS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5112">
    <pageSetUpPr fitToPage="1"/>
  </sheetPr>
  <dimension ref="A1:O112"/>
  <sheetViews>
    <sheetView showGridLines="0" tabSelected="1" topLeftCell="B1" zoomScaleNormal="100" zoomScaleSheetLayoutView="75" workbookViewId="0">
      <selection activeCell="I2" sqref="I2"/>
    </sheetView>
  </sheetViews>
  <sheetFormatPr defaultRowHeight="12.75"/>
  <cols>
    <col min="1" max="1" width="0.5703125" style="1" hidden="1" customWidth="1"/>
    <col min="2" max="2" width="7.140625" style="1" customWidth="1"/>
    <col min="3" max="3" width="9.140625" style="1"/>
    <col min="4" max="4" width="19.7109375" style="1" customWidth="1"/>
    <col min="5" max="5" width="6.85546875" style="1" customWidth="1"/>
    <col min="6" max="6" width="13.140625" style="1" customWidth="1"/>
    <col min="7" max="7" width="12.42578125" style="2" customWidth="1"/>
    <col min="8" max="8" width="13.5703125" style="1" customWidth="1"/>
    <col min="9" max="9" width="11.42578125" style="2" customWidth="1"/>
    <col min="10" max="10" width="7" style="2" customWidth="1"/>
    <col min="11" max="15" width="10.7109375" style="1" customWidth="1"/>
    <col min="16" max="16384" width="9.140625" style="1"/>
  </cols>
  <sheetData>
    <row r="1" spans="2:15" ht="12" customHeight="1"/>
    <row r="2" spans="2:15" ht="17.25" customHeight="1">
      <c r="B2" s="3"/>
      <c r="C2" s="4" t="s">
        <v>1249</v>
      </c>
      <c r="E2" s="5"/>
      <c r="F2" s="4"/>
      <c r="G2" s="6"/>
      <c r="H2" s="7" t="s">
        <v>0</v>
      </c>
      <c r="I2" s="8"/>
      <c r="K2" s="3"/>
    </row>
    <row r="3" spans="2:15" ht="6" customHeight="1">
      <c r="C3" s="9"/>
      <c r="D3" s="10" t="s">
        <v>1</v>
      </c>
    </row>
    <row r="4" spans="2:15" ht="4.5" customHeight="1"/>
    <row r="5" spans="2:15" ht="13.5" customHeight="1">
      <c r="C5" s="11" t="s">
        <v>2</v>
      </c>
      <c r="D5" s="12" t="s">
        <v>104</v>
      </c>
      <c r="E5" s="13" t="s">
        <v>105</v>
      </c>
      <c r="F5" s="14"/>
      <c r="G5" s="15"/>
      <c r="H5" s="14"/>
      <c r="I5" s="15"/>
      <c r="O5" s="8"/>
    </row>
    <row r="7" spans="2:15">
      <c r="C7" s="16" t="s">
        <v>3</v>
      </c>
      <c r="D7" s="17" t="s">
        <v>136</v>
      </c>
      <c r="H7" s="18" t="s">
        <v>4</v>
      </c>
      <c r="I7" s="2" t="s">
        <v>1253</v>
      </c>
      <c r="J7" s="17"/>
      <c r="K7" s="17"/>
    </row>
    <row r="8" spans="2:15">
      <c r="D8" s="17" t="s">
        <v>1250</v>
      </c>
      <c r="H8" s="18" t="s">
        <v>5</v>
      </c>
      <c r="J8" s="17"/>
      <c r="K8" s="17"/>
    </row>
    <row r="9" spans="2:15">
      <c r="C9" s="18" t="s">
        <v>1252</v>
      </c>
      <c r="D9" s="17" t="s">
        <v>1251</v>
      </c>
      <c r="H9" s="18"/>
      <c r="J9" s="17"/>
    </row>
    <row r="10" spans="2:15">
      <c r="H10" s="18"/>
      <c r="J10" s="17"/>
    </row>
    <row r="11" spans="2:15">
      <c r="C11" s="16" t="s">
        <v>6</v>
      </c>
      <c r="D11" s="17"/>
      <c r="H11" s="18" t="s">
        <v>4</v>
      </c>
      <c r="J11" s="17"/>
      <c r="K11" s="17"/>
    </row>
    <row r="12" spans="2:15">
      <c r="D12" s="17"/>
      <c r="H12" s="18" t="s">
        <v>5</v>
      </c>
      <c r="J12" s="17"/>
      <c r="K12" s="17"/>
    </row>
    <row r="13" spans="2:15" ht="12" customHeight="1">
      <c r="C13" s="18"/>
      <c r="D13" s="17"/>
      <c r="J13" s="18"/>
    </row>
    <row r="14" spans="2:15" ht="24.75" customHeight="1">
      <c r="C14" s="19" t="s">
        <v>7</v>
      </c>
      <c r="H14" s="19" t="s">
        <v>8</v>
      </c>
      <c r="J14" s="18"/>
    </row>
    <row r="15" spans="2:15" ht="12.75" customHeight="1">
      <c r="J15" s="18"/>
    </row>
    <row r="16" spans="2:15" ht="28.5" customHeight="1">
      <c r="C16" s="19" t="s">
        <v>9</v>
      </c>
      <c r="H16" s="19" t="s">
        <v>9</v>
      </c>
    </row>
    <row r="17" spans="2:12" ht="25.5" customHeight="1"/>
    <row r="18" spans="2:12" ht="13.5" customHeight="1">
      <c r="B18" s="20"/>
      <c r="C18" s="21"/>
      <c r="D18" s="21"/>
      <c r="E18" s="22"/>
      <c r="F18" s="23"/>
      <c r="G18" s="24"/>
      <c r="H18" s="25"/>
      <c r="I18" s="24"/>
      <c r="J18" s="26" t="s">
        <v>10</v>
      </c>
      <c r="K18" s="27"/>
    </row>
    <row r="19" spans="2:12" ht="15" customHeight="1">
      <c r="B19" s="28" t="s">
        <v>11</v>
      </c>
      <c r="C19" s="29"/>
      <c r="D19" s="30">
        <v>15</v>
      </c>
      <c r="E19" s="31" t="s">
        <v>12</v>
      </c>
      <c r="F19" s="32"/>
      <c r="G19" s="33"/>
      <c r="H19" s="33"/>
      <c r="I19" s="296">
        <f>ROUND(G36,0)</f>
        <v>0</v>
      </c>
      <c r="J19" s="297"/>
      <c r="K19" s="34"/>
    </row>
    <row r="20" spans="2:12">
      <c r="B20" s="28" t="s">
        <v>13</v>
      </c>
      <c r="C20" s="29"/>
      <c r="D20" s="30">
        <f>SazbaDPH1</f>
        <v>15</v>
      </c>
      <c r="E20" s="31" t="s">
        <v>12</v>
      </c>
      <c r="F20" s="35"/>
      <c r="G20" s="36"/>
      <c r="H20" s="36"/>
      <c r="I20" s="298">
        <f>ROUND(I19*D20/100,0)</f>
        <v>0</v>
      </c>
      <c r="J20" s="299"/>
      <c r="K20" s="34"/>
    </row>
    <row r="21" spans="2:12">
      <c r="B21" s="28" t="s">
        <v>11</v>
      </c>
      <c r="C21" s="29"/>
      <c r="D21" s="30">
        <v>21</v>
      </c>
      <c r="E21" s="31" t="s">
        <v>12</v>
      </c>
      <c r="F21" s="35"/>
      <c r="G21" s="36"/>
      <c r="H21" s="36"/>
      <c r="I21" s="298">
        <f>ROUND(H36,0)</f>
        <v>0</v>
      </c>
      <c r="J21" s="299"/>
      <c r="K21" s="34"/>
    </row>
    <row r="22" spans="2:12" ht="13.5" thickBot="1">
      <c r="B22" s="28" t="s">
        <v>13</v>
      </c>
      <c r="C22" s="29"/>
      <c r="D22" s="30">
        <f>SazbaDPH2</f>
        <v>21</v>
      </c>
      <c r="E22" s="31" t="s">
        <v>12</v>
      </c>
      <c r="F22" s="37"/>
      <c r="G22" s="38"/>
      <c r="H22" s="38"/>
      <c r="I22" s="300">
        <f>ROUND(I21*D21/100,0)</f>
        <v>0</v>
      </c>
      <c r="J22" s="301"/>
      <c r="K22" s="34"/>
    </row>
    <row r="23" spans="2:12" ht="16.5" thickBot="1">
      <c r="B23" s="39" t="s">
        <v>14</v>
      </c>
      <c r="C23" s="40"/>
      <c r="D23" s="40"/>
      <c r="E23" s="41"/>
      <c r="F23" s="42"/>
      <c r="G23" s="43"/>
      <c r="H23" s="43"/>
      <c r="I23" s="302">
        <f>SUM(I19:I22)</f>
        <v>0</v>
      </c>
      <c r="J23" s="303"/>
      <c r="K23" s="44"/>
    </row>
    <row r="26" spans="2:12" ht="1.5" customHeight="1"/>
    <row r="27" spans="2:12" ht="15.75" customHeight="1">
      <c r="B27" s="13" t="s">
        <v>15</v>
      </c>
      <c r="C27" s="45"/>
      <c r="D27" s="45"/>
      <c r="E27" s="45"/>
      <c r="F27" s="45"/>
      <c r="G27" s="45"/>
      <c r="H27" s="45"/>
      <c r="I27" s="45"/>
      <c r="J27" s="45"/>
      <c r="K27" s="45"/>
      <c r="L27" s="46"/>
    </row>
    <row r="28" spans="2:12" ht="5.25" customHeight="1">
      <c r="L28" s="46"/>
    </row>
    <row r="29" spans="2:12" ht="24" customHeight="1">
      <c r="B29" s="47" t="s">
        <v>16</v>
      </c>
      <c r="C29" s="48"/>
      <c r="D29" s="48"/>
      <c r="E29" s="49"/>
      <c r="F29" s="50" t="s">
        <v>17</v>
      </c>
      <c r="G29" s="51" t="str">
        <f>CONCATENATE("Základ DPH ",SazbaDPH1," %")</f>
        <v>Základ DPH 15 %</v>
      </c>
      <c r="H29" s="50" t="str">
        <f>CONCATENATE("Základ DPH ",SazbaDPH2," %")</f>
        <v>Základ DPH 21 %</v>
      </c>
      <c r="I29" s="50" t="s">
        <v>18</v>
      </c>
      <c r="J29" s="50" t="s">
        <v>12</v>
      </c>
    </row>
    <row r="30" spans="2:12">
      <c r="B30" s="52" t="s">
        <v>107</v>
      </c>
      <c r="C30" s="53" t="s">
        <v>108</v>
      </c>
      <c r="D30" s="54"/>
      <c r="E30" s="55"/>
      <c r="F30" s="56">
        <f>G30+H30+I30</f>
        <v>0</v>
      </c>
      <c r="G30" s="57">
        <v>0</v>
      </c>
      <c r="H30" s="58">
        <v>0</v>
      </c>
      <c r="I30" s="58">
        <f t="shared" ref="I30:I35" si="0">(G30*SazbaDPH1)/100+(H30*SazbaDPH2)/100</f>
        <v>0</v>
      </c>
      <c r="J30" s="59" t="str">
        <f t="shared" ref="J30:J35" si="1">IF(CelkemObjekty=0,"",F30/CelkemObjekty*100)</f>
        <v/>
      </c>
    </row>
    <row r="31" spans="2:12">
      <c r="B31" s="60" t="s">
        <v>137</v>
      </c>
      <c r="C31" s="61" t="s">
        <v>138</v>
      </c>
      <c r="D31" s="62"/>
      <c r="E31" s="63"/>
      <c r="F31" s="64">
        <f t="shared" ref="F31:F35" si="2">G31+H31+I31</f>
        <v>0</v>
      </c>
      <c r="G31" s="65">
        <v>0</v>
      </c>
      <c r="H31" s="66">
        <v>0</v>
      </c>
      <c r="I31" s="66">
        <f t="shared" si="0"/>
        <v>0</v>
      </c>
      <c r="J31" s="59" t="str">
        <f t="shared" si="1"/>
        <v/>
      </c>
    </row>
    <row r="32" spans="2:12">
      <c r="B32" s="60" t="s">
        <v>685</v>
      </c>
      <c r="C32" s="61" t="s">
        <v>686</v>
      </c>
      <c r="D32" s="62"/>
      <c r="E32" s="63"/>
      <c r="F32" s="64">
        <f t="shared" si="2"/>
        <v>0</v>
      </c>
      <c r="G32" s="65">
        <v>0</v>
      </c>
      <c r="H32" s="66">
        <v>0</v>
      </c>
      <c r="I32" s="66">
        <f t="shared" si="0"/>
        <v>0</v>
      </c>
      <c r="J32" s="59" t="str">
        <f t="shared" si="1"/>
        <v/>
      </c>
    </row>
    <row r="33" spans="2:11">
      <c r="B33" s="60" t="s">
        <v>773</v>
      </c>
      <c r="C33" s="61" t="s">
        <v>774</v>
      </c>
      <c r="D33" s="62"/>
      <c r="E33" s="63"/>
      <c r="F33" s="64">
        <f t="shared" si="2"/>
        <v>0</v>
      </c>
      <c r="G33" s="65">
        <v>0</v>
      </c>
      <c r="H33" s="66">
        <v>0</v>
      </c>
      <c r="I33" s="66">
        <f t="shared" si="0"/>
        <v>0</v>
      </c>
      <c r="J33" s="59" t="str">
        <f t="shared" si="1"/>
        <v/>
      </c>
    </row>
    <row r="34" spans="2:11">
      <c r="B34" s="60" t="s">
        <v>814</v>
      </c>
      <c r="C34" s="61" t="s">
        <v>815</v>
      </c>
      <c r="D34" s="62"/>
      <c r="E34" s="63"/>
      <c r="F34" s="64">
        <f t="shared" si="2"/>
        <v>0</v>
      </c>
      <c r="G34" s="65">
        <v>0</v>
      </c>
      <c r="H34" s="66">
        <v>0</v>
      </c>
      <c r="I34" s="66">
        <f t="shared" si="0"/>
        <v>0</v>
      </c>
      <c r="J34" s="59" t="str">
        <f t="shared" si="1"/>
        <v/>
      </c>
    </row>
    <row r="35" spans="2:11">
      <c r="B35" s="60" t="s">
        <v>853</v>
      </c>
      <c r="C35" s="61" t="s">
        <v>854</v>
      </c>
      <c r="D35" s="62"/>
      <c r="E35" s="63"/>
      <c r="F35" s="64">
        <f t="shared" si="2"/>
        <v>0</v>
      </c>
      <c r="G35" s="65">
        <v>0</v>
      </c>
      <c r="H35" s="66">
        <v>0</v>
      </c>
      <c r="I35" s="66">
        <f t="shared" si="0"/>
        <v>0</v>
      </c>
      <c r="J35" s="59" t="str">
        <f t="shared" si="1"/>
        <v/>
      </c>
    </row>
    <row r="36" spans="2:11" ht="17.25" customHeight="1">
      <c r="B36" s="68" t="s">
        <v>19</v>
      </c>
      <c r="C36" s="69"/>
      <c r="D36" s="70"/>
      <c r="E36" s="71"/>
      <c r="F36" s="72">
        <f>SUM(F30:F35)</f>
        <v>0</v>
      </c>
      <c r="G36" s="72">
        <f>SUM(G30:G35)</f>
        <v>0</v>
      </c>
      <c r="H36" s="72">
        <f>SUM(H30:H35)</f>
        <v>0</v>
      </c>
      <c r="I36" s="72">
        <f>SUM(I30:I35)</f>
        <v>0</v>
      </c>
      <c r="J36" s="73" t="str">
        <f t="shared" ref="J36" si="3">IF(CelkemObjekty=0,"",F36/CelkemObjekty*100)</f>
        <v/>
      </c>
    </row>
    <row r="37" spans="2:11">
      <c r="B37" s="74"/>
      <c r="C37" s="74"/>
      <c r="D37" s="74"/>
      <c r="E37" s="74"/>
      <c r="F37" s="74"/>
      <c r="G37" s="74"/>
      <c r="H37" s="74"/>
      <c r="I37" s="74"/>
      <c r="J37" s="74"/>
      <c r="K37" s="74"/>
    </row>
    <row r="38" spans="2:11" ht="9.75" customHeight="1">
      <c r="B38" s="74"/>
      <c r="C38" s="74"/>
      <c r="D38" s="74"/>
      <c r="E38" s="74"/>
      <c r="F38" s="74"/>
      <c r="G38" s="74"/>
      <c r="H38" s="74"/>
      <c r="I38" s="74"/>
      <c r="J38" s="74"/>
      <c r="K38" s="74"/>
    </row>
    <row r="39" spans="2:11" ht="7.5" customHeight="1">
      <c r="B39" s="74"/>
      <c r="C39" s="74"/>
      <c r="D39" s="74"/>
      <c r="E39" s="74"/>
      <c r="F39" s="74"/>
      <c r="G39" s="74"/>
      <c r="H39" s="74"/>
      <c r="I39" s="74"/>
      <c r="J39" s="74"/>
      <c r="K39" s="74"/>
    </row>
    <row r="40" spans="2:11" ht="18">
      <c r="B40" s="13" t="s">
        <v>20</v>
      </c>
      <c r="C40" s="45"/>
      <c r="D40" s="45"/>
      <c r="E40" s="45"/>
      <c r="F40" s="45"/>
      <c r="G40" s="45"/>
      <c r="H40" s="45"/>
      <c r="I40" s="45"/>
      <c r="J40" s="45"/>
      <c r="K40" s="74"/>
    </row>
    <row r="41" spans="2:11">
      <c r="K41" s="74"/>
    </row>
    <row r="42" spans="2:11" ht="25.5">
      <c r="B42" s="75" t="s">
        <v>21</v>
      </c>
      <c r="C42" s="76" t="s">
        <v>22</v>
      </c>
      <c r="D42" s="48"/>
      <c r="E42" s="49"/>
      <c r="F42" s="50" t="s">
        <v>17</v>
      </c>
      <c r="G42" s="51" t="str">
        <f>CONCATENATE("Základ DPH ",SazbaDPH1," %")</f>
        <v>Základ DPH 15 %</v>
      </c>
      <c r="H42" s="50" t="str">
        <f>CONCATENATE("Základ DPH ",SazbaDPH2," %")</f>
        <v>Základ DPH 21 %</v>
      </c>
      <c r="I42" s="51" t="s">
        <v>18</v>
      </c>
      <c r="J42" s="50" t="s">
        <v>12</v>
      </c>
    </row>
    <row r="43" spans="2:11">
      <c r="B43" s="77" t="s">
        <v>107</v>
      </c>
      <c r="C43" s="78" t="s">
        <v>109</v>
      </c>
      <c r="D43" s="54"/>
      <c r="E43" s="55"/>
      <c r="F43" s="56">
        <f>G43+H43+I43</f>
        <v>0</v>
      </c>
      <c r="G43" s="57">
        <v>0</v>
      </c>
      <c r="H43" s="58">
        <v>0</v>
      </c>
      <c r="I43" s="65">
        <f t="shared" ref="I43:I49" si="4">(G43*SazbaDPH1)/100+(H43*SazbaDPH2)/100</f>
        <v>0</v>
      </c>
      <c r="J43" s="59" t="str">
        <f t="shared" ref="J43:J49" si="5">IF(CelkemObjekty=0,"",F43/CelkemObjekty*100)</f>
        <v/>
      </c>
    </row>
    <row r="44" spans="2:11">
      <c r="B44" s="79" t="s">
        <v>137</v>
      </c>
      <c r="C44" s="80" t="s">
        <v>684</v>
      </c>
      <c r="D44" s="62"/>
      <c r="E44" s="63"/>
      <c r="F44" s="64">
        <f t="shared" ref="F44:F49" si="6">G44+H44+I44</f>
        <v>0</v>
      </c>
      <c r="G44" s="65">
        <v>0</v>
      </c>
      <c r="H44" s="66">
        <v>0</v>
      </c>
      <c r="I44" s="65">
        <f t="shared" si="4"/>
        <v>0</v>
      </c>
      <c r="J44" s="59" t="str">
        <f t="shared" si="5"/>
        <v/>
      </c>
    </row>
    <row r="45" spans="2:11">
      <c r="B45" s="79" t="s">
        <v>685</v>
      </c>
      <c r="C45" s="80" t="s">
        <v>772</v>
      </c>
      <c r="D45" s="62"/>
      <c r="E45" s="63"/>
      <c r="F45" s="64">
        <f t="shared" si="6"/>
        <v>0</v>
      </c>
      <c r="G45" s="65">
        <v>0</v>
      </c>
      <c r="H45" s="66">
        <v>0</v>
      </c>
      <c r="I45" s="65">
        <f t="shared" si="4"/>
        <v>0</v>
      </c>
      <c r="J45" s="59" t="str">
        <f t="shared" si="5"/>
        <v/>
      </c>
    </row>
    <row r="46" spans="2:11">
      <c r="B46" s="79" t="s">
        <v>773</v>
      </c>
      <c r="C46" s="80" t="s">
        <v>775</v>
      </c>
      <c r="D46" s="62"/>
      <c r="E46" s="63"/>
      <c r="F46" s="64">
        <f t="shared" si="6"/>
        <v>0</v>
      </c>
      <c r="G46" s="65">
        <v>0</v>
      </c>
      <c r="H46" s="66">
        <v>0</v>
      </c>
      <c r="I46" s="65">
        <f t="shared" si="4"/>
        <v>0</v>
      </c>
      <c r="J46" s="59" t="str">
        <f t="shared" si="5"/>
        <v/>
      </c>
    </row>
    <row r="47" spans="2:11">
      <c r="B47" s="79" t="s">
        <v>814</v>
      </c>
      <c r="C47" s="80" t="s">
        <v>816</v>
      </c>
      <c r="D47" s="62"/>
      <c r="E47" s="63"/>
      <c r="F47" s="64">
        <f t="shared" si="6"/>
        <v>0</v>
      </c>
      <c r="G47" s="65">
        <v>0</v>
      </c>
      <c r="H47" s="66">
        <v>0</v>
      </c>
      <c r="I47" s="65">
        <f t="shared" si="4"/>
        <v>0</v>
      </c>
      <c r="J47" s="59" t="str">
        <f t="shared" si="5"/>
        <v/>
      </c>
    </row>
    <row r="48" spans="2:11">
      <c r="B48" s="79" t="s">
        <v>853</v>
      </c>
      <c r="C48" s="80" t="s">
        <v>1223</v>
      </c>
      <c r="D48" s="62"/>
      <c r="E48" s="63"/>
      <c r="F48" s="64">
        <f t="shared" si="6"/>
        <v>0</v>
      </c>
      <c r="G48" s="65">
        <v>0</v>
      </c>
      <c r="H48" s="66">
        <v>0</v>
      </c>
      <c r="I48" s="65">
        <f t="shared" si="4"/>
        <v>0</v>
      </c>
      <c r="J48" s="59" t="str">
        <f t="shared" si="5"/>
        <v/>
      </c>
    </row>
    <row r="49" spans="2:10">
      <c r="B49" s="79" t="s">
        <v>853</v>
      </c>
      <c r="C49" s="80" t="s">
        <v>1248</v>
      </c>
      <c r="D49" s="62"/>
      <c r="E49" s="63"/>
      <c r="F49" s="64">
        <f t="shared" si="6"/>
        <v>0</v>
      </c>
      <c r="G49" s="65">
        <v>0</v>
      </c>
      <c r="H49" s="66">
        <v>0</v>
      </c>
      <c r="I49" s="65">
        <f t="shared" si="4"/>
        <v>0</v>
      </c>
      <c r="J49" s="59" t="str">
        <f t="shared" si="5"/>
        <v/>
      </c>
    </row>
    <row r="50" spans="2:10">
      <c r="B50" s="68" t="s">
        <v>19</v>
      </c>
      <c r="C50" s="69"/>
      <c r="D50" s="70"/>
      <c r="E50" s="71"/>
      <c r="F50" s="72">
        <f>SUM(F43:F49)</f>
        <v>0</v>
      </c>
      <c r="G50" s="81">
        <f>SUM(G43:G49)</f>
        <v>0</v>
      </c>
      <c r="H50" s="72">
        <f>SUM(H43:H49)</f>
        <v>0</v>
      </c>
      <c r="I50" s="81">
        <f>SUM(I43:I49)</f>
        <v>0</v>
      </c>
      <c r="J50" s="73" t="str">
        <f t="shared" ref="J50" si="7">IF(CelkemObjekty=0,"",F50/CelkemObjekty*100)</f>
        <v/>
      </c>
    </row>
    <row r="51" spans="2:10" ht="9" customHeight="1"/>
    <row r="52" spans="2:10" ht="6" customHeight="1"/>
    <row r="53" spans="2:10" ht="3" customHeight="1"/>
    <row r="54" spans="2:10" ht="6.75" customHeight="1"/>
    <row r="55" spans="2:10" ht="20.25" customHeight="1">
      <c r="B55" s="13" t="s">
        <v>23</v>
      </c>
      <c r="C55" s="45"/>
      <c r="D55" s="45"/>
      <c r="E55" s="45"/>
      <c r="F55" s="45"/>
      <c r="G55" s="45"/>
      <c r="H55" s="45"/>
      <c r="I55" s="45"/>
      <c r="J55" s="45"/>
    </row>
    <row r="56" spans="2:10" ht="9" customHeight="1"/>
    <row r="57" spans="2:10">
      <c r="B57" s="47" t="s">
        <v>24</v>
      </c>
      <c r="C57" s="48"/>
      <c r="D57" s="48"/>
      <c r="E57" s="50" t="s">
        <v>12</v>
      </c>
      <c r="F57" s="50" t="s">
        <v>25</v>
      </c>
      <c r="G57" s="51" t="s">
        <v>26</v>
      </c>
      <c r="H57" s="50" t="s">
        <v>27</v>
      </c>
      <c r="I57" s="51" t="s">
        <v>28</v>
      </c>
      <c r="J57" s="82" t="s">
        <v>29</v>
      </c>
    </row>
    <row r="58" spans="2:10">
      <c r="B58" s="52" t="s">
        <v>107</v>
      </c>
      <c r="C58" s="53" t="s">
        <v>108</v>
      </c>
      <c r="D58" s="54"/>
      <c r="E58" s="83" t="str">
        <f t="shared" ref="E58:E101" si="8">IF(SUM(SoucetDilu)=0,"",SUM(F58:J58)/SUM(SoucetDilu)*100)</f>
        <v/>
      </c>
      <c r="F58" s="58">
        <v>0</v>
      </c>
      <c r="G58" s="57">
        <v>0</v>
      </c>
      <c r="H58" s="58">
        <v>0</v>
      </c>
      <c r="I58" s="57">
        <v>0</v>
      </c>
      <c r="J58" s="58">
        <v>0</v>
      </c>
    </row>
    <row r="59" spans="2:10">
      <c r="B59" s="60" t="s">
        <v>98</v>
      </c>
      <c r="C59" s="61" t="s">
        <v>99</v>
      </c>
      <c r="D59" s="62"/>
      <c r="E59" s="84" t="str">
        <f t="shared" si="8"/>
        <v/>
      </c>
      <c r="F59" s="66">
        <v>0</v>
      </c>
      <c r="G59" s="65">
        <v>0</v>
      </c>
      <c r="H59" s="66">
        <v>0</v>
      </c>
      <c r="I59" s="65">
        <v>0</v>
      </c>
      <c r="J59" s="66">
        <v>0</v>
      </c>
    </row>
    <row r="60" spans="2:10">
      <c r="B60" s="60" t="s">
        <v>163</v>
      </c>
      <c r="C60" s="61" t="s">
        <v>164</v>
      </c>
      <c r="D60" s="62"/>
      <c r="E60" s="84" t="str">
        <f t="shared" si="8"/>
        <v/>
      </c>
      <c r="F60" s="66">
        <v>0</v>
      </c>
      <c r="G60" s="65">
        <v>0</v>
      </c>
      <c r="H60" s="66">
        <v>0</v>
      </c>
      <c r="I60" s="65">
        <v>0</v>
      </c>
      <c r="J60" s="66">
        <v>0</v>
      </c>
    </row>
    <row r="61" spans="2:10">
      <c r="B61" s="60" t="s">
        <v>188</v>
      </c>
      <c r="C61" s="61" t="s">
        <v>189</v>
      </c>
      <c r="D61" s="62"/>
      <c r="E61" s="84" t="str">
        <f t="shared" si="8"/>
        <v/>
      </c>
      <c r="F61" s="66">
        <v>0</v>
      </c>
      <c r="G61" s="65">
        <v>0</v>
      </c>
      <c r="H61" s="66">
        <v>0</v>
      </c>
      <c r="I61" s="65">
        <v>0</v>
      </c>
      <c r="J61" s="66">
        <v>0</v>
      </c>
    </row>
    <row r="62" spans="2:10">
      <c r="B62" s="60" t="s">
        <v>214</v>
      </c>
      <c r="C62" s="61" t="s">
        <v>215</v>
      </c>
      <c r="D62" s="62"/>
      <c r="E62" s="84" t="str">
        <f t="shared" si="8"/>
        <v/>
      </c>
      <c r="F62" s="66">
        <v>0</v>
      </c>
      <c r="G62" s="65">
        <v>0</v>
      </c>
      <c r="H62" s="66">
        <v>0</v>
      </c>
      <c r="I62" s="65">
        <v>0</v>
      </c>
      <c r="J62" s="66">
        <v>0</v>
      </c>
    </row>
    <row r="63" spans="2:10">
      <c r="B63" s="60" t="s">
        <v>219</v>
      </c>
      <c r="C63" s="61" t="s">
        <v>220</v>
      </c>
      <c r="D63" s="62"/>
      <c r="E63" s="84" t="str">
        <f t="shared" si="8"/>
        <v/>
      </c>
      <c r="F63" s="66">
        <v>0</v>
      </c>
      <c r="G63" s="65">
        <v>0</v>
      </c>
      <c r="H63" s="66">
        <v>0</v>
      </c>
      <c r="I63" s="65">
        <v>0</v>
      </c>
      <c r="J63" s="66">
        <v>0</v>
      </c>
    </row>
    <row r="64" spans="2:10">
      <c r="B64" s="60" t="s">
        <v>234</v>
      </c>
      <c r="C64" s="61" t="s">
        <v>235</v>
      </c>
      <c r="D64" s="62"/>
      <c r="E64" s="84" t="str">
        <f t="shared" si="8"/>
        <v/>
      </c>
      <c r="F64" s="66">
        <v>0</v>
      </c>
      <c r="G64" s="65">
        <v>0</v>
      </c>
      <c r="H64" s="66">
        <v>0</v>
      </c>
      <c r="I64" s="65">
        <v>0</v>
      </c>
      <c r="J64" s="66">
        <v>0</v>
      </c>
    </row>
    <row r="65" spans="2:10">
      <c r="B65" s="60" t="s">
        <v>253</v>
      </c>
      <c r="C65" s="61" t="s">
        <v>254</v>
      </c>
      <c r="D65" s="62"/>
      <c r="E65" s="84" t="str">
        <f t="shared" si="8"/>
        <v/>
      </c>
      <c r="F65" s="66">
        <v>0</v>
      </c>
      <c r="G65" s="65">
        <v>0</v>
      </c>
      <c r="H65" s="66">
        <v>0</v>
      </c>
      <c r="I65" s="65">
        <v>0</v>
      </c>
      <c r="J65" s="66">
        <v>0</v>
      </c>
    </row>
    <row r="66" spans="2:10">
      <c r="B66" s="60" t="s">
        <v>291</v>
      </c>
      <c r="C66" s="61" t="s">
        <v>292</v>
      </c>
      <c r="D66" s="62"/>
      <c r="E66" s="84" t="str">
        <f t="shared" si="8"/>
        <v/>
      </c>
      <c r="F66" s="66">
        <v>0</v>
      </c>
      <c r="G66" s="65">
        <v>0</v>
      </c>
      <c r="H66" s="66">
        <v>0</v>
      </c>
      <c r="I66" s="65">
        <v>0</v>
      </c>
      <c r="J66" s="66">
        <v>0</v>
      </c>
    </row>
    <row r="67" spans="2:10">
      <c r="B67" s="60" t="s">
        <v>313</v>
      </c>
      <c r="C67" s="61" t="s">
        <v>314</v>
      </c>
      <c r="D67" s="62"/>
      <c r="E67" s="84" t="str">
        <f t="shared" si="8"/>
        <v/>
      </c>
      <c r="F67" s="66">
        <v>0</v>
      </c>
      <c r="G67" s="65">
        <v>0</v>
      </c>
      <c r="H67" s="66">
        <v>0</v>
      </c>
      <c r="I67" s="65">
        <v>0</v>
      </c>
      <c r="J67" s="66">
        <v>0</v>
      </c>
    </row>
    <row r="68" spans="2:10">
      <c r="B68" s="60" t="s">
        <v>329</v>
      </c>
      <c r="C68" s="61" t="s">
        <v>330</v>
      </c>
      <c r="D68" s="62"/>
      <c r="E68" s="84" t="str">
        <f t="shared" si="8"/>
        <v/>
      </c>
      <c r="F68" s="66">
        <v>0</v>
      </c>
      <c r="G68" s="65">
        <v>0</v>
      </c>
      <c r="H68" s="66">
        <v>0</v>
      </c>
      <c r="I68" s="65">
        <v>0</v>
      </c>
      <c r="J68" s="66">
        <v>0</v>
      </c>
    </row>
    <row r="69" spans="2:10">
      <c r="B69" s="60" t="s">
        <v>416</v>
      </c>
      <c r="C69" s="61" t="s">
        <v>417</v>
      </c>
      <c r="D69" s="62"/>
      <c r="E69" s="84" t="str">
        <f t="shared" si="8"/>
        <v/>
      </c>
      <c r="F69" s="66">
        <v>0</v>
      </c>
      <c r="G69" s="65">
        <v>0</v>
      </c>
      <c r="H69" s="66">
        <v>0</v>
      </c>
      <c r="I69" s="65">
        <v>0</v>
      </c>
      <c r="J69" s="66">
        <v>0</v>
      </c>
    </row>
    <row r="70" spans="2:10">
      <c r="B70" s="60" t="s">
        <v>437</v>
      </c>
      <c r="C70" s="61" t="s">
        <v>438</v>
      </c>
      <c r="D70" s="62"/>
      <c r="E70" s="84" t="str">
        <f t="shared" si="8"/>
        <v/>
      </c>
      <c r="F70" s="66">
        <v>0</v>
      </c>
      <c r="G70" s="65">
        <v>0</v>
      </c>
      <c r="H70" s="66">
        <v>0</v>
      </c>
      <c r="I70" s="65">
        <v>0</v>
      </c>
      <c r="J70" s="66">
        <v>0</v>
      </c>
    </row>
    <row r="71" spans="2:10">
      <c r="B71" s="60" t="s">
        <v>699</v>
      </c>
      <c r="C71" s="61" t="s">
        <v>700</v>
      </c>
      <c r="D71" s="62"/>
      <c r="E71" s="84" t="str">
        <f t="shared" si="8"/>
        <v/>
      </c>
      <c r="F71" s="66">
        <v>0</v>
      </c>
      <c r="G71" s="65">
        <v>0</v>
      </c>
      <c r="H71" s="66">
        <v>0</v>
      </c>
      <c r="I71" s="65">
        <v>0</v>
      </c>
      <c r="J71" s="66">
        <v>0</v>
      </c>
    </row>
    <row r="72" spans="2:10">
      <c r="B72" s="60" t="s">
        <v>722</v>
      </c>
      <c r="C72" s="61" t="s">
        <v>723</v>
      </c>
      <c r="D72" s="62"/>
      <c r="E72" s="84" t="str">
        <f t="shared" si="8"/>
        <v/>
      </c>
      <c r="F72" s="66">
        <v>0</v>
      </c>
      <c r="G72" s="65">
        <v>0</v>
      </c>
      <c r="H72" s="66">
        <v>0</v>
      </c>
      <c r="I72" s="65">
        <v>0</v>
      </c>
      <c r="J72" s="66">
        <v>0</v>
      </c>
    </row>
    <row r="73" spans="2:10">
      <c r="B73" s="60" t="s">
        <v>776</v>
      </c>
      <c r="C73" s="61" t="s">
        <v>777</v>
      </c>
      <c r="D73" s="62"/>
      <c r="E73" s="84" t="str">
        <f t="shared" si="8"/>
        <v/>
      </c>
      <c r="F73" s="66">
        <v>0</v>
      </c>
      <c r="G73" s="65">
        <v>0</v>
      </c>
      <c r="H73" s="66">
        <v>0</v>
      </c>
      <c r="I73" s="65">
        <v>0</v>
      </c>
      <c r="J73" s="66">
        <v>0</v>
      </c>
    </row>
    <row r="74" spans="2:10">
      <c r="B74" s="60" t="s">
        <v>743</v>
      </c>
      <c r="C74" s="61" t="s">
        <v>744</v>
      </c>
      <c r="D74" s="62"/>
      <c r="E74" s="84" t="str">
        <f t="shared" si="8"/>
        <v/>
      </c>
      <c r="F74" s="66">
        <v>0</v>
      </c>
      <c r="G74" s="65">
        <v>0</v>
      </c>
      <c r="H74" s="66">
        <v>0</v>
      </c>
      <c r="I74" s="65">
        <v>0</v>
      </c>
      <c r="J74" s="66">
        <v>0</v>
      </c>
    </row>
    <row r="75" spans="2:10">
      <c r="B75" s="60" t="s">
        <v>821</v>
      </c>
      <c r="C75" s="67" t="s">
        <v>822</v>
      </c>
      <c r="D75" s="62"/>
      <c r="E75" s="84" t="str">
        <f t="shared" si="8"/>
        <v/>
      </c>
      <c r="F75" s="66">
        <v>0</v>
      </c>
      <c r="G75" s="65">
        <v>0</v>
      </c>
      <c r="H75" s="66">
        <v>0</v>
      </c>
      <c r="I75" s="65">
        <v>0</v>
      </c>
      <c r="J75" s="66">
        <v>0</v>
      </c>
    </row>
    <row r="76" spans="2:10">
      <c r="B76" s="60" t="s">
        <v>784</v>
      </c>
      <c r="C76" s="61" t="s">
        <v>785</v>
      </c>
      <c r="D76" s="62"/>
      <c r="E76" s="84" t="str">
        <f t="shared" si="8"/>
        <v/>
      </c>
      <c r="F76" s="66">
        <v>0</v>
      </c>
      <c r="G76" s="65">
        <v>0</v>
      </c>
      <c r="H76" s="66">
        <v>0</v>
      </c>
      <c r="I76" s="65">
        <v>0</v>
      </c>
      <c r="J76" s="66">
        <v>0</v>
      </c>
    </row>
    <row r="77" spans="2:10">
      <c r="B77" s="60" t="s">
        <v>791</v>
      </c>
      <c r="C77" s="61" t="s">
        <v>792</v>
      </c>
      <c r="D77" s="62"/>
      <c r="E77" s="84" t="str">
        <f t="shared" si="8"/>
        <v/>
      </c>
      <c r="F77" s="66">
        <v>0</v>
      </c>
      <c r="G77" s="65">
        <v>0</v>
      </c>
      <c r="H77" s="66">
        <v>0</v>
      </c>
      <c r="I77" s="65">
        <v>0</v>
      </c>
      <c r="J77" s="66">
        <v>0</v>
      </c>
    </row>
    <row r="78" spans="2:10">
      <c r="B78" s="60" t="s">
        <v>843</v>
      </c>
      <c r="C78" s="67" t="s">
        <v>844</v>
      </c>
      <c r="D78" s="62"/>
      <c r="E78" s="84" t="str">
        <f t="shared" si="8"/>
        <v/>
      </c>
      <c r="F78" s="66">
        <v>0</v>
      </c>
      <c r="G78" s="65">
        <v>0</v>
      </c>
      <c r="H78" s="66">
        <v>0</v>
      </c>
      <c r="I78" s="65">
        <v>0</v>
      </c>
      <c r="J78" s="66">
        <v>0</v>
      </c>
    </row>
    <row r="79" spans="2:10">
      <c r="B79" s="60" t="s">
        <v>458</v>
      </c>
      <c r="C79" s="61" t="s">
        <v>459</v>
      </c>
      <c r="D79" s="62"/>
      <c r="E79" s="84" t="str">
        <f t="shared" si="8"/>
        <v/>
      </c>
      <c r="F79" s="66">
        <v>0</v>
      </c>
      <c r="G79" s="65">
        <v>0</v>
      </c>
      <c r="H79" s="66">
        <v>0</v>
      </c>
      <c r="I79" s="65">
        <v>0</v>
      </c>
      <c r="J79" s="66">
        <v>0</v>
      </c>
    </row>
    <row r="80" spans="2:10">
      <c r="B80" s="60" t="s">
        <v>497</v>
      </c>
      <c r="C80" s="61" t="s">
        <v>498</v>
      </c>
      <c r="D80" s="62"/>
      <c r="E80" s="84" t="str">
        <f t="shared" si="8"/>
        <v/>
      </c>
      <c r="F80" s="66">
        <v>0</v>
      </c>
      <c r="G80" s="65">
        <v>0</v>
      </c>
      <c r="H80" s="66">
        <v>0</v>
      </c>
      <c r="I80" s="65">
        <v>0</v>
      </c>
      <c r="J80" s="66">
        <v>0</v>
      </c>
    </row>
    <row r="81" spans="2:10">
      <c r="B81" s="60" t="s">
        <v>516</v>
      </c>
      <c r="C81" s="61" t="s">
        <v>517</v>
      </c>
      <c r="D81" s="62"/>
      <c r="E81" s="84" t="str">
        <f t="shared" si="8"/>
        <v/>
      </c>
      <c r="F81" s="66">
        <v>0</v>
      </c>
      <c r="G81" s="65">
        <v>0</v>
      </c>
      <c r="H81" s="66">
        <v>0</v>
      </c>
      <c r="I81" s="65">
        <v>0</v>
      </c>
      <c r="J81" s="66">
        <v>0</v>
      </c>
    </row>
    <row r="82" spans="2:10">
      <c r="B82" s="60" t="s">
        <v>547</v>
      </c>
      <c r="C82" s="61" t="s">
        <v>548</v>
      </c>
      <c r="D82" s="62"/>
      <c r="E82" s="84" t="str">
        <f t="shared" si="8"/>
        <v/>
      </c>
      <c r="F82" s="66">
        <v>0</v>
      </c>
      <c r="G82" s="65">
        <v>0</v>
      </c>
      <c r="H82" s="66">
        <v>0</v>
      </c>
      <c r="I82" s="65">
        <v>0</v>
      </c>
      <c r="J82" s="66">
        <v>0</v>
      </c>
    </row>
    <row r="83" spans="2:10">
      <c r="B83" s="60" t="s">
        <v>586</v>
      </c>
      <c r="C83" s="61" t="s">
        <v>587</v>
      </c>
      <c r="D83" s="62"/>
      <c r="E83" s="84" t="str">
        <f t="shared" si="8"/>
        <v/>
      </c>
      <c r="F83" s="66">
        <v>0</v>
      </c>
      <c r="G83" s="65">
        <v>0</v>
      </c>
      <c r="H83" s="66">
        <v>0</v>
      </c>
      <c r="I83" s="65">
        <v>0</v>
      </c>
      <c r="J83" s="66">
        <v>0</v>
      </c>
    </row>
    <row r="84" spans="2:10">
      <c r="B84" s="60" t="s">
        <v>610</v>
      </c>
      <c r="C84" s="61" t="s">
        <v>611</v>
      </c>
      <c r="D84" s="62"/>
      <c r="E84" s="84" t="str">
        <f t="shared" si="8"/>
        <v/>
      </c>
      <c r="F84" s="66">
        <v>0</v>
      </c>
      <c r="G84" s="65">
        <v>0</v>
      </c>
      <c r="H84" s="66">
        <v>0</v>
      </c>
      <c r="I84" s="65">
        <v>0</v>
      </c>
      <c r="J84" s="66">
        <v>0</v>
      </c>
    </row>
    <row r="85" spans="2:10">
      <c r="B85" s="60" t="s">
        <v>632</v>
      </c>
      <c r="C85" s="61" t="s">
        <v>633</v>
      </c>
      <c r="D85" s="62"/>
      <c r="E85" s="84" t="str">
        <f t="shared" si="8"/>
        <v/>
      </c>
      <c r="F85" s="66">
        <v>0</v>
      </c>
      <c r="G85" s="65">
        <v>0</v>
      </c>
      <c r="H85" s="66">
        <v>0</v>
      </c>
      <c r="I85" s="65">
        <v>0</v>
      </c>
      <c r="J85" s="66">
        <v>0</v>
      </c>
    </row>
    <row r="86" spans="2:10">
      <c r="B86" s="60" t="s">
        <v>804</v>
      </c>
      <c r="C86" s="67" t="s">
        <v>805</v>
      </c>
      <c r="D86" s="62"/>
      <c r="E86" s="84" t="str">
        <f t="shared" si="8"/>
        <v/>
      </c>
      <c r="F86" s="66">
        <v>0</v>
      </c>
      <c r="G86" s="65">
        <v>0</v>
      </c>
      <c r="H86" s="66">
        <v>0</v>
      </c>
      <c r="I86" s="65">
        <v>0</v>
      </c>
      <c r="J86" s="66">
        <v>0</v>
      </c>
    </row>
    <row r="87" spans="2:10">
      <c r="B87" s="60" t="s">
        <v>652</v>
      </c>
      <c r="C87" s="61" t="s">
        <v>653</v>
      </c>
      <c r="D87" s="62"/>
      <c r="E87" s="84" t="str">
        <f t="shared" si="8"/>
        <v/>
      </c>
      <c r="F87" s="66">
        <v>0</v>
      </c>
      <c r="G87" s="65">
        <v>0</v>
      </c>
      <c r="H87" s="66">
        <v>0</v>
      </c>
      <c r="I87" s="65">
        <v>0</v>
      </c>
      <c r="J87" s="66">
        <v>0</v>
      </c>
    </row>
    <row r="88" spans="2:10">
      <c r="B88" s="60" t="s">
        <v>349</v>
      </c>
      <c r="C88" s="61" t="s">
        <v>350</v>
      </c>
      <c r="D88" s="62"/>
      <c r="E88" s="84" t="str">
        <f t="shared" si="8"/>
        <v/>
      </c>
      <c r="F88" s="66">
        <v>0</v>
      </c>
      <c r="G88" s="65">
        <v>0</v>
      </c>
      <c r="H88" s="66">
        <v>0</v>
      </c>
      <c r="I88" s="65">
        <v>0</v>
      </c>
      <c r="J88" s="66">
        <v>0</v>
      </c>
    </row>
    <row r="89" spans="2:10">
      <c r="B89" s="60" t="s">
        <v>361</v>
      </c>
      <c r="C89" s="61" t="s">
        <v>362</v>
      </c>
      <c r="D89" s="62"/>
      <c r="E89" s="84" t="str">
        <f t="shared" si="8"/>
        <v/>
      </c>
      <c r="F89" s="66">
        <v>0</v>
      </c>
      <c r="G89" s="65">
        <v>0</v>
      </c>
      <c r="H89" s="66">
        <v>0</v>
      </c>
      <c r="I89" s="65">
        <v>0</v>
      </c>
      <c r="J89" s="66">
        <v>0</v>
      </c>
    </row>
    <row r="90" spans="2:10">
      <c r="B90" s="60" t="s">
        <v>369</v>
      </c>
      <c r="C90" s="61" t="s">
        <v>370</v>
      </c>
      <c r="D90" s="62"/>
      <c r="E90" s="84" t="str">
        <f t="shared" si="8"/>
        <v/>
      </c>
      <c r="F90" s="66">
        <v>0</v>
      </c>
      <c r="G90" s="65">
        <v>0</v>
      </c>
      <c r="H90" s="66">
        <v>0</v>
      </c>
      <c r="I90" s="65">
        <v>0</v>
      </c>
      <c r="J90" s="66">
        <v>0</v>
      </c>
    </row>
    <row r="91" spans="2:10">
      <c r="B91" s="60" t="s">
        <v>388</v>
      </c>
      <c r="C91" s="61" t="s">
        <v>389</v>
      </c>
      <c r="D91" s="62"/>
      <c r="E91" s="84" t="str">
        <f t="shared" si="8"/>
        <v/>
      </c>
      <c r="F91" s="66">
        <v>0</v>
      </c>
      <c r="G91" s="65">
        <v>0</v>
      </c>
      <c r="H91" s="66">
        <v>0</v>
      </c>
      <c r="I91" s="65">
        <v>0</v>
      </c>
      <c r="J91" s="66">
        <v>0</v>
      </c>
    </row>
    <row r="92" spans="2:10">
      <c r="B92" s="60" t="s">
        <v>411</v>
      </c>
      <c r="C92" s="61" t="s">
        <v>412</v>
      </c>
      <c r="D92" s="62"/>
      <c r="E92" s="84" t="str">
        <f t="shared" si="8"/>
        <v/>
      </c>
      <c r="F92" s="66">
        <v>0</v>
      </c>
      <c r="G92" s="65">
        <v>0</v>
      </c>
      <c r="H92" s="66">
        <v>0</v>
      </c>
      <c r="I92" s="65">
        <v>0</v>
      </c>
      <c r="J92" s="66">
        <v>0</v>
      </c>
    </row>
    <row r="93" spans="2:10">
      <c r="B93" s="60" t="s">
        <v>809</v>
      </c>
      <c r="C93" s="67" t="s">
        <v>810</v>
      </c>
      <c r="D93" s="62"/>
      <c r="E93" s="84" t="str">
        <f t="shared" si="8"/>
        <v/>
      </c>
      <c r="F93" s="66">
        <v>0</v>
      </c>
      <c r="G93" s="65">
        <v>0</v>
      </c>
      <c r="H93" s="66">
        <v>0</v>
      </c>
      <c r="I93" s="65">
        <v>0</v>
      </c>
      <c r="J93" s="66">
        <v>0</v>
      </c>
    </row>
    <row r="94" spans="2:10">
      <c r="B94" s="60" t="s">
        <v>664</v>
      </c>
      <c r="C94" s="61" t="s">
        <v>665</v>
      </c>
      <c r="D94" s="62"/>
      <c r="E94" s="84" t="str">
        <f t="shared" si="8"/>
        <v/>
      </c>
      <c r="F94" s="66">
        <v>0</v>
      </c>
      <c r="G94" s="65">
        <v>0</v>
      </c>
      <c r="H94" s="66">
        <v>0</v>
      </c>
      <c r="I94" s="65">
        <v>0</v>
      </c>
      <c r="J94" s="66">
        <v>0</v>
      </c>
    </row>
    <row r="95" spans="2:10">
      <c r="B95" s="60" t="s">
        <v>857</v>
      </c>
      <c r="C95" s="67" t="s">
        <v>858</v>
      </c>
      <c r="D95" s="62"/>
      <c r="E95" s="84" t="str">
        <f t="shared" si="8"/>
        <v/>
      </c>
      <c r="F95" s="66">
        <v>0</v>
      </c>
      <c r="G95" s="65">
        <v>0</v>
      </c>
      <c r="H95" s="66">
        <v>0</v>
      </c>
      <c r="I95" s="65">
        <v>0</v>
      </c>
      <c r="J95" s="66">
        <v>0</v>
      </c>
    </row>
    <row r="96" spans="2:10">
      <c r="B96" s="60" t="s">
        <v>996</v>
      </c>
      <c r="C96" s="67" t="s">
        <v>997</v>
      </c>
      <c r="D96" s="62"/>
      <c r="E96" s="84" t="str">
        <f t="shared" si="8"/>
        <v/>
      </c>
      <c r="F96" s="66">
        <v>0</v>
      </c>
      <c r="G96" s="65">
        <v>0</v>
      </c>
      <c r="H96" s="66">
        <v>0</v>
      </c>
      <c r="I96" s="65">
        <v>0</v>
      </c>
      <c r="J96" s="66">
        <v>0</v>
      </c>
    </row>
    <row r="97" spans="2:10">
      <c r="B97" s="60" t="s">
        <v>1226</v>
      </c>
      <c r="C97" s="67" t="s">
        <v>1227</v>
      </c>
      <c r="D97" s="62"/>
      <c r="E97" s="84" t="str">
        <f t="shared" si="8"/>
        <v/>
      </c>
      <c r="F97" s="66">
        <v>0</v>
      </c>
      <c r="G97" s="65">
        <v>0</v>
      </c>
      <c r="H97" s="66">
        <v>0</v>
      </c>
      <c r="I97" s="65">
        <v>0</v>
      </c>
      <c r="J97" s="66">
        <v>0</v>
      </c>
    </row>
    <row r="98" spans="2:10">
      <c r="B98" s="60" t="s">
        <v>1211</v>
      </c>
      <c r="C98" s="67" t="s">
        <v>1212</v>
      </c>
      <c r="D98" s="62"/>
      <c r="E98" s="84" t="str">
        <f t="shared" si="8"/>
        <v/>
      </c>
      <c r="F98" s="66">
        <v>0</v>
      </c>
      <c r="G98" s="65">
        <v>0</v>
      </c>
      <c r="H98" s="66">
        <v>0</v>
      </c>
      <c r="I98" s="65">
        <v>0</v>
      </c>
      <c r="J98" s="66">
        <v>0</v>
      </c>
    </row>
    <row r="99" spans="2:10">
      <c r="B99" s="60" t="s">
        <v>1162</v>
      </c>
      <c r="C99" s="67" t="s">
        <v>29</v>
      </c>
      <c r="D99" s="62"/>
      <c r="E99" s="84" t="str">
        <f t="shared" si="8"/>
        <v/>
      </c>
      <c r="F99" s="66">
        <v>0</v>
      </c>
      <c r="G99" s="65">
        <v>0</v>
      </c>
      <c r="H99" s="66">
        <v>0</v>
      </c>
      <c r="I99" s="65">
        <v>0</v>
      </c>
      <c r="J99" s="66">
        <v>0</v>
      </c>
    </row>
    <row r="100" spans="2:10">
      <c r="B100" s="60" t="s">
        <v>1168</v>
      </c>
      <c r="C100" s="67" t="s">
        <v>1169</v>
      </c>
      <c r="D100" s="62"/>
      <c r="E100" s="84" t="str">
        <f t="shared" si="8"/>
        <v/>
      </c>
      <c r="F100" s="66">
        <v>0</v>
      </c>
      <c r="G100" s="65">
        <v>0</v>
      </c>
      <c r="H100" s="66">
        <v>0</v>
      </c>
      <c r="I100" s="65">
        <v>0</v>
      </c>
      <c r="J100" s="66">
        <v>0</v>
      </c>
    </row>
    <row r="101" spans="2:10">
      <c r="B101" s="68" t="s">
        <v>19</v>
      </c>
      <c r="C101" s="69"/>
      <c r="D101" s="70"/>
      <c r="E101" s="85" t="str">
        <f t="shared" si="8"/>
        <v/>
      </c>
      <c r="F101" s="72">
        <f>SUM(F58:F100)</f>
        <v>0</v>
      </c>
      <c r="G101" s="81">
        <f>SUM(G58:G100)</f>
        <v>0</v>
      </c>
      <c r="H101" s="72">
        <f>SUM(H58:H100)</f>
        <v>0</v>
      </c>
      <c r="I101" s="81">
        <f>SUM(I58:I100)</f>
        <v>0</v>
      </c>
      <c r="J101" s="72">
        <f>SUM(J58:J100)</f>
        <v>0</v>
      </c>
    </row>
    <row r="103" spans="2:10" ht="2.25" customHeight="1"/>
    <row r="104" spans="2:10" ht="1.5" customHeight="1"/>
    <row r="105" spans="2:10" ht="0.75" customHeight="1"/>
    <row r="106" spans="2:10" ht="0.75" customHeight="1"/>
    <row r="107" spans="2:10" ht="0.75" customHeight="1"/>
    <row r="108" spans="2:10" ht="18">
      <c r="B108" s="13" t="s">
        <v>30</v>
      </c>
      <c r="C108" s="45"/>
      <c r="D108" s="45"/>
      <c r="E108" s="45"/>
      <c r="F108" s="45"/>
      <c r="G108" s="45"/>
      <c r="H108" s="45"/>
      <c r="I108" s="45"/>
      <c r="J108" s="45"/>
    </row>
    <row r="110" spans="2:10">
      <c r="B110" s="47" t="s">
        <v>31</v>
      </c>
      <c r="C110" s="48"/>
      <c r="D110" s="48"/>
      <c r="E110" s="86"/>
      <c r="F110" s="87"/>
      <c r="G110" s="51"/>
      <c r="H110" s="50" t="s">
        <v>17</v>
      </c>
      <c r="I110" s="1"/>
      <c r="J110" s="1"/>
    </row>
    <row r="111" spans="2:10">
      <c r="B111" s="68" t="s">
        <v>19</v>
      </c>
      <c r="C111" s="69"/>
      <c r="D111" s="70"/>
      <c r="E111" s="88"/>
      <c r="F111" s="89"/>
      <c r="G111" s="81"/>
      <c r="H111" s="72">
        <v>0</v>
      </c>
      <c r="I111" s="1"/>
      <c r="J111" s="1"/>
    </row>
    <row r="112" spans="2:10">
      <c r="I112" s="1"/>
      <c r="J112" s="1"/>
    </row>
  </sheetData>
  <sortState ref="B831:K873">
    <sortCondition ref="B831"/>
  </sortState>
  <mergeCells count="5">
    <mergeCell ref="I19:J19"/>
    <mergeCell ref="I20:J20"/>
    <mergeCell ref="I21:J21"/>
    <mergeCell ref="I22:J22"/>
    <mergeCell ref="I23:J23"/>
  </mergeCells>
  <pageMargins left="0.39370078740157483" right="0.19685039370078741" top="0.39370078740157483" bottom="0.39370078740157483" header="0" footer="0.19685039370078741"/>
  <pageSetup paperSize="9" scale="99" fitToHeight="9999" orientation="portrait" horizontalDpi="300" verticalDpi="300" r:id="rId1"/>
  <headerFooter alignWithMargins="0">
    <oddFooter>&amp;L&amp;9Zpracováno programem &amp;"Arial CE,Tučné"BUILDpower,  © RTS, a.s.&amp;R&amp;9Stránka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4"/>
  <dimension ref="A1:CB137"/>
  <sheetViews>
    <sheetView showGridLines="0" showZeros="0" topLeftCell="A34" zoomScaleNormal="100" zoomScaleSheetLayoutView="100" workbookViewId="0">
      <selection activeCell="J1" sqref="J1:J65536 K1:K65536"/>
    </sheetView>
  </sheetViews>
  <sheetFormatPr defaultRowHeight="12.75"/>
  <cols>
    <col min="1" max="1" width="4.42578125" style="229" customWidth="1"/>
    <col min="2" max="2" width="11.5703125" style="229" customWidth="1"/>
    <col min="3" max="3" width="40.42578125" style="229" customWidth="1"/>
    <col min="4" max="4" width="5.5703125" style="229" customWidth="1"/>
    <col min="5" max="5" width="8.5703125" style="239" customWidth="1"/>
    <col min="6" max="6" width="9.85546875" style="229" customWidth="1"/>
    <col min="7" max="7" width="13.85546875" style="229" customWidth="1"/>
    <col min="8" max="8" width="11.7109375" style="229" hidden="1" customWidth="1"/>
    <col min="9" max="9" width="11.5703125" style="229" hidden="1" customWidth="1"/>
    <col min="10" max="10" width="11" style="229" hidden="1" customWidth="1"/>
    <col min="11" max="11" width="10.42578125" style="229" hidden="1" customWidth="1"/>
    <col min="12" max="12" width="75.42578125" style="229" customWidth="1"/>
    <col min="13" max="13" width="45.28515625" style="229" customWidth="1"/>
    <col min="14" max="16384" width="9.140625" style="229"/>
  </cols>
  <sheetData>
    <row r="1" spans="1:80" ht="15.75">
      <c r="A1" s="324" t="s">
        <v>103</v>
      </c>
      <c r="B1" s="324"/>
      <c r="C1" s="324"/>
      <c r="D1" s="324"/>
      <c r="E1" s="324"/>
      <c r="F1" s="324"/>
      <c r="G1" s="324"/>
    </row>
    <row r="2" spans="1:80" ht="14.25" customHeight="1" thickBot="1">
      <c r="B2" s="230"/>
      <c r="C2" s="231"/>
      <c r="D2" s="231"/>
      <c r="E2" s="232"/>
      <c r="F2" s="231"/>
      <c r="G2" s="231"/>
    </row>
    <row r="3" spans="1:80" ht="13.5" thickTop="1">
      <c r="A3" s="315" t="s">
        <v>2</v>
      </c>
      <c r="B3" s="316"/>
      <c r="C3" s="183" t="s">
        <v>106</v>
      </c>
      <c r="D3" s="233"/>
      <c r="E3" s="234" t="s">
        <v>85</v>
      </c>
      <c r="F3" s="235" t="str">
        <f>'200 200 Rek'!H1</f>
        <v>200</v>
      </c>
      <c r="G3" s="236"/>
    </row>
    <row r="4" spans="1:80" ht="13.5" thickBot="1">
      <c r="A4" s="325" t="s">
        <v>76</v>
      </c>
      <c r="B4" s="318"/>
      <c r="C4" s="189" t="s">
        <v>687</v>
      </c>
      <c r="D4" s="237"/>
      <c r="E4" s="326" t="str">
        <f>'200 200 Rek'!G2</f>
        <v>Zdravotechnika</v>
      </c>
      <c r="F4" s="327"/>
      <c r="G4" s="328"/>
    </row>
    <row r="5" spans="1:80" ht="13.5" thickTop="1">
      <c r="A5" s="238"/>
      <c r="G5" s="240"/>
    </row>
    <row r="6" spans="1:80" ht="27" customHeight="1">
      <c r="A6" s="241" t="s">
        <v>86</v>
      </c>
      <c r="B6" s="242" t="s">
        <v>87</v>
      </c>
      <c r="C6" s="242" t="s">
        <v>88</v>
      </c>
      <c r="D6" s="242" t="s">
        <v>89</v>
      </c>
      <c r="E6" s="243" t="s">
        <v>90</v>
      </c>
      <c r="F6" s="242" t="s">
        <v>91</v>
      </c>
      <c r="G6" s="244" t="s">
        <v>92</v>
      </c>
      <c r="H6" s="245" t="s">
        <v>93</v>
      </c>
      <c r="I6" s="245" t="s">
        <v>94</v>
      </c>
      <c r="J6" s="245" t="s">
        <v>95</v>
      </c>
      <c r="K6" s="245" t="s">
        <v>96</v>
      </c>
    </row>
    <row r="7" spans="1:80">
      <c r="A7" s="246" t="s">
        <v>97</v>
      </c>
      <c r="B7" s="247" t="s">
        <v>98</v>
      </c>
      <c r="C7" s="248" t="s">
        <v>99</v>
      </c>
      <c r="D7" s="249"/>
      <c r="E7" s="250"/>
      <c r="F7" s="250"/>
      <c r="G7" s="251"/>
      <c r="H7" s="252"/>
      <c r="I7" s="253"/>
      <c r="J7" s="254"/>
      <c r="K7" s="255"/>
      <c r="O7" s="256">
        <v>1</v>
      </c>
    </row>
    <row r="8" spans="1:80">
      <c r="A8" s="257">
        <v>1</v>
      </c>
      <c r="B8" s="258" t="s">
        <v>689</v>
      </c>
      <c r="C8" s="259" t="s">
        <v>690</v>
      </c>
      <c r="D8" s="260" t="s">
        <v>144</v>
      </c>
      <c r="E8" s="261">
        <v>12</v>
      </c>
      <c r="F8" s="261">
        <v>0</v>
      </c>
      <c r="G8" s="262">
        <f>E8*F8</f>
        <v>0</v>
      </c>
      <c r="H8" s="263">
        <v>0</v>
      </c>
      <c r="I8" s="264">
        <f>E8*H8</f>
        <v>0</v>
      </c>
      <c r="J8" s="263">
        <v>0</v>
      </c>
      <c r="K8" s="264">
        <f>E8*J8</f>
        <v>0</v>
      </c>
      <c r="O8" s="256">
        <v>2</v>
      </c>
      <c r="AA8" s="229">
        <v>1</v>
      </c>
      <c r="AB8" s="229">
        <v>1</v>
      </c>
      <c r="AC8" s="229">
        <v>1</v>
      </c>
      <c r="AZ8" s="229">
        <v>1</v>
      </c>
      <c r="BA8" s="229">
        <f>IF(AZ8=1,G8,0)</f>
        <v>0</v>
      </c>
      <c r="BB8" s="229">
        <f>IF(AZ8=2,G8,0)</f>
        <v>0</v>
      </c>
      <c r="BC8" s="229">
        <f>IF(AZ8=3,G8,0)</f>
        <v>0</v>
      </c>
      <c r="BD8" s="229">
        <f>IF(AZ8=4,G8,0)</f>
        <v>0</v>
      </c>
      <c r="BE8" s="229">
        <f>IF(AZ8=5,G8,0)</f>
        <v>0</v>
      </c>
      <c r="CA8" s="256">
        <v>1</v>
      </c>
      <c r="CB8" s="256">
        <v>1</v>
      </c>
    </row>
    <row r="9" spans="1:80">
      <c r="A9" s="257">
        <v>2</v>
      </c>
      <c r="B9" s="258" t="s">
        <v>691</v>
      </c>
      <c r="C9" s="259" t="s">
        <v>692</v>
      </c>
      <c r="D9" s="260" t="s">
        <v>144</v>
      </c>
      <c r="E9" s="261">
        <v>12</v>
      </c>
      <c r="F9" s="261">
        <v>0</v>
      </c>
      <c r="G9" s="262">
        <f>E9*F9</f>
        <v>0</v>
      </c>
      <c r="H9" s="263">
        <v>0</v>
      </c>
      <c r="I9" s="264">
        <f>E9*H9</f>
        <v>0</v>
      </c>
      <c r="J9" s="263">
        <v>0</v>
      </c>
      <c r="K9" s="264">
        <f>E9*J9</f>
        <v>0</v>
      </c>
      <c r="O9" s="256">
        <v>2</v>
      </c>
      <c r="AA9" s="229">
        <v>1</v>
      </c>
      <c r="AB9" s="229">
        <v>1</v>
      </c>
      <c r="AC9" s="229">
        <v>1</v>
      </c>
      <c r="AZ9" s="229">
        <v>1</v>
      </c>
      <c r="BA9" s="229">
        <f>IF(AZ9=1,G9,0)</f>
        <v>0</v>
      </c>
      <c r="BB9" s="229">
        <f>IF(AZ9=2,G9,0)</f>
        <v>0</v>
      </c>
      <c r="BC9" s="229">
        <f>IF(AZ9=3,G9,0)</f>
        <v>0</v>
      </c>
      <c r="BD9" s="229">
        <f>IF(AZ9=4,G9,0)</f>
        <v>0</v>
      </c>
      <c r="BE9" s="229">
        <f>IF(AZ9=5,G9,0)</f>
        <v>0</v>
      </c>
      <c r="CA9" s="256">
        <v>1</v>
      </c>
      <c r="CB9" s="256">
        <v>1</v>
      </c>
    </row>
    <row r="10" spans="1:80">
      <c r="A10" s="257">
        <v>3</v>
      </c>
      <c r="B10" s="258" t="s">
        <v>693</v>
      </c>
      <c r="C10" s="259" t="s">
        <v>694</v>
      </c>
      <c r="D10" s="260" t="s">
        <v>144</v>
      </c>
      <c r="E10" s="261">
        <v>12</v>
      </c>
      <c r="F10" s="261">
        <v>0</v>
      </c>
      <c r="G10" s="262">
        <f>E10*F10</f>
        <v>0</v>
      </c>
      <c r="H10" s="263">
        <v>0</v>
      </c>
      <c r="I10" s="264">
        <f>E10*H10</f>
        <v>0</v>
      </c>
      <c r="J10" s="263">
        <v>0</v>
      </c>
      <c r="K10" s="264">
        <f>E10*J10</f>
        <v>0</v>
      </c>
      <c r="O10" s="256">
        <v>2</v>
      </c>
      <c r="AA10" s="229">
        <v>1</v>
      </c>
      <c r="AB10" s="229">
        <v>1</v>
      </c>
      <c r="AC10" s="229">
        <v>1</v>
      </c>
      <c r="AZ10" s="229">
        <v>1</v>
      </c>
      <c r="BA10" s="229">
        <f>IF(AZ10=1,G10,0)</f>
        <v>0</v>
      </c>
      <c r="BB10" s="229">
        <f>IF(AZ10=2,G10,0)</f>
        <v>0</v>
      </c>
      <c r="BC10" s="229">
        <f>IF(AZ10=3,G10,0)</f>
        <v>0</v>
      </c>
      <c r="BD10" s="229">
        <f>IF(AZ10=4,G10,0)</f>
        <v>0</v>
      </c>
      <c r="BE10" s="229">
        <f>IF(AZ10=5,G10,0)</f>
        <v>0</v>
      </c>
      <c r="CA10" s="256">
        <v>1</v>
      </c>
      <c r="CB10" s="256">
        <v>1</v>
      </c>
    </row>
    <row r="11" spans="1:80">
      <c r="A11" s="257">
        <v>4</v>
      </c>
      <c r="B11" s="258" t="s">
        <v>695</v>
      </c>
      <c r="C11" s="259" t="s">
        <v>696</v>
      </c>
      <c r="D11" s="260" t="s">
        <v>144</v>
      </c>
      <c r="E11" s="261">
        <v>12</v>
      </c>
      <c r="F11" s="261">
        <v>0</v>
      </c>
      <c r="G11" s="262">
        <f>E11*F11</f>
        <v>0</v>
      </c>
      <c r="H11" s="263">
        <v>0</v>
      </c>
      <c r="I11" s="264">
        <f>E11*H11</f>
        <v>0</v>
      </c>
      <c r="J11" s="263">
        <v>0</v>
      </c>
      <c r="K11" s="264">
        <f>E11*J11</f>
        <v>0</v>
      </c>
      <c r="O11" s="256">
        <v>2</v>
      </c>
      <c r="AA11" s="229">
        <v>1</v>
      </c>
      <c r="AB11" s="229">
        <v>1</v>
      </c>
      <c r="AC11" s="229">
        <v>1</v>
      </c>
      <c r="AZ11" s="229">
        <v>1</v>
      </c>
      <c r="BA11" s="229">
        <f>IF(AZ11=1,G11,0)</f>
        <v>0</v>
      </c>
      <c r="BB11" s="229">
        <f>IF(AZ11=2,G11,0)</f>
        <v>0</v>
      </c>
      <c r="BC11" s="229">
        <f>IF(AZ11=3,G11,0)</f>
        <v>0</v>
      </c>
      <c r="BD11" s="229">
        <f>IF(AZ11=4,G11,0)</f>
        <v>0</v>
      </c>
      <c r="BE11" s="229">
        <f>IF(AZ11=5,G11,0)</f>
        <v>0</v>
      </c>
      <c r="CA11" s="256">
        <v>1</v>
      </c>
      <c r="CB11" s="256">
        <v>1</v>
      </c>
    </row>
    <row r="12" spans="1:80">
      <c r="A12" s="257">
        <v>5</v>
      </c>
      <c r="B12" s="258" t="s">
        <v>156</v>
      </c>
      <c r="C12" s="259" t="s">
        <v>157</v>
      </c>
      <c r="D12" s="260" t="s">
        <v>144</v>
      </c>
      <c r="E12" s="261">
        <v>9</v>
      </c>
      <c r="F12" s="261">
        <v>0</v>
      </c>
      <c r="G12" s="262">
        <f>E12*F12</f>
        <v>0</v>
      </c>
      <c r="H12" s="263">
        <v>0</v>
      </c>
      <c r="I12" s="264">
        <f>E12*H12</f>
        <v>0</v>
      </c>
      <c r="J12" s="263">
        <v>0</v>
      </c>
      <c r="K12" s="264">
        <f>E12*J12</f>
        <v>0</v>
      </c>
      <c r="O12" s="256">
        <v>2</v>
      </c>
      <c r="AA12" s="229">
        <v>1</v>
      </c>
      <c r="AB12" s="229">
        <v>1</v>
      </c>
      <c r="AC12" s="229">
        <v>1</v>
      </c>
      <c r="AZ12" s="229">
        <v>1</v>
      </c>
      <c r="BA12" s="229">
        <f>IF(AZ12=1,G12,0)</f>
        <v>0</v>
      </c>
      <c r="BB12" s="229">
        <f>IF(AZ12=2,G12,0)</f>
        <v>0</v>
      </c>
      <c r="BC12" s="229">
        <f>IF(AZ12=3,G12,0)</f>
        <v>0</v>
      </c>
      <c r="BD12" s="229">
        <f>IF(AZ12=4,G12,0)</f>
        <v>0</v>
      </c>
      <c r="BE12" s="229">
        <f>IF(AZ12=5,G12,0)</f>
        <v>0</v>
      </c>
      <c r="CA12" s="256">
        <v>1</v>
      </c>
      <c r="CB12" s="256">
        <v>1</v>
      </c>
    </row>
    <row r="13" spans="1:80">
      <c r="A13" s="274"/>
      <c r="B13" s="275" t="s">
        <v>101</v>
      </c>
      <c r="C13" s="276" t="s">
        <v>141</v>
      </c>
      <c r="D13" s="277"/>
      <c r="E13" s="278"/>
      <c r="F13" s="279"/>
      <c r="G13" s="280">
        <f>SUM(G7:G12)</f>
        <v>0</v>
      </c>
      <c r="H13" s="281"/>
      <c r="I13" s="282">
        <f>SUM(I7:I12)</f>
        <v>0</v>
      </c>
      <c r="J13" s="281"/>
      <c r="K13" s="282">
        <f>SUM(K7:K12)</f>
        <v>0</v>
      </c>
      <c r="O13" s="256">
        <v>4</v>
      </c>
      <c r="BA13" s="283">
        <f>SUM(BA7:BA12)</f>
        <v>0</v>
      </c>
      <c r="BB13" s="283">
        <f>SUM(BB7:BB12)</f>
        <v>0</v>
      </c>
      <c r="BC13" s="283">
        <f>SUM(BC7:BC12)</f>
        <v>0</v>
      </c>
      <c r="BD13" s="283">
        <f>SUM(BD7:BD12)</f>
        <v>0</v>
      </c>
      <c r="BE13" s="283">
        <f>SUM(BE7:BE12)</f>
        <v>0</v>
      </c>
    </row>
    <row r="14" spans="1:80">
      <c r="A14" s="246" t="s">
        <v>97</v>
      </c>
      <c r="B14" s="247" t="s">
        <v>388</v>
      </c>
      <c r="C14" s="248" t="s">
        <v>389</v>
      </c>
      <c r="D14" s="249"/>
      <c r="E14" s="250"/>
      <c r="F14" s="250"/>
      <c r="G14" s="251"/>
      <c r="H14" s="252"/>
      <c r="I14" s="253"/>
      <c r="J14" s="254"/>
      <c r="K14" s="255"/>
      <c r="O14" s="256">
        <v>1</v>
      </c>
    </row>
    <row r="15" spans="1:80">
      <c r="A15" s="257">
        <v>6</v>
      </c>
      <c r="B15" s="258" t="s">
        <v>697</v>
      </c>
      <c r="C15" s="259" t="s">
        <v>698</v>
      </c>
      <c r="D15" s="260" t="s">
        <v>173</v>
      </c>
      <c r="E15" s="261">
        <v>11</v>
      </c>
      <c r="F15" s="261">
        <v>0</v>
      </c>
      <c r="G15" s="262">
        <f>E15*F15</f>
        <v>0</v>
      </c>
      <c r="H15" s="263">
        <v>4.8999999999999998E-4</v>
      </c>
      <c r="I15" s="264">
        <f>E15*H15</f>
        <v>5.3899999999999998E-3</v>
      </c>
      <c r="J15" s="263">
        <v>-8.9999999999999993E-3</v>
      </c>
      <c r="K15" s="264">
        <f>E15*J15</f>
        <v>-9.8999999999999991E-2</v>
      </c>
      <c r="O15" s="256">
        <v>2</v>
      </c>
      <c r="AA15" s="229">
        <v>1</v>
      </c>
      <c r="AB15" s="229">
        <v>1</v>
      </c>
      <c r="AC15" s="229">
        <v>1</v>
      </c>
      <c r="AZ15" s="229">
        <v>1</v>
      </c>
      <c r="BA15" s="229">
        <f>IF(AZ15=1,G15,0)</f>
        <v>0</v>
      </c>
      <c r="BB15" s="229">
        <f>IF(AZ15=2,G15,0)</f>
        <v>0</v>
      </c>
      <c r="BC15" s="229">
        <f>IF(AZ15=3,G15,0)</f>
        <v>0</v>
      </c>
      <c r="BD15" s="229">
        <f>IF(AZ15=4,G15,0)</f>
        <v>0</v>
      </c>
      <c r="BE15" s="229">
        <f>IF(AZ15=5,G15,0)</f>
        <v>0</v>
      </c>
      <c r="CA15" s="256">
        <v>1</v>
      </c>
      <c r="CB15" s="256">
        <v>1</v>
      </c>
    </row>
    <row r="16" spans="1:80">
      <c r="A16" s="274"/>
      <c r="B16" s="275" t="s">
        <v>101</v>
      </c>
      <c r="C16" s="276" t="s">
        <v>390</v>
      </c>
      <c r="D16" s="277"/>
      <c r="E16" s="278"/>
      <c r="F16" s="279"/>
      <c r="G16" s="280">
        <f>SUM(G14:G15)</f>
        <v>0</v>
      </c>
      <c r="H16" s="281"/>
      <c r="I16" s="282">
        <f>SUM(I14:I15)</f>
        <v>5.3899999999999998E-3</v>
      </c>
      <c r="J16" s="281"/>
      <c r="K16" s="282">
        <f>SUM(K14:K15)</f>
        <v>-9.8999999999999991E-2</v>
      </c>
      <c r="O16" s="256">
        <v>4</v>
      </c>
      <c r="BA16" s="283">
        <f>SUM(BA14:BA15)</f>
        <v>0</v>
      </c>
      <c r="BB16" s="283">
        <f>SUM(BB14:BB15)</f>
        <v>0</v>
      </c>
      <c r="BC16" s="283">
        <f>SUM(BC14:BC15)</f>
        <v>0</v>
      </c>
      <c r="BD16" s="283">
        <f>SUM(BD14:BD15)</f>
        <v>0</v>
      </c>
      <c r="BE16" s="283">
        <f>SUM(BE14:BE15)</f>
        <v>0</v>
      </c>
    </row>
    <row r="17" spans="1:80">
      <c r="A17" s="246" t="s">
        <v>97</v>
      </c>
      <c r="B17" s="247" t="s">
        <v>699</v>
      </c>
      <c r="C17" s="248" t="s">
        <v>700</v>
      </c>
      <c r="D17" s="249"/>
      <c r="E17" s="250"/>
      <c r="F17" s="250"/>
      <c r="G17" s="251"/>
      <c r="H17" s="252"/>
      <c r="I17" s="253"/>
      <c r="J17" s="254"/>
      <c r="K17" s="255"/>
      <c r="O17" s="256">
        <v>1</v>
      </c>
    </row>
    <row r="18" spans="1:80">
      <c r="A18" s="257">
        <v>7</v>
      </c>
      <c r="B18" s="258" t="s">
        <v>702</v>
      </c>
      <c r="C18" s="259" t="s">
        <v>703</v>
      </c>
      <c r="D18" s="260" t="s">
        <v>173</v>
      </c>
      <c r="E18" s="261">
        <v>1</v>
      </c>
      <c r="F18" s="261">
        <v>0</v>
      </c>
      <c r="G18" s="262">
        <f t="shared" ref="G18:G28" si="0">E18*F18</f>
        <v>0</v>
      </c>
      <c r="H18" s="263">
        <v>3.8000000000000002E-4</v>
      </c>
      <c r="I18" s="264">
        <f t="shared" ref="I18:I28" si="1">E18*H18</f>
        <v>3.8000000000000002E-4</v>
      </c>
      <c r="J18" s="263">
        <v>0</v>
      </c>
      <c r="K18" s="264">
        <f t="shared" ref="K18:K28" si="2">E18*J18</f>
        <v>0</v>
      </c>
      <c r="O18" s="256">
        <v>2</v>
      </c>
      <c r="AA18" s="229">
        <v>1</v>
      </c>
      <c r="AB18" s="229">
        <v>7</v>
      </c>
      <c r="AC18" s="229">
        <v>7</v>
      </c>
      <c r="AZ18" s="229">
        <v>2</v>
      </c>
      <c r="BA18" s="229">
        <f t="shared" ref="BA18:BA28" si="3">IF(AZ18=1,G18,0)</f>
        <v>0</v>
      </c>
      <c r="BB18" s="229">
        <f t="shared" ref="BB18:BB28" si="4">IF(AZ18=2,G18,0)</f>
        <v>0</v>
      </c>
      <c r="BC18" s="229">
        <f t="shared" ref="BC18:BC28" si="5">IF(AZ18=3,G18,0)</f>
        <v>0</v>
      </c>
      <c r="BD18" s="229">
        <f t="shared" ref="BD18:BD28" si="6">IF(AZ18=4,G18,0)</f>
        <v>0</v>
      </c>
      <c r="BE18" s="229">
        <f t="shared" ref="BE18:BE28" si="7">IF(AZ18=5,G18,0)</f>
        <v>0</v>
      </c>
      <c r="CA18" s="256">
        <v>1</v>
      </c>
      <c r="CB18" s="256">
        <v>7</v>
      </c>
    </row>
    <row r="19" spans="1:80">
      <c r="A19" s="257">
        <v>8</v>
      </c>
      <c r="B19" s="258" t="s">
        <v>704</v>
      </c>
      <c r="C19" s="259" t="s">
        <v>705</v>
      </c>
      <c r="D19" s="260" t="s">
        <v>173</v>
      </c>
      <c r="E19" s="261">
        <v>17</v>
      </c>
      <c r="F19" s="261">
        <v>0</v>
      </c>
      <c r="G19" s="262">
        <f t="shared" si="0"/>
        <v>0</v>
      </c>
      <c r="H19" s="263">
        <v>4.6999999999999999E-4</v>
      </c>
      <c r="I19" s="264">
        <f t="shared" si="1"/>
        <v>7.9900000000000006E-3</v>
      </c>
      <c r="J19" s="263">
        <v>0</v>
      </c>
      <c r="K19" s="264">
        <f t="shared" si="2"/>
        <v>0</v>
      </c>
      <c r="O19" s="256">
        <v>2</v>
      </c>
      <c r="AA19" s="229">
        <v>1</v>
      </c>
      <c r="AB19" s="229">
        <v>7</v>
      </c>
      <c r="AC19" s="229">
        <v>7</v>
      </c>
      <c r="AZ19" s="229">
        <v>2</v>
      </c>
      <c r="BA19" s="229">
        <f t="shared" si="3"/>
        <v>0</v>
      </c>
      <c r="BB19" s="229">
        <f t="shared" si="4"/>
        <v>0</v>
      </c>
      <c r="BC19" s="229">
        <f t="shared" si="5"/>
        <v>0</v>
      </c>
      <c r="BD19" s="229">
        <f t="shared" si="6"/>
        <v>0</v>
      </c>
      <c r="BE19" s="229">
        <f t="shared" si="7"/>
        <v>0</v>
      </c>
      <c r="CA19" s="256">
        <v>1</v>
      </c>
      <c r="CB19" s="256">
        <v>7</v>
      </c>
    </row>
    <row r="20" spans="1:80">
      <c r="A20" s="257">
        <v>9</v>
      </c>
      <c r="B20" s="258" t="s">
        <v>706</v>
      </c>
      <c r="C20" s="259" t="s">
        <v>707</v>
      </c>
      <c r="D20" s="260" t="s">
        <v>173</v>
      </c>
      <c r="E20" s="261">
        <v>0.5</v>
      </c>
      <c r="F20" s="261">
        <v>0</v>
      </c>
      <c r="G20" s="262">
        <f t="shared" si="0"/>
        <v>0</v>
      </c>
      <c r="H20" s="263">
        <v>1.31E-3</v>
      </c>
      <c r="I20" s="264">
        <f t="shared" si="1"/>
        <v>6.5499999999999998E-4</v>
      </c>
      <c r="J20" s="263">
        <v>0</v>
      </c>
      <c r="K20" s="264">
        <f t="shared" si="2"/>
        <v>0</v>
      </c>
      <c r="O20" s="256">
        <v>2</v>
      </c>
      <c r="AA20" s="229">
        <v>1</v>
      </c>
      <c r="AB20" s="229">
        <v>7</v>
      </c>
      <c r="AC20" s="229">
        <v>7</v>
      </c>
      <c r="AZ20" s="229">
        <v>2</v>
      </c>
      <c r="BA20" s="229">
        <f t="shared" si="3"/>
        <v>0</v>
      </c>
      <c r="BB20" s="229">
        <f t="shared" si="4"/>
        <v>0</v>
      </c>
      <c r="BC20" s="229">
        <f t="shared" si="5"/>
        <v>0</v>
      </c>
      <c r="BD20" s="229">
        <f t="shared" si="6"/>
        <v>0</v>
      </c>
      <c r="BE20" s="229">
        <f t="shared" si="7"/>
        <v>0</v>
      </c>
      <c r="CA20" s="256">
        <v>1</v>
      </c>
      <c r="CB20" s="256">
        <v>7</v>
      </c>
    </row>
    <row r="21" spans="1:80">
      <c r="A21" s="257">
        <v>10</v>
      </c>
      <c r="B21" s="258" t="s">
        <v>708</v>
      </c>
      <c r="C21" s="259" t="s">
        <v>709</v>
      </c>
      <c r="D21" s="260" t="s">
        <v>173</v>
      </c>
      <c r="E21" s="261">
        <v>7</v>
      </c>
      <c r="F21" s="261">
        <v>0</v>
      </c>
      <c r="G21" s="262">
        <f t="shared" si="0"/>
        <v>0</v>
      </c>
      <c r="H21" s="263">
        <v>1.4400000000000001E-3</v>
      </c>
      <c r="I21" s="264">
        <f t="shared" si="1"/>
        <v>1.008E-2</v>
      </c>
      <c r="J21" s="263">
        <v>0</v>
      </c>
      <c r="K21" s="264">
        <f t="shared" si="2"/>
        <v>0</v>
      </c>
      <c r="O21" s="256">
        <v>2</v>
      </c>
      <c r="AA21" s="229">
        <v>1</v>
      </c>
      <c r="AB21" s="229">
        <v>7</v>
      </c>
      <c r="AC21" s="229">
        <v>7</v>
      </c>
      <c r="AZ21" s="229">
        <v>2</v>
      </c>
      <c r="BA21" s="229">
        <f t="shared" si="3"/>
        <v>0</v>
      </c>
      <c r="BB21" s="229">
        <f t="shared" si="4"/>
        <v>0</v>
      </c>
      <c r="BC21" s="229">
        <f t="shared" si="5"/>
        <v>0</v>
      </c>
      <c r="BD21" s="229">
        <f t="shared" si="6"/>
        <v>0</v>
      </c>
      <c r="BE21" s="229">
        <f t="shared" si="7"/>
        <v>0</v>
      </c>
      <c r="CA21" s="256">
        <v>1</v>
      </c>
      <c r="CB21" s="256">
        <v>7</v>
      </c>
    </row>
    <row r="22" spans="1:80">
      <c r="A22" s="257">
        <v>11</v>
      </c>
      <c r="B22" s="258" t="s">
        <v>710</v>
      </c>
      <c r="C22" s="259" t="s">
        <v>711</v>
      </c>
      <c r="D22" s="260" t="s">
        <v>173</v>
      </c>
      <c r="E22" s="261">
        <v>3</v>
      </c>
      <c r="F22" s="261">
        <v>0</v>
      </c>
      <c r="G22" s="262">
        <f t="shared" si="0"/>
        <v>0</v>
      </c>
      <c r="H22" s="263">
        <v>1.8799999999999999E-3</v>
      </c>
      <c r="I22" s="264">
        <f t="shared" si="1"/>
        <v>5.64E-3</v>
      </c>
      <c r="J22" s="263">
        <v>0</v>
      </c>
      <c r="K22" s="264">
        <f t="shared" si="2"/>
        <v>0</v>
      </c>
      <c r="O22" s="256">
        <v>2</v>
      </c>
      <c r="AA22" s="229">
        <v>1</v>
      </c>
      <c r="AB22" s="229">
        <v>7</v>
      </c>
      <c r="AC22" s="229">
        <v>7</v>
      </c>
      <c r="AZ22" s="229">
        <v>2</v>
      </c>
      <c r="BA22" s="229">
        <f t="shared" si="3"/>
        <v>0</v>
      </c>
      <c r="BB22" s="229">
        <f t="shared" si="4"/>
        <v>0</v>
      </c>
      <c r="BC22" s="229">
        <f t="shared" si="5"/>
        <v>0</v>
      </c>
      <c r="BD22" s="229">
        <f t="shared" si="6"/>
        <v>0</v>
      </c>
      <c r="BE22" s="229">
        <f t="shared" si="7"/>
        <v>0</v>
      </c>
      <c r="CA22" s="256">
        <v>1</v>
      </c>
      <c r="CB22" s="256">
        <v>7</v>
      </c>
    </row>
    <row r="23" spans="1:80">
      <c r="A23" s="257">
        <v>12</v>
      </c>
      <c r="B23" s="258" t="s">
        <v>712</v>
      </c>
      <c r="C23" s="259" t="s">
        <v>713</v>
      </c>
      <c r="D23" s="260" t="s">
        <v>224</v>
      </c>
      <c r="E23" s="261">
        <v>1</v>
      </c>
      <c r="F23" s="261">
        <v>0</v>
      </c>
      <c r="G23" s="262">
        <f t="shared" si="0"/>
        <v>0</v>
      </c>
      <c r="H23" s="263">
        <v>0</v>
      </c>
      <c r="I23" s="264">
        <f t="shared" si="1"/>
        <v>0</v>
      </c>
      <c r="J23" s="263">
        <v>0</v>
      </c>
      <c r="K23" s="264">
        <f t="shared" si="2"/>
        <v>0</v>
      </c>
      <c r="O23" s="256">
        <v>2</v>
      </c>
      <c r="AA23" s="229">
        <v>1</v>
      </c>
      <c r="AB23" s="229">
        <v>7</v>
      </c>
      <c r="AC23" s="229">
        <v>7</v>
      </c>
      <c r="AZ23" s="229">
        <v>2</v>
      </c>
      <c r="BA23" s="229">
        <f t="shared" si="3"/>
        <v>0</v>
      </c>
      <c r="BB23" s="229">
        <f t="shared" si="4"/>
        <v>0</v>
      </c>
      <c r="BC23" s="229">
        <f t="shared" si="5"/>
        <v>0</v>
      </c>
      <c r="BD23" s="229">
        <f t="shared" si="6"/>
        <v>0</v>
      </c>
      <c r="BE23" s="229">
        <f t="shared" si="7"/>
        <v>0</v>
      </c>
      <c r="CA23" s="256">
        <v>1</v>
      </c>
      <c r="CB23" s="256">
        <v>7</v>
      </c>
    </row>
    <row r="24" spans="1:80">
      <c r="A24" s="257">
        <v>13</v>
      </c>
      <c r="B24" s="258" t="s">
        <v>714</v>
      </c>
      <c r="C24" s="259" t="s">
        <v>715</v>
      </c>
      <c r="D24" s="260" t="s">
        <v>224</v>
      </c>
      <c r="E24" s="261">
        <v>3</v>
      </c>
      <c r="F24" s="261">
        <v>0</v>
      </c>
      <c r="G24" s="262">
        <f t="shared" si="0"/>
        <v>0</v>
      </c>
      <c r="H24" s="263">
        <v>0</v>
      </c>
      <c r="I24" s="264">
        <f t="shared" si="1"/>
        <v>0</v>
      </c>
      <c r="J24" s="263">
        <v>0</v>
      </c>
      <c r="K24" s="264">
        <f t="shared" si="2"/>
        <v>0</v>
      </c>
      <c r="O24" s="256">
        <v>2</v>
      </c>
      <c r="AA24" s="229">
        <v>1</v>
      </c>
      <c r="AB24" s="229">
        <v>7</v>
      </c>
      <c r="AC24" s="229">
        <v>7</v>
      </c>
      <c r="AZ24" s="229">
        <v>2</v>
      </c>
      <c r="BA24" s="229">
        <f t="shared" si="3"/>
        <v>0</v>
      </c>
      <c r="BB24" s="229">
        <f t="shared" si="4"/>
        <v>0</v>
      </c>
      <c r="BC24" s="229">
        <f t="shared" si="5"/>
        <v>0</v>
      </c>
      <c r="BD24" s="229">
        <f t="shared" si="6"/>
        <v>0</v>
      </c>
      <c r="BE24" s="229">
        <f t="shared" si="7"/>
        <v>0</v>
      </c>
      <c r="CA24" s="256">
        <v>1</v>
      </c>
      <c r="CB24" s="256">
        <v>7</v>
      </c>
    </row>
    <row r="25" spans="1:80">
      <c r="A25" s="257">
        <v>14</v>
      </c>
      <c r="B25" s="258" t="s">
        <v>716</v>
      </c>
      <c r="C25" s="259" t="s">
        <v>717</v>
      </c>
      <c r="D25" s="260" t="s">
        <v>224</v>
      </c>
      <c r="E25" s="261">
        <v>2</v>
      </c>
      <c r="F25" s="261">
        <v>0</v>
      </c>
      <c r="G25" s="262">
        <f t="shared" si="0"/>
        <v>0</v>
      </c>
      <c r="H25" s="263">
        <v>0</v>
      </c>
      <c r="I25" s="264">
        <f t="shared" si="1"/>
        <v>0</v>
      </c>
      <c r="J25" s="263">
        <v>0</v>
      </c>
      <c r="K25" s="264">
        <f t="shared" si="2"/>
        <v>0</v>
      </c>
      <c r="O25" s="256">
        <v>2</v>
      </c>
      <c r="AA25" s="229">
        <v>1</v>
      </c>
      <c r="AB25" s="229">
        <v>7</v>
      </c>
      <c r="AC25" s="229">
        <v>7</v>
      </c>
      <c r="AZ25" s="229">
        <v>2</v>
      </c>
      <c r="BA25" s="229">
        <f t="shared" si="3"/>
        <v>0</v>
      </c>
      <c r="BB25" s="229">
        <f t="shared" si="4"/>
        <v>0</v>
      </c>
      <c r="BC25" s="229">
        <f t="shared" si="5"/>
        <v>0</v>
      </c>
      <c r="BD25" s="229">
        <f t="shared" si="6"/>
        <v>0</v>
      </c>
      <c r="BE25" s="229">
        <f t="shared" si="7"/>
        <v>0</v>
      </c>
      <c r="CA25" s="256">
        <v>1</v>
      </c>
      <c r="CB25" s="256">
        <v>7</v>
      </c>
    </row>
    <row r="26" spans="1:80">
      <c r="A26" s="257">
        <v>15</v>
      </c>
      <c r="B26" s="258" t="s">
        <v>718</v>
      </c>
      <c r="C26" s="259" t="s">
        <v>719</v>
      </c>
      <c r="D26" s="260" t="s">
        <v>173</v>
      </c>
      <c r="E26" s="261">
        <v>28.5</v>
      </c>
      <c r="F26" s="261">
        <v>0</v>
      </c>
      <c r="G26" s="262">
        <f t="shared" si="0"/>
        <v>0</v>
      </c>
      <c r="H26" s="263">
        <v>0</v>
      </c>
      <c r="I26" s="264">
        <f t="shared" si="1"/>
        <v>0</v>
      </c>
      <c r="J26" s="263">
        <v>0</v>
      </c>
      <c r="K26" s="264">
        <f t="shared" si="2"/>
        <v>0</v>
      </c>
      <c r="O26" s="256">
        <v>2</v>
      </c>
      <c r="AA26" s="229">
        <v>1</v>
      </c>
      <c r="AB26" s="229">
        <v>7</v>
      </c>
      <c r="AC26" s="229">
        <v>7</v>
      </c>
      <c r="AZ26" s="229">
        <v>2</v>
      </c>
      <c r="BA26" s="229">
        <f t="shared" si="3"/>
        <v>0</v>
      </c>
      <c r="BB26" s="229">
        <f t="shared" si="4"/>
        <v>0</v>
      </c>
      <c r="BC26" s="229">
        <f t="shared" si="5"/>
        <v>0</v>
      </c>
      <c r="BD26" s="229">
        <f t="shared" si="6"/>
        <v>0</v>
      </c>
      <c r="BE26" s="229">
        <f t="shared" si="7"/>
        <v>0</v>
      </c>
      <c r="CA26" s="256">
        <v>1</v>
      </c>
      <c r="CB26" s="256">
        <v>7</v>
      </c>
    </row>
    <row r="27" spans="1:80">
      <c r="A27" s="257">
        <v>16</v>
      </c>
      <c r="B27" s="258" t="s">
        <v>718</v>
      </c>
      <c r="C27" s="259" t="s">
        <v>719</v>
      </c>
      <c r="D27" s="260" t="s">
        <v>173</v>
      </c>
      <c r="E27" s="261">
        <v>28.5</v>
      </c>
      <c r="F27" s="261">
        <v>0</v>
      </c>
      <c r="G27" s="262">
        <f t="shared" si="0"/>
        <v>0</v>
      </c>
      <c r="H27" s="263">
        <v>0</v>
      </c>
      <c r="I27" s="264">
        <f t="shared" si="1"/>
        <v>0</v>
      </c>
      <c r="J27" s="263">
        <v>0</v>
      </c>
      <c r="K27" s="264">
        <f t="shared" si="2"/>
        <v>0</v>
      </c>
      <c r="O27" s="256">
        <v>2</v>
      </c>
      <c r="AA27" s="229">
        <v>1</v>
      </c>
      <c r="AB27" s="229">
        <v>7</v>
      </c>
      <c r="AC27" s="229">
        <v>7</v>
      </c>
      <c r="AZ27" s="229">
        <v>2</v>
      </c>
      <c r="BA27" s="229">
        <f t="shared" si="3"/>
        <v>0</v>
      </c>
      <c r="BB27" s="229">
        <f t="shared" si="4"/>
        <v>0</v>
      </c>
      <c r="BC27" s="229">
        <f t="shared" si="5"/>
        <v>0</v>
      </c>
      <c r="BD27" s="229">
        <f t="shared" si="6"/>
        <v>0</v>
      </c>
      <c r="BE27" s="229">
        <f t="shared" si="7"/>
        <v>0</v>
      </c>
      <c r="CA27" s="256">
        <v>1</v>
      </c>
      <c r="CB27" s="256">
        <v>7</v>
      </c>
    </row>
    <row r="28" spans="1:80">
      <c r="A28" s="257">
        <v>17</v>
      </c>
      <c r="B28" s="258" t="s">
        <v>720</v>
      </c>
      <c r="C28" s="259" t="s">
        <v>721</v>
      </c>
      <c r="D28" s="260" t="s">
        <v>12</v>
      </c>
      <c r="E28" s="261"/>
      <c r="F28" s="261">
        <v>0</v>
      </c>
      <c r="G28" s="262">
        <f t="shared" si="0"/>
        <v>0</v>
      </c>
      <c r="H28" s="263">
        <v>0</v>
      </c>
      <c r="I28" s="264">
        <f t="shared" si="1"/>
        <v>0</v>
      </c>
      <c r="J28" s="263"/>
      <c r="K28" s="264">
        <f t="shared" si="2"/>
        <v>0</v>
      </c>
      <c r="O28" s="256">
        <v>2</v>
      </c>
      <c r="AA28" s="229">
        <v>7</v>
      </c>
      <c r="AB28" s="229">
        <v>1002</v>
      </c>
      <c r="AC28" s="229">
        <v>5</v>
      </c>
      <c r="AZ28" s="229">
        <v>2</v>
      </c>
      <c r="BA28" s="229">
        <f t="shared" si="3"/>
        <v>0</v>
      </c>
      <c r="BB28" s="229">
        <f t="shared" si="4"/>
        <v>0</v>
      </c>
      <c r="BC28" s="229">
        <f t="shared" si="5"/>
        <v>0</v>
      </c>
      <c r="BD28" s="229">
        <f t="shared" si="6"/>
        <v>0</v>
      </c>
      <c r="BE28" s="229">
        <f t="shared" si="7"/>
        <v>0</v>
      </c>
      <c r="CA28" s="256">
        <v>7</v>
      </c>
      <c r="CB28" s="256">
        <v>1002</v>
      </c>
    </row>
    <row r="29" spans="1:80">
      <c r="A29" s="274"/>
      <c r="B29" s="275" t="s">
        <v>101</v>
      </c>
      <c r="C29" s="276" t="s">
        <v>701</v>
      </c>
      <c r="D29" s="277"/>
      <c r="E29" s="278"/>
      <c r="F29" s="279"/>
      <c r="G29" s="280">
        <f>SUM(G17:G28)</f>
        <v>0</v>
      </c>
      <c r="H29" s="281"/>
      <c r="I29" s="282">
        <f>SUM(I17:I28)</f>
        <v>2.4745E-2</v>
      </c>
      <c r="J29" s="281"/>
      <c r="K29" s="282">
        <f>SUM(K17:K28)</f>
        <v>0</v>
      </c>
      <c r="O29" s="256">
        <v>4</v>
      </c>
      <c r="BA29" s="283">
        <f>SUM(BA17:BA28)</f>
        <v>0</v>
      </c>
      <c r="BB29" s="283">
        <f>SUM(BB17:BB28)</f>
        <v>0</v>
      </c>
      <c r="BC29" s="283">
        <f>SUM(BC17:BC28)</f>
        <v>0</v>
      </c>
      <c r="BD29" s="283">
        <f>SUM(BD17:BD28)</f>
        <v>0</v>
      </c>
      <c r="BE29" s="283">
        <f>SUM(BE17:BE28)</f>
        <v>0</v>
      </c>
    </row>
    <row r="30" spans="1:80">
      <c r="A30" s="246" t="s">
        <v>97</v>
      </c>
      <c r="B30" s="247" t="s">
        <v>722</v>
      </c>
      <c r="C30" s="248" t="s">
        <v>723</v>
      </c>
      <c r="D30" s="249"/>
      <c r="E30" s="250"/>
      <c r="F30" s="250"/>
      <c r="G30" s="251"/>
      <c r="H30" s="252"/>
      <c r="I30" s="253"/>
      <c r="J30" s="254"/>
      <c r="K30" s="255"/>
      <c r="O30" s="256">
        <v>1</v>
      </c>
    </row>
    <row r="31" spans="1:80">
      <c r="A31" s="257">
        <v>18</v>
      </c>
      <c r="B31" s="258" t="s">
        <v>725</v>
      </c>
      <c r="C31" s="259" t="s">
        <v>726</v>
      </c>
      <c r="D31" s="260" t="s">
        <v>173</v>
      </c>
      <c r="E31" s="261">
        <v>25</v>
      </c>
      <c r="F31" s="261">
        <v>0</v>
      </c>
      <c r="G31" s="262">
        <f t="shared" ref="G31:G39" si="8">E31*F31</f>
        <v>0</v>
      </c>
      <c r="H31" s="263">
        <v>4.0299999999999997E-3</v>
      </c>
      <c r="I31" s="264">
        <f t="shared" ref="I31:I39" si="9">E31*H31</f>
        <v>0.10074999999999999</v>
      </c>
      <c r="J31" s="263">
        <v>0</v>
      </c>
      <c r="K31" s="264">
        <f t="shared" ref="K31:K39" si="10">E31*J31</f>
        <v>0</v>
      </c>
      <c r="O31" s="256">
        <v>2</v>
      </c>
      <c r="AA31" s="229">
        <v>1</v>
      </c>
      <c r="AB31" s="229">
        <v>7</v>
      </c>
      <c r="AC31" s="229">
        <v>7</v>
      </c>
      <c r="AZ31" s="229">
        <v>2</v>
      </c>
      <c r="BA31" s="229">
        <f t="shared" ref="BA31:BA39" si="11">IF(AZ31=1,G31,0)</f>
        <v>0</v>
      </c>
      <c r="BB31" s="229">
        <f t="shared" ref="BB31:BB39" si="12">IF(AZ31=2,G31,0)</f>
        <v>0</v>
      </c>
      <c r="BC31" s="229">
        <f t="shared" ref="BC31:BC39" si="13">IF(AZ31=3,G31,0)</f>
        <v>0</v>
      </c>
      <c r="BD31" s="229">
        <f t="shared" ref="BD31:BD39" si="14">IF(AZ31=4,G31,0)</f>
        <v>0</v>
      </c>
      <c r="BE31" s="229">
        <f t="shared" ref="BE31:BE39" si="15">IF(AZ31=5,G31,0)</f>
        <v>0</v>
      </c>
      <c r="CA31" s="256">
        <v>1</v>
      </c>
      <c r="CB31" s="256">
        <v>7</v>
      </c>
    </row>
    <row r="32" spans="1:80">
      <c r="A32" s="257">
        <v>19</v>
      </c>
      <c r="B32" s="258" t="s">
        <v>727</v>
      </c>
      <c r="C32" s="259" t="s">
        <v>728</v>
      </c>
      <c r="D32" s="260" t="s">
        <v>173</v>
      </c>
      <c r="E32" s="261">
        <v>21</v>
      </c>
      <c r="F32" s="261">
        <v>0</v>
      </c>
      <c r="G32" s="262">
        <f t="shared" si="8"/>
        <v>0</v>
      </c>
      <c r="H32" s="263">
        <v>5.2399999999999999E-3</v>
      </c>
      <c r="I32" s="264">
        <f t="shared" si="9"/>
        <v>0.11004</v>
      </c>
      <c r="J32" s="263">
        <v>0</v>
      </c>
      <c r="K32" s="264">
        <f t="shared" si="10"/>
        <v>0</v>
      </c>
      <c r="O32" s="256">
        <v>2</v>
      </c>
      <c r="AA32" s="229">
        <v>1</v>
      </c>
      <c r="AB32" s="229">
        <v>7</v>
      </c>
      <c r="AC32" s="229">
        <v>7</v>
      </c>
      <c r="AZ32" s="229">
        <v>2</v>
      </c>
      <c r="BA32" s="229">
        <f t="shared" si="11"/>
        <v>0</v>
      </c>
      <c r="BB32" s="229">
        <f t="shared" si="12"/>
        <v>0</v>
      </c>
      <c r="BC32" s="229">
        <f t="shared" si="13"/>
        <v>0</v>
      </c>
      <c r="BD32" s="229">
        <f t="shared" si="14"/>
        <v>0</v>
      </c>
      <c r="BE32" s="229">
        <f t="shared" si="15"/>
        <v>0</v>
      </c>
      <c r="CA32" s="256">
        <v>1</v>
      </c>
      <c r="CB32" s="256">
        <v>7</v>
      </c>
    </row>
    <row r="33" spans="1:80">
      <c r="A33" s="257">
        <v>20</v>
      </c>
      <c r="B33" s="258" t="s">
        <v>729</v>
      </c>
      <c r="C33" s="259" t="s">
        <v>730</v>
      </c>
      <c r="D33" s="260" t="s">
        <v>173</v>
      </c>
      <c r="E33" s="261">
        <v>25</v>
      </c>
      <c r="F33" s="261">
        <v>0</v>
      </c>
      <c r="G33" s="262">
        <f t="shared" si="8"/>
        <v>0</v>
      </c>
      <c r="H33" s="263">
        <v>1.0000000000000001E-5</v>
      </c>
      <c r="I33" s="264">
        <f t="shared" si="9"/>
        <v>2.5000000000000001E-4</v>
      </c>
      <c r="J33" s="263">
        <v>0</v>
      </c>
      <c r="K33" s="264">
        <f t="shared" si="10"/>
        <v>0</v>
      </c>
      <c r="O33" s="256">
        <v>2</v>
      </c>
      <c r="AA33" s="229">
        <v>1</v>
      </c>
      <c r="AB33" s="229">
        <v>7</v>
      </c>
      <c r="AC33" s="229">
        <v>7</v>
      </c>
      <c r="AZ33" s="229">
        <v>2</v>
      </c>
      <c r="BA33" s="229">
        <f t="shared" si="11"/>
        <v>0</v>
      </c>
      <c r="BB33" s="229">
        <f t="shared" si="12"/>
        <v>0</v>
      </c>
      <c r="BC33" s="229">
        <f t="shared" si="13"/>
        <v>0</v>
      </c>
      <c r="BD33" s="229">
        <f t="shared" si="14"/>
        <v>0</v>
      </c>
      <c r="BE33" s="229">
        <f t="shared" si="15"/>
        <v>0</v>
      </c>
      <c r="CA33" s="256">
        <v>1</v>
      </c>
      <c r="CB33" s="256">
        <v>7</v>
      </c>
    </row>
    <row r="34" spans="1:80">
      <c r="A34" s="257">
        <v>21</v>
      </c>
      <c r="B34" s="258" t="s">
        <v>731</v>
      </c>
      <c r="C34" s="259" t="s">
        <v>732</v>
      </c>
      <c r="D34" s="260" t="s">
        <v>173</v>
      </c>
      <c r="E34" s="261">
        <v>20.5</v>
      </c>
      <c r="F34" s="261">
        <v>0</v>
      </c>
      <c r="G34" s="262">
        <f t="shared" si="8"/>
        <v>0</v>
      </c>
      <c r="H34" s="263">
        <v>6.0000000000000002E-5</v>
      </c>
      <c r="I34" s="264">
        <f t="shared" si="9"/>
        <v>1.23E-3</v>
      </c>
      <c r="J34" s="263">
        <v>0</v>
      </c>
      <c r="K34" s="264">
        <f t="shared" si="10"/>
        <v>0</v>
      </c>
      <c r="O34" s="256">
        <v>2</v>
      </c>
      <c r="AA34" s="229">
        <v>1</v>
      </c>
      <c r="AB34" s="229">
        <v>7</v>
      </c>
      <c r="AC34" s="229">
        <v>7</v>
      </c>
      <c r="AZ34" s="229">
        <v>2</v>
      </c>
      <c r="BA34" s="229">
        <f t="shared" si="11"/>
        <v>0</v>
      </c>
      <c r="BB34" s="229">
        <f t="shared" si="12"/>
        <v>0</v>
      </c>
      <c r="BC34" s="229">
        <f t="shared" si="13"/>
        <v>0</v>
      </c>
      <c r="BD34" s="229">
        <f t="shared" si="14"/>
        <v>0</v>
      </c>
      <c r="BE34" s="229">
        <f t="shared" si="15"/>
        <v>0</v>
      </c>
      <c r="CA34" s="256">
        <v>1</v>
      </c>
      <c r="CB34" s="256">
        <v>7</v>
      </c>
    </row>
    <row r="35" spans="1:80">
      <c r="A35" s="257">
        <v>22</v>
      </c>
      <c r="B35" s="258" t="s">
        <v>733</v>
      </c>
      <c r="C35" s="259" t="s">
        <v>734</v>
      </c>
      <c r="D35" s="260" t="s">
        <v>224</v>
      </c>
      <c r="E35" s="261">
        <v>9</v>
      </c>
      <c r="F35" s="261">
        <v>0</v>
      </c>
      <c r="G35" s="262">
        <f t="shared" si="8"/>
        <v>0</v>
      </c>
      <c r="H35" s="263">
        <v>0</v>
      </c>
      <c r="I35" s="264">
        <f t="shared" si="9"/>
        <v>0</v>
      </c>
      <c r="J35" s="263">
        <v>0</v>
      </c>
      <c r="K35" s="264">
        <f t="shared" si="10"/>
        <v>0</v>
      </c>
      <c r="O35" s="256">
        <v>2</v>
      </c>
      <c r="AA35" s="229">
        <v>1</v>
      </c>
      <c r="AB35" s="229">
        <v>7</v>
      </c>
      <c r="AC35" s="229">
        <v>7</v>
      </c>
      <c r="AZ35" s="229">
        <v>2</v>
      </c>
      <c r="BA35" s="229">
        <f t="shared" si="11"/>
        <v>0</v>
      </c>
      <c r="BB35" s="229">
        <f t="shared" si="12"/>
        <v>0</v>
      </c>
      <c r="BC35" s="229">
        <f t="shared" si="13"/>
        <v>0</v>
      </c>
      <c r="BD35" s="229">
        <f t="shared" si="14"/>
        <v>0</v>
      </c>
      <c r="BE35" s="229">
        <f t="shared" si="15"/>
        <v>0</v>
      </c>
      <c r="CA35" s="256">
        <v>1</v>
      </c>
      <c r="CB35" s="256">
        <v>7</v>
      </c>
    </row>
    <row r="36" spans="1:80">
      <c r="A36" s="257">
        <v>23</v>
      </c>
      <c r="B36" s="258" t="s">
        <v>735</v>
      </c>
      <c r="C36" s="259" t="s">
        <v>736</v>
      </c>
      <c r="D36" s="260" t="s">
        <v>224</v>
      </c>
      <c r="E36" s="261">
        <v>9</v>
      </c>
      <c r="F36" s="261">
        <v>0</v>
      </c>
      <c r="G36" s="262">
        <f t="shared" si="8"/>
        <v>0</v>
      </c>
      <c r="H36" s="263">
        <v>6.3000000000000003E-4</v>
      </c>
      <c r="I36" s="264">
        <f t="shared" si="9"/>
        <v>5.6700000000000006E-3</v>
      </c>
      <c r="J36" s="263">
        <v>0</v>
      </c>
      <c r="K36" s="264">
        <f t="shared" si="10"/>
        <v>0</v>
      </c>
      <c r="O36" s="256">
        <v>2</v>
      </c>
      <c r="AA36" s="229">
        <v>1</v>
      </c>
      <c r="AB36" s="229">
        <v>7</v>
      </c>
      <c r="AC36" s="229">
        <v>7</v>
      </c>
      <c r="AZ36" s="229">
        <v>2</v>
      </c>
      <c r="BA36" s="229">
        <f t="shared" si="11"/>
        <v>0</v>
      </c>
      <c r="BB36" s="229">
        <f t="shared" si="12"/>
        <v>0</v>
      </c>
      <c r="BC36" s="229">
        <f t="shared" si="13"/>
        <v>0</v>
      </c>
      <c r="BD36" s="229">
        <f t="shared" si="14"/>
        <v>0</v>
      </c>
      <c r="BE36" s="229">
        <f t="shared" si="15"/>
        <v>0</v>
      </c>
      <c r="CA36" s="256">
        <v>1</v>
      </c>
      <c r="CB36" s="256">
        <v>7</v>
      </c>
    </row>
    <row r="37" spans="1:80">
      <c r="A37" s="257">
        <v>24</v>
      </c>
      <c r="B37" s="258" t="s">
        <v>737</v>
      </c>
      <c r="C37" s="259" t="s">
        <v>738</v>
      </c>
      <c r="D37" s="260" t="s">
        <v>173</v>
      </c>
      <c r="E37" s="261">
        <v>46</v>
      </c>
      <c r="F37" s="261">
        <v>0</v>
      </c>
      <c r="G37" s="262">
        <f t="shared" si="8"/>
        <v>0</v>
      </c>
      <c r="H37" s="263">
        <v>1.8000000000000001E-4</v>
      </c>
      <c r="I37" s="264">
        <f t="shared" si="9"/>
        <v>8.2800000000000009E-3</v>
      </c>
      <c r="J37" s="263">
        <v>0</v>
      </c>
      <c r="K37" s="264">
        <f t="shared" si="10"/>
        <v>0</v>
      </c>
      <c r="O37" s="256">
        <v>2</v>
      </c>
      <c r="AA37" s="229">
        <v>1</v>
      </c>
      <c r="AB37" s="229">
        <v>7</v>
      </c>
      <c r="AC37" s="229">
        <v>7</v>
      </c>
      <c r="AZ37" s="229">
        <v>2</v>
      </c>
      <c r="BA37" s="229">
        <f t="shared" si="11"/>
        <v>0</v>
      </c>
      <c r="BB37" s="229">
        <f t="shared" si="12"/>
        <v>0</v>
      </c>
      <c r="BC37" s="229">
        <f t="shared" si="13"/>
        <v>0</v>
      </c>
      <c r="BD37" s="229">
        <f t="shared" si="14"/>
        <v>0</v>
      </c>
      <c r="BE37" s="229">
        <f t="shared" si="15"/>
        <v>0</v>
      </c>
      <c r="CA37" s="256">
        <v>1</v>
      </c>
      <c r="CB37" s="256">
        <v>7</v>
      </c>
    </row>
    <row r="38" spans="1:80">
      <c r="A38" s="257">
        <v>25</v>
      </c>
      <c r="B38" s="258" t="s">
        <v>739</v>
      </c>
      <c r="C38" s="259" t="s">
        <v>740</v>
      </c>
      <c r="D38" s="260" t="s">
        <v>224</v>
      </c>
      <c r="E38" s="261">
        <v>2</v>
      </c>
      <c r="F38" s="261">
        <v>0</v>
      </c>
      <c r="G38" s="262">
        <f t="shared" si="8"/>
        <v>0</v>
      </c>
      <c r="H38" s="263">
        <v>0</v>
      </c>
      <c r="I38" s="264">
        <f t="shared" si="9"/>
        <v>0</v>
      </c>
      <c r="J38" s="263"/>
      <c r="K38" s="264">
        <f t="shared" si="10"/>
        <v>0</v>
      </c>
      <c r="O38" s="256">
        <v>2</v>
      </c>
      <c r="AA38" s="229">
        <v>12</v>
      </c>
      <c r="AB38" s="229">
        <v>0</v>
      </c>
      <c r="AC38" s="229">
        <v>26</v>
      </c>
      <c r="AZ38" s="229">
        <v>2</v>
      </c>
      <c r="BA38" s="229">
        <f t="shared" si="11"/>
        <v>0</v>
      </c>
      <c r="BB38" s="229">
        <f t="shared" si="12"/>
        <v>0</v>
      </c>
      <c r="BC38" s="229">
        <f t="shared" si="13"/>
        <v>0</v>
      </c>
      <c r="BD38" s="229">
        <f t="shared" si="14"/>
        <v>0</v>
      </c>
      <c r="BE38" s="229">
        <f t="shared" si="15"/>
        <v>0</v>
      </c>
      <c r="CA38" s="256">
        <v>12</v>
      </c>
      <c r="CB38" s="256">
        <v>0</v>
      </c>
    </row>
    <row r="39" spans="1:80">
      <c r="A39" s="257">
        <v>26</v>
      </c>
      <c r="B39" s="258" t="s">
        <v>741</v>
      </c>
      <c r="C39" s="259" t="s">
        <v>742</v>
      </c>
      <c r="D39" s="260" t="s">
        <v>12</v>
      </c>
      <c r="E39" s="261"/>
      <c r="F39" s="261">
        <v>0</v>
      </c>
      <c r="G39" s="262">
        <f t="shared" si="8"/>
        <v>0</v>
      </c>
      <c r="H39" s="263">
        <v>0</v>
      </c>
      <c r="I39" s="264">
        <f t="shared" si="9"/>
        <v>0</v>
      </c>
      <c r="J39" s="263"/>
      <c r="K39" s="264">
        <f t="shared" si="10"/>
        <v>0</v>
      </c>
      <c r="O39" s="256">
        <v>2</v>
      </c>
      <c r="AA39" s="229">
        <v>7</v>
      </c>
      <c r="AB39" s="229">
        <v>1002</v>
      </c>
      <c r="AC39" s="229">
        <v>5</v>
      </c>
      <c r="AZ39" s="229">
        <v>2</v>
      </c>
      <c r="BA39" s="229">
        <f t="shared" si="11"/>
        <v>0</v>
      </c>
      <c r="BB39" s="229">
        <f t="shared" si="12"/>
        <v>0</v>
      </c>
      <c r="BC39" s="229">
        <f t="shared" si="13"/>
        <v>0</v>
      </c>
      <c r="BD39" s="229">
        <f t="shared" si="14"/>
        <v>0</v>
      </c>
      <c r="BE39" s="229">
        <f t="shared" si="15"/>
        <v>0</v>
      </c>
      <c r="CA39" s="256">
        <v>7</v>
      </c>
      <c r="CB39" s="256">
        <v>1002</v>
      </c>
    </row>
    <row r="40" spans="1:80">
      <c r="A40" s="274"/>
      <c r="B40" s="275" t="s">
        <v>101</v>
      </c>
      <c r="C40" s="276" t="s">
        <v>724</v>
      </c>
      <c r="D40" s="277"/>
      <c r="E40" s="278"/>
      <c r="F40" s="279"/>
      <c r="G40" s="280">
        <f>SUM(G30:G39)</f>
        <v>0</v>
      </c>
      <c r="H40" s="281"/>
      <c r="I40" s="282">
        <f>SUM(I30:I39)</f>
        <v>0.22622</v>
      </c>
      <c r="J40" s="281"/>
      <c r="K40" s="282">
        <f>SUM(K30:K39)</f>
        <v>0</v>
      </c>
      <c r="O40" s="256">
        <v>4</v>
      </c>
      <c r="BA40" s="283">
        <f>SUM(BA30:BA39)</f>
        <v>0</v>
      </c>
      <c r="BB40" s="283">
        <f>SUM(BB30:BB39)</f>
        <v>0</v>
      </c>
      <c r="BC40" s="283">
        <f>SUM(BC30:BC39)</f>
        <v>0</v>
      </c>
      <c r="BD40" s="283">
        <f>SUM(BD30:BD39)</f>
        <v>0</v>
      </c>
      <c r="BE40" s="283">
        <f>SUM(BE30:BE39)</f>
        <v>0</v>
      </c>
    </row>
    <row r="41" spans="1:80">
      <c r="A41" s="246" t="s">
        <v>97</v>
      </c>
      <c r="B41" s="247" t="s">
        <v>743</v>
      </c>
      <c r="C41" s="248" t="s">
        <v>744</v>
      </c>
      <c r="D41" s="249"/>
      <c r="E41" s="250"/>
      <c r="F41" s="250"/>
      <c r="G41" s="251"/>
      <c r="H41" s="252"/>
      <c r="I41" s="253"/>
      <c r="J41" s="254"/>
      <c r="K41" s="255"/>
      <c r="O41" s="256">
        <v>1</v>
      </c>
    </row>
    <row r="42" spans="1:80">
      <c r="A42" s="257">
        <v>27</v>
      </c>
      <c r="B42" s="258" t="s">
        <v>746</v>
      </c>
      <c r="C42" s="259" t="s">
        <v>747</v>
      </c>
      <c r="D42" s="260" t="s">
        <v>115</v>
      </c>
      <c r="E42" s="261">
        <v>1</v>
      </c>
      <c r="F42" s="261">
        <v>0</v>
      </c>
      <c r="G42" s="262">
        <f t="shared" ref="G42:G54" si="16">E42*F42</f>
        <v>0</v>
      </c>
      <c r="H42" s="263">
        <v>2.4209999999999999E-2</v>
      </c>
      <c r="I42" s="264">
        <f t="shared" ref="I42:I54" si="17">E42*H42</f>
        <v>2.4209999999999999E-2</v>
      </c>
      <c r="J42" s="263">
        <v>0</v>
      </c>
      <c r="K42" s="264">
        <f t="shared" ref="K42:K54" si="18">E42*J42</f>
        <v>0</v>
      </c>
      <c r="O42" s="256">
        <v>2</v>
      </c>
      <c r="AA42" s="229">
        <v>1</v>
      </c>
      <c r="AB42" s="229">
        <v>7</v>
      </c>
      <c r="AC42" s="229">
        <v>7</v>
      </c>
      <c r="AZ42" s="229">
        <v>2</v>
      </c>
      <c r="BA42" s="229">
        <f t="shared" ref="BA42:BA54" si="19">IF(AZ42=1,G42,0)</f>
        <v>0</v>
      </c>
      <c r="BB42" s="229">
        <f t="shared" ref="BB42:BB54" si="20">IF(AZ42=2,G42,0)</f>
        <v>0</v>
      </c>
      <c r="BC42" s="229">
        <f t="shared" ref="BC42:BC54" si="21">IF(AZ42=3,G42,0)</f>
        <v>0</v>
      </c>
      <c r="BD42" s="229">
        <f t="shared" ref="BD42:BD54" si="22">IF(AZ42=4,G42,0)</f>
        <v>0</v>
      </c>
      <c r="BE42" s="229">
        <f t="shared" ref="BE42:BE54" si="23">IF(AZ42=5,G42,0)</f>
        <v>0</v>
      </c>
      <c r="CA42" s="256">
        <v>1</v>
      </c>
      <c r="CB42" s="256">
        <v>7</v>
      </c>
    </row>
    <row r="43" spans="1:80">
      <c r="A43" s="257">
        <v>28</v>
      </c>
      <c r="B43" s="258" t="s">
        <v>748</v>
      </c>
      <c r="C43" s="259" t="s">
        <v>749</v>
      </c>
      <c r="D43" s="260" t="s">
        <v>115</v>
      </c>
      <c r="E43" s="261">
        <v>1</v>
      </c>
      <c r="F43" s="261">
        <v>0</v>
      </c>
      <c r="G43" s="262">
        <f t="shared" si="16"/>
        <v>0</v>
      </c>
      <c r="H43" s="263">
        <v>2.1199999999999999E-3</v>
      </c>
      <c r="I43" s="264">
        <f t="shared" si="17"/>
        <v>2.1199999999999999E-3</v>
      </c>
      <c r="J43" s="263">
        <v>0</v>
      </c>
      <c r="K43" s="264">
        <f t="shared" si="18"/>
        <v>0</v>
      </c>
      <c r="O43" s="256">
        <v>2</v>
      </c>
      <c r="AA43" s="229">
        <v>1</v>
      </c>
      <c r="AB43" s="229">
        <v>7</v>
      </c>
      <c r="AC43" s="229">
        <v>7</v>
      </c>
      <c r="AZ43" s="229">
        <v>2</v>
      </c>
      <c r="BA43" s="229">
        <f t="shared" si="19"/>
        <v>0</v>
      </c>
      <c r="BB43" s="229">
        <f t="shared" si="20"/>
        <v>0</v>
      </c>
      <c r="BC43" s="229">
        <f t="shared" si="21"/>
        <v>0</v>
      </c>
      <c r="BD43" s="229">
        <f t="shared" si="22"/>
        <v>0</v>
      </c>
      <c r="BE43" s="229">
        <f t="shared" si="23"/>
        <v>0</v>
      </c>
      <c r="CA43" s="256">
        <v>1</v>
      </c>
      <c r="CB43" s="256">
        <v>7</v>
      </c>
    </row>
    <row r="44" spans="1:80">
      <c r="A44" s="257">
        <v>29</v>
      </c>
      <c r="B44" s="258" t="s">
        <v>750</v>
      </c>
      <c r="C44" s="259" t="s">
        <v>751</v>
      </c>
      <c r="D44" s="260" t="s">
        <v>224</v>
      </c>
      <c r="E44" s="261">
        <v>3</v>
      </c>
      <c r="F44" s="261">
        <v>0</v>
      </c>
      <c r="G44" s="262">
        <f t="shared" si="16"/>
        <v>0</v>
      </c>
      <c r="H44" s="263">
        <v>4.0000000000000003E-5</v>
      </c>
      <c r="I44" s="264">
        <f t="shared" si="17"/>
        <v>1.2000000000000002E-4</v>
      </c>
      <c r="J44" s="263">
        <v>0</v>
      </c>
      <c r="K44" s="264">
        <f t="shared" si="18"/>
        <v>0</v>
      </c>
      <c r="O44" s="256">
        <v>2</v>
      </c>
      <c r="AA44" s="229">
        <v>1</v>
      </c>
      <c r="AB44" s="229">
        <v>7</v>
      </c>
      <c r="AC44" s="229">
        <v>7</v>
      </c>
      <c r="AZ44" s="229">
        <v>2</v>
      </c>
      <c r="BA44" s="229">
        <f t="shared" si="19"/>
        <v>0</v>
      </c>
      <c r="BB44" s="229">
        <f t="shared" si="20"/>
        <v>0</v>
      </c>
      <c r="BC44" s="229">
        <f t="shared" si="21"/>
        <v>0</v>
      </c>
      <c r="BD44" s="229">
        <f t="shared" si="22"/>
        <v>0</v>
      </c>
      <c r="BE44" s="229">
        <f t="shared" si="23"/>
        <v>0</v>
      </c>
      <c r="CA44" s="256">
        <v>1</v>
      </c>
      <c r="CB44" s="256">
        <v>7</v>
      </c>
    </row>
    <row r="45" spans="1:80">
      <c r="A45" s="257">
        <v>30</v>
      </c>
      <c r="B45" s="258" t="s">
        <v>752</v>
      </c>
      <c r="C45" s="259" t="s">
        <v>753</v>
      </c>
      <c r="D45" s="260" t="s">
        <v>224</v>
      </c>
      <c r="E45" s="261">
        <v>2</v>
      </c>
      <c r="F45" s="261">
        <v>0</v>
      </c>
      <c r="G45" s="262">
        <f t="shared" si="16"/>
        <v>0</v>
      </c>
      <c r="H45" s="263">
        <v>2.0070000000000001E-2</v>
      </c>
      <c r="I45" s="264">
        <f t="shared" si="17"/>
        <v>4.0140000000000002E-2</v>
      </c>
      <c r="J45" s="263">
        <v>0</v>
      </c>
      <c r="K45" s="264">
        <f t="shared" si="18"/>
        <v>0</v>
      </c>
      <c r="O45" s="256">
        <v>2</v>
      </c>
      <c r="AA45" s="229">
        <v>2</v>
      </c>
      <c r="AB45" s="229">
        <v>7</v>
      </c>
      <c r="AC45" s="229">
        <v>7</v>
      </c>
      <c r="AZ45" s="229">
        <v>2</v>
      </c>
      <c r="BA45" s="229">
        <f t="shared" si="19"/>
        <v>0</v>
      </c>
      <c r="BB45" s="229">
        <f t="shared" si="20"/>
        <v>0</v>
      </c>
      <c r="BC45" s="229">
        <f t="shared" si="21"/>
        <v>0</v>
      </c>
      <c r="BD45" s="229">
        <f t="shared" si="22"/>
        <v>0</v>
      </c>
      <c r="BE45" s="229">
        <f t="shared" si="23"/>
        <v>0</v>
      </c>
      <c r="CA45" s="256">
        <v>2</v>
      </c>
      <c r="CB45" s="256">
        <v>7</v>
      </c>
    </row>
    <row r="46" spans="1:80">
      <c r="A46" s="257">
        <v>31</v>
      </c>
      <c r="B46" s="258" t="s">
        <v>754</v>
      </c>
      <c r="C46" s="259" t="s">
        <v>755</v>
      </c>
      <c r="D46" s="260" t="s">
        <v>224</v>
      </c>
      <c r="E46" s="261">
        <v>1</v>
      </c>
      <c r="F46" s="261">
        <v>0</v>
      </c>
      <c r="G46" s="262">
        <f t="shared" si="16"/>
        <v>0</v>
      </c>
      <c r="H46" s="263">
        <v>8.6099999999999996E-3</v>
      </c>
      <c r="I46" s="264">
        <f t="shared" si="17"/>
        <v>8.6099999999999996E-3</v>
      </c>
      <c r="J46" s="263">
        <v>0</v>
      </c>
      <c r="K46" s="264">
        <f t="shared" si="18"/>
        <v>0</v>
      </c>
      <c r="O46" s="256">
        <v>2</v>
      </c>
      <c r="AA46" s="229">
        <v>2</v>
      </c>
      <c r="AB46" s="229">
        <v>7</v>
      </c>
      <c r="AC46" s="229">
        <v>7</v>
      </c>
      <c r="AZ46" s="229">
        <v>2</v>
      </c>
      <c r="BA46" s="229">
        <f t="shared" si="19"/>
        <v>0</v>
      </c>
      <c r="BB46" s="229">
        <f t="shared" si="20"/>
        <v>0</v>
      </c>
      <c r="BC46" s="229">
        <f t="shared" si="21"/>
        <v>0</v>
      </c>
      <c r="BD46" s="229">
        <f t="shared" si="22"/>
        <v>0</v>
      </c>
      <c r="BE46" s="229">
        <f t="shared" si="23"/>
        <v>0</v>
      </c>
      <c r="CA46" s="256">
        <v>2</v>
      </c>
      <c r="CB46" s="256">
        <v>7</v>
      </c>
    </row>
    <row r="47" spans="1:80">
      <c r="A47" s="257">
        <v>32</v>
      </c>
      <c r="B47" s="258" t="s">
        <v>756</v>
      </c>
      <c r="C47" s="259" t="s">
        <v>757</v>
      </c>
      <c r="D47" s="260" t="s">
        <v>224</v>
      </c>
      <c r="E47" s="261">
        <v>2</v>
      </c>
      <c r="F47" s="261">
        <v>0</v>
      </c>
      <c r="G47" s="262">
        <f t="shared" si="16"/>
        <v>0</v>
      </c>
      <c r="H47" s="263">
        <v>3.2120000000000003E-2</v>
      </c>
      <c r="I47" s="264">
        <f t="shared" si="17"/>
        <v>6.4240000000000005E-2</v>
      </c>
      <c r="J47" s="263">
        <v>0</v>
      </c>
      <c r="K47" s="264">
        <f t="shared" si="18"/>
        <v>0</v>
      </c>
      <c r="O47" s="256">
        <v>2</v>
      </c>
      <c r="AA47" s="229">
        <v>2</v>
      </c>
      <c r="AB47" s="229">
        <v>7</v>
      </c>
      <c r="AC47" s="229">
        <v>7</v>
      </c>
      <c r="AZ47" s="229">
        <v>2</v>
      </c>
      <c r="BA47" s="229">
        <f t="shared" si="19"/>
        <v>0</v>
      </c>
      <c r="BB47" s="229">
        <f t="shared" si="20"/>
        <v>0</v>
      </c>
      <c r="BC47" s="229">
        <f t="shared" si="21"/>
        <v>0</v>
      </c>
      <c r="BD47" s="229">
        <f t="shared" si="22"/>
        <v>0</v>
      </c>
      <c r="BE47" s="229">
        <f t="shared" si="23"/>
        <v>0</v>
      </c>
      <c r="CA47" s="256">
        <v>2</v>
      </c>
      <c r="CB47" s="256">
        <v>7</v>
      </c>
    </row>
    <row r="48" spans="1:80">
      <c r="A48" s="257">
        <v>33</v>
      </c>
      <c r="B48" s="258" t="s">
        <v>758</v>
      </c>
      <c r="C48" s="259" t="s">
        <v>759</v>
      </c>
      <c r="D48" s="260" t="s">
        <v>224</v>
      </c>
      <c r="E48" s="261">
        <v>2</v>
      </c>
      <c r="F48" s="261">
        <v>0</v>
      </c>
      <c r="G48" s="262">
        <f t="shared" si="16"/>
        <v>0</v>
      </c>
      <c r="H48" s="263">
        <v>3.0100000000000001E-3</v>
      </c>
      <c r="I48" s="264">
        <f t="shared" si="17"/>
        <v>6.0200000000000002E-3</v>
      </c>
      <c r="J48" s="263">
        <v>0</v>
      </c>
      <c r="K48" s="264">
        <f t="shared" si="18"/>
        <v>0</v>
      </c>
      <c r="O48" s="256">
        <v>2</v>
      </c>
      <c r="AA48" s="229">
        <v>2</v>
      </c>
      <c r="AB48" s="229">
        <v>7</v>
      </c>
      <c r="AC48" s="229">
        <v>7</v>
      </c>
      <c r="AZ48" s="229">
        <v>2</v>
      </c>
      <c r="BA48" s="229">
        <f t="shared" si="19"/>
        <v>0</v>
      </c>
      <c r="BB48" s="229">
        <f t="shared" si="20"/>
        <v>0</v>
      </c>
      <c r="BC48" s="229">
        <f t="shared" si="21"/>
        <v>0</v>
      </c>
      <c r="BD48" s="229">
        <f t="shared" si="22"/>
        <v>0</v>
      </c>
      <c r="BE48" s="229">
        <f t="shared" si="23"/>
        <v>0</v>
      </c>
      <c r="CA48" s="256">
        <v>2</v>
      </c>
      <c r="CB48" s="256">
        <v>7</v>
      </c>
    </row>
    <row r="49" spans="1:80">
      <c r="A49" s="257">
        <v>34</v>
      </c>
      <c r="B49" s="258" t="s">
        <v>760</v>
      </c>
      <c r="C49" s="259" t="s">
        <v>761</v>
      </c>
      <c r="D49" s="260" t="s">
        <v>224</v>
      </c>
      <c r="E49" s="261">
        <v>1</v>
      </c>
      <c r="F49" s="261">
        <v>0</v>
      </c>
      <c r="G49" s="262">
        <f t="shared" si="16"/>
        <v>0</v>
      </c>
      <c r="H49" s="263">
        <v>4.2199999999999998E-3</v>
      </c>
      <c r="I49" s="264">
        <f t="shared" si="17"/>
        <v>4.2199999999999998E-3</v>
      </c>
      <c r="J49" s="263">
        <v>0</v>
      </c>
      <c r="K49" s="264">
        <f t="shared" si="18"/>
        <v>0</v>
      </c>
      <c r="O49" s="256">
        <v>2</v>
      </c>
      <c r="AA49" s="229">
        <v>2</v>
      </c>
      <c r="AB49" s="229">
        <v>7</v>
      </c>
      <c r="AC49" s="229">
        <v>7</v>
      </c>
      <c r="AZ49" s="229">
        <v>2</v>
      </c>
      <c r="BA49" s="229">
        <f t="shared" si="19"/>
        <v>0</v>
      </c>
      <c r="BB49" s="229">
        <f t="shared" si="20"/>
        <v>0</v>
      </c>
      <c r="BC49" s="229">
        <f t="shared" si="21"/>
        <v>0</v>
      </c>
      <c r="BD49" s="229">
        <f t="shared" si="22"/>
        <v>0</v>
      </c>
      <c r="BE49" s="229">
        <f t="shared" si="23"/>
        <v>0</v>
      </c>
      <c r="CA49" s="256">
        <v>2</v>
      </c>
      <c r="CB49" s="256">
        <v>7</v>
      </c>
    </row>
    <row r="50" spans="1:80">
      <c r="A50" s="257">
        <v>35</v>
      </c>
      <c r="B50" s="258" t="s">
        <v>762</v>
      </c>
      <c r="C50" s="259" t="s">
        <v>763</v>
      </c>
      <c r="D50" s="260" t="s">
        <v>224</v>
      </c>
      <c r="E50" s="261">
        <v>2</v>
      </c>
      <c r="F50" s="261">
        <v>0</v>
      </c>
      <c r="G50" s="262">
        <f t="shared" si="16"/>
        <v>0</v>
      </c>
      <c r="H50" s="263">
        <v>2.81E-3</v>
      </c>
      <c r="I50" s="264">
        <f t="shared" si="17"/>
        <v>5.62E-3</v>
      </c>
      <c r="J50" s="263">
        <v>0</v>
      </c>
      <c r="K50" s="264">
        <f t="shared" si="18"/>
        <v>0</v>
      </c>
      <c r="O50" s="256">
        <v>2</v>
      </c>
      <c r="AA50" s="229">
        <v>2</v>
      </c>
      <c r="AB50" s="229">
        <v>7</v>
      </c>
      <c r="AC50" s="229">
        <v>7</v>
      </c>
      <c r="AZ50" s="229">
        <v>2</v>
      </c>
      <c r="BA50" s="229">
        <f t="shared" si="19"/>
        <v>0</v>
      </c>
      <c r="BB50" s="229">
        <f t="shared" si="20"/>
        <v>0</v>
      </c>
      <c r="BC50" s="229">
        <f t="shared" si="21"/>
        <v>0</v>
      </c>
      <c r="BD50" s="229">
        <f t="shared" si="22"/>
        <v>0</v>
      </c>
      <c r="BE50" s="229">
        <f t="shared" si="23"/>
        <v>0</v>
      </c>
      <c r="CA50" s="256">
        <v>2</v>
      </c>
      <c r="CB50" s="256">
        <v>7</v>
      </c>
    </row>
    <row r="51" spans="1:80">
      <c r="A51" s="257">
        <v>36</v>
      </c>
      <c r="B51" s="258" t="s">
        <v>764</v>
      </c>
      <c r="C51" s="259" t="s">
        <v>765</v>
      </c>
      <c r="D51" s="260" t="s">
        <v>224</v>
      </c>
      <c r="E51" s="261">
        <v>8</v>
      </c>
      <c r="F51" s="261">
        <v>0</v>
      </c>
      <c r="G51" s="262">
        <f t="shared" si="16"/>
        <v>0</v>
      </c>
      <c r="H51" s="263">
        <v>0</v>
      </c>
      <c r="I51" s="264">
        <f t="shared" si="17"/>
        <v>0</v>
      </c>
      <c r="J51" s="263">
        <v>0</v>
      </c>
      <c r="K51" s="264">
        <f t="shared" si="18"/>
        <v>0</v>
      </c>
      <c r="O51" s="256">
        <v>2</v>
      </c>
      <c r="AA51" s="229">
        <v>1</v>
      </c>
      <c r="AB51" s="229">
        <v>7</v>
      </c>
      <c r="AC51" s="229">
        <v>7</v>
      </c>
      <c r="AZ51" s="229">
        <v>2</v>
      </c>
      <c r="BA51" s="229">
        <f t="shared" si="19"/>
        <v>0</v>
      </c>
      <c r="BB51" s="229">
        <f t="shared" si="20"/>
        <v>0</v>
      </c>
      <c r="BC51" s="229">
        <f t="shared" si="21"/>
        <v>0</v>
      </c>
      <c r="BD51" s="229">
        <f t="shared" si="22"/>
        <v>0</v>
      </c>
      <c r="BE51" s="229">
        <f t="shared" si="23"/>
        <v>0</v>
      </c>
      <c r="CA51" s="256">
        <v>1</v>
      </c>
      <c r="CB51" s="256">
        <v>7</v>
      </c>
    </row>
    <row r="52" spans="1:80">
      <c r="A52" s="257">
        <v>37</v>
      </c>
      <c r="B52" s="258" t="s">
        <v>766</v>
      </c>
      <c r="C52" s="259" t="s">
        <v>767</v>
      </c>
      <c r="D52" s="260" t="s">
        <v>224</v>
      </c>
      <c r="E52" s="261">
        <v>1</v>
      </c>
      <c r="F52" s="261">
        <v>0</v>
      </c>
      <c r="G52" s="262">
        <f t="shared" si="16"/>
        <v>0</v>
      </c>
      <c r="H52" s="263">
        <v>0</v>
      </c>
      <c r="I52" s="264">
        <f t="shared" si="17"/>
        <v>0</v>
      </c>
      <c r="J52" s="263">
        <v>0</v>
      </c>
      <c r="K52" s="264">
        <f t="shared" si="18"/>
        <v>0</v>
      </c>
      <c r="O52" s="256">
        <v>2</v>
      </c>
      <c r="AA52" s="229">
        <v>1</v>
      </c>
      <c r="AB52" s="229">
        <v>7</v>
      </c>
      <c r="AC52" s="229">
        <v>7</v>
      </c>
      <c r="AZ52" s="229">
        <v>2</v>
      </c>
      <c r="BA52" s="229">
        <f t="shared" si="19"/>
        <v>0</v>
      </c>
      <c r="BB52" s="229">
        <f t="shared" si="20"/>
        <v>0</v>
      </c>
      <c r="BC52" s="229">
        <f t="shared" si="21"/>
        <v>0</v>
      </c>
      <c r="BD52" s="229">
        <f t="shared" si="22"/>
        <v>0</v>
      </c>
      <c r="BE52" s="229">
        <f t="shared" si="23"/>
        <v>0</v>
      </c>
      <c r="CA52" s="256">
        <v>1</v>
      </c>
      <c r="CB52" s="256">
        <v>7</v>
      </c>
    </row>
    <row r="53" spans="1:80">
      <c r="A53" s="257">
        <v>38</v>
      </c>
      <c r="B53" s="258" t="s">
        <v>768</v>
      </c>
      <c r="C53" s="259" t="s">
        <v>769</v>
      </c>
      <c r="D53" s="260" t="s">
        <v>224</v>
      </c>
      <c r="E53" s="261">
        <v>2</v>
      </c>
      <c r="F53" s="261">
        <v>0</v>
      </c>
      <c r="G53" s="262">
        <f t="shared" si="16"/>
        <v>0</v>
      </c>
      <c r="H53" s="263">
        <v>0</v>
      </c>
      <c r="I53" s="264">
        <f t="shared" si="17"/>
        <v>0</v>
      </c>
      <c r="J53" s="263">
        <v>0</v>
      </c>
      <c r="K53" s="264">
        <f t="shared" si="18"/>
        <v>0</v>
      </c>
      <c r="O53" s="256">
        <v>2</v>
      </c>
      <c r="AA53" s="229">
        <v>1</v>
      </c>
      <c r="AB53" s="229">
        <v>7</v>
      </c>
      <c r="AC53" s="229">
        <v>7</v>
      </c>
      <c r="AZ53" s="229">
        <v>2</v>
      </c>
      <c r="BA53" s="229">
        <f t="shared" si="19"/>
        <v>0</v>
      </c>
      <c r="BB53" s="229">
        <f t="shared" si="20"/>
        <v>0</v>
      </c>
      <c r="BC53" s="229">
        <f t="shared" si="21"/>
        <v>0</v>
      </c>
      <c r="BD53" s="229">
        <f t="shared" si="22"/>
        <v>0</v>
      </c>
      <c r="BE53" s="229">
        <f t="shared" si="23"/>
        <v>0</v>
      </c>
      <c r="CA53" s="256">
        <v>1</v>
      </c>
      <c r="CB53" s="256">
        <v>7</v>
      </c>
    </row>
    <row r="54" spans="1:80">
      <c r="A54" s="257">
        <v>39</v>
      </c>
      <c r="B54" s="258" t="s">
        <v>770</v>
      </c>
      <c r="C54" s="259" t="s">
        <v>771</v>
      </c>
      <c r="D54" s="260" t="s">
        <v>12</v>
      </c>
      <c r="E54" s="261"/>
      <c r="F54" s="261">
        <v>0</v>
      </c>
      <c r="G54" s="262">
        <f t="shared" si="16"/>
        <v>0</v>
      </c>
      <c r="H54" s="263">
        <v>0</v>
      </c>
      <c r="I54" s="264">
        <f t="shared" si="17"/>
        <v>0</v>
      </c>
      <c r="J54" s="263"/>
      <c r="K54" s="264">
        <f t="shared" si="18"/>
        <v>0</v>
      </c>
      <c r="O54" s="256">
        <v>2</v>
      </c>
      <c r="AA54" s="229">
        <v>7</v>
      </c>
      <c r="AB54" s="229">
        <v>1002</v>
      </c>
      <c r="AC54" s="229">
        <v>5</v>
      </c>
      <c r="AZ54" s="229">
        <v>2</v>
      </c>
      <c r="BA54" s="229">
        <f t="shared" si="19"/>
        <v>0</v>
      </c>
      <c r="BB54" s="229">
        <f t="shared" si="20"/>
        <v>0</v>
      </c>
      <c r="BC54" s="229">
        <f t="shared" si="21"/>
        <v>0</v>
      </c>
      <c r="BD54" s="229">
        <f t="shared" si="22"/>
        <v>0</v>
      </c>
      <c r="BE54" s="229">
        <f t="shared" si="23"/>
        <v>0</v>
      </c>
      <c r="CA54" s="256">
        <v>7</v>
      </c>
      <c r="CB54" s="256">
        <v>1002</v>
      </c>
    </row>
    <row r="55" spans="1:80">
      <c r="A55" s="274"/>
      <c r="B55" s="275" t="s">
        <v>101</v>
      </c>
      <c r="C55" s="276" t="s">
        <v>745</v>
      </c>
      <c r="D55" s="277"/>
      <c r="E55" s="278"/>
      <c r="F55" s="279"/>
      <c r="G55" s="280">
        <f>SUM(G41:G54)</f>
        <v>0</v>
      </c>
      <c r="H55" s="281"/>
      <c r="I55" s="282">
        <f>SUM(I41:I54)</f>
        <v>0.15529999999999999</v>
      </c>
      <c r="J55" s="281"/>
      <c r="K55" s="282">
        <f>SUM(K41:K54)</f>
        <v>0</v>
      </c>
      <c r="O55" s="256">
        <v>4</v>
      </c>
      <c r="BA55" s="283">
        <f>SUM(BA41:BA54)</f>
        <v>0</v>
      </c>
      <c r="BB55" s="283">
        <f>SUM(BB41:BB54)</f>
        <v>0</v>
      </c>
      <c r="BC55" s="283">
        <f>SUM(BC41:BC54)</f>
        <v>0</v>
      </c>
      <c r="BD55" s="283">
        <f>SUM(BD41:BD54)</f>
        <v>0</v>
      </c>
      <c r="BE55" s="283">
        <f>SUM(BE41:BE54)</f>
        <v>0</v>
      </c>
    </row>
    <row r="56" spans="1:80">
      <c r="A56" s="246" t="s">
        <v>97</v>
      </c>
      <c r="B56" s="247" t="s">
        <v>664</v>
      </c>
      <c r="C56" s="248" t="s">
        <v>665</v>
      </c>
      <c r="D56" s="249"/>
      <c r="E56" s="250"/>
      <c r="F56" s="250"/>
      <c r="G56" s="251"/>
      <c r="H56" s="252"/>
      <c r="I56" s="253"/>
      <c r="J56" s="254"/>
      <c r="K56" s="255"/>
      <c r="O56" s="256">
        <v>1</v>
      </c>
    </row>
    <row r="57" spans="1:80">
      <c r="A57" s="257">
        <v>40</v>
      </c>
      <c r="B57" s="258" t="s">
        <v>671</v>
      </c>
      <c r="C57" s="259" t="s">
        <v>672</v>
      </c>
      <c r="D57" s="260" t="s">
        <v>198</v>
      </c>
      <c r="E57" s="261">
        <v>9.9000000000000005E-2</v>
      </c>
      <c r="F57" s="261">
        <v>0</v>
      </c>
      <c r="G57" s="262">
        <f t="shared" ref="G57:G63" si="24">E57*F57</f>
        <v>0</v>
      </c>
      <c r="H57" s="263">
        <v>0</v>
      </c>
      <c r="I57" s="264">
        <f t="shared" ref="I57:I63" si="25">E57*H57</f>
        <v>0</v>
      </c>
      <c r="J57" s="263"/>
      <c r="K57" s="264">
        <f t="shared" ref="K57:K63" si="26">E57*J57</f>
        <v>0</v>
      </c>
      <c r="O57" s="256">
        <v>2</v>
      </c>
      <c r="AA57" s="229">
        <v>8</v>
      </c>
      <c r="AB57" s="229">
        <v>0</v>
      </c>
      <c r="AC57" s="229">
        <v>3</v>
      </c>
      <c r="AZ57" s="229">
        <v>1</v>
      </c>
      <c r="BA57" s="229">
        <f t="shared" ref="BA57:BA63" si="27">IF(AZ57=1,G57,0)</f>
        <v>0</v>
      </c>
      <c r="BB57" s="229">
        <f t="shared" ref="BB57:BB63" si="28">IF(AZ57=2,G57,0)</f>
        <v>0</v>
      </c>
      <c r="BC57" s="229">
        <f t="shared" ref="BC57:BC63" si="29">IF(AZ57=3,G57,0)</f>
        <v>0</v>
      </c>
      <c r="BD57" s="229">
        <f t="shared" ref="BD57:BD63" si="30">IF(AZ57=4,G57,0)</f>
        <v>0</v>
      </c>
      <c r="BE57" s="229">
        <f t="shared" ref="BE57:BE63" si="31">IF(AZ57=5,G57,0)</f>
        <v>0</v>
      </c>
      <c r="CA57" s="256">
        <v>8</v>
      </c>
      <c r="CB57" s="256">
        <v>0</v>
      </c>
    </row>
    <row r="58" spans="1:80">
      <c r="A58" s="257">
        <v>41</v>
      </c>
      <c r="B58" s="258" t="s">
        <v>681</v>
      </c>
      <c r="C58" s="259" t="s">
        <v>682</v>
      </c>
      <c r="D58" s="260" t="s">
        <v>198</v>
      </c>
      <c r="E58" s="261">
        <v>9.9000000000000005E-2</v>
      </c>
      <c r="F58" s="261">
        <v>0</v>
      </c>
      <c r="G58" s="262">
        <f t="shared" si="24"/>
        <v>0</v>
      </c>
      <c r="H58" s="263">
        <v>0</v>
      </c>
      <c r="I58" s="264">
        <f t="shared" si="25"/>
        <v>0</v>
      </c>
      <c r="J58" s="263"/>
      <c r="K58" s="264">
        <f t="shared" si="26"/>
        <v>0</v>
      </c>
      <c r="O58" s="256">
        <v>2</v>
      </c>
      <c r="AA58" s="229">
        <v>8</v>
      </c>
      <c r="AB58" s="229">
        <v>0</v>
      </c>
      <c r="AC58" s="229">
        <v>3</v>
      </c>
      <c r="AZ58" s="229">
        <v>1</v>
      </c>
      <c r="BA58" s="229">
        <f t="shared" si="27"/>
        <v>0</v>
      </c>
      <c r="BB58" s="229">
        <f t="shared" si="28"/>
        <v>0</v>
      </c>
      <c r="BC58" s="229">
        <f t="shared" si="29"/>
        <v>0</v>
      </c>
      <c r="BD58" s="229">
        <f t="shared" si="30"/>
        <v>0</v>
      </c>
      <c r="BE58" s="229">
        <f t="shared" si="31"/>
        <v>0</v>
      </c>
      <c r="CA58" s="256">
        <v>8</v>
      </c>
      <c r="CB58" s="256">
        <v>0</v>
      </c>
    </row>
    <row r="59" spans="1:80">
      <c r="A59" s="257">
        <v>42</v>
      </c>
      <c r="B59" s="258" t="s">
        <v>667</v>
      </c>
      <c r="C59" s="259" t="s">
        <v>668</v>
      </c>
      <c r="D59" s="260" t="s">
        <v>198</v>
      </c>
      <c r="E59" s="261">
        <v>9.9000000000000005E-2</v>
      </c>
      <c r="F59" s="261">
        <v>0</v>
      </c>
      <c r="G59" s="262">
        <f t="shared" si="24"/>
        <v>0</v>
      </c>
      <c r="H59" s="263">
        <v>0</v>
      </c>
      <c r="I59" s="264">
        <f t="shared" si="25"/>
        <v>0</v>
      </c>
      <c r="J59" s="263"/>
      <c r="K59" s="264">
        <f t="shared" si="26"/>
        <v>0</v>
      </c>
      <c r="O59" s="256">
        <v>2</v>
      </c>
      <c r="AA59" s="229">
        <v>8</v>
      </c>
      <c r="AB59" s="229">
        <v>0</v>
      </c>
      <c r="AC59" s="229">
        <v>3</v>
      </c>
      <c r="AZ59" s="229">
        <v>1</v>
      </c>
      <c r="BA59" s="229">
        <f t="shared" si="27"/>
        <v>0</v>
      </c>
      <c r="BB59" s="229">
        <f t="shared" si="28"/>
        <v>0</v>
      </c>
      <c r="BC59" s="229">
        <f t="shared" si="29"/>
        <v>0</v>
      </c>
      <c r="BD59" s="229">
        <f t="shared" si="30"/>
        <v>0</v>
      </c>
      <c r="BE59" s="229">
        <f t="shared" si="31"/>
        <v>0</v>
      </c>
      <c r="CA59" s="256">
        <v>8</v>
      </c>
      <c r="CB59" s="256">
        <v>0</v>
      </c>
    </row>
    <row r="60" spans="1:80">
      <c r="A60" s="257">
        <v>43</v>
      </c>
      <c r="B60" s="258" t="s">
        <v>677</v>
      </c>
      <c r="C60" s="259" t="s">
        <v>678</v>
      </c>
      <c r="D60" s="260" t="s">
        <v>198</v>
      </c>
      <c r="E60" s="261">
        <v>9.9000000000000005E-2</v>
      </c>
      <c r="F60" s="261">
        <v>0</v>
      </c>
      <c r="G60" s="262">
        <f t="shared" si="24"/>
        <v>0</v>
      </c>
      <c r="H60" s="263">
        <v>0</v>
      </c>
      <c r="I60" s="264">
        <f t="shared" si="25"/>
        <v>0</v>
      </c>
      <c r="J60" s="263"/>
      <c r="K60" s="264">
        <f t="shared" si="26"/>
        <v>0</v>
      </c>
      <c r="O60" s="256">
        <v>2</v>
      </c>
      <c r="AA60" s="229">
        <v>8</v>
      </c>
      <c r="AB60" s="229">
        <v>0</v>
      </c>
      <c r="AC60" s="229">
        <v>3</v>
      </c>
      <c r="AZ60" s="229">
        <v>1</v>
      </c>
      <c r="BA60" s="229">
        <f t="shared" si="27"/>
        <v>0</v>
      </c>
      <c r="BB60" s="229">
        <f t="shared" si="28"/>
        <v>0</v>
      </c>
      <c r="BC60" s="229">
        <f t="shared" si="29"/>
        <v>0</v>
      </c>
      <c r="BD60" s="229">
        <f t="shared" si="30"/>
        <v>0</v>
      </c>
      <c r="BE60" s="229">
        <f t="shared" si="31"/>
        <v>0</v>
      </c>
      <c r="CA60" s="256">
        <v>8</v>
      </c>
      <c r="CB60" s="256">
        <v>0</v>
      </c>
    </row>
    <row r="61" spans="1:80">
      <c r="A61" s="257">
        <v>44</v>
      </c>
      <c r="B61" s="258" t="s">
        <v>669</v>
      </c>
      <c r="C61" s="259" t="s">
        <v>670</v>
      </c>
      <c r="D61" s="260" t="s">
        <v>198</v>
      </c>
      <c r="E61" s="261">
        <v>9.9000000000000005E-2</v>
      </c>
      <c r="F61" s="261">
        <v>0</v>
      </c>
      <c r="G61" s="262">
        <f t="shared" si="24"/>
        <v>0</v>
      </c>
      <c r="H61" s="263">
        <v>0</v>
      </c>
      <c r="I61" s="264">
        <f t="shared" si="25"/>
        <v>0</v>
      </c>
      <c r="J61" s="263"/>
      <c r="K61" s="264">
        <f t="shared" si="26"/>
        <v>0</v>
      </c>
      <c r="O61" s="256">
        <v>2</v>
      </c>
      <c r="AA61" s="229">
        <v>8</v>
      </c>
      <c r="AB61" s="229">
        <v>0</v>
      </c>
      <c r="AC61" s="229">
        <v>3</v>
      </c>
      <c r="AZ61" s="229">
        <v>1</v>
      </c>
      <c r="BA61" s="229">
        <f t="shared" si="27"/>
        <v>0</v>
      </c>
      <c r="BB61" s="229">
        <f t="shared" si="28"/>
        <v>0</v>
      </c>
      <c r="BC61" s="229">
        <f t="shared" si="29"/>
        <v>0</v>
      </c>
      <c r="BD61" s="229">
        <f t="shared" si="30"/>
        <v>0</v>
      </c>
      <c r="BE61" s="229">
        <f t="shared" si="31"/>
        <v>0</v>
      </c>
      <c r="CA61" s="256">
        <v>8</v>
      </c>
      <c r="CB61" s="256">
        <v>0</v>
      </c>
    </row>
    <row r="62" spans="1:80">
      <c r="A62" s="257">
        <v>45</v>
      </c>
      <c r="B62" s="258" t="s">
        <v>679</v>
      </c>
      <c r="C62" s="259" t="s">
        <v>680</v>
      </c>
      <c r="D62" s="260" t="s">
        <v>198</v>
      </c>
      <c r="E62" s="261">
        <v>9.9000000000000005E-2</v>
      </c>
      <c r="F62" s="261">
        <v>0</v>
      </c>
      <c r="G62" s="262">
        <f t="shared" si="24"/>
        <v>0</v>
      </c>
      <c r="H62" s="263">
        <v>0</v>
      </c>
      <c r="I62" s="264">
        <f t="shared" si="25"/>
        <v>0</v>
      </c>
      <c r="J62" s="263"/>
      <c r="K62" s="264">
        <f t="shared" si="26"/>
        <v>0</v>
      </c>
      <c r="O62" s="256">
        <v>2</v>
      </c>
      <c r="AA62" s="229">
        <v>8</v>
      </c>
      <c r="AB62" s="229">
        <v>0</v>
      </c>
      <c r="AC62" s="229">
        <v>3</v>
      </c>
      <c r="AZ62" s="229">
        <v>1</v>
      </c>
      <c r="BA62" s="229">
        <f t="shared" si="27"/>
        <v>0</v>
      </c>
      <c r="BB62" s="229">
        <f t="shared" si="28"/>
        <v>0</v>
      </c>
      <c r="BC62" s="229">
        <f t="shared" si="29"/>
        <v>0</v>
      </c>
      <c r="BD62" s="229">
        <f t="shared" si="30"/>
        <v>0</v>
      </c>
      <c r="BE62" s="229">
        <f t="shared" si="31"/>
        <v>0</v>
      </c>
      <c r="CA62" s="256">
        <v>8</v>
      </c>
      <c r="CB62" s="256">
        <v>0</v>
      </c>
    </row>
    <row r="63" spans="1:80">
      <c r="A63" s="257">
        <v>46</v>
      </c>
      <c r="B63" s="258" t="s">
        <v>673</v>
      </c>
      <c r="C63" s="259" t="s">
        <v>674</v>
      </c>
      <c r="D63" s="260" t="s">
        <v>198</v>
      </c>
      <c r="E63" s="261">
        <v>9.9000000000000005E-2</v>
      </c>
      <c r="F63" s="261">
        <v>0</v>
      </c>
      <c r="G63" s="262">
        <f t="shared" si="24"/>
        <v>0</v>
      </c>
      <c r="H63" s="263">
        <v>0</v>
      </c>
      <c r="I63" s="264">
        <f t="shared" si="25"/>
        <v>0</v>
      </c>
      <c r="J63" s="263"/>
      <c r="K63" s="264">
        <f t="shared" si="26"/>
        <v>0</v>
      </c>
      <c r="O63" s="256">
        <v>2</v>
      </c>
      <c r="AA63" s="229">
        <v>8</v>
      </c>
      <c r="AB63" s="229">
        <v>0</v>
      </c>
      <c r="AC63" s="229">
        <v>3</v>
      </c>
      <c r="AZ63" s="229">
        <v>1</v>
      </c>
      <c r="BA63" s="229">
        <f t="shared" si="27"/>
        <v>0</v>
      </c>
      <c r="BB63" s="229">
        <f t="shared" si="28"/>
        <v>0</v>
      </c>
      <c r="BC63" s="229">
        <f t="shared" si="29"/>
        <v>0</v>
      </c>
      <c r="BD63" s="229">
        <f t="shared" si="30"/>
        <v>0</v>
      </c>
      <c r="BE63" s="229">
        <f t="shared" si="31"/>
        <v>0</v>
      </c>
      <c r="CA63" s="256">
        <v>8</v>
      </c>
      <c r="CB63" s="256">
        <v>0</v>
      </c>
    </row>
    <row r="64" spans="1:80">
      <c r="A64" s="274"/>
      <c r="B64" s="275" t="s">
        <v>101</v>
      </c>
      <c r="C64" s="276" t="s">
        <v>666</v>
      </c>
      <c r="D64" s="277"/>
      <c r="E64" s="278"/>
      <c r="F64" s="279"/>
      <c r="G64" s="280">
        <f>SUM(G56:G63)</f>
        <v>0</v>
      </c>
      <c r="H64" s="281"/>
      <c r="I64" s="282">
        <f>SUM(I56:I63)</f>
        <v>0</v>
      </c>
      <c r="J64" s="281"/>
      <c r="K64" s="282">
        <f>SUM(K56:K63)</f>
        <v>0</v>
      </c>
      <c r="O64" s="256">
        <v>4</v>
      </c>
      <c r="BA64" s="283">
        <f>SUM(BA56:BA63)</f>
        <v>0</v>
      </c>
      <c r="BB64" s="283">
        <f>SUM(BB56:BB63)</f>
        <v>0</v>
      </c>
      <c r="BC64" s="283">
        <f>SUM(BC56:BC63)</f>
        <v>0</v>
      </c>
      <c r="BD64" s="283">
        <f>SUM(BD56:BD63)</f>
        <v>0</v>
      </c>
      <c r="BE64" s="283">
        <f>SUM(BE56:BE63)</f>
        <v>0</v>
      </c>
    </row>
    <row r="65" spans="5:5">
      <c r="E65" s="229"/>
    </row>
    <row r="66" spans="5:5">
      <c r="E66" s="229"/>
    </row>
    <row r="67" spans="5:5">
      <c r="E67" s="229"/>
    </row>
    <row r="68" spans="5:5">
      <c r="E68" s="229"/>
    </row>
    <row r="69" spans="5:5">
      <c r="E69" s="229"/>
    </row>
    <row r="70" spans="5:5">
      <c r="E70" s="229"/>
    </row>
    <row r="71" spans="5:5">
      <c r="E71" s="229"/>
    </row>
    <row r="72" spans="5:5">
      <c r="E72" s="229"/>
    </row>
    <row r="73" spans="5:5">
      <c r="E73" s="229"/>
    </row>
    <row r="74" spans="5:5">
      <c r="E74" s="229"/>
    </row>
    <row r="75" spans="5:5">
      <c r="E75" s="229"/>
    </row>
    <row r="76" spans="5:5">
      <c r="E76" s="229"/>
    </row>
    <row r="77" spans="5:5">
      <c r="E77" s="229"/>
    </row>
    <row r="78" spans="5:5">
      <c r="E78" s="229"/>
    </row>
    <row r="79" spans="5:5">
      <c r="E79" s="229"/>
    </row>
    <row r="80" spans="5:5">
      <c r="E80" s="229"/>
    </row>
    <row r="81" spans="1:7">
      <c r="E81" s="229"/>
    </row>
    <row r="82" spans="1:7">
      <c r="E82" s="229"/>
    </row>
    <row r="83" spans="1:7">
      <c r="E83" s="229"/>
    </row>
    <row r="84" spans="1:7">
      <c r="E84" s="229"/>
    </row>
    <row r="85" spans="1:7">
      <c r="E85" s="229"/>
    </row>
    <row r="86" spans="1:7">
      <c r="E86" s="229"/>
    </row>
    <row r="87" spans="1:7">
      <c r="E87" s="229"/>
    </row>
    <row r="88" spans="1:7">
      <c r="A88" s="273"/>
      <c r="B88" s="273"/>
      <c r="C88" s="273"/>
      <c r="D88" s="273"/>
      <c r="E88" s="273"/>
      <c r="F88" s="273"/>
      <c r="G88" s="273"/>
    </row>
    <row r="89" spans="1:7">
      <c r="A89" s="273"/>
      <c r="B89" s="273"/>
      <c r="C89" s="273"/>
      <c r="D89" s="273"/>
      <c r="E89" s="273"/>
      <c r="F89" s="273"/>
      <c r="G89" s="273"/>
    </row>
    <row r="90" spans="1:7">
      <c r="A90" s="273"/>
      <c r="B90" s="273"/>
      <c r="C90" s="273"/>
      <c r="D90" s="273"/>
      <c r="E90" s="273"/>
      <c r="F90" s="273"/>
      <c r="G90" s="273"/>
    </row>
    <row r="91" spans="1:7">
      <c r="A91" s="273"/>
      <c r="B91" s="273"/>
      <c r="C91" s="273"/>
      <c r="D91" s="273"/>
      <c r="E91" s="273"/>
      <c r="F91" s="273"/>
      <c r="G91" s="273"/>
    </row>
    <row r="92" spans="1:7">
      <c r="E92" s="229"/>
    </row>
    <row r="93" spans="1:7">
      <c r="E93" s="229"/>
    </row>
    <row r="94" spans="1:7">
      <c r="E94" s="229"/>
    </row>
    <row r="95" spans="1:7">
      <c r="E95" s="229"/>
    </row>
    <row r="96" spans="1:7">
      <c r="E96" s="229"/>
    </row>
    <row r="97" spans="5:5">
      <c r="E97" s="229"/>
    </row>
    <row r="98" spans="5:5">
      <c r="E98" s="229"/>
    </row>
    <row r="99" spans="5:5">
      <c r="E99" s="229"/>
    </row>
    <row r="100" spans="5:5">
      <c r="E100" s="229"/>
    </row>
    <row r="101" spans="5:5">
      <c r="E101" s="229"/>
    </row>
    <row r="102" spans="5:5">
      <c r="E102" s="229"/>
    </row>
    <row r="103" spans="5:5">
      <c r="E103" s="229"/>
    </row>
    <row r="104" spans="5:5">
      <c r="E104" s="229"/>
    </row>
    <row r="105" spans="5:5">
      <c r="E105" s="229"/>
    </row>
    <row r="106" spans="5:5">
      <c r="E106" s="229"/>
    </row>
    <row r="107" spans="5:5">
      <c r="E107" s="229"/>
    </row>
    <row r="108" spans="5:5">
      <c r="E108" s="229"/>
    </row>
    <row r="109" spans="5:5">
      <c r="E109" s="229"/>
    </row>
    <row r="110" spans="5:5">
      <c r="E110" s="229"/>
    </row>
    <row r="111" spans="5:5">
      <c r="E111" s="229"/>
    </row>
    <row r="112" spans="5:5">
      <c r="E112" s="229"/>
    </row>
    <row r="113" spans="1:7">
      <c r="E113" s="229"/>
    </row>
    <row r="114" spans="1:7">
      <c r="E114" s="229"/>
    </row>
    <row r="115" spans="1:7">
      <c r="E115" s="229"/>
    </row>
    <row r="116" spans="1:7">
      <c r="E116" s="229"/>
    </row>
    <row r="117" spans="1:7">
      <c r="E117" s="229"/>
    </row>
    <row r="118" spans="1:7">
      <c r="E118" s="229"/>
    </row>
    <row r="119" spans="1:7">
      <c r="E119" s="229"/>
    </row>
    <row r="120" spans="1:7">
      <c r="E120" s="229"/>
    </row>
    <row r="121" spans="1:7">
      <c r="E121" s="229"/>
    </row>
    <row r="122" spans="1:7">
      <c r="E122" s="229"/>
    </row>
    <row r="123" spans="1:7">
      <c r="A123" s="284"/>
      <c r="B123" s="284"/>
    </row>
    <row r="124" spans="1:7">
      <c r="A124" s="273"/>
      <c r="B124" s="273"/>
      <c r="C124" s="285"/>
      <c r="D124" s="285"/>
      <c r="E124" s="286"/>
      <c r="F124" s="285"/>
      <c r="G124" s="287"/>
    </row>
    <row r="125" spans="1:7">
      <c r="A125" s="288"/>
      <c r="B125" s="288"/>
      <c r="C125" s="273"/>
      <c r="D125" s="273"/>
      <c r="E125" s="289"/>
      <c r="F125" s="273"/>
      <c r="G125" s="273"/>
    </row>
    <row r="126" spans="1:7">
      <c r="A126" s="273"/>
      <c r="B126" s="273"/>
      <c r="C126" s="273"/>
      <c r="D126" s="273"/>
      <c r="E126" s="289"/>
      <c r="F126" s="273"/>
      <c r="G126" s="273"/>
    </row>
    <row r="127" spans="1:7">
      <c r="A127" s="273"/>
      <c r="B127" s="273"/>
      <c r="C127" s="273"/>
      <c r="D127" s="273"/>
      <c r="E127" s="289"/>
      <c r="F127" s="273"/>
      <c r="G127" s="273"/>
    </row>
    <row r="128" spans="1:7">
      <c r="A128" s="273"/>
      <c r="B128" s="273"/>
      <c r="C128" s="273"/>
      <c r="D128" s="273"/>
      <c r="E128" s="289"/>
      <c r="F128" s="273"/>
      <c r="G128" s="273"/>
    </row>
    <row r="129" spans="1:7">
      <c r="A129" s="273"/>
      <c r="B129" s="273"/>
      <c r="C129" s="273"/>
      <c r="D129" s="273"/>
      <c r="E129" s="289"/>
      <c r="F129" s="273"/>
      <c r="G129" s="273"/>
    </row>
    <row r="130" spans="1:7">
      <c r="A130" s="273"/>
      <c r="B130" s="273"/>
      <c r="C130" s="273"/>
      <c r="D130" s="273"/>
      <c r="E130" s="289"/>
      <c r="F130" s="273"/>
      <c r="G130" s="273"/>
    </row>
    <row r="131" spans="1:7">
      <c r="A131" s="273"/>
      <c r="B131" s="273"/>
      <c r="C131" s="273"/>
      <c r="D131" s="273"/>
      <c r="E131" s="289"/>
      <c r="F131" s="273"/>
      <c r="G131" s="273"/>
    </row>
    <row r="132" spans="1:7">
      <c r="A132" s="273"/>
      <c r="B132" s="273"/>
      <c r="C132" s="273"/>
      <c r="D132" s="273"/>
      <c r="E132" s="289"/>
      <c r="F132" s="273"/>
      <c r="G132" s="273"/>
    </row>
    <row r="133" spans="1:7">
      <c r="A133" s="273"/>
      <c r="B133" s="273"/>
      <c r="C133" s="273"/>
      <c r="D133" s="273"/>
      <c r="E133" s="289"/>
      <c r="F133" s="273"/>
      <c r="G133" s="273"/>
    </row>
    <row r="134" spans="1:7">
      <c r="A134" s="273"/>
      <c r="B134" s="273"/>
      <c r="C134" s="273"/>
      <c r="D134" s="273"/>
      <c r="E134" s="289"/>
      <c r="F134" s="273"/>
      <c r="G134" s="273"/>
    </row>
    <row r="135" spans="1:7">
      <c r="A135" s="273"/>
      <c r="B135" s="273"/>
      <c r="C135" s="273"/>
      <c r="D135" s="273"/>
      <c r="E135" s="289"/>
      <c r="F135" s="273"/>
      <c r="G135" s="273"/>
    </row>
    <row r="136" spans="1:7">
      <c r="A136" s="273"/>
      <c r="B136" s="273"/>
      <c r="C136" s="273"/>
      <c r="D136" s="273"/>
      <c r="E136" s="289"/>
      <c r="F136" s="273"/>
      <c r="G136" s="273"/>
    </row>
    <row r="137" spans="1:7">
      <c r="A137" s="273"/>
      <c r="B137" s="273"/>
      <c r="C137" s="273"/>
      <c r="D137" s="273"/>
      <c r="E137" s="289"/>
      <c r="F137" s="273"/>
      <c r="G137" s="273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List24"/>
  <dimension ref="A1:BE51"/>
  <sheetViews>
    <sheetView topLeftCell="A34" zoomScaleNormal="100" workbookViewId="0"/>
  </sheetViews>
  <sheetFormatPr defaultRowHeight="12.75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>
      <c r="A1" s="90" t="s">
        <v>102</v>
      </c>
      <c r="B1" s="91"/>
      <c r="C1" s="91"/>
      <c r="D1" s="91"/>
      <c r="E1" s="91"/>
      <c r="F1" s="91"/>
      <c r="G1" s="91"/>
    </row>
    <row r="2" spans="1:57" ht="12.75" customHeight="1">
      <c r="A2" s="92" t="s">
        <v>32</v>
      </c>
      <c r="B2" s="93"/>
      <c r="C2" s="94" t="s">
        <v>773</v>
      </c>
      <c r="D2" s="94" t="s">
        <v>774</v>
      </c>
      <c r="E2" s="95"/>
      <c r="F2" s="96" t="s">
        <v>33</v>
      </c>
      <c r="G2" s="97"/>
    </row>
    <row r="3" spans="1:57" ht="3" hidden="1" customHeight="1">
      <c r="A3" s="98"/>
      <c r="B3" s="99"/>
      <c r="C3" s="100"/>
      <c r="D3" s="100"/>
      <c r="E3" s="101"/>
      <c r="F3" s="102"/>
      <c r="G3" s="103"/>
    </row>
    <row r="4" spans="1:57" ht="12" customHeight="1">
      <c r="A4" s="104" t="s">
        <v>34</v>
      </c>
      <c r="B4" s="99"/>
      <c r="C4" s="100"/>
      <c r="D4" s="100"/>
      <c r="E4" s="101"/>
      <c r="F4" s="102" t="s">
        <v>35</v>
      </c>
      <c r="G4" s="105"/>
    </row>
    <row r="5" spans="1:57" ht="12.95" customHeight="1">
      <c r="A5" s="106" t="s">
        <v>773</v>
      </c>
      <c r="B5" s="107"/>
      <c r="C5" s="108" t="s">
        <v>774</v>
      </c>
      <c r="D5" s="109"/>
      <c r="E5" s="107"/>
      <c r="F5" s="102" t="s">
        <v>36</v>
      </c>
      <c r="G5" s="103"/>
    </row>
    <row r="6" spans="1:57" ht="12.95" customHeight="1">
      <c r="A6" s="104" t="s">
        <v>37</v>
      </c>
      <c r="B6" s="99"/>
      <c r="C6" s="100"/>
      <c r="D6" s="100"/>
      <c r="E6" s="101"/>
      <c r="F6" s="110" t="s">
        <v>38</v>
      </c>
      <c r="G6" s="111"/>
      <c r="O6" s="112"/>
    </row>
    <row r="7" spans="1:57" ht="12.95" customHeight="1">
      <c r="A7" s="113" t="s">
        <v>104</v>
      </c>
      <c r="B7" s="114"/>
      <c r="C7" s="115" t="s">
        <v>105</v>
      </c>
      <c r="D7" s="116"/>
      <c r="E7" s="116"/>
      <c r="F7" s="117" t="s">
        <v>39</v>
      </c>
      <c r="G7" s="111">
        <f>IF(G6=0,,ROUND((F30+F32)/G6,1))</f>
        <v>0</v>
      </c>
    </row>
    <row r="8" spans="1:57">
      <c r="A8" s="118" t="s">
        <v>40</v>
      </c>
      <c r="B8" s="102"/>
      <c r="C8" s="310"/>
      <c r="D8" s="310"/>
      <c r="E8" s="311"/>
      <c r="F8" s="119" t="s">
        <v>41</v>
      </c>
      <c r="G8" s="120"/>
      <c r="H8" s="121"/>
      <c r="I8" s="122"/>
    </row>
    <row r="9" spans="1:57">
      <c r="A9" s="118" t="s">
        <v>42</v>
      </c>
      <c r="B9" s="102"/>
      <c r="C9" s="310"/>
      <c r="D9" s="310"/>
      <c r="E9" s="311"/>
      <c r="F9" s="102"/>
      <c r="G9" s="123"/>
      <c r="H9" s="124"/>
    </row>
    <row r="10" spans="1:57">
      <c r="A10" s="118" t="s">
        <v>43</v>
      </c>
      <c r="B10" s="102"/>
      <c r="C10" s="310" t="s">
        <v>136</v>
      </c>
      <c r="D10" s="310"/>
      <c r="E10" s="310"/>
      <c r="F10" s="125"/>
      <c r="G10" s="126"/>
      <c r="H10" s="127"/>
    </row>
    <row r="11" spans="1:57" ht="13.5" customHeight="1">
      <c r="A11" s="118" t="s">
        <v>44</v>
      </c>
      <c r="B11" s="102"/>
      <c r="C11" s="310"/>
      <c r="D11" s="310"/>
      <c r="E11" s="310"/>
      <c r="F11" s="128" t="s">
        <v>45</v>
      </c>
      <c r="G11" s="129"/>
      <c r="H11" s="124"/>
      <c r="BA11" s="130"/>
      <c r="BB11" s="130"/>
      <c r="BC11" s="130"/>
      <c r="BD11" s="130"/>
      <c r="BE11" s="130"/>
    </row>
    <row r="12" spans="1:57" ht="12.75" customHeight="1">
      <c r="A12" s="131" t="s">
        <v>46</v>
      </c>
      <c r="B12" s="99"/>
      <c r="C12" s="312"/>
      <c r="D12" s="312"/>
      <c r="E12" s="312"/>
      <c r="F12" s="132" t="s">
        <v>47</v>
      </c>
      <c r="G12" s="133"/>
      <c r="H12" s="124"/>
    </row>
    <row r="13" spans="1:57" ht="28.5" customHeight="1" thickBot="1">
      <c r="A13" s="134" t="s">
        <v>48</v>
      </c>
      <c r="B13" s="135"/>
      <c r="C13" s="135"/>
      <c r="D13" s="135"/>
      <c r="E13" s="136"/>
      <c r="F13" s="136"/>
      <c r="G13" s="137"/>
      <c r="H13" s="124"/>
    </row>
    <row r="14" spans="1:57" ht="17.25" customHeight="1" thickBot="1">
      <c r="A14" s="138" t="s">
        <v>49</v>
      </c>
      <c r="B14" s="139"/>
      <c r="C14" s="140"/>
      <c r="D14" s="141" t="s">
        <v>50</v>
      </c>
      <c r="E14" s="142"/>
      <c r="F14" s="142"/>
      <c r="G14" s="140"/>
    </row>
    <row r="15" spans="1:57" ht="15.95" customHeight="1">
      <c r="A15" s="143"/>
      <c r="B15" s="144" t="s">
        <v>51</v>
      </c>
      <c r="C15" s="145">
        <f>'300 300 Rek'!E13</f>
        <v>0</v>
      </c>
      <c r="D15" s="146">
        <f>'300 300 Rek'!A21</f>
        <v>0</v>
      </c>
      <c r="E15" s="147"/>
      <c r="F15" s="148"/>
      <c r="G15" s="145">
        <f>'300 300 Rek'!I21</f>
        <v>0</v>
      </c>
    </row>
    <row r="16" spans="1:57" ht="15.95" customHeight="1">
      <c r="A16" s="143" t="s">
        <v>52</v>
      </c>
      <c r="B16" s="144" t="s">
        <v>53</v>
      </c>
      <c r="C16" s="145">
        <f>'300 300 Rek'!F13</f>
        <v>0</v>
      </c>
      <c r="D16" s="98"/>
      <c r="E16" s="149"/>
      <c r="F16" s="150"/>
      <c r="G16" s="145"/>
    </row>
    <row r="17" spans="1:7" ht="15.95" customHeight="1">
      <c r="A17" s="143" t="s">
        <v>54</v>
      </c>
      <c r="B17" s="144" t="s">
        <v>55</v>
      </c>
      <c r="C17" s="145">
        <f>'300 300 Rek'!H13</f>
        <v>0</v>
      </c>
      <c r="D17" s="98"/>
      <c r="E17" s="149"/>
      <c r="F17" s="150"/>
      <c r="G17" s="145"/>
    </row>
    <row r="18" spans="1:7" ht="15.95" customHeight="1">
      <c r="A18" s="151" t="s">
        <v>56</v>
      </c>
      <c r="B18" s="152" t="s">
        <v>57</v>
      </c>
      <c r="C18" s="145">
        <f>'300 300 Rek'!G13</f>
        <v>0</v>
      </c>
      <c r="D18" s="98"/>
      <c r="E18" s="149"/>
      <c r="F18" s="150"/>
      <c r="G18" s="145"/>
    </row>
    <row r="19" spans="1:7" ht="15.95" customHeight="1">
      <c r="A19" s="153" t="s">
        <v>58</v>
      </c>
      <c r="B19" s="144"/>
      <c r="C19" s="145">
        <f>SUM(C15:C18)</f>
        <v>0</v>
      </c>
      <c r="D19" s="98"/>
      <c r="E19" s="149"/>
      <c r="F19" s="150"/>
      <c r="G19" s="145"/>
    </row>
    <row r="20" spans="1:7" ht="15.95" customHeight="1">
      <c r="A20" s="153"/>
      <c r="B20" s="144"/>
      <c r="C20" s="145"/>
      <c r="D20" s="98"/>
      <c r="E20" s="149"/>
      <c r="F20" s="150"/>
      <c r="G20" s="145"/>
    </row>
    <row r="21" spans="1:7" ht="15.95" customHeight="1">
      <c r="A21" s="153" t="s">
        <v>29</v>
      </c>
      <c r="B21" s="144"/>
      <c r="C21" s="145">
        <f>'300 300 Rek'!I13</f>
        <v>0</v>
      </c>
      <c r="D21" s="98"/>
      <c r="E21" s="149"/>
      <c r="F21" s="150"/>
      <c r="G21" s="145"/>
    </row>
    <row r="22" spans="1:7" ht="15.95" customHeight="1">
      <c r="A22" s="154" t="s">
        <v>59</v>
      </c>
      <c r="B22" s="124"/>
      <c r="C22" s="145">
        <f>C19+C21</f>
        <v>0</v>
      </c>
      <c r="D22" s="98" t="s">
        <v>60</v>
      </c>
      <c r="E22" s="149"/>
      <c r="F22" s="150"/>
      <c r="G22" s="145">
        <f>G23-SUM(G15:G21)</f>
        <v>0</v>
      </c>
    </row>
    <row r="23" spans="1:7" ht="15.95" customHeight="1" thickBot="1">
      <c r="A23" s="313" t="s">
        <v>61</v>
      </c>
      <c r="B23" s="314"/>
      <c r="C23" s="155">
        <f>C22+G23</f>
        <v>0</v>
      </c>
      <c r="D23" s="156" t="s">
        <v>62</v>
      </c>
      <c r="E23" s="157"/>
      <c r="F23" s="158"/>
      <c r="G23" s="145">
        <f>'300 300 Rek'!H19</f>
        <v>0</v>
      </c>
    </row>
    <row r="24" spans="1:7">
      <c r="A24" s="159" t="s">
        <v>63</v>
      </c>
      <c r="B24" s="160"/>
      <c r="C24" s="161"/>
      <c r="D24" s="160" t="s">
        <v>64</v>
      </c>
      <c r="E24" s="160"/>
      <c r="F24" s="162" t="s">
        <v>65</v>
      </c>
      <c r="G24" s="163"/>
    </row>
    <row r="25" spans="1:7">
      <c r="A25" s="154" t="s">
        <v>66</v>
      </c>
      <c r="B25" s="124"/>
      <c r="C25" s="164"/>
      <c r="D25" s="124" t="s">
        <v>66</v>
      </c>
      <c r="F25" s="165" t="s">
        <v>66</v>
      </c>
      <c r="G25" s="166"/>
    </row>
    <row r="26" spans="1:7" ht="37.5" customHeight="1">
      <c r="A26" s="154" t="s">
        <v>67</v>
      </c>
      <c r="B26" s="167"/>
      <c r="C26" s="164"/>
      <c r="D26" s="124" t="s">
        <v>67</v>
      </c>
      <c r="F26" s="165" t="s">
        <v>67</v>
      </c>
      <c r="G26" s="166"/>
    </row>
    <row r="27" spans="1:7">
      <c r="A27" s="154"/>
      <c r="B27" s="168"/>
      <c r="C27" s="164"/>
      <c r="D27" s="124"/>
      <c r="F27" s="165"/>
      <c r="G27" s="166"/>
    </row>
    <row r="28" spans="1:7">
      <c r="A28" s="154" t="s">
        <v>68</v>
      </c>
      <c r="B28" s="124"/>
      <c r="C28" s="164"/>
      <c r="D28" s="165" t="s">
        <v>69</v>
      </c>
      <c r="E28" s="164"/>
      <c r="F28" s="169" t="s">
        <v>69</v>
      </c>
      <c r="G28" s="166"/>
    </row>
    <row r="29" spans="1:7" ht="69" customHeight="1">
      <c r="A29" s="154"/>
      <c r="B29" s="124"/>
      <c r="C29" s="170"/>
      <c r="D29" s="171"/>
      <c r="E29" s="170"/>
      <c r="F29" s="124"/>
      <c r="G29" s="166"/>
    </row>
    <row r="30" spans="1:7">
      <c r="A30" s="172" t="s">
        <v>11</v>
      </c>
      <c r="B30" s="173"/>
      <c r="C30" s="174">
        <v>21</v>
      </c>
      <c r="D30" s="173" t="s">
        <v>70</v>
      </c>
      <c r="E30" s="175"/>
      <c r="F30" s="305">
        <f>C23-F32</f>
        <v>0</v>
      </c>
      <c r="G30" s="306"/>
    </row>
    <row r="31" spans="1:7">
      <c r="A31" s="172" t="s">
        <v>71</v>
      </c>
      <c r="B31" s="173"/>
      <c r="C31" s="174">
        <f>C30</f>
        <v>21</v>
      </c>
      <c r="D31" s="173" t="s">
        <v>72</v>
      </c>
      <c r="E31" s="175"/>
      <c r="F31" s="305">
        <f>ROUND(PRODUCT(F30,C31/100),0)</f>
        <v>0</v>
      </c>
      <c r="G31" s="306"/>
    </row>
    <row r="32" spans="1:7">
      <c r="A32" s="172" t="s">
        <v>11</v>
      </c>
      <c r="B32" s="173"/>
      <c r="C32" s="174">
        <v>0</v>
      </c>
      <c r="D32" s="173" t="s">
        <v>72</v>
      </c>
      <c r="E32" s="175"/>
      <c r="F32" s="305">
        <v>0</v>
      </c>
      <c r="G32" s="306"/>
    </row>
    <row r="33" spans="1:8">
      <c r="A33" s="172" t="s">
        <v>71</v>
      </c>
      <c r="B33" s="176"/>
      <c r="C33" s="177">
        <f>C32</f>
        <v>0</v>
      </c>
      <c r="D33" s="173" t="s">
        <v>72</v>
      </c>
      <c r="E33" s="150"/>
      <c r="F33" s="305">
        <f>ROUND(PRODUCT(F32,C33/100),0)</f>
        <v>0</v>
      </c>
      <c r="G33" s="306"/>
    </row>
    <row r="34" spans="1:8" s="181" customFormat="1" ht="19.5" customHeight="1" thickBot="1">
      <c r="A34" s="178" t="s">
        <v>73</v>
      </c>
      <c r="B34" s="179"/>
      <c r="C34" s="179"/>
      <c r="D34" s="179"/>
      <c r="E34" s="180"/>
      <c r="F34" s="307">
        <f>ROUND(SUM(F30:F33),0)</f>
        <v>0</v>
      </c>
      <c r="G34" s="308"/>
    </row>
    <row r="36" spans="1:8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>
      <c r="A37" s="2"/>
      <c r="B37" s="309"/>
      <c r="C37" s="309"/>
      <c r="D37" s="309"/>
      <c r="E37" s="309"/>
      <c r="F37" s="309"/>
      <c r="G37" s="309"/>
      <c r="H37" s="1" t="s">
        <v>1</v>
      </c>
    </row>
    <row r="38" spans="1:8" ht="12.75" customHeight="1">
      <c r="A38" s="182"/>
      <c r="B38" s="309"/>
      <c r="C38" s="309"/>
      <c r="D38" s="309"/>
      <c r="E38" s="309"/>
      <c r="F38" s="309"/>
      <c r="G38" s="309"/>
      <c r="H38" s="1" t="s">
        <v>1</v>
      </c>
    </row>
    <row r="39" spans="1:8">
      <c r="A39" s="182"/>
      <c r="B39" s="309"/>
      <c r="C39" s="309"/>
      <c r="D39" s="309"/>
      <c r="E39" s="309"/>
      <c r="F39" s="309"/>
      <c r="G39" s="309"/>
      <c r="H39" s="1" t="s">
        <v>1</v>
      </c>
    </row>
    <row r="40" spans="1:8">
      <c r="A40" s="182"/>
      <c r="B40" s="309"/>
      <c r="C40" s="309"/>
      <c r="D40" s="309"/>
      <c r="E40" s="309"/>
      <c r="F40" s="309"/>
      <c r="G40" s="309"/>
      <c r="H40" s="1" t="s">
        <v>1</v>
      </c>
    </row>
    <row r="41" spans="1:8">
      <c r="A41" s="182"/>
      <c r="B41" s="309"/>
      <c r="C41" s="309"/>
      <c r="D41" s="309"/>
      <c r="E41" s="309"/>
      <c r="F41" s="309"/>
      <c r="G41" s="309"/>
      <c r="H41" s="1" t="s">
        <v>1</v>
      </c>
    </row>
    <row r="42" spans="1:8">
      <c r="A42" s="182"/>
      <c r="B42" s="309"/>
      <c r="C42" s="309"/>
      <c r="D42" s="309"/>
      <c r="E42" s="309"/>
      <c r="F42" s="309"/>
      <c r="G42" s="309"/>
      <c r="H42" s="1" t="s">
        <v>1</v>
      </c>
    </row>
    <row r="43" spans="1:8">
      <c r="A43" s="182"/>
      <c r="B43" s="309"/>
      <c r="C43" s="309"/>
      <c r="D43" s="309"/>
      <c r="E43" s="309"/>
      <c r="F43" s="309"/>
      <c r="G43" s="309"/>
      <c r="H43" s="1" t="s">
        <v>1</v>
      </c>
    </row>
    <row r="44" spans="1:8" ht="12.75" customHeight="1">
      <c r="A44" s="182"/>
      <c r="B44" s="309"/>
      <c r="C44" s="309"/>
      <c r="D44" s="309"/>
      <c r="E44" s="309"/>
      <c r="F44" s="309"/>
      <c r="G44" s="309"/>
      <c r="H44" s="1" t="s">
        <v>1</v>
      </c>
    </row>
    <row r="45" spans="1:8" ht="12.75" customHeight="1">
      <c r="A45" s="182"/>
      <c r="B45" s="309"/>
      <c r="C45" s="309"/>
      <c r="D45" s="309"/>
      <c r="E45" s="309"/>
      <c r="F45" s="309"/>
      <c r="G45" s="309"/>
      <c r="H45" s="1" t="s">
        <v>1</v>
      </c>
    </row>
    <row r="46" spans="1:8">
      <c r="B46" s="304"/>
      <c r="C46" s="304"/>
      <c r="D46" s="304"/>
      <c r="E46" s="304"/>
      <c r="F46" s="304"/>
      <c r="G46" s="304"/>
    </row>
    <row r="47" spans="1:8">
      <c r="B47" s="304"/>
      <c r="C47" s="304"/>
      <c r="D47" s="304"/>
      <c r="E47" s="304"/>
      <c r="F47" s="304"/>
      <c r="G47" s="304"/>
    </row>
    <row r="48" spans="1:8">
      <c r="B48" s="304"/>
      <c r="C48" s="304"/>
      <c r="D48" s="304"/>
      <c r="E48" s="304"/>
      <c r="F48" s="304"/>
      <c r="G48" s="304"/>
    </row>
    <row r="49" spans="2:7">
      <c r="B49" s="304"/>
      <c r="C49" s="304"/>
      <c r="D49" s="304"/>
      <c r="E49" s="304"/>
      <c r="F49" s="304"/>
      <c r="G49" s="304"/>
    </row>
    <row r="50" spans="2:7">
      <c r="B50" s="304"/>
      <c r="C50" s="304"/>
      <c r="D50" s="304"/>
      <c r="E50" s="304"/>
      <c r="F50" s="304"/>
      <c r="G50" s="304"/>
    </row>
    <row r="51" spans="2:7">
      <c r="B51" s="304"/>
      <c r="C51" s="304"/>
      <c r="D51" s="304"/>
      <c r="E51" s="304"/>
      <c r="F51" s="304"/>
      <c r="G51" s="304"/>
    </row>
  </sheetData>
  <mergeCells count="18">
    <mergeCell ref="A23:B23"/>
    <mergeCell ref="C8:E8"/>
    <mergeCell ref="C9:E9"/>
    <mergeCell ref="C10:E10"/>
    <mergeCell ref="C11:E11"/>
    <mergeCell ref="C12:E12"/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List34"/>
  <dimension ref="A1:BE70"/>
  <sheetViews>
    <sheetView workbookViewId="0">
      <selection sqref="A1:B1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>
      <c r="A1" s="315" t="s">
        <v>2</v>
      </c>
      <c r="B1" s="316"/>
      <c r="C1" s="183" t="s">
        <v>106</v>
      </c>
      <c r="D1" s="184"/>
      <c r="E1" s="185"/>
      <c r="F1" s="184"/>
      <c r="G1" s="186" t="s">
        <v>75</v>
      </c>
      <c r="H1" s="187" t="s">
        <v>773</v>
      </c>
      <c r="I1" s="188"/>
    </row>
    <row r="2" spans="1:57" ht="13.5" thickBot="1">
      <c r="A2" s="317" t="s">
        <v>76</v>
      </c>
      <c r="B2" s="318"/>
      <c r="C2" s="189" t="s">
        <v>775</v>
      </c>
      <c r="D2" s="190"/>
      <c r="E2" s="191"/>
      <c r="F2" s="190"/>
      <c r="G2" s="319" t="s">
        <v>774</v>
      </c>
      <c r="H2" s="320"/>
      <c r="I2" s="321"/>
    </row>
    <row r="3" spans="1:57" ht="13.5" thickTop="1">
      <c r="F3" s="124"/>
    </row>
    <row r="4" spans="1:57" ht="19.5" customHeight="1">
      <c r="A4" s="192" t="s">
        <v>77</v>
      </c>
      <c r="B4" s="193"/>
      <c r="C4" s="193"/>
      <c r="D4" s="193"/>
      <c r="E4" s="194"/>
      <c r="F4" s="193"/>
      <c r="G4" s="193"/>
      <c r="H4" s="193"/>
      <c r="I4" s="193"/>
    </row>
    <row r="5" spans="1:57" ht="13.5" thickBot="1"/>
    <row r="6" spans="1:57" s="124" customFormat="1" ht="13.5" thickBot="1">
      <c r="A6" s="195"/>
      <c r="B6" s="196" t="s">
        <v>78</v>
      </c>
      <c r="C6" s="196"/>
      <c r="D6" s="197"/>
      <c r="E6" s="198" t="s">
        <v>25</v>
      </c>
      <c r="F6" s="199" t="s">
        <v>26</v>
      </c>
      <c r="G6" s="199" t="s">
        <v>27</v>
      </c>
      <c r="H6" s="199" t="s">
        <v>28</v>
      </c>
      <c r="I6" s="200" t="s">
        <v>29</v>
      </c>
    </row>
    <row r="7" spans="1:57" s="124" customFormat="1">
      <c r="A7" s="290" t="str">
        <f>'300 300 Pol'!B7</f>
        <v>723</v>
      </c>
      <c r="B7" s="62" t="str">
        <f>'300 300 Pol'!C7</f>
        <v>Vnitřní plynovod</v>
      </c>
      <c r="D7" s="201"/>
      <c r="E7" s="291">
        <f>'300 300 Pol'!BA10</f>
        <v>0</v>
      </c>
      <c r="F7" s="292">
        <f>'300 300 Pol'!BB10</f>
        <v>0</v>
      </c>
      <c r="G7" s="292">
        <f>'300 300 Pol'!BC10</f>
        <v>0</v>
      </c>
      <c r="H7" s="292">
        <f>'300 300 Pol'!BD10</f>
        <v>0</v>
      </c>
      <c r="I7" s="293">
        <f>'300 300 Pol'!BE10</f>
        <v>0</v>
      </c>
    </row>
    <row r="8" spans="1:57" s="124" customFormat="1">
      <c r="A8" s="290" t="str">
        <f>'300 300 Pol'!B11</f>
        <v>733</v>
      </c>
      <c r="B8" s="62" t="str">
        <f>'300 300 Pol'!C11</f>
        <v>Rozvod potrubí</v>
      </c>
      <c r="D8" s="201"/>
      <c r="E8" s="291">
        <f>'300 300 Pol'!BA16</f>
        <v>0</v>
      </c>
      <c r="F8" s="292">
        <f>'300 300 Pol'!BB16</f>
        <v>0</v>
      </c>
      <c r="G8" s="292">
        <f>'300 300 Pol'!BC16</f>
        <v>0</v>
      </c>
      <c r="H8" s="292">
        <f>'300 300 Pol'!BD16</f>
        <v>0</v>
      </c>
      <c r="I8" s="293">
        <f>'300 300 Pol'!BE16</f>
        <v>0</v>
      </c>
    </row>
    <row r="9" spans="1:57" s="124" customFormat="1">
      <c r="A9" s="290" t="str">
        <f>'300 300 Pol'!B17</f>
        <v>734</v>
      </c>
      <c r="B9" s="62" t="str">
        <f>'300 300 Pol'!C17</f>
        <v>Armatury</v>
      </c>
      <c r="D9" s="201"/>
      <c r="E9" s="291">
        <f>'300 300 Pol'!BA25</f>
        <v>0</v>
      </c>
      <c r="F9" s="292">
        <f>'300 300 Pol'!BB25</f>
        <v>0</v>
      </c>
      <c r="G9" s="292">
        <f>'300 300 Pol'!BC25</f>
        <v>0</v>
      </c>
      <c r="H9" s="292">
        <f>'300 300 Pol'!BD25</f>
        <v>0</v>
      </c>
      <c r="I9" s="293">
        <f>'300 300 Pol'!BE25</f>
        <v>0</v>
      </c>
    </row>
    <row r="10" spans="1:57" s="124" customFormat="1">
      <c r="A10" s="290" t="str">
        <f>'300 300 Pol'!B26</f>
        <v>767</v>
      </c>
      <c r="B10" s="62" t="str">
        <f>'300 300 Pol'!C26</f>
        <v>Konstrukce zámečnické</v>
      </c>
      <c r="D10" s="201"/>
      <c r="E10" s="291">
        <f>'300 300 Pol'!BA29</f>
        <v>0</v>
      </c>
      <c r="F10" s="292">
        <f>'300 300 Pol'!BB29</f>
        <v>0</v>
      </c>
      <c r="G10" s="292">
        <f>'300 300 Pol'!BC29</f>
        <v>0</v>
      </c>
      <c r="H10" s="292">
        <f>'300 300 Pol'!BD29</f>
        <v>0</v>
      </c>
      <c r="I10" s="293">
        <f>'300 300 Pol'!BE29</f>
        <v>0</v>
      </c>
    </row>
    <row r="11" spans="1:57" s="124" customFormat="1">
      <c r="A11" s="290" t="str">
        <f>'300 300 Pol'!B30</f>
        <v>783</v>
      </c>
      <c r="B11" s="62" t="str">
        <f>'300 300 Pol'!C30</f>
        <v>Nátěry</v>
      </c>
      <c r="D11" s="201"/>
      <c r="E11" s="291">
        <f>'300 300 Pol'!BA32</f>
        <v>0</v>
      </c>
      <c r="F11" s="292">
        <f>'300 300 Pol'!BB32</f>
        <v>0</v>
      </c>
      <c r="G11" s="292">
        <f>'300 300 Pol'!BC32</f>
        <v>0</v>
      </c>
      <c r="H11" s="292">
        <f>'300 300 Pol'!BD32</f>
        <v>0</v>
      </c>
      <c r="I11" s="293">
        <f>'300 300 Pol'!BE32</f>
        <v>0</v>
      </c>
    </row>
    <row r="12" spans="1:57" s="124" customFormat="1" ht="13.5" thickBot="1">
      <c r="A12" s="290" t="str">
        <f>'300 300 Pol'!B33</f>
        <v>991</v>
      </c>
      <c r="B12" s="62" t="str">
        <f>'300 300 Pol'!C33</f>
        <v>Hodinové zúčtovací sazby</v>
      </c>
      <c r="D12" s="201"/>
      <c r="E12" s="291">
        <f>'300 300 Pol'!BA36</f>
        <v>0</v>
      </c>
      <c r="F12" s="292">
        <f>'300 300 Pol'!BB36</f>
        <v>0</v>
      </c>
      <c r="G12" s="292">
        <f>'300 300 Pol'!BC36</f>
        <v>0</v>
      </c>
      <c r="H12" s="292">
        <f>'300 300 Pol'!BD36</f>
        <v>0</v>
      </c>
      <c r="I12" s="293">
        <f>'300 300 Pol'!BE36</f>
        <v>0</v>
      </c>
    </row>
    <row r="13" spans="1:57" s="14" customFormat="1" ht="13.5" thickBot="1">
      <c r="A13" s="202"/>
      <c r="B13" s="203" t="s">
        <v>79</v>
      </c>
      <c r="C13" s="203"/>
      <c r="D13" s="204"/>
      <c r="E13" s="205">
        <f>SUM(E7:E12)</f>
        <v>0</v>
      </c>
      <c r="F13" s="206">
        <f>SUM(F7:F12)</f>
        <v>0</v>
      </c>
      <c r="G13" s="206">
        <f>SUM(G7:G12)</f>
        <v>0</v>
      </c>
      <c r="H13" s="206">
        <f>SUM(H7:H12)</f>
        <v>0</v>
      </c>
      <c r="I13" s="207">
        <f>SUM(I7:I12)</f>
        <v>0</v>
      </c>
    </row>
    <row r="14" spans="1:57">
      <c r="A14" s="124"/>
      <c r="B14" s="124"/>
      <c r="C14" s="124"/>
      <c r="D14" s="124"/>
      <c r="E14" s="124"/>
      <c r="F14" s="124"/>
      <c r="G14" s="124"/>
      <c r="H14" s="124"/>
      <c r="I14" s="124"/>
    </row>
    <row r="15" spans="1:57" ht="19.5" customHeight="1">
      <c r="A15" s="193" t="s">
        <v>80</v>
      </c>
      <c r="B15" s="193"/>
      <c r="C15" s="193"/>
      <c r="D15" s="193"/>
      <c r="E15" s="193"/>
      <c r="F15" s="193"/>
      <c r="G15" s="208"/>
      <c r="H15" s="193"/>
      <c r="I15" s="193"/>
      <c r="BA15" s="130"/>
      <c r="BB15" s="130"/>
      <c r="BC15" s="130"/>
      <c r="BD15" s="130"/>
      <c r="BE15" s="130"/>
    </row>
    <row r="16" spans="1:57" ht="13.5" thickBot="1"/>
    <row r="17" spans="1:53">
      <c r="A17" s="159" t="s">
        <v>81</v>
      </c>
      <c r="B17" s="160"/>
      <c r="C17" s="160"/>
      <c r="D17" s="209"/>
      <c r="E17" s="210" t="s">
        <v>82</v>
      </c>
      <c r="F17" s="211" t="s">
        <v>12</v>
      </c>
      <c r="G17" s="212" t="s">
        <v>83</v>
      </c>
      <c r="H17" s="213"/>
      <c r="I17" s="214" t="s">
        <v>82</v>
      </c>
    </row>
    <row r="18" spans="1:53">
      <c r="A18" s="153"/>
      <c r="B18" s="144"/>
      <c r="C18" s="144"/>
      <c r="D18" s="215"/>
      <c r="E18" s="216"/>
      <c r="F18" s="217"/>
      <c r="G18" s="218">
        <f>CHOOSE(BA18+1,E13+F13,E13+F13+H13,E13+F13+G13+H13,E13,F13,H13,G13,H13+G13,0)</f>
        <v>0</v>
      </c>
      <c r="H18" s="219"/>
      <c r="I18" s="220">
        <f>E18+F18*G18/100</f>
        <v>0</v>
      </c>
      <c r="BA18" s="1">
        <v>8</v>
      </c>
    </row>
    <row r="19" spans="1:53" ht="13.5" thickBot="1">
      <c r="A19" s="221"/>
      <c r="B19" s="222" t="s">
        <v>84</v>
      </c>
      <c r="C19" s="223"/>
      <c r="D19" s="224"/>
      <c r="E19" s="225"/>
      <c r="F19" s="226"/>
      <c r="G19" s="226"/>
      <c r="H19" s="322">
        <f>SUM(I18:I18)</f>
        <v>0</v>
      </c>
      <c r="I19" s="323"/>
    </row>
    <row r="21" spans="1:53">
      <c r="B21" s="14"/>
      <c r="F21" s="227"/>
      <c r="G21" s="228"/>
      <c r="H21" s="228"/>
      <c r="I21" s="46"/>
    </row>
    <row r="22" spans="1:53">
      <c r="F22" s="227"/>
      <c r="G22" s="228"/>
      <c r="H22" s="228"/>
      <c r="I22" s="46"/>
    </row>
    <row r="23" spans="1:53">
      <c r="F23" s="227"/>
      <c r="G23" s="228"/>
      <c r="H23" s="228"/>
      <c r="I23" s="46"/>
    </row>
    <row r="24" spans="1:53">
      <c r="F24" s="227"/>
      <c r="G24" s="228"/>
      <c r="H24" s="228"/>
      <c r="I24" s="46"/>
    </row>
    <row r="25" spans="1:53">
      <c r="F25" s="227"/>
      <c r="G25" s="228"/>
      <c r="H25" s="228"/>
      <c r="I25" s="46"/>
    </row>
    <row r="26" spans="1:53">
      <c r="F26" s="227"/>
      <c r="G26" s="228"/>
      <c r="H26" s="228"/>
      <c r="I26" s="46"/>
    </row>
    <row r="27" spans="1:53">
      <c r="F27" s="227"/>
      <c r="G27" s="228"/>
      <c r="H27" s="228"/>
      <c r="I27" s="46"/>
    </row>
    <row r="28" spans="1:53">
      <c r="F28" s="227"/>
      <c r="G28" s="228"/>
      <c r="H28" s="228"/>
      <c r="I28" s="46"/>
    </row>
    <row r="29" spans="1:53">
      <c r="F29" s="227"/>
      <c r="G29" s="228"/>
      <c r="H29" s="228"/>
      <c r="I29" s="46"/>
    </row>
    <row r="30" spans="1:53">
      <c r="F30" s="227"/>
      <c r="G30" s="228"/>
      <c r="H30" s="228"/>
      <c r="I30" s="46"/>
    </row>
    <row r="31" spans="1:53">
      <c r="F31" s="227"/>
      <c r="G31" s="228"/>
      <c r="H31" s="228"/>
      <c r="I31" s="46"/>
    </row>
    <row r="32" spans="1:53">
      <c r="F32" s="227"/>
      <c r="G32" s="228"/>
      <c r="H32" s="228"/>
      <c r="I32" s="46"/>
    </row>
    <row r="33" spans="6:9">
      <c r="F33" s="227"/>
      <c r="G33" s="228"/>
      <c r="H33" s="228"/>
      <c r="I33" s="46"/>
    </row>
    <row r="34" spans="6:9">
      <c r="F34" s="227"/>
      <c r="G34" s="228"/>
      <c r="H34" s="228"/>
      <c r="I34" s="46"/>
    </row>
    <row r="35" spans="6:9">
      <c r="F35" s="227"/>
      <c r="G35" s="228"/>
      <c r="H35" s="228"/>
      <c r="I35" s="46"/>
    </row>
    <row r="36" spans="6:9">
      <c r="F36" s="227"/>
      <c r="G36" s="228"/>
      <c r="H36" s="228"/>
      <c r="I36" s="46"/>
    </row>
    <row r="37" spans="6:9">
      <c r="F37" s="227"/>
      <c r="G37" s="228"/>
      <c r="H37" s="228"/>
      <c r="I37" s="46"/>
    </row>
    <row r="38" spans="6:9">
      <c r="F38" s="227"/>
      <c r="G38" s="228"/>
      <c r="H38" s="228"/>
      <c r="I38" s="46"/>
    </row>
    <row r="39" spans="6:9">
      <c r="F39" s="227"/>
      <c r="G39" s="228"/>
      <c r="H39" s="228"/>
      <c r="I39" s="46"/>
    </row>
    <row r="40" spans="6:9">
      <c r="F40" s="227"/>
      <c r="G40" s="228"/>
      <c r="H40" s="228"/>
      <c r="I40" s="46"/>
    </row>
    <row r="41" spans="6:9">
      <c r="F41" s="227"/>
      <c r="G41" s="228"/>
      <c r="H41" s="228"/>
      <c r="I41" s="46"/>
    </row>
    <row r="42" spans="6:9">
      <c r="F42" s="227"/>
      <c r="G42" s="228"/>
      <c r="H42" s="228"/>
      <c r="I42" s="46"/>
    </row>
    <row r="43" spans="6:9">
      <c r="F43" s="227"/>
      <c r="G43" s="228"/>
      <c r="H43" s="228"/>
      <c r="I43" s="46"/>
    </row>
    <row r="44" spans="6:9">
      <c r="F44" s="227"/>
      <c r="G44" s="228"/>
      <c r="H44" s="228"/>
      <c r="I44" s="46"/>
    </row>
    <row r="45" spans="6:9">
      <c r="F45" s="227"/>
      <c r="G45" s="228"/>
      <c r="H45" s="228"/>
      <c r="I45" s="46"/>
    </row>
    <row r="46" spans="6:9">
      <c r="F46" s="227"/>
      <c r="G46" s="228"/>
      <c r="H46" s="228"/>
      <c r="I46" s="46"/>
    </row>
    <row r="47" spans="6:9">
      <c r="F47" s="227"/>
      <c r="G47" s="228"/>
      <c r="H47" s="228"/>
      <c r="I47" s="46"/>
    </row>
    <row r="48" spans="6:9">
      <c r="F48" s="227"/>
      <c r="G48" s="228"/>
      <c r="H48" s="228"/>
      <c r="I48" s="46"/>
    </row>
    <row r="49" spans="6:9">
      <c r="F49" s="227"/>
      <c r="G49" s="228"/>
      <c r="H49" s="228"/>
      <c r="I49" s="46"/>
    </row>
    <row r="50" spans="6:9">
      <c r="F50" s="227"/>
      <c r="G50" s="228"/>
      <c r="H50" s="228"/>
      <c r="I50" s="46"/>
    </row>
    <row r="51" spans="6:9">
      <c r="F51" s="227"/>
      <c r="G51" s="228"/>
      <c r="H51" s="228"/>
      <c r="I51" s="46"/>
    </row>
    <row r="52" spans="6:9">
      <c r="F52" s="227"/>
      <c r="G52" s="228"/>
      <c r="H52" s="228"/>
      <c r="I52" s="46"/>
    </row>
    <row r="53" spans="6:9">
      <c r="F53" s="227"/>
      <c r="G53" s="228"/>
      <c r="H53" s="228"/>
      <c r="I53" s="46"/>
    </row>
    <row r="54" spans="6:9">
      <c r="F54" s="227"/>
      <c r="G54" s="228"/>
      <c r="H54" s="228"/>
      <c r="I54" s="46"/>
    </row>
    <row r="55" spans="6:9">
      <c r="F55" s="227"/>
      <c r="G55" s="228"/>
      <c r="H55" s="228"/>
      <c r="I55" s="46"/>
    </row>
    <row r="56" spans="6:9">
      <c r="F56" s="227"/>
      <c r="G56" s="228"/>
      <c r="H56" s="228"/>
      <c r="I56" s="46"/>
    </row>
    <row r="57" spans="6:9">
      <c r="F57" s="227"/>
      <c r="G57" s="228"/>
      <c r="H57" s="228"/>
      <c r="I57" s="46"/>
    </row>
    <row r="58" spans="6:9">
      <c r="F58" s="227"/>
      <c r="G58" s="228"/>
      <c r="H58" s="228"/>
      <c r="I58" s="46"/>
    </row>
    <row r="59" spans="6:9">
      <c r="F59" s="227"/>
      <c r="G59" s="228"/>
      <c r="H59" s="228"/>
      <c r="I59" s="46"/>
    </row>
    <row r="60" spans="6:9">
      <c r="F60" s="227"/>
      <c r="G60" s="228"/>
      <c r="H60" s="228"/>
      <c r="I60" s="46"/>
    </row>
    <row r="61" spans="6:9">
      <c r="F61" s="227"/>
      <c r="G61" s="228"/>
      <c r="H61" s="228"/>
      <c r="I61" s="46"/>
    </row>
    <row r="62" spans="6:9">
      <c r="F62" s="227"/>
      <c r="G62" s="228"/>
      <c r="H62" s="228"/>
      <c r="I62" s="46"/>
    </row>
    <row r="63" spans="6:9">
      <c r="F63" s="227"/>
      <c r="G63" s="228"/>
      <c r="H63" s="228"/>
      <c r="I63" s="46"/>
    </row>
    <row r="64" spans="6:9">
      <c r="F64" s="227"/>
      <c r="G64" s="228"/>
      <c r="H64" s="228"/>
      <c r="I64" s="46"/>
    </row>
    <row r="65" spans="6:9">
      <c r="F65" s="227"/>
      <c r="G65" s="228"/>
      <c r="H65" s="228"/>
      <c r="I65" s="46"/>
    </row>
    <row r="66" spans="6:9">
      <c r="F66" s="227"/>
      <c r="G66" s="228"/>
      <c r="H66" s="228"/>
      <c r="I66" s="46"/>
    </row>
    <row r="67" spans="6:9">
      <c r="F67" s="227"/>
      <c r="G67" s="228"/>
      <c r="H67" s="228"/>
      <c r="I67" s="46"/>
    </row>
    <row r="68" spans="6:9">
      <c r="F68" s="227"/>
      <c r="G68" s="228"/>
      <c r="H68" s="228"/>
      <c r="I68" s="46"/>
    </row>
    <row r="69" spans="6:9">
      <c r="F69" s="227"/>
      <c r="G69" s="228"/>
      <c r="H69" s="228"/>
      <c r="I69" s="46"/>
    </row>
    <row r="70" spans="6:9">
      <c r="F70" s="227"/>
      <c r="G70" s="228"/>
      <c r="H70" s="228"/>
      <c r="I70" s="46"/>
    </row>
  </sheetData>
  <mergeCells count="4">
    <mergeCell ref="A1:B1"/>
    <mergeCell ref="A2:B2"/>
    <mergeCell ref="G2:I2"/>
    <mergeCell ref="H19:I19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List5"/>
  <dimension ref="A1:CB109"/>
  <sheetViews>
    <sheetView showGridLines="0" showZeros="0" topLeftCell="A10" zoomScaleNormal="100" zoomScaleSheetLayoutView="100" workbookViewId="0">
      <selection activeCell="J1" sqref="J1:J65536 K1:K65536"/>
    </sheetView>
  </sheetViews>
  <sheetFormatPr defaultRowHeight="12.75"/>
  <cols>
    <col min="1" max="1" width="4.42578125" style="229" customWidth="1"/>
    <col min="2" max="2" width="11.5703125" style="229" customWidth="1"/>
    <col min="3" max="3" width="40.42578125" style="229" customWidth="1"/>
    <col min="4" max="4" width="5.5703125" style="229" customWidth="1"/>
    <col min="5" max="5" width="8.5703125" style="239" customWidth="1"/>
    <col min="6" max="6" width="9.85546875" style="229" customWidth="1"/>
    <col min="7" max="7" width="13.85546875" style="229" customWidth="1"/>
    <col min="8" max="8" width="11.7109375" style="229" hidden="1" customWidth="1"/>
    <col min="9" max="9" width="11.5703125" style="229" hidden="1" customWidth="1"/>
    <col min="10" max="10" width="11" style="229" hidden="1" customWidth="1"/>
    <col min="11" max="11" width="10.42578125" style="229" hidden="1" customWidth="1"/>
    <col min="12" max="12" width="75.42578125" style="229" customWidth="1"/>
    <col min="13" max="13" width="45.28515625" style="229" customWidth="1"/>
    <col min="14" max="16384" width="9.140625" style="229"/>
  </cols>
  <sheetData>
    <row r="1" spans="1:80" ht="15.75">
      <c r="A1" s="324" t="s">
        <v>103</v>
      </c>
      <c r="B1" s="324"/>
      <c r="C1" s="324"/>
      <c r="D1" s="324"/>
      <c r="E1" s="324"/>
      <c r="F1" s="324"/>
      <c r="G1" s="324"/>
    </row>
    <row r="2" spans="1:80" ht="14.25" customHeight="1" thickBot="1">
      <c r="B2" s="230"/>
      <c r="C2" s="231"/>
      <c r="D2" s="231"/>
      <c r="E2" s="232"/>
      <c r="F2" s="231"/>
      <c r="G2" s="231"/>
    </row>
    <row r="3" spans="1:80" ht="13.5" thickTop="1">
      <c r="A3" s="315" t="s">
        <v>2</v>
      </c>
      <c r="B3" s="316"/>
      <c r="C3" s="183" t="s">
        <v>106</v>
      </c>
      <c r="D3" s="233"/>
      <c r="E3" s="234" t="s">
        <v>85</v>
      </c>
      <c r="F3" s="235" t="str">
        <f>'300 300 Rek'!H1</f>
        <v>300</v>
      </c>
      <c r="G3" s="236"/>
    </row>
    <row r="4" spans="1:80" ht="13.5" thickBot="1">
      <c r="A4" s="325" t="s">
        <v>76</v>
      </c>
      <c r="B4" s="318"/>
      <c r="C4" s="189" t="s">
        <v>775</v>
      </c>
      <c r="D4" s="237"/>
      <c r="E4" s="326" t="str">
        <f>'300 300 Rek'!G2</f>
        <v>Vnitřní rozvod plynu</v>
      </c>
      <c r="F4" s="327"/>
      <c r="G4" s="328"/>
    </row>
    <row r="5" spans="1:80" ht="13.5" thickTop="1">
      <c r="A5" s="238"/>
      <c r="G5" s="240"/>
    </row>
    <row r="6" spans="1:80" ht="27" customHeight="1">
      <c r="A6" s="241" t="s">
        <v>86</v>
      </c>
      <c r="B6" s="242" t="s">
        <v>87</v>
      </c>
      <c r="C6" s="242" t="s">
        <v>88</v>
      </c>
      <c r="D6" s="242" t="s">
        <v>89</v>
      </c>
      <c r="E6" s="243" t="s">
        <v>90</v>
      </c>
      <c r="F6" s="242" t="s">
        <v>91</v>
      </c>
      <c r="G6" s="244" t="s">
        <v>92</v>
      </c>
      <c r="H6" s="245" t="s">
        <v>93</v>
      </c>
      <c r="I6" s="245" t="s">
        <v>94</v>
      </c>
      <c r="J6" s="245" t="s">
        <v>95</v>
      </c>
      <c r="K6" s="245" t="s">
        <v>96</v>
      </c>
    </row>
    <row r="7" spans="1:80">
      <c r="A7" s="246" t="s">
        <v>97</v>
      </c>
      <c r="B7" s="247" t="s">
        <v>776</v>
      </c>
      <c r="C7" s="248" t="s">
        <v>777</v>
      </c>
      <c r="D7" s="249"/>
      <c r="E7" s="250"/>
      <c r="F7" s="250"/>
      <c r="G7" s="251"/>
      <c r="H7" s="252"/>
      <c r="I7" s="253"/>
      <c r="J7" s="254"/>
      <c r="K7" s="255"/>
      <c r="O7" s="256">
        <v>1</v>
      </c>
    </row>
    <row r="8" spans="1:80">
      <c r="A8" s="257">
        <v>1</v>
      </c>
      <c r="B8" s="258" t="s">
        <v>779</v>
      </c>
      <c r="C8" s="259" t="s">
        <v>780</v>
      </c>
      <c r="D8" s="260" t="s">
        <v>781</v>
      </c>
      <c r="E8" s="261">
        <v>1</v>
      </c>
      <c r="F8" s="261">
        <v>0</v>
      </c>
      <c r="G8" s="262">
        <f>E8*F8</f>
        <v>0</v>
      </c>
      <c r="H8" s="263">
        <v>0</v>
      </c>
      <c r="I8" s="264">
        <f>E8*H8</f>
        <v>0</v>
      </c>
      <c r="J8" s="263"/>
      <c r="K8" s="264">
        <f>E8*J8</f>
        <v>0</v>
      </c>
      <c r="O8" s="256">
        <v>2</v>
      </c>
      <c r="AA8" s="229">
        <v>12</v>
      </c>
      <c r="AB8" s="229">
        <v>0</v>
      </c>
      <c r="AC8" s="229">
        <v>1</v>
      </c>
      <c r="AZ8" s="229">
        <v>2</v>
      </c>
      <c r="BA8" s="229">
        <f>IF(AZ8=1,G8,0)</f>
        <v>0</v>
      </c>
      <c r="BB8" s="229">
        <f>IF(AZ8=2,G8,0)</f>
        <v>0</v>
      </c>
      <c r="BC8" s="229">
        <f>IF(AZ8=3,G8,0)</f>
        <v>0</v>
      </c>
      <c r="BD8" s="229">
        <f>IF(AZ8=4,G8,0)</f>
        <v>0</v>
      </c>
      <c r="BE8" s="229">
        <f>IF(AZ8=5,G8,0)</f>
        <v>0</v>
      </c>
      <c r="CA8" s="256">
        <v>12</v>
      </c>
      <c r="CB8" s="256">
        <v>0</v>
      </c>
    </row>
    <row r="9" spans="1:80">
      <c r="A9" s="257">
        <v>2</v>
      </c>
      <c r="B9" s="258" t="s">
        <v>782</v>
      </c>
      <c r="C9" s="259" t="s">
        <v>783</v>
      </c>
      <c r="D9" s="260" t="s">
        <v>12</v>
      </c>
      <c r="E9" s="261">
        <v>40.75</v>
      </c>
      <c r="F9" s="261">
        <v>0</v>
      </c>
      <c r="G9" s="262">
        <f>E9*F9</f>
        <v>0</v>
      </c>
      <c r="H9" s="263">
        <v>0</v>
      </c>
      <c r="I9" s="264">
        <f>E9*H9</f>
        <v>0</v>
      </c>
      <c r="J9" s="263">
        <v>0</v>
      </c>
      <c r="K9" s="264">
        <f>E9*J9</f>
        <v>0</v>
      </c>
      <c r="O9" s="256">
        <v>2</v>
      </c>
      <c r="AA9" s="229">
        <v>1</v>
      </c>
      <c r="AB9" s="229">
        <v>5</v>
      </c>
      <c r="AC9" s="229">
        <v>5</v>
      </c>
      <c r="AZ9" s="229">
        <v>2</v>
      </c>
      <c r="BA9" s="229">
        <f>IF(AZ9=1,G9,0)</f>
        <v>0</v>
      </c>
      <c r="BB9" s="229">
        <f>IF(AZ9=2,G9,0)</f>
        <v>0</v>
      </c>
      <c r="BC9" s="229">
        <f>IF(AZ9=3,G9,0)</f>
        <v>0</v>
      </c>
      <c r="BD9" s="229">
        <f>IF(AZ9=4,G9,0)</f>
        <v>0</v>
      </c>
      <c r="BE9" s="229">
        <f>IF(AZ9=5,G9,0)</f>
        <v>0</v>
      </c>
      <c r="CA9" s="256">
        <v>1</v>
      </c>
      <c r="CB9" s="256">
        <v>5</v>
      </c>
    </row>
    <row r="10" spans="1:80">
      <c r="A10" s="274"/>
      <c r="B10" s="275" t="s">
        <v>101</v>
      </c>
      <c r="C10" s="276" t="s">
        <v>778</v>
      </c>
      <c r="D10" s="277"/>
      <c r="E10" s="278"/>
      <c r="F10" s="279"/>
      <c r="G10" s="280">
        <f>SUM(G7:G9)</f>
        <v>0</v>
      </c>
      <c r="H10" s="281"/>
      <c r="I10" s="282">
        <f>SUM(I7:I9)</f>
        <v>0</v>
      </c>
      <c r="J10" s="281"/>
      <c r="K10" s="282">
        <f>SUM(K7:K9)</f>
        <v>0</v>
      </c>
      <c r="O10" s="256">
        <v>4</v>
      </c>
      <c r="BA10" s="283">
        <f>SUM(BA7:BA9)</f>
        <v>0</v>
      </c>
      <c r="BB10" s="283">
        <f>SUM(BB7:BB9)</f>
        <v>0</v>
      </c>
      <c r="BC10" s="283">
        <f>SUM(BC7:BC9)</f>
        <v>0</v>
      </c>
      <c r="BD10" s="283">
        <f>SUM(BD7:BD9)</f>
        <v>0</v>
      </c>
      <c r="BE10" s="283">
        <f>SUM(BE7:BE9)</f>
        <v>0</v>
      </c>
    </row>
    <row r="11" spans="1:80">
      <c r="A11" s="246" t="s">
        <v>97</v>
      </c>
      <c r="B11" s="247" t="s">
        <v>784</v>
      </c>
      <c r="C11" s="248" t="s">
        <v>785</v>
      </c>
      <c r="D11" s="249"/>
      <c r="E11" s="250"/>
      <c r="F11" s="250"/>
      <c r="G11" s="251"/>
      <c r="H11" s="252"/>
      <c r="I11" s="253"/>
      <c r="J11" s="254"/>
      <c r="K11" s="255"/>
      <c r="O11" s="256">
        <v>1</v>
      </c>
    </row>
    <row r="12" spans="1:80" ht="22.5">
      <c r="A12" s="257">
        <v>3</v>
      </c>
      <c r="B12" s="258" t="s">
        <v>779</v>
      </c>
      <c r="C12" s="259" t="s">
        <v>787</v>
      </c>
      <c r="D12" s="260" t="s">
        <v>173</v>
      </c>
      <c r="E12" s="261">
        <v>1</v>
      </c>
      <c r="F12" s="261">
        <v>0</v>
      </c>
      <c r="G12" s="262">
        <f>E12*F12</f>
        <v>0</v>
      </c>
      <c r="H12" s="263">
        <v>0</v>
      </c>
      <c r="I12" s="264">
        <f>E12*H12</f>
        <v>0</v>
      </c>
      <c r="J12" s="263"/>
      <c r="K12" s="264">
        <f>E12*J12</f>
        <v>0</v>
      </c>
      <c r="O12" s="256">
        <v>2</v>
      </c>
      <c r="AA12" s="229">
        <v>12</v>
      </c>
      <c r="AB12" s="229">
        <v>0</v>
      </c>
      <c r="AC12" s="229">
        <v>3</v>
      </c>
      <c r="AZ12" s="229">
        <v>2</v>
      </c>
      <c r="BA12" s="229">
        <f>IF(AZ12=1,G12,0)</f>
        <v>0</v>
      </c>
      <c r="BB12" s="229">
        <f>IF(AZ12=2,G12,0)</f>
        <v>0</v>
      </c>
      <c r="BC12" s="229">
        <f>IF(AZ12=3,G12,0)</f>
        <v>0</v>
      </c>
      <c r="BD12" s="229">
        <f>IF(AZ12=4,G12,0)</f>
        <v>0</v>
      </c>
      <c r="BE12" s="229">
        <f>IF(AZ12=5,G12,0)</f>
        <v>0</v>
      </c>
      <c r="CA12" s="256">
        <v>12</v>
      </c>
      <c r="CB12" s="256">
        <v>0</v>
      </c>
    </row>
    <row r="13" spans="1:80" ht="22.5">
      <c r="A13" s="257">
        <v>4</v>
      </c>
      <c r="B13" s="258" t="s">
        <v>779</v>
      </c>
      <c r="C13" s="259" t="s">
        <v>788</v>
      </c>
      <c r="D13" s="260" t="s">
        <v>173</v>
      </c>
      <c r="E13" s="261">
        <v>24</v>
      </c>
      <c r="F13" s="261">
        <v>0</v>
      </c>
      <c r="G13" s="262">
        <f>E13*F13</f>
        <v>0</v>
      </c>
      <c r="H13" s="263">
        <v>0</v>
      </c>
      <c r="I13" s="264">
        <f>E13*H13</f>
        <v>0</v>
      </c>
      <c r="J13" s="263"/>
      <c r="K13" s="264">
        <f>E13*J13</f>
        <v>0</v>
      </c>
      <c r="O13" s="256">
        <v>2</v>
      </c>
      <c r="AA13" s="229">
        <v>12</v>
      </c>
      <c r="AB13" s="229">
        <v>0</v>
      </c>
      <c r="AC13" s="229">
        <v>4</v>
      </c>
      <c r="AZ13" s="229">
        <v>2</v>
      </c>
      <c r="BA13" s="229">
        <f>IF(AZ13=1,G13,0)</f>
        <v>0</v>
      </c>
      <c r="BB13" s="229">
        <f>IF(AZ13=2,G13,0)</f>
        <v>0</v>
      </c>
      <c r="BC13" s="229">
        <f>IF(AZ13=3,G13,0)</f>
        <v>0</v>
      </c>
      <c r="BD13" s="229">
        <f>IF(AZ13=4,G13,0)</f>
        <v>0</v>
      </c>
      <c r="BE13" s="229">
        <f>IF(AZ13=5,G13,0)</f>
        <v>0</v>
      </c>
      <c r="CA13" s="256">
        <v>12</v>
      </c>
      <c r="CB13" s="256">
        <v>0</v>
      </c>
    </row>
    <row r="14" spans="1:80">
      <c r="A14" s="257">
        <v>5</v>
      </c>
      <c r="B14" s="258" t="s">
        <v>789</v>
      </c>
      <c r="C14" s="259" t="s">
        <v>790</v>
      </c>
      <c r="D14" s="260" t="s">
        <v>100</v>
      </c>
      <c r="E14" s="261">
        <v>2</v>
      </c>
      <c r="F14" s="261">
        <v>0</v>
      </c>
      <c r="G14" s="262">
        <f>E14*F14</f>
        <v>0</v>
      </c>
      <c r="H14" s="263">
        <v>0</v>
      </c>
      <c r="I14" s="264">
        <f>E14*H14</f>
        <v>0</v>
      </c>
      <c r="J14" s="263"/>
      <c r="K14" s="264">
        <f>E14*J14</f>
        <v>0</v>
      </c>
      <c r="O14" s="256">
        <v>2</v>
      </c>
      <c r="AA14" s="229">
        <v>12</v>
      </c>
      <c r="AB14" s="229">
        <v>0</v>
      </c>
      <c r="AC14" s="229">
        <v>5</v>
      </c>
      <c r="AZ14" s="229">
        <v>2</v>
      </c>
      <c r="BA14" s="229">
        <f>IF(AZ14=1,G14,0)</f>
        <v>0</v>
      </c>
      <c r="BB14" s="229">
        <f>IF(AZ14=2,G14,0)</f>
        <v>0</v>
      </c>
      <c r="BC14" s="229">
        <f>IF(AZ14=3,G14,0)</f>
        <v>0</v>
      </c>
      <c r="BD14" s="229">
        <f>IF(AZ14=4,G14,0)</f>
        <v>0</v>
      </c>
      <c r="BE14" s="229">
        <f>IF(AZ14=5,G14,0)</f>
        <v>0</v>
      </c>
      <c r="CA14" s="256">
        <v>12</v>
      </c>
      <c r="CB14" s="256">
        <v>0</v>
      </c>
    </row>
    <row r="15" spans="1:80">
      <c r="A15" s="257">
        <v>6</v>
      </c>
      <c r="B15" s="258" t="s">
        <v>782</v>
      </c>
      <c r="C15" s="259" t="s">
        <v>783</v>
      </c>
      <c r="D15" s="260" t="s">
        <v>12</v>
      </c>
      <c r="E15" s="261"/>
      <c r="F15" s="261">
        <v>0</v>
      </c>
      <c r="G15" s="262">
        <f>E15*F15</f>
        <v>0</v>
      </c>
      <c r="H15" s="263">
        <v>0</v>
      </c>
      <c r="I15" s="264">
        <f>E15*H15</f>
        <v>0</v>
      </c>
      <c r="J15" s="263"/>
      <c r="K15" s="264">
        <f>E15*J15</f>
        <v>0</v>
      </c>
      <c r="O15" s="256">
        <v>2</v>
      </c>
      <c r="AA15" s="229">
        <v>7</v>
      </c>
      <c r="AB15" s="229">
        <v>1002</v>
      </c>
      <c r="AC15" s="229">
        <v>5</v>
      </c>
      <c r="AZ15" s="229">
        <v>2</v>
      </c>
      <c r="BA15" s="229">
        <f>IF(AZ15=1,G15,0)</f>
        <v>0</v>
      </c>
      <c r="BB15" s="229">
        <f>IF(AZ15=2,G15,0)</f>
        <v>0</v>
      </c>
      <c r="BC15" s="229">
        <f>IF(AZ15=3,G15,0)</f>
        <v>0</v>
      </c>
      <c r="BD15" s="229">
        <f>IF(AZ15=4,G15,0)</f>
        <v>0</v>
      </c>
      <c r="BE15" s="229">
        <f>IF(AZ15=5,G15,0)</f>
        <v>0</v>
      </c>
      <c r="CA15" s="256">
        <v>7</v>
      </c>
      <c r="CB15" s="256">
        <v>1002</v>
      </c>
    </row>
    <row r="16" spans="1:80">
      <c r="A16" s="274"/>
      <c r="B16" s="275" t="s">
        <v>101</v>
      </c>
      <c r="C16" s="276" t="s">
        <v>786</v>
      </c>
      <c r="D16" s="277"/>
      <c r="E16" s="278"/>
      <c r="F16" s="279"/>
      <c r="G16" s="280">
        <f>SUM(G11:G15)</f>
        <v>0</v>
      </c>
      <c r="H16" s="281"/>
      <c r="I16" s="282">
        <f>SUM(I11:I15)</f>
        <v>0</v>
      </c>
      <c r="J16" s="281"/>
      <c r="K16" s="282">
        <f>SUM(K11:K15)</f>
        <v>0</v>
      </c>
      <c r="O16" s="256">
        <v>4</v>
      </c>
      <c r="BA16" s="283">
        <f>SUM(BA11:BA15)</f>
        <v>0</v>
      </c>
      <c r="BB16" s="283">
        <f>SUM(BB11:BB15)</f>
        <v>0</v>
      </c>
      <c r="BC16" s="283">
        <f>SUM(BC11:BC15)</f>
        <v>0</v>
      </c>
      <c r="BD16" s="283">
        <f>SUM(BD11:BD15)</f>
        <v>0</v>
      </c>
      <c r="BE16" s="283">
        <f>SUM(BE11:BE15)</f>
        <v>0</v>
      </c>
    </row>
    <row r="17" spans="1:80">
      <c r="A17" s="246" t="s">
        <v>97</v>
      </c>
      <c r="B17" s="247" t="s">
        <v>791</v>
      </c>
      <c r="C17" s="248" t="s">
        <v>792</v>
      </c>
      <c r="D17" s="249"/>
      <c r="E17" s="250"/>
      <c r="F17" s="250"/>
      <c r="G17" s="251"/>
      <c r="H17" s="252"/>
      <c r="I17" s="253"/>
      <c r="J17" s="254"/>
      <c r="K17" s="255"/>
      <c r="O17" s="256">
        <v>1</v>
      </c>
    </row>
    <row r="18" spans="1:80">
      <c r="A18" s="257">
        <v>7</v>
      </c>
      <c r="B18" s="258" t="s">
        <v>779</v>
      </c>
      <c r="C18" s="259" t="s">
        <v>794</v>
      </c>
      <c r="D18" s="260" t="s">
        <v>100</v>
      </c>
      <c r="E18" s="261">
        <v>1</v>
      </c>
      <c r="F18" s="261">
        <v>0</v>
      </c>
      <c r="G18" s="262">
        <f t="shared" ref="G18:G24" si="0">E18*F18</f>
        <v>0</v>
      </c>
      <c r="H18" s="263">
        <v>0</v>
      </c>
      <c r="I18" s="264">
        <f t="shared" ref="I18:I24" si="1">E18*H18</f>
        <v>0</v>
      </c>
      <c r="J18" s="263"/>
      <c r="K18" s="264">
        <f t="shared" ref="K18:K24" si="2">E18*J18</f>
        <v>0</v>
      </c>
      <c r="O18" s="256">
        <v>2</v>
      </c>
      <c r="AA18" s="229">
        <v>12</v>
      </c>
      <c r="AB18" s="229">
        <v>0</v>
      </c>
      <c r="AC18" s="229">
        <v>7</v>
      </c>
      <c r="AZ18" s="229">
        <v>2</v>
      </c>
      <c r="BA18" s="229">
        <f t="shared" ref="BA18:BA24" si="3">IF(AZ18=1,G18,0)</f>
        <v>0</v>
      </c>
      <c r="BB18" s="229">
        <f t="shared" ref="BB18:BB24" si="4">IF(AZ18=2,G18,0)</f>
        <v>0</v>
      </c>
      <c r="BC18" s="229">
        <f t="shared" ref="BC18:BC24" si="5">IF(AZ18=3,G18,0)</f>
        <v>0</v>
      </c>
      <c r="BD18" s="229">
        <f t="shared" ref="BD18:BD24" si="6">IF(AZ18=4,G18,0)</f>
        <v>0</v>
      </c>
      <c r="BE18" s="229">
        <f t="shared" ref="BE18:BE24" si="7">IF(AZ18=5,G18,0)</f>
        <v>0</v>
      </c>
      <c r="CA18" s="256">
        <v>12</v>
      </c>
      <c r="CB18" s="256">
        <v>0</v>
      </c>
    </row>
    <row r="19" spans="1:80">
      <c r="A19" s="257">
        <v>8</v>
      </c>
      <c r="B19" s="258" t="s">
        <v>779</v>
      </c>
      <c r="C19" s="259" t="s">
        <v>795</v>
      </c>
      <c r="D19" s="260" t="s">
        <v>100</v>
      </c>
      <c r="E19" s="261">
        <v>2</v>
      </c>
      <c r="F19" s="261">
        <v>0</v>
      </c>
      <c r="G19" s="262">
        <f t="shared" si="0"/>
        <v>0</v>
      </c>
      <c r="H19" s="263">
        <v>0</v>
      </c>
      <c r="I19" s="264">
        <f t="shared" si="1"/>
        <v>0</v>
      </c>
      <c r="J19" s="263"/>
      <c r="K19" s="264">
        <f t="shared" si="2"/>
        <v>0</v>
      </c>
      <c r="O19" s="256">
        <v>2</v>
      </c>
      <c r="AA19" s="229">
        <v>12</v>
      </c>
      <c r="AB19" s="229">
        <v>0</v>
      </c>
      <c r="AC19" s="229">
        <v>8</v>
      </c>
      <c r="AZ19" s="229">
        <v>2</v>
      </c>
      <c r="BA19" s="229">
        <f t="shared" si="3"/>
        <v>0</v>
      </c>
      <c r="BB19" s="229">
        <f t="shared" si="4"/>
        <v>0</v>
      </c>
      <c r="BC19" s="229">
        <f t="shared" si="5"/>
        <v>0</v>
      </c>
      <c r="BD19" s="229">
        <f t="shared" si="6"/>
        <v>0</v>
      </c>
      <c r="BE19" s="229">
        <f t="shared" si="7"/>
        <v>0</v>
      </c>
      <c r="CA19" s="256">
        <v>12</v>
      </c>
      <c r="CB19" s="256">
        <v>0</v>
      </c>
    </row>
    <row r="20" spans="1:80">
      <c r="A20" s="257">
        <v>9</v>
      </c>
      <c r="B20" s="258" t="s">
        <v>779</v>
      </c>
      <c r="C20" s="259" t="s">
        <v>796</v>
      </c>
      <c r="D20" s="260" t="s">
        <v>100</v>
      </c>
      <c r="E20" s="261">
        <v>1</v>
      </c>
      <c r="F20" s="261">
        <v>0</v>
      </c>
      <c r="G20" s="262">
        <f t="shared" si="0"/>
        <v>0</v>
      </c>
      <c r="H20" s="263">
        <v>0</v>
      </c>
      <c r="I20" s="264">
        <f t="shared" si="1"/>
        <v>0</v>
      </c>
      <c r="J20" s="263"/>
      <c r="K20" s="264">
        <f t="shared" si="2"/>
        <v>0</v>
      </c>
      <c r="O20" s="256">
        <v>2</v>
      </c>
      <c r="AA20" s="229">
        <v>12</v>
      </c>
      <c r="AB20" s="229">
        <v>0</v>
      </c>
      <c r="AC20" s="229">
        <v>9</v>
      </c>
      <c r="AZ20" s="229">
        <v>2</v>
      </c>
      <c r="BA20" s="229">
        <f t="shared" si="3"/>
        <v>0</v>
      </c>
      <c r="BB20" s="229">
        <f t="shared" si="4"/>
        <v>0</v>
      </c>
      <c r="BC20" s="229">
        <f t="shared" si="5"/>
        <v>0</v>
      </c>
      <c r="BD20" s="229">
        <f t="shared" si="6"/>
        <v>0</v>
      </c>
      <c r="BE20" s="229">
        <f t="shared" si="7"/>
        <v>0</v>
      </c>
      <c r="CA20" s="256">
        <v>12</v>
      </c>
      <c r="CB20" s="256">
        <v>0</v>
      </c>
    </row>
    <row r="21" spans="1:80">
      <c r="A21" s="257">
        <v>10</v>
      </c>
      <c r="B21" s="258" t="s">
        <v>779</v>
      </c>
      <c r="C21" s="259" t="s">
        <v>797</v>
      </c>
      <c r="D21" s="260" t="s">
        <v>100</v>
      </c>
      <c r="E21" s="261">
        <v>2</v>
      </c>
      <c r="F21" s="261">
        <v>0</v>
      </c>
      <c r="G21" s="262">
        <f t="shared" si="0"/>
        <v>0</v>
      </c>
      <c r="H21" s="263">
        <v>0</v>
      </c>
      <c r="I21" s="264">
        <f t="shared" si="1"/>
        <v>0</v>
      </c>
      <c r="J21" s="263"/>
      <c r="K21" s="264">
        <f t="shared" si="2"/>
        <v>0</v>
      </c>
      <c r="O21" s="256">
        <v>2</v>
      </c>
      <c r="AA21" s="229">
        <v>12</v>
      </c>
      <c r="AB21" s="229">
        <v>0</v>
      </c>
      <c r="AC21" s="229">
        <v>10</v>
      </c>
      <c r="AZ21" s="229">
        <v>2</v>
      </c>
      <c r="BA21" s="229">
        <f t="shared" si="3"/>
        <v>0</v>
      </c>
      <c r="BB21" s="229">
        <f t="shared" si="4"/>
        <v>0</v>
      </c>
      <c r="BC21" s="229">
        <f t="shared" si="5"/>
        <v>0</v>
      </c>
      <c r="BD21" s="229">
        <f t="shared" si="6"/>
        <v>0</v>
      </c>
      <c r="BE21" s="229">
        <f t="shared" si="7"/>
        <v>0</v>
      </c>
      <c r="CA21" s="256">
        <v>12</v>
      </c>
      <c r="CB21" s="256">
        <v>0</v>
      </c>
    </row>
    <row r="22" spans="1:80">
      <c r="A22" s="257">
        <v>11</v>
      </c>
      <c r="B22" s="258" t="s">
        <v>779</v>
      </c>
      <c r="C22" s="259" t="s">
        <v>798</v>
      </c>
      <c r="D22" s="260" t="s">
        <v>100</v>
      </c>
      <c r="E22" s="261">
        <v>1</v>
      </c>
      <c r="F22" s="261">
        <v>0</v>
      </c>
      <c r="G22" s="262">
        <f t="shared" si="0"/>
        <v>0</v>
      </c>
      <c r="H22" s="263">
        <v>0</v>
      </c>
      <c r="I22" s="264">
        <f t="shared" si="1"/>
        <v>0</v>
      </c>
      <c r="J22" s="263"/>
      <c r="K22" s="264">
        <f t="shared" si="2"/>
        <v>0</v>
      </c>
      <c r="O22" s="256">
        <v>2</v>
      </c>
      <c r="AA22" s="229">
        <v>12</v>
      </c>
      <c r="AB22" s="229">
        <v>0</v>
      </c>
      <c r="AC22" s="229">
        <v>11</v>
      </c>
      <c r="AZ22" s="229">
        <v>2</v>
      </c>
      <c r="BA22" s="229">
        <f t="shared" si="3"/>
        <v>0</v>
      </c>
      <c r="BB22" s="229">
        <f t="shared" si="4"/>
        <v>0</v>
      </c>
      <c r="BC22" s="229">
        <f t="shared" si="5"/>
        <v>0</v>
      </c>
      <c r="BD22" s="229">
        <f t="shared" si="6"/>
        <v>0</v>
      </c>
      <c r="BE22" s="229">
        <f t="shared" si="7"/>
        <v>0</v>
      </c>
      <c r="CA22" s="256">
        <v>12</v>
      </c>
      <c r="CB22" s="256">
        <v>0</v>
      </c>
    </row>
    <row r="23" spans="1:80">
      <c r="A23" s="257">
        <v>12</v>
      </c>
      <c r="B23" s="258" t="s">
        <v>163</v>
      </c>
      <c r="C23" s="259" t="s">
        <v>799</v>
      </c>
      <c r="D23" s="260" t="s">
        <v>800</v>
      </c>
      <c r="E23" s="261">
        <v>1</v>
      </c>
      <c r="F23" s="261">
        <v>0</v>
      </c>
      <c r="G23" s="262">
        <f t="shared" si="0"/>
        <v>0</v>
      </c>
      <c r="H23" s="263"/>
      <c r="I23" s="264">
        <f t="shared" si="1"/>
        <v>0</v>
      </c>
      <c r="J23" s="263"/>
      <c r="K23" s="264">
        <f t="shared" si="2"/>
        <v>0</v>
      </c>
      <c r="O23" s="256">
        <v>2</v>
      </c>
      <c r="AA23" s="229">
        <v>6</v>
      </c>
      <c r="AB23" s="229">
        <v>7</v>
      </c>
      <c r="AC23" s="229">
        <v>2</v>
      </c>
      <c r="AZ23" s="229">
        <v>2</v>
      </c>
      <c r="BA23" s="229">
        <f t="shared" si="3"/>
        <v>0</v>
      </c>
      <c r="BB23" s="229">
        <f t="shared" si="4"/>
        <v>0</v>
      </c>
      <c r="BC23" s="229">
        <f t="shared" si="5"/>
        <v>0</v>
      </c>
      <c r="BD23" s="229">
        <f t="shared" si="6"/>
        <v>0</v>
      </c>
      <c r="BE23" s="229">
        <f t="shared" si="7"/>
        <v>0</v>
      </c>
      <c r="CA23" s="256">
        <v>6</v>
      </c>
      <c r="CB23" s="256">
        <v>7</v>
      </c>
    </row>
    <row r="24" spans="1:80">
      <c r="A24" s="257">
        <v>13</v>
      </c>
      <c r="B24" s="258" t="s">
        <v>801</v>
      </c>
      <c r="C24" s="259" t="s">
        <v>802</v>
      </c>
      <c r="D24" s="260" t="s">
        <v>12</v>
      </c>
      <c r="E24" s="261">
        <v>42.93</v>
      </c>
      <c r="F24" s="261">
        <v>0</v>
      </c>
      <c r="G24" s="262">
        <f t="shared" si="0"/>
        <v>0</v>
      </c>
      <c r="H24" s="263">
        <v>0</v>
      </c>
      <c r="I24" s="264">
        <f t="shared" si="1"/>
        <v>0</v>
      </c>
      <c r="J24" s="263">
        <v>0</v>
      </c>
      <c r="K24" s="264">
        <f t="shared" si="2"/>
        <v>0</v>
      </c>
      <c r="O24" s="256">
        <v>2</v>
      </c>
      <c r="AA24" s="229">
        <v>1</v>
      </c>
      <c r="AB24" s="229">
        <v>5</v>
      </c>
      <c r="AC24" s="229">
        <v>5</v>
      </c>
      <c r="AZ24" s="229">
        <v>2</v>
      </c>
      <c r="BA24" s="229">
        <f t="shared" si="3"/>
        <v>0</v>
      </c>
      <c r="BB24" s="229">
        <f t="shared" si="4"/>
        <v>0</v>
      </c>
      <c r="BC24" s="229">
        <f t="shared" si="5"/>
        <v>0</v>
      </c>
      <c r="BD24" s="229">
        <f t="shared" si="6"/>
        <v>0</v>
      </c>
      <c r="BE24" s="229">
        <f t="shared" si="7"/>
        <v>0</v>
      </c>
      <c r="CA24" s="256">
        <v>1</v>
      </c>
      <c r="CB24" s="256">
        <v>5</v>
      </c>
    </row>
    <row r="25" spans="1:80">
      <c r="A25" s="274"/>
      <c r="B25" s="275" t="s">
        <v>101</v>
      </c>
      <c r="C25" s="276" t="s">
        <v>793</v>
      </c>
      <c r="D25" s="277"/>
      <c r="E25" s="278"/>
      <c r="F25" s="279"/>
      <c r="G25" s="280">
        <f>SUM(G17:G24)</f>
        <v>0</v>
      </c>
      <c r="H25" s="281"/>
      <c r="I25" s="282">
        <f>SUM(I17:I24)</f>
        <v>0</v>
      </c>
      <c r="J25" s="281"/>
      <c r="K25" s="282">
        <f>SUM(K17:K24)</f>
        <v>0</v>
      </c>
      <c r="O25" s="256">
        <v>4</v>
      </c>
      <c r="BA25" s="283">
        <f>SUM(BA17:BA24)</f>
        <v>0</v>
      </c>
      <c r="BB25" s="283">
        <f>SUM(BB17:BB24)</f>
        <v>0</v>
      </c>
      <c r="BC25" s="283">
        <f>SUM(BC17:BC24)</f>
        <v>0</v>
      </c>
      <c r="BD25" s="283">
        <f>SUM(BD17:BD24)</f>
        <v>0</v>
      </c>
      <c r="BE25" s="283">
        <f>SUM(BE17:BE24)</f>
        <v>0</v>
      </c>
    </row>
    <row r="26" spans="1:80">
      <c r="A26" s="246" t="s">
        <v>97</v>
      </c>
      <c r="B26" s="247" t="s">
        <v>586</v>
      </c>
      <c r="C26" s="248" t="s">
        <v>587</v>
      </c>
      <c r="D26" s="249"/>
      <c r="E26" s="250"/>
      <c r="F26" s="250"/>
      <c r="G26" s="251"/>
      <c r="H26" s="252"/>
      <c r="I26" s="253"/>
      <c r="J26" s="254"/>
      <c r="K26" s="255"/>
      <c r="O26" s="256">
        <v>1</v>
      </c>
    </row>
    <row r="27" spans="1:80">
      <c r="A27" s="257">
        <v>14</v>
      </c>
      <c r="B27" s="258" t="s">
        <v>779</v>
      </c>
      <c r="C27" s="259" t="s">
        <v>803</v>
      </c>
      <c r="D27" s="260" t="s">
        <v>591</v>
      </c>
      <c r="E27" s="261">
        <v>6</v>
      </c>
      <c r="F27" s="261">
        <v>0</v>
      </c>
      <c r="G27" s="262">
        <f>E27*F27</f>
        <v>0</v>
      </c>
      <c r="H27" s="263">
        <v>0</v>
      </c>
      <c r="I27" s="264">
        <f>E27*H27</f>
        <v>0</v>
      </c>
      <c r="J27" s="263"/>
      <c r="K27" s="264">
        <f>E27*J27</f>
        <v>0</v>
      </c>
      <c r="O27" s="256">
        <v>2</v>
      </c>
      <c r="AA27" s="229">
        <v>12</v>
      </c>
      <c r="AB27" s="229">
        <v>0</v>
      </c>
      <c r="AC27" s="229">
        <v>14</v>
      </c>
      <c r="AZ27" s="229">
        <v>2</v>
      </c>
      <c r="BA27" s="229">
        <f>IF(AZ27=1,G27,0)</f>
        <v>0</v>
      </c>
      <c r="BB27" s="229">
        <f>IF(AZ27=2,G27,0)</f>
        <v>0</v>
      </c>
      <c r="BC27" s="229">
        <f>IF(AZ27=3,G27,0)</f>
        <v>0</v>
      </c>
      <c r="BD27" s="229">
        <f>IF(AZ27=4,G27,0)</f>
        <v>0</v>
      </c>
      <c r="BE27" s="229">
        <f>IF(AZ27=5,G27,0)</f>
        <v>0</v>
      </c>
      <c r="CA27" s="256">
        <v>12</v>
      </c>
      <c r="CB27" s="256">
        <v>0</v>
      </c>
    </row>
    <row r="28" spans="1:80">
      <c r="A28" s="257">
        <v>15</v>
      </c>
      <c r="B28" s="258" t="s">
        <v>608</v>
      </c>
      <c r="C28" s="259" t="s">
        <v>609</v>
      </c>
      <c r="D28" s="260" t="s">
        <v>12</v>
      </c>
      <c r="E28" s="261"/>
      <c r="F28" s="261">
        <v>0</v>
      </c>
      <c r="G28" s="262">
        <f>E28*F28</f>
        <v>0</v>
      </c>
      <c r="H28" s="263">
        <v>0</v>
      </c>
      <c r="I28" s="264">
        <f>E28*H28</f>
        <v>0</v>
      </c>
      <c r="J28" s="263"/>
      <c r="K28" s="264">
        <f>E28*J28</f>
        <v>0</v>
      </c>
      <c r="O28" s="256">
        <v>2</v>
      </c>
      <c r="AA28" s="229">
        <v>7</v>
      </c>
      <c r="AB28" s="229">
        <v>1002</v>
      </c>
      <c r="AC28" s="229">
        <v>5</v>
      </c>
      <c r="AZ28" s="229">
        <v>2</v>
      </c>
      <c r="BA28" s="229">
        <f>IF(AZ28=1,G28,0)</f>
        <v>0</v>
      </c>
      <c r="BB28" s="229">
        <f>IF(AZ28=2,G28,0)</f>
        <v>0</v>
      </c>
      <c r="BC28" s="229">
        <f>IF(AZ28=3,G28,0)</f>
        <v>0</v>
      </c>
      <c r="BD28" s="229">
        <f>IF(AZ28=4,G28,0)</f>
        <v>0</v>
      </c>
      <c r="BE28" s="229">
        <f>IF(AZ28=5,G28,0)</f>
        <v>0</v>
      </c>
      <c r="CA28" s="256">
        <v>7</v>
      </c>
      <c r="CB28" s="256">
        <v>1002</v>
      </c>
    </row>
    <row r="29" spans="1:80">
      <c r="A29" s="274"/>
      <c r="B29" s="275" t="s">
        <v>101</v>
      </c>
      <c r="C29" s="276" t="s">
        <v>588</v>
      </c>
      <c r="D29" s="277"/>
      <c r="E29" s="278"/>
      <c r="F29" s="279"/>
      <c r="G29" s="280">
        <f>SUM(G26:G28)</f>
        <v>0</v>
      </c>
      <c r="H29" s="281"/>
      <c r="I29" s="282">
        <f>SUM(I26:I28)</f>
        <v>0</v>
      </c>
      <c r="J29" s="281"/>
      <c r="K29" s="282">
        <f>SUM(K26:K28)</f>
        <v>0</v>
      </c>
      <c r="O29" s="256">
        <v>4</v>
      </c>
      <c r="BA29" s="283">
        <f>SUM(BA26:BA28)</f>
        <v>0</v>
      </c>
      <c r="BB29" s="283">
        <f>SUM(BB26:BB28)</f>
        <v>0</v>
      </c>
      <c r="BC29" s="283">
        <f>SUM(BC26:BC28)</f>
        <v>0</v>
      </c>
      <c r="BD29" s="283">
        <f>SUM(BD26:BD28)</f>
        <v>0</v>
      </c>
      <c r="BE29" s="283">
        <f>SUM(BE26:BE28)</f>
        <v>0</v>
      </c>
    </row>
    <row r="30" spans="1:80">
      <c r="A30" s="246" t="s">
        <v>97</v>
      </c>
      <c r="B30" s="247" t="s">
        <v>804</v>
      </c>
      <c r="C30" s="248" t="s">
        <v>805</v>
      </c>
      <c r="D30" s="249"/>
      <c r="E30" s="250"/>
      <c r="F30" s="250"/>
      <c r="G30" s="251"/>
      <c r="H30" s="252"/>
      <c r="I30" s="253"/>
      <c r="J30" s="254"/>
      <c r="K30" s="255"/>
      <c r="O30" s="256">
        <v>1</v>
      </c>
    </row>
    <row r="31" spans="1:80">
      <c r="A31" s="257">
        <v>16</v>
      </c>
      <c r="B31" s="258" t="s">
        <v>807</v>
      </c>
      <c r="C31" s="259" t="s">
        <v>808</v>
      </c>
      <c r="D31" s="260" t="s">
        <v>173</v>
      </c>
      <c r="E31" s="261">
        <v>25</v>
      </c>
      <c r="F31" s="261">
        <v>0</v>
      </c>
      <c r="G31" s="262">
        <f>E31*F31</f>
        <v>0</v>
      </c>
      <c r="H31" s="263">
        <v>6.9999999999999994E-5</v>
      </c>
      <c r="I31" s="264">
        <f>E31*H31</f>
        <v>1.7499999999999998E-3</v>
      </c>
      <c r="J31" s="263">
        <v>0</v>
      </c>
      <c r="K31" s="264">
        <f>E31*J31</f>
        <v>0</v>
      </c>
      <c r="O31" s="256">
        <v>2</v>
      </c>
      <c r="AA31" s="229">
        <v>1</v>
      </c>
      <c r="AB31" s="229">
        <v>7</v>
      </c>
      <c r="AC31" s="229">
        <v>7</v>
      </c>
      <c r="AZ31" s="229">
        <v>2</v>
      </c>
      <c r="BA31" s="229">
        <f>IF(AZ31=1,G31,0)</f>
        <v>0</v>
      </c>
      <c r="BB31" s="229">
        <f>IF(AZ31=2,G31,0)</f>
        <v>0</v>
      </c>
      <c r="BC31" s="229">
        <f>IF(AZ31=3,G31,0)</f>
        <v>0</v>
      </c>
      <c r="BD31" s="229">
        <f>IF(AZ31=4,G31,0)</f>
        <v>0</v>
      </c>
      <c r="BE31" s="229">
        <f>IF(AZ31=5,G31,0)</f>
        <v>0</v>
      </c>
      <c r="CA31" s="256">
        <v>1</v>
      </c>
      <c r="CB31" s="256">
        <v>7</v>
      </c>
    </row>
    <row r="32" spans="1:80">
      <c r="A32" s="274"/>
      <c r="B32" s="275" t="s">
        <v>101</v>
      </c>
      <c r="C32" s="276" t="s">
        <v>806</v>
      </c>
      <c r="D32" s="277"/>
      <c r="E32" s="278"/>
      <c r="F32" s="279"/>
      <c r="G32" s="280">
        <f>SUM(G30:G31)</f>
        <v>0</v>
      </c>
      <c r="H32" s="281"/>
      <c r="I32" s="282">
        <f>SUM(I30:I31)</f>
        <v>1.7499999999999998E-3</v>
      </c>
      <c r="J32" s="281"/>
      <c r="K32" s="282">
        <f>SUM(K30:K31)</f>
        <v>0</v>
      </c>
      <c r="O32" s="256">
        <v>4</v>
      </c>
      <c r="BA32" s="283">
        <f>SUM(BA30:BA31)</f>
        <v>0</v>
      </c>
      <c r="BB32" s="283">
        <f>SUM(BB30:BB31)</f>
        <v>0</v>
      </c>
      <c r="BC32" s="283">
        <f>SUM(BC30:BC31)</f>
        <v>0</v>
      </c>
      <c r="BD32" s="283">
        <f>SUM(BD30:BD31)</f>
        <v>0</v>
      </c>
      <c r="BE32" s="283">
        <f>SUM(BE30:BE31)</f>
        <v>0</v>
      </c>
    </row>
    <row r="33" spans="1:80">
      <c r="A33" s="246" t="s">
        <v>97</v>
      </c>
      <c r="B33" s="247" t="s">
        <v>809</v>
      </c>
      <c r="C33" s="248" t="s">
        <v>810</v>
      </c>
      <c r="D33" s="249"/>
      <c r="E33" s="250"/>
      <c r="F33" s="250"/>
      <c r="G33" s="251"/>
      <c r="H33" s="252"/>
      <c r="I33" s="253"/>
      <c r="J33" s="254"/>
      <c r="K33" s="255"/>
      <c r="O33" s="256">
        <v>1</v>
      </c>
    </row>
    <row r="34" spans="1:80">
      <c r="A34" s="257">
        <v>17</v>
      </c>
      <c r="B34" s="258" t="s">
        <v>188</v>
      </c>
      <c r="C34" s="259" t="s">
        <v>812</v>
      </c>
      <c r="D34" s="260" t="s">
        <v>781</v>
      </c>
      <c r="E34" s="261">
        <v>1</v>
      </c>
      <c r="F34" s="261">
        <v>0</v>
      </c>
      <c r="G34" s="262">
        <f>E34*F34</f>
        <v>0</v>
      </c>
      <c r="H34" s="263">
        <v>0</v>
      </c>
      <c r="I34" s="264">
        <f>E34*H34</f>
        <v>0</v>
      </c>
      <c r="J34" s="263"/>
      <c r="K34" s="264">
        <f>E34*J34</f>
        <v>0</v>
      </c>
      <c r="O34" s="256">
        <v>2</v>
      </c>
      <c r="AA34" s="229">
        <v>12</v>
      </c>
      <c r="AB34" s="229">
        <v>0</v>
      </c>
      <c r="AC34" s="229">
        <v>17</v>
      </c>
      <c r="AZ34" s="229">
        <v>1</v>
      </c>
      <c r="BA34" s="229">
        <f>IF(AZ34=1,G34,0)</f>
        <v>0</v>
      </c>
      <c r="BB34" s="229">
        <f>IF(AZ34=2,G34,0)</f>
        <v>0</v>
      </c>
      <c r="BC34" s="229">
        <f>IF(AZ34=3,G34,0)</f>
        <v>0</v>
      </c>
      <c r="BD34" s="229">
        <f>IF(AZ34=4,G34,0)</f>
        <v>0</v>
      </c>
      <c r="BE34" s="229">
        <f>IF(AZ34=5,G34,0)</f>
        <v>0</v>
      </c>
      <c r="CA34" s="256">
        <v>12</v>
      </c>
      <c r="CB34" s="256">
        <v>0</v>
      </c>
    </row>
    <row r="35" spans="1:80">
      <c r="A35" s="257">
        <v>18</v>
      </c>
      <c r="B35" s="258" t="s">
        <v>219</v>
      </c>
      <c r="C35" s="259" t="s">
        <v>813</v>
      </c>
      <c r="D35" s="260" t="s">
        <v>781</v>
      </c>
      <c r="E35" s="261">
        <v>1</v>
      </c>
      <c r="F35" s="261">
        <v>0</v>
      </c>
      <c r="G35" s="262">
        <f>E35*F35</f>
        <v>0</v>
      </c>
      <c r="H35" s="263">
        <v>0</v>
      </c>
      <c r="I35" s="264">
        <f>E35*H35</f>
        <v>0</v>
      </c>
      <c r="J35" s="263"/>
      <c r="K35" s="264">
        <f>E35*J35</f>
        <v>0</v>
      </c>
      <c r="O35" s="256">
        <v>2</v>
      </c>
      <c r="AA35" s="229">
        <v>12</v>
      </c>
      <c r="AB35" s="229">
        <v>0</v>
      </c>
      <c r="AC35" s="229">
        <v>18</v>
      </c>
      <c r="AZ35" s="229">
        <v>1</v>
      </c>
      <c r="BA35" s="229">
        <f>IF(AZ35=1,G35,0)</f>
        <v>0</v>
      </c>
      <c r="BB35" s="229">
        <f>IF(AZ35=2,G35,0)</f>
        <v>0</v>
      </c>
      <c r="BC35" s="229">
        <f>IF(AZ35=3,G35,0)</f>
        <v>0</v>
      </c>
      <c r="BD35" s="229">
        <f>IF(AZ35=4,G35,0)</f>
        <v>0</v>
      </c>
      <c r="BE35" s="229">
        <f>IF(AZ35=5,G35,0)</f>
        <v>0</v>
      </c>
      <c r="CA35" s="256">
        <v>12</v>
      </c>
      <c r="CB35" s="256">
        <v>0</v>
      </c>
    </row>
    <row r="36" spans="1:80">
      <c r="A36" s="274"/>
      <c r="B36" s="275" t="s">
        <v>101</v>
      </c>
      <c r="C36" s="276" t="s">
        <v>811</v>
      </c>
      <c r="D36" s="277"/>
      <c r="E36" s="278"/>
      <c r="F36" s="279"/>
      <c r="G36" s="280">
        <f>SUM(G33:G35)</f>
        <v>0</v>
      </c>
      <c r="H36" s="281"/>
      <c r="I36" s="282">
        <f>SUM(I33:I35)</f>
        <v>0</v>
      </c>
      <c r="J36" s="281"/>
      <c r="K36" s="282">
        <f>SUM(K33:K35)</f>
        <v>0</v>
      </c>
      <c r="O36" s="256">
        <v>4</v>
      </c>
      <c r="BA36" s="283">
        <f>SUM(BA33:BA35)</f>
        <v>0</v>
      </c>
      <c r="BB36" s="283">
        <f>SUM(BB33:BB35)</f>
        <v>0</v>
      </c>
      <c r="BC36" s="283">
        <f>SUM(BC33:BC35)</f>
        <v>0</v>
      </c>
      <c r="BD36" s="283">
        <f>SUM(BD33:BD35)</f>
        <v>0</v>
      </c>
      <c r="BE36" s="283">
        <f>SUM(BE33:BE35)</f>
        <v>0</v>
      </c>
    </row>
    <row r="37" spans="1:80">
      <c r="E37" s="229"/>
    </row>
    <row r="38" spans="1:80">
      <c r="E38" s="229"/>
    </row>
    <row r="39" spans="1:80">
      <c r="E39" s="229"/>
    </row>
    <row r="40" spans="1:80">
      <c r="E40" s="229"/>
    </row>
    <row r="41" spans="1:80">
      <c r="E41" s="229"/>
    </row>
    <row r="42" spans="1:80">
      <c r="E42" s="229"/>
    </row>
    <row r="43" spans="1:80">
      <c r="E43" s="229"/>
    </row>
    <row r="44" spans="1:80">
      <c r="E44" s="229"/>
    </row>
    <row r="45" spans="1:80">
      <c r="E45" s="229"/>
    </row>
    <row r="46" spans="1:80">
      <c r="E46" s="229"/>
    </row>
    <row r="47" spans="1:80">
      <c r="E47" s="229"/>
    </row>
    <row r="48" spans="1:80">
      <c r="E48" s="229"/>
    </row>
    <row r="49" spans="1:7">
      <c r="E49" s="229"/>
    </row>
    <row r="50" spans="1:7">
      <c r="E50" s="229"/>
    </row>
    <row r="51" spans="1:7">
      <c r="E51" s="229"/>
    </row>
    <row r="52" spans="1:7">
      <c r="E52" s="229"/>
    </row>
    <row r="53" spans="1:7">
      <c r="E53" s="229"/>
    </row>
    <row r="54" spans="1:7">
      <c r="E54" s="229"/>
    </row>
    <row r="55" spans="1:7">
      <c r="E55" s="229"/>
    </row>
    <row r="56" spans="1:7">
      <c r="E56" s="229"/>
    </row>
    <row r="57" spans="1:7">
      <c r="E57" s="229"/>
    </row>
    <row r="58" spans="1:7">
      <c r="E58" s="229"/>
    </row>
    <row r="59" spans="1:7">
      <c r="E59" s="229"/>
    </row>
    <row r="60" spans="1:7">
      <c r="A60" s="273"/>
      <c r="B60" s="273"/>
      <c r="C60" s="273"/>
      <c r="D60" s="273"/>
      <c r="E60" s="273"/>
      <c r="F60" s="273"/>
      <c r="G60" s="273"/>
    </row>
    <row r="61" spans="1:7">
      <c r="A61" s="273"/>
      <c r="B61" s="273"/>
      <c r="C61" s="273"/>
      <c r="D61" s="273"/>
      <c r="E61" s="273"/>
      <c r="F61" s="273"/>
      <c r="G61" s="273"/>
    </row>
    <row r="62" spans="1:7">
      <c r="A62" s="273"/>
      <c r="B62" s="273"/>
      <c r="C62" s="273"/>
      <c r="D62" s="273"/>
      <c r="E62" s="273"/>
      <c r="F62" s="273"/>
      <c r="G62" s="273"/>
    </row>
    <row r="63" spans="1:7">
      <c r="A63" s="273"/>
      <c r="B63" s="273"/>
      <c r="C63" s="273"/>
      <c r="D63" s="273"/>
      <c r="E63" s="273"/>
      <c r="F63" s="273"/>
      <c r="G63" s="273"/>
    </row>
    <row r="64" spans="1:7">
      <c r="E64" s="229"/>
    </row>
    <row r="65" spans="5:5">
      <c r="E65" s="229"/>
    </row>
    <row r="66" spans="5:5">
      <c r="E66" s="229"/>
    </row>
    <row r="67" spans="5:5">
      <c r="E67" s="229"/>
    </row>
    <row r="68" spans="5:5">
      <c r="E68" s="229"/>
    </row>
    <row r="69" spans="5:5">
      <c r="E69" s="229"/>
    </row>
    <row r="70" spans="5:5">
      <c r="E70" s="229"/>
    </row>
    <row r="71" spans="5:5">
      <c r="E71" s="229"/>
    </row>
    <row r="72" spans="5:5">
      <c r="E72" s="229"/>
    </row>
    <row r="73" spans="5:5">
      <c r="E73" s="229"/>
    </row>
    <row r="74" spans="5:5">
      <c r="E74" s="229"/>
    </row>
    <row r="75" spans="5:5">
      <c r="E75" s="229"/>
    </row>
    <row r="76" spans="5:5">
      <c r="E76" s="229"/>
    </row>
    <row r="77" spans="5:5">
      <c r="E77" s="229"/>
    </row>
    <row r="78" spans="5:5">
      <c r="E78" s="229"/>
    </row>
    <row r="79" spans="5:5">
      <c r="E79" s="229"/>
    </row>
    <row r="80" spans="5:5">
      <c r="E80" s="229"/>
    </row>
    <row r="81" spans="1:7">
      <c r="E81" s="229"/>
    </row>
    <row r="82" spans="1:7">
      <c r="E82" s="229"/>
    </row>
    <row r="83" spans="1:7">
      <c r="E83" s="229"/>
    </row>
    <row r="84" spans="1:7">
      <c r="E84" s="229"/>
    </row>
    <row r="85" spans="1:7">
      <c r="E85" s="229"/>
    </row>
    <row r="86" spans="1:7">
      <c r="E86" s="229"/>
    </row>
    <row r="87" spans="1:7">
      <c r="E87" s="229"/>
    </row>
    <row r="88" spans="1:7">
      <c r="E88" s="229"/>
    </row>
    <row r="89" spans="1:7">
      <c r="E89" s="229"/>
    </row>
    <row r="90" spans="1:7">
      <c r="E90" s="229"/>
    </row>
    <row r="91" spans="1:7">
      <c r="E91" s="229"/>
    </row>
    <row r="92" spans="1:7">
      <c r="E92" s="229"/>
    </row>
    <row r="93" spans="1:7">
      <c r="E93" s="229"/>
    </row>
    <row r="94" spans="1:7">
      <c r="E94" s="229"/>
    </row>
    <row r="95" spans="1:7">
      <c r="A95" s="284"/>
      <c r="B95" s="284"/>
    </row>
    <row r="96" spans="1:7">
      <c r="A96" s="273"/>
      <c r="B96" s="273"/>
      <c r="C96" s="285"/>
      <c r="D96" s="285"/>
      <c r="E96" s="286"/>
      <c r="F96" s="285"/>
      <c r="G96" s="287"/>
    </row>
    <row r="97" spans="1:7">
      <c r="A97" s="288"/>
      <c r="B97" s="288"/>
      <c r="C97" s="273"/>
      <c r="D97" s="273"/>
      <c r="E97" s="289"/>
      <c r="F97" s="273"/>
      <c r="G97" s="273"/>
    </row>
    <row r="98" spans="1:7">
      <c r="A98" s="273"/>
      <c r="B98" s="273"/>
      <c r="C98" s="273"/>
      <c r="D98" s="273"/>
      <c r="E98" s="289"/>
      <c r="F98" s="273"/>
      <c r="G98" s="273"/>
    </row>
    <row r="99" spans="1:7">
      <c r="A99" s="273"/>
      <c r="B99" s="273"/>
      <c r="C99" s="273"/>
      <c r="D99" s="273"/>
      <c r="E99" s="289"/>
      <c r="F99" s="273"/>
      <c r="G99" s="273"/>
    </row>
    <row r="100" spans="1:7">
      <c r="A100" s="273"/>
      <c r="B100" s="273"/>
      <c r="C100" s="273"/>
      <c r="D100" s="273"/>
      <c r="E100" s="289"/>
      <c r="F100" s="273"/>
      <c r="G100" s="273"/>
    </row>
    <row r="101" spans="1:7">
      <c r="A101" s="273"/>
      <c r="B101" s="273"/>
      <c r="C101" s="273"/>
      <c r="D101" s="273"/>
      <c r="E101" s="289"/>
      <c r="F101" s="273"/>
      <c r="G101" s="273"/>
    </row>
    <row r="102" spans="1:7">
      <c r="A102" s="273"/>
      <c r="B102" s="273"/>
      <c r="C102" s="273"/>
      <c r="D102" s="273"/>
      <c r="E102" s="289"/>
      <c r="F102" s="273"/>
      <c r="G102" s="273"/>
    </row>
    <row r="103" spans="1:7">
      <c r="A103" s="273"/>
      <c r="B103" s="273"/>
      <c r="C103" s="273"/>
      <c r="D103" s="273"/>
      <c r="E103" s="289"/>
      <c r="F103" s="273"/>
      <c r="G103" s="273"/>
    </row>
    <row r="104" spans="1:7">
      <c r="A104" s="273"/>
      <c r="B104" s="273"/>
      <c r="C104" s="273"/>
      <c r="D104" s="273"/>
      <c r="E104" s="289"/>
      <c r="F104" s="273"/>
      <c r="G104" s="273"/>
    </row>
    <row r="105" spans="1:7">
      <c r="A105" s="273"/>
      <c r="B105" s="273"/>
      <c r="C105" s="273"/>
      <c r="D105" s="273"/>
      <c r="E105" s="289"/>
      <c r="F105" s="273"/>
      <c r="G105" s="273"/>
    </row>
    <row r="106" spans="1:7">
      <c r="A106" s="273"/>
      <c r="B106" s="273"/>
      <c r="C106" s="273"/>
      <c r="D106" s="273"/>
      <c r="E106" s="289"/>
      <c r="F106" s="273"/>
      <c r="G106" s="273"/>
    </row>
    <row r="107" spans="1:7">
      <c r="A107" s="273"/>
      <c r="B107" s="273"/>
      <c r="C107" s="273"/>
      <c r="D107" s="273"/>
      <c r="E107" s="289"/>
      <c r="F107" s="273"/>
      <c r="G107" s="273"/>
    </row>
    <row r="108" spans="1:7">
      <c r="A108" s="273"/>
      <c r="B108" s="273"/>
      <c r="C108" s="273"/>
      <c r="D108" s="273"/>
      <c r="E108" s="289"/>
      <c r="F108" s="273"/>
      <c r="G108" s="273"/>
    </row>
    <row r="109" spans="1:7">
      <c r="A109" s="273"/>
      <c r="B109" s="273"/>
      <c r="C109" s="273"/>
      <c r="D109" s="273"/>
      <c r="E109" s="289"/>
      <c r="F109" s="273"/>
      <c r="G109" s="273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List25"/>
  <dimension ref="A1:BE51"/>
  <sheetViews>
    <sheetView topLeftCell="A34" zoomScaleNormal="100" workbookViewId="0"/>
  </sheetViews>
  <sheetFormatPr defaultRowHeight="12.75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>
      <c r="A1" s="90" t="s">
        <v>102</v>
      </c>
      <c r="B1" s="91"/>
      <c r="C1" s="91"/>
      <c r="D1" s="91"/>
      <c r="E1" s="91"/>
      <c r="F1" s="91"/>
      <c r="G1" s="91"/>
    </row>
    <row r="2" spans="1:57" ht="12.75" customHeight="1">
      <c r="A2" s="92" t="s">
        <v>32</v>
      </c>
      <c r="B2" s="93"/>
      <c r="C2" s="94" t="s">
        <v>814</v>
      </c>
      <c r="D2" s="94" t="s">
        <v>815</v>
      </c>
      <c r="E2" s="95"/>
      <c r="F2" s="96" t="s">
        <v>33</v>
      </c>
      <c r="G2" s="97"/>
    </row>
    <row r="3" spans="1:57" ht="3" hidden="1" customHeight="1">
      <c r="A3" s="98"/>
      <c r="B3" s="99"/>
      <c r="C3" s="100"/>
      <c r="D3" s="100"/>
      <c r="E3" s="101"/>
      <c r="F3" s="102"/>
      <c r="G3" s="103"/>
    </row>
    <row r="4" spans="1:57" ht="12" customHeight="1">
      <c r="A4" s="104" t="s">
        <v>34</v>
      </c>
      <c r="B4" s="99"/>
      <c r="C4" s="100"/>
      <c r="D4" s="100"/>
      <c r="E4" s="101"/>
      <c r="F4" s="102" t="s">
        <v>35</v>
      </c>
      <c r="G4" s="105"/>
    </row>
    <row r="5" spans="1:57" ht="12.95" customHeight="1">
      <c r="A5" s="106" t="s">
        <v>814</v>
      </c>
      <c r="B5" s="107"/>
      <c r="C5" s="108" t="s">
        <v>815</v>
      </c>
      <c r="D5" s="109"/>
      <c r="E5" s="107"/>
      <c r="F5" s="102" t="s">
        <v>36</v>
      </c>
      <c r="G5" s="103"/>
    </row>
    <row r="6" spans="1:57" ht="12.95" customHeight="1">
      <c r="A6" s="104" t="s">
        <v>37</v>
      </c>
      <c r="B6" s="99"/>
      <c r="C6" s="100"/>
      <c r="D6" s="100"/>
      <c r="E6" s="101"/>
      <c r="F6" s="110" t="s">
        <v>38</v>
      </c>
      <c r="G6" s="111"/>
      <c r="O6" s="112"/>
    </row>
    <row r="7" spans="1:57" ht="12.95" customHeight="1">
      <c r="A7" s="113" t="s">
        <v>104</v>
      </c>
      <c r="B7" s="114"/>
      <c r="C7" s="115" t="s">
        <v>105</v>
      </c>
      <c r="D7" s="116"/>
      <c r="E7" s="116"/>
      <c r="F7" s="117" t="s">
        <v>39</v>
      </c>
      <c r="G7" s="111">
        <f>IF(G6=0,,ROUND((F30+F32)/G6,1))</f>
        <v>0</v>
      </c>
    </row>
    <row r="8" spans="1:57">
      <c r="A8" s="118" t="s">
        <v>40</v>
      </c>
      <c r="B8" s="102"/>
      <c r="C8" s="310"/>
      <c r="D8" s="310"/>
      <c r="E8" s="311"/>
      <c r="F8" s="119" t="s">
        <v>41</v>
      </c>
      <c r="G8" s="120"/>
      <c r="H8" s="121"/>
      <c r="I8" s="122"/>
    </row>
    <row r="9" spans="1:57">
      <c r="A9" s="118" t="s">
        <v>42</v>
      </c>
      <c r="B9" s="102"/>
      <c r="C9" s="310"/>
      <c r="D9" s="310"/>
      <c r="E9" s="311"/>
      <c r="F9" s="102"/>
      <c r="G9" s="123"/>
      <c r="H9" s="124"/>
    </row>
    <row r="10" spans="1:57">
      <c r="A10" s="118" t="s">
        <v>43</v>
      </c>
      <c r="B10" s="102"/>
      <c r="C10" s="310" t="s">
        <v>136</v>
      </c>
      <c r="D10" s="310"/>
      <c r="E10" s="310"/>
      <c r="F10" s="125"/>
      <c r="G10" s="126"/>
      <c r="H10" s="127"/>
    </row>
    <row r="11" spans="1:57" ht="13.5" customHeight="1">
      <c r="A11" s="118" t="s">
        <v>44</v>
      </c>
      <c r="B11" s="102"/>
      <c r="C11" s="310"/>
      <c r="D11" s="310"/>
      <c r="E11" s="310"/>
      <c r="F11" s="128" t="s">
        <v>45</v>
      </c>
      <c r="G11" s="129"/>
      <c r="H11" s="124"/>
      <c r="BA11" s="130"/>
      <c r="BB11" s="130"/>
      <c r="BC11" s="130"/>
      <c r="BD11" s="130"/>
      <c r="BE11" s="130"/>
    </row>
    <row r="12" spans="1:57" ht="12.75" customHeight="1">
      <c r="A12" s="131" t="s">
        <v>46</v>
      </c>
      <c r="B12" s="99"/>
      <c r="C12" s="312"/>
      <c r="D12" s="312"/>
      <c r="E12" s="312"/>
      <c r="F12" s="132" t="s">
        <v>47</v>
      </c>
      <c r="G12" s="133"/>
      <c r="H12" s="124"/>
    </row>
    <row r="13" spans="1:57" ht="28.5" customHeight="1" thickBot="1">
      <c r="A13" s="134" t="s">
        <v>48</v>
      </c>
      <c r="B13" s="135"/>
      <c r="C13" s="135"/>
      <c r="D13" s="135"/>
      <c r="E13" s="136"/>
      <c r="F13" s="136"/>
      <c r="G13" s="137"/>
      <c r="H13" s="124"/>
    </row>
    <row r="14" spans="1:57" ht="17.25" customHeight="1" thickBot="1">
      <c r="A14" s="138" t="s">
        <v>49</v>
      </c>
      <c r="B14" s="139"/>
      <c r="C14" s="140"/>
      <c r="D14" s="141" t="s">
        <v>50</v>
      </c>
      <c r="E14" s="142"/>
      <c r="F14" s="142"/>
      <c r="G14" s="140"/>
    </row>
    <row r="15" spans="1:57" ht="15.95" customHeight="1">
      <c r="A15" s="143"/>
      <c r="B15" s="144" t="s">
        <v>51</v>
      </c>
      <c r="C15" s="145">
        <f>'400 400 Rek'!E13</f>
        <v>0</v>
      </c>
      <c r="D15" s="146">
        <f>'400 400 Rek'!A21</f>
        <v>0</v>
      </c>
      <c r="E15" s="147"/>
      <c r="F15" s="148"/>
      <c r="G15" s="145">
        <f>'400 400 Rek'!I21</f>
        <v>0</v>
      </c>
    </row>
    <row r="16" spans="1:57" ht="15.95" customHeight="1">
      <c r="A16" s="143" t="s">
        <v>52</v>
      </c>
      <c r="B16" s="144" t="s">
        <v>53</v>
      </c>
      <c r="C16" s="145">
        <f>'400 400 Rek'!F13</f>
        <v>0</v>
      </c>
      <c r="D16" s="98"/>
      <c r="E16" s="149"/>
      <c r="F16" s="150"/>
      <c r="G16" s="145"/>
    </row>
    <row r="17" spans="1:7" ht="15.95" customHeight="1">
      <c r="A17" s="143" t="s">
        <v>54</v>
      </c>
      <c r="B17" s="144" t="s">
        <v>55</v>
      </c>
      <c r="C17" s="145">
        <f>'400 400 Rek'!H13</f>
        <v>0</v>
      </c>
      <c r="D17" s="98"/>
      <c r="E17" s="149"/>
      <c r="F17" s="150"/>
      <c r="G17" s="145"/>
    </row>
    <row r="18" spans="1:7" ht="15.95" customHeight="1">
      <c r="A18" s="151" t="s">
        <v>56</v>
      </c>
      <c r="B18" s="152" t="s">
        <v>57</v>
      </c>
      <c r="C18" s="145">
        <f>'400 400 Rek'!G13</f>
        <v>0</v>
      </c>
      <c r="D18" s="98"/>
      <c r="E18" s="149"/>
      <c r="F18" s="150"/>
      <c r="G18" s="145"/>
    </row>
    <row r="19" spans="1:7" ht="15.95" customHeight="1">
      <c r="A19" s="153" t="s">
        <v>58</v>
      </c>
      <c r="B19" s="144"/>
      <c r="C19" s="145">
        <f>SUM(C15:C18)</f>
        <v>0</v>
      </c>
      <c r="D19" s="98"/>
      <c r="E19" s="149"/>
      <c r="F19" s="150"/>
      <c r="G19" s="145"/>
    </row>
    <row r="20" spans="1:7" ht="15.95" customHeight="1">
      <c r="A20" s="153"/>
      <c r="B20" s="144"/>
      <c r="C20" s="145"/>
      <c r="D20" s="98"/>
      <c r="E20" s="149"/>
      <c r="F20" s="150"/>
      <c r="G20" s="145"/>
    </row>
    <row r="21" spans="1:7" ht="15.95" customHeight="1">
      <c r="A21" s="153" t="s">
        <v>29</v>
      </c>
      <c r="B21" s="144"/>
      <c r="C21" s="145">
        <f>'400 400 Rek'!I13</f>
        <v>0</v>
      </c>
      <c r="D21" s="98"/>
      <c r="E21" s="149"/>
      <c r="F21" s="150"/>
      <c r="G21" s="145"/>
    </row>
    <row r="22" spans="1:7" ht="15.95" customHeight="1">
      <c r="A22" s="154" t="s">
        <v>59</v>
      </c>
      <c r="B22" s="124"/>
      <c r="C22" s="145">
        <f>C19+C21</f>
        <v>0</v>
      </c>
      <c r="D22" s="98" t="s">
        <v>60</v>
      </c>
      <c r="E22" s="149"/>
      <c r="F22" s="150"/>
      <c r="G22" s="145">
        <f>G23-SUM(G15:G21)</f>
        <v>0</v>
      </c>
    </row>
    <row r="23" spans="1:7" ht="15.95" customHeight="1" thickBot="1">
      <c r="A23" s="313" t="s">
        <v>61</v>
      </c>
      <c r="B23" s="314"/>
      <c r="C23" s="155">
        <f>C22+G23</f>
        <v>0</v>
      </c>
      <c r="D23" s="156" t="s">
        <v>62</v>
      </c>
      <c r="E23" s="157"/>
      <c r="F23" s="158"/>
      <c r="G23" s="145">
        <f>'400 400 Rek'!H19</f>
        <v>0</v>
      </c>
    </row>
    <row r="24" spans="1:7">
      <c r="A24" s="159" t="s">
        <v>63</v>
      </c>
      <c r="B24" s="160"/>
      <c r="C24" s="161"/>
      <c r="D24" s="160" t="s">
        <v>64</v>
      </c>
      <c r="E24" s="160"/>
      <c r="F24" s="162" t="s">
        <v>65</v>
      </c>
      <c r="G24" s="163"/>
    </row>
    <row r="25" spans="1:7">
      <c r="A25" s="154" t="s">
        <v>66</v>
      </c>
      <c r="B25" s="124"/>
      <c r="C25" s="164"/>
      <c r="D25" s="124" t="s">
        <v>66</v>
      </c>
      <c r="F25" s="165" t="s">
        <v>66</v>
      </c>
      <c r="G25" s="166"/>
    </row>
    <row r="26" spans="1:7" ht="37.5" customHeight="1">
      <c r="A26" s="154" t="s">
        <v>67</v>
      </c>
      <c r="B26" s="167"/>
      <c r="C26" s="164"/>
      <c r="D26" s="124" t="s">
        <v>67</v>
      </c>
      <c r="F26" s="165" t="s">
        <v>67</v>
      </c>
      <c r="G26" s="166"/>
    </row>
    <row r="27" spans="1:7">
      <c r="A27" s="154"/>
      <c r="B27" s="168"/>
      <c r="C27" s="164"/>
      <c r="D27" s="124"/>
      <c r="F27" s="165"/>
      <c r="G27" s="166"/>
    </row>
    <row r="28" spans="1:7">
      <c r="A28" s="154" t="s">
        <v>68</v>
      </c>
      <c r="B28" s="124"/>
      <c r="C28" s="164"/>
      <c r="D28" s="165" t="s">
        <v>69</v>
      </c>
      <c r="E28" s="164"/>
      <c r="F28" s="169" t="s">
        <v>69</v>
      </c>
      <c r="G28" s="166"/>
    </row>
    <row r="29" spans="1:7" ht="69" customHeight="1">
      <c r="A29" s="154"/>
      <c r="B29" s="124"/>
      <c r="C29" s="170"/>
      <c r="D29" s="171"/>
      <c r="E29" s="170"/>
      <c r="F29" s="124"/>
      <c r="G29" s="166"/>
    </row>
    <row r="30" spans="1:7">
      <c r="A30" s="172" t="s">
        <v>11</v>
      </c>
      <c r="B30" s="173"/>
      <c r="C30" s="174">
        <v>21</v>
      </c>
      <c r="D30" s="173" t="s">
        <v>70</v>
      </c>
      <c r="E30" s="175"/>
      <c r="F30" s="305">
        <f>C23-F32</f>
        <v>0</v>
      </c>
      <c r="G30" s="306"/>
    </row>
    <row r="31" spans="1:7">
      <c r="A31" s="172" t="s">
        <v>71</v>
      </c>
      <c r="B31" s="173"/>
      <c r="C31" s="174">
        <f>C30</f>
        <v>21</v>
      </c>
      <c r="D31" s="173" t="s">
        <v>72</v>
      </c>
      <c r="E31" s="175"/>
      <c r="F31" s="305">
        <f>ROUND(PRODUCT(F30,C31/100),0)</f>
        <v>0</v>
      </c>
      <c r="G31" s="306"/>
    </row>
    <row r="32" spans="1:7">
      <c r="A32" s="172" t="s">
        <v>11</v>
      </c>
      <c r="B32" s="173"/>
      <c r="C32" s="174">
        <v>0</v>
      </c>
      <c r="D32" s="173" t="s">
        <v>72</v>
      </c>
      <c r="E32" s="175"/>
      <c r="F32" s="305">
        <v>0</v>
      </c>
      <c r="G32" s="306"/>
    </row>
    <row r="33" spans="1:8">
      <c r="A33" s="172" t="s">
        <v>71</v>
      </c>
      <c r="B33" s="176"/>
      <c r="C33" s="177">
        <f>C32</f>
        <v>0</v>
      </c>
      <c r="D33" s="173" t="s">
        <v>72</v>
      </c>
      <c r="E33" s="150"/>
      <c r="F33" s="305">
        <f>ROUND(PRODUCT(F32,C33/100),0)</f>
        <v>0</v>
      </c>
      <c r="G33" s="306"/>
    </row>
    <row r="34" spans="1:8" s="181" customFormat="1" ht="19.5" customHeight="1" thickBot="1">
      <c r="A34" s="178" t="s">
        <v>73</v>
      </c>
      <c r="B34" s="179"/>
      <c r="C34" s="179"/>
      <c r="D34" s="179"/>
      <c r="E34" s="180"/>
      <c r="F34" s="307">
        <f>ROUND(SUM(F30:F33),0)</f>
        <v>0</v>
      </c>
      <c r="G34" s="308"/>
    </row>
    <row r="36" spans="1:8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>
      <c r="A37" s="2"/>
      <c r="B37" s="309"/>
      <c r="C37" s="309"/>
      <c r="D37" s="309"/>
      <c r="E37" s="309"/>
      <c r="F37" s="309"/>
      <c r="G37" s="309"/>
      <c r="H37" s="1" t="s">
        <v>1</v>
      </c>
    </row>
    <row r="38" spans="1:8" ht="12.75" customHeight="1">
      <c r="A38" s="182"/>
      <c r="B38" s="309"/>
      <c r="C38" s="309"/>
      <c r="D38" s="309"/>
      <c r="E38" s="309"/>
      <c r="F38" s="309"/>
      <c r="G38" s="309"/>
      <c r="H38" s="1" t="s">
        <v>1</v>
      </c>
    </row>
    <row r="39" spans="1:8">
      <c r="A39" s="182"/>
      <c r="B39" s="309"/>
      <c r="C39" s="309"/>
      <c r="D39" s="309"/>
      <c r="E39" s="309"/>
      <c r="F39" s="309"/>
      <c r="G39" s="309"/>
      <c r="H39" s="1" t="s">
        <v>1</v>
      </c>
    </row>
    <row r="40" spans="1:8">
      <c r="A40" s="182"/>
      <c r="B40" s="309"/>
      <c r="C40" s="309"/>
      <c r="D40" s="309"/>
      <c r="E40" s="309"/>
      <c r="F40" s="309"/>
      <c r="G40" s="309"/>
      <c r="H40" s="1" t="s">
        <v>1</v>
      </c>
    </row>
    <row r="41" spans="1:8">
      <c r="A41" s="182"/>
      <c r="B41" s="309"/>
      <c r="C41" s="309"/>
      <c r="D41" s="309"/>
      <c r="E41" s="309"/>
      <c r="F41" s="309"/>
      <c r="G41" s="309"/>
      <c r="H41" s="1" t="s">
        <v>1</v>
      </c>
    </row>
    <row r="42" spans="1:8">
      <c r="A42" s="182"/>
      <c r="B42" s="309"/>
      <c r="C42" s="309"/>
      <c r="D42" s="309"/>
      <c r="E42" s="309"/>
      <c r="F42" s="309"/>
      <c r="G42" s="309"/>
      <c r="H42" s="1" t="s">
        <v>1</v>
      </c>
    </row>
    <row r="43" spans="1:8">
      <c r="A43" s="182"/>
      <c r="B43" s="309"/>
      <c r="C43" s="309"/>
      <c r="D43" s="309"/>
      <c r="E43" s="309"/>
      <c r="F43" s="309"/>
      <c r="G43" s="309"/>
      <c r="H43" s="1" t="s">
        <v>1</v>
      </c>
    </row>
    <row r="44" spans="1:8" ht="12.75" customHeight="1">
      <c r="A44" s="182"/>
      <c r="B44" s="309"/>
      <c r="C44" s="309"/>
      <c r="D44" s="309"/>
      <c r="E44" s="309"/>
      <c r="F44" s="309"/>
      <c r="G44" s="309"/>
      <c r="H44" s="1" t="s">
        <v>1</v>
      </c>
    </row>
    <row r="45" spans="1:8" ht="12.75" customHeight="1">
      <c r="A45" s="182"/>
      <c r="B45" s="309"/>
      <c r="C45" s="309"/>
      <c r="D45" s="309"/>
      <c r="E45" s="309"/>
      <c r="F45" s="309"/>
      <c r="G45" s="309"/>
      <c r="H45" s="1" t="s">
        <v>1</v>
      </c>
    </row>
    <row r="46" spans="1:8">
      <c r="B46" s="304"/>
      <c r="C46" s="304"/>
      <c r="D46" s="304"/>
      <c r="E46" s="304"/>
      <c r="F46" s="304"/>
      <c r="G46" s="304"/>
    </row>
    <row r="47" spans="1:8">
      <c r="B47" s="304"/>
      <c r="C47" s="304"/>
      <c r="D47" s="304"/>
      <c r="E47" s="304"/>
      <c r="F47" s="304"/>
      <c r="G47" s="304"/>
    </row>
    <row r="48" spans="1:8">
      <c r="B48" s="304"/>
      <c r="C48" s="304"/>
      <c r="D48" s="304"/>
      <c r="E48" s="304"/>
      <c r="F48" s="304"/>
      <c r="G48" s="304"/>
    </row>
    <row r="49" spans="2:7">
      <c r="B49" s="304"/>
      <c r="C49" s="304"/>
      <c r="D49" s="304"/>
      <c r="E49" s="304"/>
      <c r="F49" s="304"/>
      <c r="G49" s="304"/>
    </row>
    <row r="50" spans="2:7">
      <c r="B50" s="304"/>
      <c r="C50" s="304"/>
      <c r="D50" s="304"/>
      <c r="E50" s="304"/>
      <c r="F50" s="304"/>
      <c r="G50" s="304"/>
    </row>
    <row r="51" spans="2:7">
      <c r="B51" s="304"/>
      <c r="C51" s="304"/>
      <c r="D51" s="304"/>
      <c r="E51" s="304"/>
      <c r="F51" s="304"/>
      <c r="G51" s="304"/>
    </row>
  </sheetData>
  <mergeCells count="18">
    <mergeCell ref="A23:B23"/>
    <mergeCell ref="C8:E8"/>
    <mergeCell ref="C9:E9"/>
    <mergeCell ref="C10:E10"/>
    <mergeCell ref="C11:E11"/>
    <mergeCell ref="C12:E12"/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List35"/>
  <dimension ref="A1:BE70"/>
  <sheetViews>
    <sheetView workbookViewId="0">
      <selection sqref="A1:B1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>
      <c r="A1" s="315" t="s">
        <v>2</v>
      </c>
      <c r="B1" s="316"/>
      <c r="C1" s="183" t="s">
        <v>106</v>
      </c>
      <c r="D1" s="184"/>
      <c r="E1" s="185"/>
      <c r="F1" s="184"/>
      <c r="G1" s="186" t="s">
        <v>75</v>
      </c>
      <c r="H1" s="187" t="s">
        <v>814</v>
      </c>
      <c r="I1" s="188"/>
    </row>
    <row r="2" spans="1:57" ht="13.5" thickBot="1">
      <c r="A2" s="317" t="s">
        <v>76</v>
      </c>
      <c r="B2" s="318"/>
      <c r="C2" s="189" t="s">
        <v>816</v>
      </c>
      <c r="D2" s="190"/>
      <c r="E2" s="191"/>
      <c r="F2" s="190"/>
      <c r="G2" s="319" t="s">
        <v>815</v>
      </c>
      <c r="H2" s="320"/>
      <c r="I2" s="321"/>
    </row>
    <row r="3" spans="1:57" ht="13.5" thickTop="1">
      <c r="F3" s="124"/>
    </row>
    <row r="4" spans="1:57" ht="19.5" customHeight="1">
      <c r="A4" s="192" t="s">
        <v>77</v>
      </c>
      <c r="B4" s="193"/>
      <c r="C4" s="193"/>
      <c r="D4" s="193"/>
      <c r="E4" s="194"/>
      <c r="F4" s="193"/>
      <c r="G4" s="193"/>
      <c r="H4" s="193"/>
      <c r="I4" s="193"/>
    </row>
    <row r="5" spans="1:57" ht="13.5" thickBot="1"/>
    <row r="6" spans="1:57" s="124" customFormat="1" ht="13.5" thickBot="1">
      <c r="A6" s="195"/>
      <c r="B6" s="196" t="s">
        <v>78</v>
      </c>
      <c r="C6" s="196"/>
      <c r="D6" s="197"/>
      <c r="E6" s="198" t="s">
        <v>25</v>
      </c>
      <c r="F6" s="199" t="s">
        <v>26</v>
      </c>
      <c r="G6" s="199" t="s">
        <v>27</v>
      </c>
      <c r="H6" s="199" t="s">
        <v>28</v>
      </c>
      <c r="I6" s="200" t="s">
        <v>29</v>
      </c>
    </row>
    <row r="7" spans="1:57" s="124" customFormat="1">
      <c r="A7" s="290" t="str">
        <f>'400 400 Pol'!B7</f>
        <v>713</v>
      </c>
      <c r="B7" s="62" t="str">
        <f>'400 400 Pol'!C7</f>
        <v>Izolace tepelné</v>
      </c>
      <c r="D7" s="201"/>
      <c r="E7" s="291">
        <f>'400 400 Pol'!BA13</f>
        <v>0</v>
      </c>
      <c r="F7" s="292">
        <f>'400 400 Pol'!BB13</f>
        <v>0</v>
      </c>
      <c r="G7" s="292">
        <f>'400 400 Pol'!BC13</f>
        <v>0</v>
      </c>
      <c r="H7" s="292">
        <f>'400 400 Pol'!BD13</f>
        <v>0</v>
      </c>
      <c r="I7" s="293">
        <f>'400 400 Pol'!BE13</f>
        <v>0</v>
      </c>
    </row>
    <row r="8" spans="1:57" s="124" customFormat="1">
      <c r="A8" s="290" t="str">
        <f>'400 400 Pol'!B14</f>
        <v>731</v>
      </c>
      <c r="B8" s="62" t="str">
        <f>'400 400 Pol'!C14</f>
        <v>Kotelny</v>
      </c>
      <c r="D8" s="201"/>
      <c r="E8" s="291">
        <f>'400 400 Pol'!BA20</f>
        <v>0</v>
      </c>
      <c r="F8" s="292">
        <f>'400 400 Pol'!BB20</f>
        <v>0</v>
      </c>
      <c r="G8" s="292">
        <f>'400 400 Pol'!BC20</f>
        <v>0</v>
      </c>
      <c r="H8" s="292">
        <f>'400 400 Pol'!BD20</f>
        <v>0</v>
      </c>
      <c r="I8" s="293">
        <f>'400 400 Pol'!BE20</f>
        <v>0</v>
      </c>
    </row>
    <row r="9" spans="1:57" s="124" customFormat="1">
      <c r="A9" s="290" t="str">
        <f>'400 400 Pol'!B21</f>
        <v>733</v>
      </c>
      <c r="B9" s="62" t="str">
        <f>'400 400 Pol'!C21</f>
        <v>Rozvod potrubí</v>
      </c>
      <c r="D9" s="201"/>
      <c r="E9" s="291">
        <f>'400 400 Pol'!BA27</f>
        <v>0</v>
      </c>
      <c r="F9" s="292">
        <f>'400 400 Pol'!BB27</f>
        <v>0</v>
      </c>
      <c r="G9" s="292">
        <f>'400 400 Pol'!BC27</f>
        <v>0</v>
      </c>
      <c r="H9" s="292">
        <f>'400 400 Pol'!BD27</f>
        <v>0</v>
      </c>
      <c r="I9" s="293">
        <f>'400 400 Pol'!BE27</f>
        <v>0</v>
      </c>
    </row>
    <row r="10" spans="1:57" s="124" customFormat="1">
      <c r="A10" s="290" t="str">
        <f>'400 400 Pol'!B28</f>
        <v>734</v>
      </c>
      <c r="B10" s="62" t="str">
        <f>'400 400 Pol'!C28</f>
        <v>Armatury</v>
      </c>
      <c r="D10" s="201"/>
      <c r="E10" s="291">
        <f>'400 400 Pol'!BA36</f>
        <v>0</v>
      </c>
      <c r="F10" s="292">
        <f>'400 400 Pol'!BB36</f>
        <v>0</v>
      </c>
      <c r="G10" s="292">
        <f>'400 400 Pol'!BC36</f>
        <v>0</v>
      </c>
      <c r="H10" s="292">
        <f>'400 400 Pol'!BD36</f>
        <v>0</v>
      </c>
      <c r="I10" s="293">
        <f>'400 400 Pol'!BE36</f>
        <v>0</v>
      </c>
    </row>
    <row r="11" spans="1:57" s="124" customFormat="1">
      <c r="A11" s="290" t="str">
        <f>'400 400 Pol'!B37</f>
        <v>735</v>
      </c>
      <c r="B11" s="62" t="str">
        <f>'400 400 Pol'!C37</f>
        <v>Otopná tělesa</v>
      </c>
      <c r="D11" s="201"/>
      <c r="E11" s="291">
        <f>'400 400 Pol'!BA43</f>
        <v>0</v>
      </c>
      <c r="F11" s="292">
        <f>'400 400 Pol'!BB43</f>
        <v>0</v>
      </c>
      <c r="G11" s="292">
        <f>'400 400 Pol'!BC43</f>
        <v>0</v>
      </c>
      <c r="H11" s="292">
        <f>'400 400 Pol'!BD43</f>
        <v>0</v>
      </c>
      <c r="I11" s="293">
        <f>'400 400 Pol'!BE43</f>
        <v>0</v>
      </c>
    </row>
    <row r="12" spans="1:57" s="124" customFormat="1" ht="13.5" thickBot="1">
      <c r="A12" s="290" t="str">
        <f>'400 400 Pol'!B44</f>
        <v>991</v>
      </c>
      <c r="B12" s="62" t="str">
        <f>'400 400 Pol'!C44</f>
        <v>Hodinové zúčtovací sazby</v>
      </c>
      <c r="D12" s="201"/>
      <c r="E12" s="291">
        <f>'400 400 Pol'!BA47</f>
        <v>0</v>
      </c>
      <c r="F12" s="292">
        <f>'400 400 Pol'!BB47</f>
        <v>0</v>
      </c>
      <c r="G12" s="292">
        <f>'400 400 Pol'!BC47</f>
        <v>0</v>
      </c>
      <c r="H12" s="292">
        <f>'400 400 Pol'!BD47</f>
        <v>0</v>
      </c>
      <c r="I12" s="293">
        <f>'400 400 Pol'!BE47</f>
        <v>0</v>
      </c>
    </row>
    <row r="13" spans="1:57" s="14" customFormat="1" ht="13.5" thickBot="1">
      <c r="A13" s="202"/>
      <c r="B13" s="203" t="s">
        <v>79</v>
      </c>
      <c r="C13" s="203"/>
      <c r="D13" s="204"/>
      <c r="E13" s="205">
        <f>SUM(E7:E12)</f>
        <v>0</v>
      </c>
      <c r="F13" s="206">
        <f>SUM(F7:F12)</f>
        <v>0</v>
      </c>
      <c r="G13" s="206">
        <f>SUM(G7:G12)</f>
        <v>0</v>
      </c>
      <c r="H13" s="206">
        <f>SUM(H7:H12)</f>
        <v>0</v>
      </c>
      <c r="I13" s="207">
        <f>SUM(I7:I12)</f>
        <v>0</v>
      </c>
    </row>
    <row r="14" spans="1:57">
      <c r="A14" s="124"/>
      <c r="B14" s="124"/>
      <c r="C14" s="124"/>
      <c r="D14" s="124"/>
      <c r="E14" s="124"/>
      <c r="F14" s="124"/>
      <c r="G14" s="124"/>
      <c r="H14" s="124"/>
      <c r="I14" s="124"/>
    </row>
    <row r="15" spans="1:57" ht="19.5" customHeight="1">
      <c r="A15" s="193" t="s">
        <v>80</v>
      </c>
      <c r="B15" s="193"/>
      <c r="C15" s="193"/>
      <c r="D15" s="193"/>
      <c r="E15" s="193"/>
      <c r="F15" s="193"/>
      <c r="G15" s="208"/>
      <c r="H15" s="193"/>
      <c r="I15" s="193"/>
      <c r="BA15" s="130"/>
      <c r="BB15" s="130"/>
      <c r="BC15" s="130"/>
      <c r="BD15" s="130"/>
      <c r="BE15" s="130"/>
    </row>
    <row r="16" spans="1:57" ht="13.5" thickBot="1"/>
    <row r="17" spans="1:53">
      <c r="A17" s="159" t="s">
        <v>81</v>
      </c>
      <c r="B17" s="160"/>
      <c r="C17" s="160"/>
      <c r="D17" s="209"/>
      <c r="E17" s="210" t="s">
        <v>82</v>
      </c>
      <c r="F17" s="211" t="s">
        <v>12</v>
      </c>
      <c r="G17" s="212" t="s">
        <v>83</v>
      </c>
      <c r="H17" s="213"/>
      <c r="I17" s="214" t="s">
        <v>82</v>
      </c>
    </row>
    <row r="18" spans="1:53">
      <c r="A18" s="153"/>
      <c r="B18" s="144"/>
      <c r="C18" s="144"/>
      <c r="D18" s="215"/>
      <c r="E18" s="216"/>
      <c r="F18" s="217"/>
      <c r="G18" s="218">
        <f>CHOOSE(BA18+1,E13+F13,E13+F13+H13,E13+F13+G13+H13,E13,F13,H13,G13,H13+G13,0)</f>
        <v>0</v>
      </c>
      <c r="H18" s="219"/>
      <c r="I18" s="220">
        <f>E18+F18*G18/100</f>
        <v>0</v>
      </c>
      <c r="BA18" s="1">
        <v>8</v>
      </c>
    </row>
    <row r="19" spans="1:53" ht="13.5" thickBot="1">
      <c r="A19" s="221"/>
      <c r="B19" s="222" t="s">
        <v>84</v>
      </c>
      <c r="C19" s="223"/>
      <c r="D19" s="224"/>
      <c r="E19" s="225"/>
      <c r="F19" s="226"/>
      <c r="G19" s="226"/>
      <c r="H19" s="322">
        <f>SUM(I18:I18)</f>
        <v>0</v>
      </c>
      <c r="I19" s="323"/>
    </row>
    <row r="21" spans="1:53">
      <c r="B21" s="14"/>
      <c r="F21" s="227"/>
      <c r="G21" s="228"/>
      <c r="H21" s="228"/>
      <c r="I21" s="46"/>
    </row>
    <row r="22" spans="1:53">
      <c r="F22" s="227"/>
      <c r="G22" s="228"/>
      <c r="H22" s="228"/>
      <c r="I22" s="46"/>
    </row>
    <row r="23" spans="1:53">
      <c r="F23" s="227"/>
      <c r="G23" s="228"/>
      <c r="H23" s="228"/>
      <c r="I23" s="46"/>
    </row>
    <row r="24" spans="1:53">
      <c r="F24" s="227"/>
      <c r="G24" s="228"/>
      <c r="H24" s="228"/>
      <c r="I24" s="46"/>
    </row>
    <row r="25" spans="1:53">
      <c r="F25" s="227"/>
      <c r="G25" s="228"/>
      <c r="H25" s="228"/>
      <c r="I25" s="46"/>
    </row>
    <row r="26" spans="1:53">
      <c r="F26" s="227"/>
      <c r="G26" s="228"/>
      <c r="H26" s="228"/>
      <c r="I26" s="46"/>
    </row>
    <row r="27" spans="1:53">
      <c r="F27" s="227"/>
      <c r="G27" s="228"/>
      <c r="H27" s="228"/>
      <c r="I27" s="46"/>
    </row>
    <row r="28" spans="1:53">
      <c r="F28" s="227"/>
      <c r="G28" s="228"/>
      <c r="H28" s="228"/>
      <c r="I28" s="46"/>
    </row>
    <row r="29" spans="1:53">
      <c r="F29" s="227"/>
      <c r="G29" s="228"/>
      <c r="H29" s="228"/>
      <c r="I29" s="46"/>
    </row>
    <row r="30" spans="1:53">
      <c r="F30" s="227"/>
      <c r="G30" s="228"/>
      <c r="H30" s="228"/>
      <c r="I30" s="46"/>
    </row>
    <row r="31" spans="1:53">
      <c r="F31" s="227"/>
      <c r="G31" s="228"/>
      <c r="H31" s="228"/>
      <c r="I31" s="46"/>
    </row>
    <row r="32" spans="1:53">
      <c r="F32" s="227"/>
      <c r="G32" s="228"/>
      <c r="H32" s="228"/>
      <c r="I32" s="46"/>
    </row>
    <row r="33" spans="6:9">
      <c r="F33" s="227"/>
      <c r="G33" s="228"/>
      <c r="H33" s="228"/>
      <c r="I33" s="46"/>
    </row>
    <row r="34" spans="6:9">
      <c r="F34" s="227"/>
      <c r="G34" s="228"/>
      <c r="H34" s="228"/>
      <c r="I34" s="46"/>
    </row>
    <row r="35" spans="6:9">
      <c r="F35" s="227"/>
      <c r="G35" s="228"/>
      <c r="H35" s="228"/>
      <c r="I35" s="46"/>
    </row>
    <row r="36" spans="6:9">
      <c r="F36" s="227"/>
      <c r="G36" s="228"/>
      <c r="H36" s="228"/>
      <c r="I36" s="46"/>
    </row>
    <row r="37" spans="6:9">
      <c r="F37" s="227"/>
      <c r="G37" s="228"/>
      <c r="H37" s="228"/>
      <c r="I37" s="46"/>
    </row>
    <row r="38" spans="6:9">
      <c r="F38" s="227"/>
      <c r="G38" s="228"/>
      <c r="H38" s="228"/>
      <c r="I38" s="46"/>
    </row>
    <row r="39" spans="6:9">
      <c r="F39" s="227"/>
      <c r="G39" s="228"/>
      <c r="H39" s="228"/>
      <c r="I39" s="46"/>
    </row>
    <row r="40" spans="6:9">
      <c r="F40" s="227"/>
      <c r="G40" s="228"/>
      <c r="H40" s="228"/>
      <c r="I40" s="46"/>
    </row>
    <row r="41" spans="6:9">
      <c r="F41" s="227"/>
      <c r="G41" s="228"/>
      <c r="H41" s="228"/>
      <c r="I41" s="46"/>
    </row>
    <row r="42" spans="6:9">
      <c r="F42" s="227"/>
      <c r="G42" s="228"/>
      <c r="H42" s="228"/>
      <c r="I42" s="46"/>
    </row>
    <row r="43" spans="6:9">
      <c r="F43" s="227"/>
      <c r="G43" s="228"/>
      <c r="H43" s="228"/>
      <c r="I43" s="46"/>
    </row>
    <row r="44" spans="6:9">
      <c r="F44" s="227"/>
      <c r="G44" s="228"/>
      <c r="H44" s="228"/>
      <c r="I44" s="46"/>
    </row>
    <row r="45" spans="6:9">
      <c r="F45" s="227"/>
      <c r="G45" s="228"/>
      <c r="H45" s="228"/>
      <c r="I45" s="46"/>
    </row>
    <row r="46" spans="6:9">
      <c r="F46" s="227"/>
      <c r="G46" s="228"/>
      <c r="H46" s="228"/>
      <c r="I46" s="46"/>
    </row>
    <row r="47" spans="6:9">
      <c r="F47" s="227"/>
      <c r="G47" s="228"/>
      <c r="H47" s="228"/>
      <c r="I47" s="46"/>
    </row>
    <row r="48" spans="6:9">
      <c r="F48" s="227"/>
      <c r="G48" s="228"/>
      <c r="H48" s="228"/>
      <c r="I48" s="46"/>
    </row>
    <row r="49" spans="6:9">
      <c r="F49" s="227"/>
      <c r="G49" s="228"/>
      <c r="H49" s="228"/>
      <c r="I49" s="46"/>
    </row>
    <row r="50" spans="6:9">
      <c r="F50" s="227"/>
      <c r="G50" s="228"/>
      <c r="H50" s="228"/>
      <c r="I50" s="46"/>
    </row>
    <row r="51" spans="6:9">
      <c r="F51" s="227"/>
      <c r="G51" s="228"/>
      <c r="H51" s="228"/>
      <c r="I51" s="46"/>
    </row>
    <row r="52" spans="6:9">
      <c r="F52" s="227"/>
      <c r="G52" s="228"/>
      <c r="H52" s="228"/>
      <c r="I52" s="46"/>
    </row>
    <row r="53" spans="6:9">
      <c r="F53" s="227"/>
      <c r="G53" s="228"/>
      <c r="H53" s="228"/>
      <c r="I53" s="46"/>
    </row>
    <row r="54" spans="6:9">
      <c r="F54" s="227"/>
      <c r="G54" s="228"/>
      <c r="H54" s="228"/>
      <c r="I54" s="46"/>
    </row>
    <row r="55" spans="6:9">
      <c r="F55" s="227"/>
      <c r="G55" s="228"/>
      <c r="H55" s="228"/>
      <c r="I55" s="46"/>
    </row>
    <row r="56" spans="6:9">
      <c r="F56" s="227"/>
      <c r="G56" s="228"/>
      <c r="H56" s="228"/>
      <c r="I56" s="46"/>
    </row>
    <row r="57" spans="6:9">
      <c r="F57" s="227"/>
      <c r="G57" s="228"/>
      <c r="H57" s="228"/>
      <c r="I57" s="46"/>
    </row>
    <row r="58" spans="6:9">
      <c r="F58" s="227"/>
      <c r="G58" s="228"/>
      <c r="H58" s="228"/>
      <c r="I58" s="46"/>
    </row>
    <row r="59" spans="6:9">
      <c r="F59" s="227"/>
      <c r="G59" s="228"/>
      <c r="H59" s="228"/>
      <c r="I59" s="46"/>
    </row>
    <row r="60" spans="6:9">
      <c r="F60" s="227"/>
      <c r="G60" s="228"/>
      <c r="H60" s="228"/>
      <c r="I60" s="46"/>
    </row>
    <row r="61" spans="6:9">
      <c r="F61" s="227"/>
      <c r="G61" s="228"/>
      <c r="H61" s="228"/>
      <c r="I61" s="46"/>
    </row>
    <row r="62" spans="6:9">
      <c r="F62" s="227"/>
      <c r="G62" s="228"/>
      <c r="H62" s="228"/>
      <c r="I62" s="46"/>
    </row>
    <row r="63" spans="6:9">
      <c r="F63" s="227"/>
      <c r="G63" s="228"/>
      <c r="H63" s="228"/>
      <c r="I63" s="46"/>
    </row>
    <row r="64" spans="6:9">
      <c r="F64" s="227"/>
      <c r="G64" s="228"/>
      <c r="H64" s="228"/>
      <c r="I64" s="46"/>
    </row>
    <row r="65" spans="6:9">
      <c r="F65" s="227"/>
      <c r="G65" s="228"/>
      <c r="H65" s="228"/>
      <c r="I65" s="46"/>
    </row>
    <row r="66" spans="6:9">
      <c r="F66" s="227"/>
      <c r="G66" s="228"/>
      <c r="H66" s="228"/>
      <c r="I66" s="46"/>
    </row>
    <row r="67" spans="6:9">
      <c r="F67" s="227"/>
      <c r="G67" s="228"/>
      <c r="H67" s="228"/>
      <c r="I67" s="46"/>
    </row>
    <row r="68" spans="6:9">
      <c r="F68" s="227"/>
      <c r="G68" s="228"/>
      <c r="H68" s="228"/>
      <c r="I68" s="46"/>
    </row>
    <row r="69" spans="6:9">
      <c r="F69" s="227"/>
      <c r="G69" s="228"/>
      <c r="H69" s="228"/>
      <c r="I69" s="46"/>
    </row>
    <row r="70" spans="6:9">
      <c r="F70" s="227"/>
      <c r="G70" s="228"/>
      <c r="H70" s="228"/>
      <c r="I70" s="46"/>
    </row>
  </sheetData>
  <mergeCells count="4">
    <mergeCell ref="A1:B1"/>
    <mergeCell ref="A2:B2"/>
    <mergeCell ref="G2:I2"/>
    <mergeCell ref="H19:I19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List6"/>
  <dimension ref="A1:CB120"/>
  <sheetViews>
    <sheetView showGridLines="0" showZeros="0" topLeftCell="A28" zoomScaleNormal="100" zoomScaleSheetLayoutView="100" workbookViewId="0">
      <selection activeCell="J1" sqref="J1:J65536 K1:K65536"/>
    </sheetView>
  </sheetViews>
  <sheetFormatPr defaultRowHeight="12.75"/>
  <cols>
    <col min="1" max="1" width="4.42578125" style="229" customWidth="1"/>
    <col min="2" max="2" width="11.5703125" style="229" customWidth="1"/>
    <col min="3" max="3" width="40.42578125" style="229" customWidth="1"/>
    <col min="4" max="4" width="5.5703125" style="229" customWidth="1"/>
    <col min="5" max="5" width="8.5703125" style="239" customWidth="1"/>
    <col min="6" max="6" width="9.85546875" style="229" customWidth="1"/>
    <col min="7" max="7" width="13.85546875" style="229" customWidth="1"/>
    <col min="8" max="8" width="11.7109375" style="229" hidden="1" customWidth="1"/>
    <col min="9" max="9" width="11.5703125" style="229" hidden="1" customWidth="1"/>
    <col min="10" max="10" width="11" style="229" hidden="1" customWidth="1"/>
    <col min="11" max="11" width="10.42578125" style="229" hidden="1" customWidth="1"/>
    <col min="12" max="12" width="75.42578125" style="229" customWidth="1"/>
    <col min="13" max="13" width="45.28515625" style="229" customWidth="1"/>
    <col min="14" max="16384" width="9.140625" style="229"/>
  </cols>
  <sheetData>
    <row r="1" spans="1:80" ht="15.75">
      <c r="A1" s="324" t="s">
        <v>103</v>
      </c>
      <c r="B1" s="324"/>
      <c r="C1" s="324"/>
      <c r="D1" s="324"/>
      <c r="E1" s="324"/>
      <c r="F1" s="324"/>
      <c r="G1" s="324"/>
    </row>
    <row r="2" spans="1:80" ht="14.25" customHeight="1" thickBot="1">
      <c r="B2" s="230"/>
      <c r="C2" s="231"/>
      <c r="D2" s="231"/>
      <c r="E2" s="232"/>
      <c r="F2" s="231"/>
      <c r="G2" s="231"/>
    </row>
    <row r="3" spans="1:80" ht="13.5" thickTop="1">
      <c r="A3" s="315" t="s">
        <v>2</v>
      </c>
      <c r="B3" s="316"/>
      <c r="C3" s="183" t="s">
        <v>106</v>
      </c>
      <c r="D3" s="233"/>
      <c r="E3" s="234" t="s">
        <v>85</v>
      </c>
      <c r="F3" s="235" t="str">
        <f>'400 400 Rek'!H1</f>
        <v>400</v>
      </c>
      <c r="G3" s="236"/>
    </row>
    <row r="4" spans="1:80" ht="13.5" thickBot="1">
      <c r="A4" s="325" t="s">
        <v>76</v>
      </c>
      <c r="B4" s="318"/>
      <c r="C4" s="189" t="s">
        <v>816</v>
      </c>
      <c r="D4" s="237"/>
      <c r="E4" s="326" t="str">
        <f>'400 400 Rek'!G2</f>
        <v>Ústřední vytápění</v>
      </c>
      <c r="F4" s="327"/>
      <c r="G4" s="328"/>
    </row>
    <row r="5" spans="1:80" ht="13.5" thickTop="1">
      <c r="A5" s="238"/>
      <c r="G5" s="240"/>
    </row>
    <row r="6" spans="1:80" ht="27" customHeight="1">
      <c r="A6" s="241" t="s">
        <v>86</v>
      </c>
      <c r="B6" s="242" t="s">
        <v>87</v>
      </c>
      <c r="C6" s="242" t="s">
        <v>88</v>
      </c>
      <c r="D6" s="242" t="s">
        <v>89</v>
      </c>
      <c r="E6" s="243" t="s">
        <v>90</v>
      </c>
      <c r="F6" s="242" t="s">
        <v>91</v>
      </c>
      <c r="G6" s="244" t="s">
        <v>92</v>
      </c>
      <c r="H6" s="245" t="s">
        <v>93</v>
      </c>
      <c r="I6" s="245" t="s">
        <v>94</v>
      </c>
      <c r="J6" s="245" t="s">
        <v>95</v>
      </c>
      <c r="K6" s="245" t="s">
        <v>96</v>
      </c>
    </row>
    <row r="7" spans="1:80">
      <c r="A7" s="246" t="s">
        <v>97</v>
      </c>
      <c r="B7" s="247" t="s">
        <v>437</v>
      </c>
      <c r="C7" s="248" t="s">
        <v>438</v>
      </c>
      <c r="D7" s="249"/>
      <c r="E7" s="250"/>
      <c r="F7" s="250"/>
      <c r="G7" s="251"/>
      <c r="H7" s="252"/>
      <c r="I7" s="253"/>
      <c r="J7" s="254"/>
      <c r="K7" s="255"/>
      <c r="O7" s="256">
        <v>1</v>
      </c>
    </row>
    <row r="8" spans="1:80">
      <c r="A8" s="257">
        <v>1</v>
      </c>
      <c r="B8" s="258" t="s">
        <v>779</v>
      </c>
      <c r="C8" s="259" t="s">
        <v>817</v>
      </c>
      <c r="D8" s="260" t="s">
        <v>173</v>
      </c>
      <c r="E8" s="261">
        <v>75</v>
      </c>
      <c r="F8" s="261">
        <v>0</v>
      </c>
      <c r="G8" s="262">
        <f>E8*F8</f>
        <v>0</v>
      </c>
      <c r="H8" s="263">
        <v>0</v>
      </c>
      <c r="I8" s="264">
        <f>E8*H8</f>
        <v>0</v>
      </c>
      <c r="J8" s="263"/>
      <c r="K8" s="264">
        <f>E8*J8</f>
        <v>0</v>
      </c>
      <c r="O8" s="256">
        <v>2</v>
      </c>
      <c r="AA8" s="229">
        <v>12</v>
      </c>
      <c r="AB8" s="229">
        <v>0</v>
      </c>
      <c r="AC8" s="229">
        <v>1</v>
      </c>
      <c r="AZ8" s="229">
        <v>2</v>
      </c>
      <c r="BA8" s="229">
        <f>IF(AZ8=1,G8,0)</f>
        <v>0</v>
      </c>
      <c r="BB8" s="229">
        <f>IF(AZ8=2,G8,0)</f>
        <v>0</v>
      </c>
      <c r="BC8" s="229">
        <f>IF(AZ8=3,G8,0)</f>
        <v>0</v>
      </c>
      <c r="BD8" s="229">
        <f>IF(AZ8=4,G8,0)</f>
        <v>0</v>
      </c>
      <c r="BE8" s="229">
        <f>IF(AZ8=5,G8,0)</f>
        <v>0</v>
      </c>
      <c r="CA8" s="256">
        <v>12</v>
      </c>
      <c r="CB8" s="256">
        <v>0</v>
      </c>
    </row>
    <row r="9" spans="1:80">
      <c r="A9" s="257">
        <v>2</v>
      </c>
      <c r="B9" s="258" t="s">
        <v>779</v>
      </c>
      <c r="C9" s="259" t="s">
        <v>818</v>
      </c>
      <c r="D9" s="260" t="s">
        <v>173</v>
      </c>
      <c r="E9" s="261">
        <v>72</v>
      </c>
      <c r="F9" s="261">
        <v>0</v>
      </c>
      <c r="G9" s="262">
        <f>E9*F9</f>
        <v>0</v>
      </c>
      <c r="H9" s="263">
        <v>0</v>
      </c>
      <c r="I9" s="264">
        <f>E9*H9</f>
        <v>0</v>
      </c>
      <c r="J9" s="263"/>
      <c r="K9" s="264">
        <f>E9*J9</f>
        <v>0</v>
      </c>
      <c r="O9" s="256">
        <v>2</v>
      </c>
      <c r="AA9" s="229">
        <v>12</v>
      </c>
      <c r="AB9" s="229">
        <v>0</v>
      </c>
      <c r="AC9" s="229">
        <v>2</v>
      </c>
      <c r="AZ9" s="229">
        <v>2</v>
      </c>
      <c r="BA9" s="229">
        <f>IF(AZ9=1,G9,0)</f>
        <v>0</v>
      </c>
      <c r="BB9" s="229">
        <f>IF(AZ9=2,G9,0)</f>
        <v>0</v>
      </c>
      <c r="BC9" s="229">
        <f>IF(AZ9=3,G9,0)</f>
        <v>0</v>
      </c>
      <c r="BD9" s="229">
        <f>IF(AZ9=4,G9,0)</f>
        <v>0</v>
      </c>
      <c r="BE9" s="229">
        <f>IF(AZ9=5,G9,0)</f>
        <v>0</v>
      </c>
      <c r="CA9" s="256">
        <v>12</v>
      </c>
      <c r="CB9" s="256">
        <v>0</v>
      </c>
    </row>
    <row r="10" spans="1:80">
      <c r="A10" s="257">
        <v>3</v>
      </c>
      <c r="B10" s="258" t="s">
        <v>779</v>
      </c>
      <c r="C10" s="259" t="s">
        <v>819</v>
      </c>
      <c r="D10" s="260" t="s">
        <v>173</v>
      </c>
      <c r="E10" s="261">
        <v>3</v>
      </c>
      <c r="F10" s="261">
        <v>0</v>
      </c>
      <c r="G10" s="262">
        <f>E10*F10</f>
        <v>0</v>
      </c>
      <c r="H10" s="263">
        <v>0</v>
      </c>
      <c r="I10" s="264">
        <f>E10*H10</f>
        <v>0</v>
      </c>
      <c r="J10" s="263"/>
      <c r="K10" s="264">
        <f>E10*J10</f>
        <v>0</v>
      </c>
      <c r="O10" s="256">
        <v>2</v>
      </c>
      <c r="AA10" s="229">
        <v>12</v>
      </c>
      <c r="AB10" s="229">
        <v>0</v>
      </c>
      <c r="AC10" s="229">
        <v>3</v>
      </c>
      <c r="AZ10" s="229">
        <v>2</v>
      </c>
      <c r="BA10" s="229">
        <f>IF(AZ10=1,G10,0)</f>
        <v>0</v>
      </c>
      <c r="BB10" s="229">
        <f>IF(AZ10=2,G10,0)</f>
        <v>0</v>
      </c>
      <c r="BC10" s="229">
        <f>IF(AZ10=3,G10,0)</f>
        <v>0</v>
      </c>
      <c r="BD10" s="229">
        <f>IF(AZ10=4,G10,0)</f>
        <v>0</v>
      </c>
      <c r="BE10" s="229">
        <f>IF(AZ10=5,G10,0)</f>
        <v>0</v>
      </c>
      <c r="CA10" s="256">
        <v>12</v>
      </c>
      <c r="CB10" s="256">
        <v>0</v>
      </c>
    </row>
    <row r="11" spans="1:80">
      <c r="A11" s="257">
        <v>4</v>
      </c>
      <c r="B11" s="258" t="s">
        <v>779</v>
      </c>
      <c r="C11" s="259" t="s">
        <v>820</v>
      </c>
      <c r="D11" s="260" t="s">
        <v>173</v>
      </c>
      <c r="E11" s="261">
        <v>68</v>
      </c>
      <c r="F11" s="261">
        <v>0</v>
      </c>
      <c r="G11" s="262">
        <f>E11*F11</f>
        <v>0</v>
      </c>
      <c r="H11" s="263">
        <v>0</v>
      </c>
      <c r="I11" s="264">
        <f>E11*H11</f>
        <v>0</v>
      </c>
      <c r="J11" s="263"/>
      <c r="K11" s="264">
        <f>E11*J11</f>
        <v>0</v>
      </c>
      <c r="O11" s="256">
        <v>2</v>
      </c>
      <c r="AA11" s="229">
        <v>12</v>
      </c>
      <c r="AB11" s="229">
        <v>0</v>
      </c>
      <c r="AC11" s="229">
        <v>4</v>
      </c>
      <c r="AZ11" s="229">
        <v>2</v>
      </c>
      <c r="BA11" s="229">
        <f>IF(AZ11=1,G11,0)</f>
        <v>0</v>
      </c>
      <c r="BB11" s="229">
        <f>IF(AZ11=2,G11,0)</f>
        <v>0</v>
      </c>
      <c r="BC11" s="229">
        <f>IF(AZ11=3,G11,0)</f>
        <v>0</v>
      </c>
      <c r="BD11" s="229">
        <f>IF(AZ11=4,G11,0)</f>
        <v>0</v>
      </c>
      <c r="BE11" s="229">
        <f>IF(AZ11=5,G11,0)</f>
        <v>0</v>
      </c>
      <c r="CA11" s="256">
        <v>12</v>
      </c>
      <c r="CB11" s="256">
        <v>0</v>
      </c>
    </row>
    <row r="12" spans="1:80">
      <c r="A12" s="257">
        <v>5</v>
      </c>
      <c r="B12" s="258" t="s">
        <v>456</v>
      </c>
      <c r="C12" s="259" t="s">
        <v>457</v>
      </c>
      <c r="D12" s="260" t="s">
        <v>12</v>
      </c>
      <c r="E12" s="261"/>
      <c r="F12" s="261">
        <v>0</v>
      </c>
      <c r="G12" s="262">
        <f>E12*F12</f>
        <v>0</v>
      </c>
      <c r="H12" s="263">
        <v>0</v>
      </c>
      <c r="I12" s="264">
        <f>E12*H12</f>
        <v>0</v>
      </c>
      <c r="J12" s="263"/>
      <c r="K12" s="264">
        <f>E12*J12</f>
        <v>0</v>
      </c>
      <c r="O12" s="256">
        <v>2</v>
      </c>
      <c r="AA12" s="229">
        <v>7</v>
      </c>
      <c r="AB12" s="229">
        <v>1002</v>
      </c>
      <c r="AC12" s="229">
        <v>5</v>
      </c>
      <c r="AZ12" s="229">
        <v>2</v>
      </c>
      <c r="BA12" s="229">
        <f>IF(AZ12=1,G12,0)</f>
        <v>0</v>
      </c>
      <c r="BB12" s="229">
        <f>IF(AZ12=2,G12,0)</f>
        <v>0</v>
      </c>
      <c r="BC12" s="229">
        <f>IF(AZ12=3,G12,0)</f>
        <v>0</v>
      </c>
      <c r="BD12" s="229">
        <f>IF(AZ12=4,G12,0)</f>
        <v>0</v>
      </c>
      <c r="BE12" s="229">
        <f>IF(AZ12=5,G12,0)</f>
        <v>0</v>
      </c>
      <c r="CA12" s="256">
        <v>7</v>
      </c>
      <c r="CB12" s="256">
        <v>1002</v>
      </c>
    </row>
    <row r="13" spans="1:80">
      <c r="A13" s="274"/>
      <c r="B13" s="275" t="s">
        <v>101</v>
      </c>
      <c r="C13" s="276" t="s">
        <v>439</v>
      </c>
      <c r="D13" s="277"/>
      <c r="E13" s="278"/>
      <c r="F13" s="279"/>
      <c r="G13" s="280">
        <f>SUM(G7:G12)</f>
        <v>0</v>
      </c>
      <c r="H13" s="281"/>
      <c r="I13" s="282">
        <f>SUM(I7:I12)</f>
        <v>0</v>
      </c>
      <c r="J13" s="281"/>
      <c r="K13" s="282">
        <f>SUM(K7:K12)</f>
        <v>0</v>
      </c>
      <c r="O13" s="256">
        <v>4</v>
      </c>
      <c r="BA13" s="283">
        <f>SUM(BA7:BA12)</f>
        <v>0</v>
      </c>
      <c r="BB13" s="283">
        <f>SUM(BB7:BB12)</f>
        <v>0</v>
      </c>
      <c r="BC13" s="283">
        <f>SUM(BC7:BC12)</f>
        <v>0</v>
      </c>
      <c r="BD13" s="283">
        <f>SUM(BD7:BD12)</f>
        <v>0</v>
      </c>
      <c r="BE13" s="283">
        <f>SUM(BE7:BE12)</f>
        <v>0</v>
      </c>
    </row>
    <row r="14" spans="1:80">
      <c r="A14" s="246" t="s">
        <v>97</v>
      </c>
      <c r="B14" s="247" t="s">
        <v>821</v>
      </c>
      <c r="C14" s="248" t="s">
        <v>822</v>
      </c>
      <c r="D14" s="249"/>
      <c r="E14" s="250"/>
      <c r="F14" s="250"/>
      <c r="G14" s="251"/>
      <c r="H14" s="252"/>
      <c r="I14" s="253"/>
      <c r="J14" s="254"/>
      <c r="K14" s="255"/>
      <c r="O14" s="256">
        <v>1</v>
      </c>
    </row>
    <row r="15" spans="1:80" ht="22.5">
      <c r="A15" s="257">
        <v>6</v>
      </c>
      <c r="B15" s="258" t="s">
        <v>779</v>
      </c>
      <c r="C15" s="259" t="s">
        <v>824</v>
      </c>
      <c r="D15" s="260" t="s">
        <v>825</v>
      </c>
      <c r="E15" s="261">
        <v>1</v>
      </c>
      <c r="F15" s="261">
        <v>0</v>
      </c>
      <c r="G15" s="262">
        <f>E15*F15</f>
        <v>0</v>
      </c>
      <c r="H15" s="263">
        <v>0</v>
      </c>
      <c r="I15" s="264">
        <f>E15*H15</f>
        <v>0</v>
      </c>
      <c r="J15" s="263"/>
      <c r="K15" s="264">
        <f>E15*J15</f>
        <v>0</v>
      </c>
      <c r="O15" s="256">
        <v>2</v>
      </c>
      <c r="AA15" s="229">
        <v>12</v>
      </c>
      <c r="AB15" s="229">
        <v>0</v>
      </c>
      <c r="AC15" s="229">
        <v>6</v>
      </c>
      <c r="AZ15" s="229">
        <v>2</v>
      </c>
      <c r="BA15" s="229">
        <f>IF(AZ15=1,G15,0)</f>
        <v>0</v>
      </c>
      <c r="BB15" s="229">
        <f>IF(AZ15=2,G15,0)</f>
        <v>0</v>
      </c>
      <c r="BC15" s="229">
        <f>IF(AZ15=3,G15,0)</f>
        <v>0</v>
      </c>
      <c r="BD15" s="229">
        <f>IF(AZ15=4,G15,0)</f>
        <v>0</v>
      </c>
      <c r="BE15" s="229">
        <f>IF(AZ15=5,G15,0)</f>
        <v>0</v>
      </c>
      <c r="CA15" s="256">
        <v>12</v>
      </c>
      <c r="CB15" s="256">
        <v>0</v>
      </c>
    </row>
    <row r="16" spans="1:80">
      <c r="A16" s="257">
        <v>7</v>
      </c>
      <c r="B16" s="258" t="s">
        <v>779</v>
      </c>
      <c r="C16" s="259" t="s">
        <v>826</v>
      </c>
      <c r="D16" s="260" t="s">
        <v>173</v>
      </c>
      <c r="E16" s="261">
        <v>6</v>
      </c>
      <c r="F16" s="261">
        <v>0</v>
      </c>
      <c r="G16" s="262">
        <f>E16*F16</f>
        <v>0</v>
      </c>
      <c r="H16" s="263">
        <v>0</v>
      </c>
      <c r="I16" s="264">
        <f>E16*H16</f>
        <v>0</v>
      </c>
      <c r="J16" s="263"/>
      <c r="K16" s="264">
        <f>E16*J16</f>
        <v>0</v>
      </c>
      <c r="O16" s="256">
        <v>2</v>
      </c>
      <c r="AA16" s="229">
        <v>12</v>
      </c>
      <c r="AB16" s="229">
        <v>0</v>
      </c>
      <c r="AC16" s="229">
        <v>7</v>
      </c>
      <c r="AZ16" s="229">
        <v>2</v>
      </c>
      <c r="BA16" s="229">
        <f>IF(AZ16=1,G16,0)</f>
        <v>0</v>
      </c>
      <c r="BB16" s="229">
        <f>IF(AZ16=2,G16,0)</f>
        <v>0</v>
      </c>
      <c r="BC16" s="229">
        <f>IF(AZ16=3,G16,0)</f>
        <v>0</v>
      </c>
      <c r="BD16" s="229">
        <f>IF(AZ16=4,G16,0)</f>
        <v>0</v>
      </c>
      <c r="BE16" s="229">
        <f>IF(AZ16=5,G16,0)</f>
        <v>0</v>
      </c>
      <c r="CA16" s="256">
        <v>12</v>
      </c>
      <c r="CB16" s="256">
        <v>0</v>
      </c>
    </row>
    <row r="17" spans="1:80" ht="22.5">
      <c r="A17" s="257">
        <v>8</v>
      </c>
      <c r="B17" s="258" t="s">
        <v>779</v>
      </c>
      <c r="C17" s="259" t="s">
        <v>827</v>
      </c>
      <c r="D17" s="260" t="s">
        <v>100</v>
      </c>
      <c r="E17" s="261">
        <v>1</v>
      </c>
      <c r="F17" s="261">
        <v>0</v>
      </c>
      <c r="G17" s="262">
        <f>E17*F17</f>
        <v>0</v>
      </c>
      <c r="H17" s="263">
        <v>0</v>
      </c>
      <c r="I17" s="264">
        <f>E17*H17</f>
        <v>0</v>
      </c>
      <c r="J17" s="263"/>
      <c r="K17" s="264">
        <f>E17*J17</f>
        <v>0</v>
      </c>
      <c r="O17" s="256">
        <v>2</v>
      </c>
      <c r="AA17" s="229">
        <v>12</v>
      </c>
      <c r="AB17" s="229">
        <v>0</v>
      </c>
      <c r="AC17" s="229">
        <v>8</v>
      </c>
      <c r="AZ17" s="229">
        <v>2</v>
      </c>
      <c r="BA17" s="229">
        <f>IF(AZ17=1,G17,0)</f>
        <v>0</v>
      </c>
      <c r="BB17" s="229">
        <f>IF(AZ17=2,G17,0)</f>
        <v>0</v>
      </c>
      <c r="BC17" s="229">
        <f>IF(AZ17=3,G17,0)</f>
        <v>0</v>
      </c>
      <c r="BD17" s="229">
        <f>IF(AZ17=4,G17,0)</f>
        <v>0</v>
      </c>
      <c r="BE17" s="229">
        <f>IF(AZ17=5,G17,0)</f>
        <v>0</v>
      </c>
      <c r="CA17" s="256">
        <v>12</v>
      </c>
      <c r="CB17" s="256">
        <v>0</v>
      </c>
    </row>
    <row r="18" spans="1:80">
      <c r="A18" s="257">
        <v>9</v>
      </c>
      <c r="B18" s="258" t="s">
        <v>779</v>
      </c>
      <c r="C18" s="259" t="s">
        <v>828</v>
      </c>
      <c r="D18" s="260" t="s">
        <v>100</v>
      </c>
      <c r="E18" s="261">
        <v>2</v>
      </c>
      <c r="F18" s="261">
        <v>0</v>
      </c>
      <c r="G18" s="262">
        <f>E18*F18</f>
        <v>0</v>
      </c>
      <c r="H18" s="263">
        <v>0</v>
      </c>
      <c r="I18" s="264">
        <f>E18*H18</f>
        <v>0</v>
      </c>
      <c r="J18" s="263"/>
      <c r="K18" s="264">
        <f>E18*J18</f>
        <v>0</v>
      </c>
      <c r="O18" s="256">
        <v>2</v>
      </c>
      <c r="AA18" s="229">
        <v>12</v>
      </c>
      <c r="AB18" s="229">
        <v>0</v>
      </c>
      <c r="AC18" s="229">
        <v>9</v>
      </c>
      <c r="AZ18" s="229">
        <v>2</v>
      </c>
      <c r="BA18" s="229">
        <f>IF(AZ18=1,G18,0)</f>
        <v>0</v>
      </c>
      <c r="BB18" s="229">
        <f>IF(AZ18=2,G18,0)</f>
        <v>0</v>
      </c>
      <c r="BC18" s="229">
        <f>IF(AZ18=3,G18,0)</f>
        <v>0</v>
      </c>
      <c r="BD18" s="229">
        <f>IF(AZ18=4,G18,0)</f>
        <v>0</v>
      </c>
      <c r="BE18" s="229">
        <f>IF(AZ18=5,G18,0)</f>
        <v>0</v>
      </c>
      <c r="CA18" s="256">
        <v>12</v>
      </c>
      <c r="CB18" s="256">
        <v>0</v>
      </c>
    </row>
    <row r="19" spans="1:80">
      <c r="A19" s="257">
        <v>10</v>
      </c>
      <c r="B19" s="258" t="s">
        <v>829</v>
      </c>
      <c r="C19" s="259" t="s">
        <v>830</v>
      </c>
      <c r="D19" s="260" t="s">
        <v>12</v>
      </c>
      <c r="E19" s="261"/>
      <c r="F19" s="261">
        <v>0</v>
      </c>
      <c r="G19" s="262">
        <f>E19*F19</f>
        <v>0</v>
      </c>
      <c r="H19" s="263">
        <v>0</v>
      </c>
      <c r="I19" s="264">
        <f>E19*H19</f>
        <v>0</v>
      </c>
      <c r="J19" s="263"/>
      <c r="K19" s="264">
        <f>E19*J19</f>
        <v>0</v>
      </c>
      <c r="O19" s="256">
        <v>2</v>
      </c>
      <c r="AA19" s="229">
        <v>7</v>
      </c>
      <c r="AB19" s="229">
        <v>1002</v>
      </c>
      <c r="AC19" s="229">
        <v>5</v>
      </c>
      <c r="AZ19" s="229">
        <v>2</v>
      </c>
      <c r="BA19" s="229">
        <f>IF(AZ19=1,G19,0)</f>
        <v>0</v>
      </c>
      <c r="BB19" s="229">
        <f>IF(AZ19=2,G19,0)</f>
        <v>0</v>
      </c>
      <c r="BC19" s="229">
        <f>IF(AZ19=3,G19,0)</f>
        <v>0</v>
      </c>
      <c r="BD19" s="229">
        <f>IF(AZ19=4,G19,0)</f>
        <v>0</v>
      </c>
      <c r="BE19" s="229">
        <f>IF(AZ19=5,G19,0)</f>
        <v>0</v>
      </c>
      <c r="CA19" s="256">
        <v>7</v>
      </c>
      <c r="CB19" s="256">
        <v>1002</v>
      </c>
    </row>
    <row r="20" spans="1:80">
      <c r="A20" s="274"/>
      <c r="B20" s="275" t="s">
        <v>101</v>
      </c>
      <c r="C20" s="276" t="s">
        <v>823</v>
      </c>
      <c r="D20" s="277"/>
      <c r="E20" s="278"/>
      <c r="F20" s="279"/>
      <c r="G20" s="280">
        <f>SUM(G14:G19)</f>
        <v>0</v>
      </c>
      <c r="H20" s="281"/>
      <c r="I20" s="282">
        <f>SUM(I14:I19)</f>
        <v>0</v>
      </c>
      <c r="J20" s="281"/>
      <c r="K20" s="282">
        <f>SUM(K14:K19)</f>
        <v>0</v>
      </c>
      <c r="O20" s="256">
        <v>4</v>
      </c>
      <c r="BA20" s="283">
        <f>SUM(BA14:BA19)</f>
        <v>0</v>
      </c>
      <c r="BB20" s="283">
        <f>SUM(BB14:BB19)</f>
        <v>0</v>
      </c>
      <c r="BC20" s="283">
        <f>SUM(BC14:BC19)</f>
        <v>0</v>
      </c>
      <c r="BD20" s="283">
        <f>SUM(BD14:BD19)</f>
        <v>0</v>
      </c>
      <c r="BE20" s="283">
        <f>SUM(BE14:BE19)</f>
        <v>0</v>
      </c>
    </row>
    <row r="21" spans="1:80">
      <c r="A21" s="246" t="s">
        <v>97</v>
      </c>
      <c r="B21" s="247" t="s">
        <v>784</v>
      </c>
      <c r="C21" s="248" t="s">
        <v>785</v>
      </c>
      <c r="D21" s="249"/>
      <c r="E21" s="250"/>
      <c r="F21" s="250"/>
      <c r="G21" s="251"/>
      <c r="H21" s="252"/>
      <c r="I21" s="253"/>
      <c r="J21" s="254"/>
      <c r="K21" s="255"/>
      <c r="O21" s="256">
        <v>1</v>
      </c>
    </row>
    <row r="22" spans="1:80">
      <c r="A22" s="257">
        <v>11</v>
      </c>
      <c r="B22" s="258" t="s">
        <v>779</v>
      </c>
      <c r="C22" s="259" t="s">
        <v>831</v>
      </c>
      <c r="D22" s="260" t="s">
        <v>173</v>
      </c>
      <c r="E22" s="261">
        <v>75</v>
      </c>
      <c r="F22" s="261">
        <v>0</v>
      </c>
      <c r="G22" s="262">
        <f>E22*F22</f>
        <v>0</v>
      </c>
      <c r="H22" s="263">
        <v>0</v>
      </c>
      <c r="I22" s="264">
        <f>E22*H22</f>
        <v>0</v>
      </c>
      <c r="J22" s="263"/>
      <c r="K22" s="264">
        <f>E22*J22</f>
        <v>0</v>
      </c>
      <c r="O22" s="256">
        <v>2</v>
      </c>
      <c r="AA22" s="229">
        <v>12</v>
      </c>
      <c r="AB22" s="229">
        <v>0</v>
      </c>
      <c r="AC22" s="229">
        <v>11</v>
      </c>
      <c r="AZ22" s="229">
        <v>2</v>
      </c>
      <c r="BA22" s="229">
        <f>IF(AZ22=1,G22,0)</f>
        <v>0</v>
      </c>
      <c r="BB22" s="229">
        <f>IF(AZ22=2,G22,0)</f>
        <v>0</v>
      </c>
      <c r="BC22" s="229">
        <f>IF(AZ22=3,G22,0)</f>
        <v>0</v>
      </c>
      <c r="BD22" s="229">
        <f>IF(AZ22=4,G22,0)</f>
        <v>0</v>
      </c>
      <c r="BE22" s="229">
        <f>IF(AZ22=5,G22,0)</f>
        <v>0</v>
      </c>
      <c r="CA22" s="256">
        <v>12</v>
      </c>
      <c r="CB22" s="256">
        <v>0</v>
      </c>
    </row>
    <row r="23" spans="1:80">
      <c r="A23" s="257">
        <v>12</v>
      </c>
      <c r="B23" s="258" t="s">
        <v>779</v>
      </c>
      <c r="C23" s="259" t="s">
        <v>832</v>
      </c>
      <c r="D23" s="260" t="s">
        <v>173</v>
      </c>
      <c r="E23" s="261">
        <v>68</v>
      </c>
      <c r="F23" s="261">
        <v>0</v>
      </c>
      <c r="G23" s="262">
        <f>E23*F23</f>
        <v>0</v>
      </c>
      <c r="H23" s="263">
        <v>0</v>
      </c>
      <c r="I23" s="264">
        <f>E23*H23</f>
        <v>0</v>
      </c>
      <c r="J23" s="263"/>
      <c r="K23" s="264">
        <f>E23*J23</f>
        <v>0</v>
      </c>
      <c r="O23" s="256">
        <v>2</v>
      </c>
      <c r="AA23" s="229">
        <v>12</v>
      </c>
      <c r="AB23" s="229">
        <v>0</v>
      </c>
      <c r="AC23" s="229">
        <v>12</v>
      </c>
      <c r="AZ23" s="229">
        <v>2</v>
      </c>
      <c r="BA23" s="229">
        <f>IF(AZ23=1,G23,0)</f>
        <v>0</v>
      </c>
      <c r="BB23" s="229">
        <f>IF(AZ23=2,G23,0)</f>
        <v>0</v>
      </c>
      <c r="BC23" s="229">
        <f>IF(AZ23=3,G23,0)</f>
        <v>0</v>
      </c>
      <c r="BD23" s="229">
        <f>IF(AZ23=4,G23,0)</f>
        <v>0</v>
      </c>
      <c r="BE23" s="229">
        <f>IF(AZ23=5,G23,0)</f>
        <v>0</v>
      </c>
      <c r="CA23" s="256">
        <v>12</v>
      </c>
      <c r="CB23" s="256">
        <v>0</v>
      </c>
    </row>
    <row r="24" spans="1:80">
      <c r="A24" s="257">
        <v>13</v>
      </c>
      <c r="B24" s="258" t="s">
        <v>779</v>
      </c>
      <c r="C24" s="259" t="s">
        <v>833</v>
      </c>
      <c r="D24" s="260" t="s">
        <v>173</v>
      </c>
      <c r="E24" s="261">
        <v>72</v>
      </c>
      <c r="F24" s="261">
        <v>0</v>
      </c>
      <c r="G24" s="262">
        <f>E24*F24</f>
        <v>0</v>
      </c>
      <c r="H24" s="263">
        <v>0</v>
      </c>
      <c r="I24" s="264">
        <f>E24*H24</f>
        <v>0</v>
      </c>
      <c r="J24" s="263"/>
      <c r="K24" s="264">
        <f>E24*J24</f>
        <v>0</v>
      </c>
      <c r="O24" s="256">
        <v>2</v>
      </c>
      <c r="AA24" s="229">
        <v>12</v>
      </c>
      <c r="AB24" s="229">
        <v>0</v>
      </c>
      <c r="AC24" s="229">
        <v>13</v>
      </c>
      <c r="AZ24" s="229">
        <v>2</v>
      </c>
      <c r="BA24" s="229">
        <f>IF(AZ24=1,G24,0)</f>
        <v>0</v>
      </c>
      <c r="BB24" s="229">
        <f>IF(AZ24=2,G24,0)</f>
        <v>0</v>
      </c>
      <c r="BC24" s="229">
        <f>IF(AZ24=3,G24,0)</f>
        <v>0</v>
      </c>
      <c r="BD24" s="229">
        <f>IF(AZ24=4,G24,0)</f>
        <v>0</v>
      </c>
      <c r="BE24" s="229">
        <f>IF(AZ24=5,G24,0)</f>
        <v>0</v>
      </c>
      <c r="CA24" s="256">
        <v>12</v>
      </c>
      <c r="CB24" s="256">
        <v>0</v>
      </c>
    </row>
    <row r="25" spans="1:80" ht="22.5">
      <c r="A25" s="257">
        <v>14</v>
      </c>
      <c r="B25" s="258" t="s">
        <v>779</v>
      </c>
      <c r="C25" s="259" t="s">
        <v>834</v>
      </c>
      <c r="D25" s="260" t="s">
        <v>173</v>
      </c>
      <c r="E25" s="261">
        <v>3</v>
      </c>
      <c r="F25" s="261">
        <v>0</v>
      </c>
      <c r="G25" s="262">
        <f>E25*F25</f>
        <v>0</v>
      </c>
      <c r="H25" s="263">
        <v>0</v>
      </c>
      <c r="I25" s="264">
        <f>E25*H25</f>
        <v>0</v>
      </c>
      <c r="J25" s="263"/>
      <c r="K25" s="264">
        <f>E25*J25</f>
        <v>0</v>
      </c>
      <c r="O25" s="256">
        <v>2</v>
      </c>
      <c r="AA25" s="229">
        <v>12</v>
      </c>
      <c r="AB25" s="229">
        <v>0</v>
      </c>
      <c r="AC25" s="229">
        <v>14</v>
      </c>
      <c r="AZ25" s="229">
        <v>2</v>
      </c>
      <c r="BA25" s="229">
        <f>IF(AZ25=1,G25,0)</f>
        <v>0</v>
      </c>
      <c r="BB25" s="229">
        <f>IF(AZ25=2,G25,0)</f>
        <v>0</v>
      </c>
      <c r="BC25" s="229">
        <f>IF(AZ25=3,G25,0)</f>
        <v>0</v>
      </c>
      <c r="BD25" s="229">
        <f>IF(AZ25=4,G25,0)</f>
        <v>0</v>
      </c>
      <c r="BE25" s="229">
        <f>IF(AZ25=5,G25,0)</f>
        <v>0</v>
      </c>
      <c r="CA25" s="256">
        <v>12</v>
      </c>
      <c r="CB25" s="256">
        <v>0</v>
      </c>
    </row>
    <row r="26" spans="1:80">
      <c r="A26" s="257">
        <v>15</v>
      </c>
      <c r="B26" s="258" t="s">
        <v>835</v>
      </c>
      <c r="C26" s="259" t="s">
        <v>836</v>
      </c>
      <c r="D26" s="260" t="s">
        <v>12</v>
      </c>
      <c r="E26" s="261"/>
      <c r="F26" s="261">
        <v>0</v>
      </c>
      <c r="G26" s="262">
        <f>E26*F26</f>
        <v>0</v>
      </c>
      <c r="H26" s="263">
        <v>0</v>
      </c>
      <c r="I26" s="264">
        <f>E26*H26</f>
        <v>0</v>
      </c>
      <c r="J26" s="263"/>
      <c r="K26" s="264">
        <f>E26*J26</f>
        <v>0</v>
      </c>
      <c r="O26" s="256">
        <v>2</v>
      </c>
      <c r="AA26" s="229">
        <v>7</v>
      </c>
      <c r="AB26" s="229">
        <v>1002</v>
      </c>
      <c r="AC26" s="229">
        <v>5</v>
      </c>
      <c r="AZ26" s="229">
        <v>2</v>
      </c>
      <c r="BA26" s="229">
        <f>IF(AZ26=1,G26,0)</f>
        <v>0</v>
      </c>
      <c r="BB26" s="229">
        <f>IF(AZ26=2,G26,0)</f>
        <v>0</v>
      </c>
      <c r="BC26" s="229">
        <f>IF(AZ26=3,G26,0)</f>
        <v>0</v>
      </c>
      <c r="BD26" s="229">
        <f>IF(AZ26=4,G26,0)</f>
        <v>0</v>
      </c>
      <c r="BE26" s="229">
        <f>IF(AZ26=5,G26,0)</f>
        <v>0</v>
      </c>
      <c r="CA26" s="256">
        <v>7</v>
      </c>
      <c r="CB26" s="256">
        <v>1002</v>
      </c>
    </row>
    <row r="27" spans="1:80">
      <c r="A27" s="274"/>
      <c r="B27" s="275" t="s">
        <v>101</v>
      </c>
      <c r="C27" s="276" t="s">
        <v>786</v>
      </c>
      <c r="D27" s="277"/>
      <c r="E27" s="278"/>
      <c r="F27" s="279"/>
      <c r="G27" s="280">
        <f>SUM(G21:G26)</f>
        <v>0</v>
      </c>
      <c r="H27" s="281"/>
      <c r="I27" s="282">
        <f>SUM(I21:I26)</f>
        <v>0</v>
      </c>
      <c r="J27" s="281"/>
      <c r="K27" s="282">
        <f>SUM(K21:K26)</f>
        <v>0</v>
      </c>
      <c r="O27" s="256">
        <v>4</v>
      </c>
      <c r="BA27" s="283">
        <f>SUM(BA21:BA26)</f>
        <v>0</v>
      </c>
      <c r="BB27" s="283">
        <f>SUM(BB21:BB26)</f>
        <v>0</v>
      </c>
      <c r="BC27" s="283">
        <f>SUM(BC21:BC26)</f>
        <v>0</v>
      </c>
      <c r="BD27" s="283">
        <f>SUM(BD21:BD26)</f>
        <v>0</v>
      </c>
      <c r="BE27" s="283">
        <f>SUM(BE21:BE26)</f>
        <v>0</v>
      </c>
    </row>
    <row r="28" spans="1:80">
      <c r="A28" s="246" t="s">
        <v>97</v>
      </c>
      <c r="B28" s="247" t="s">
        <v>791</v>
      </c>
      <c r="C28" s="248" t="s">
        <v>792</v>
      </c>
      <c r="D28" s="249"/>
      <c r="E28" s="250"/>
      <c r="F28" s="250"/>
      <c r="G28" s="251"/>
      <c r="H28" s="252"/>
      <c r="I28" s="253"/>
      <c r="J28" s="254"/>
      <c r="K28" s="255"/>
      <c r="O28" s="256">
        <v>1</v>
      </c>
    </row>
    <row r="29" spans="1:80">
      <c r="A29" s="257">
        <v>16</v>
      </c>
      <c r="B29" s="258" t="s">
        <v>779</v>
      </c>
      <c r="C29" s="259" t="s">
        <v>837</v>
      </c>
      <c r="D29" s="260" t="s">
        <v>100</v>
      </c>
      <c r="E29" s="261">
        <v>2</v>
      </c>
      <c r="F29" s="261">
        <v>0</v>
      </c>
      <c r="G29" s="262">
        <f t="shared" ref="G29:G35" si="0">E29*F29</f>
        <v>0</v>
      </c>
      <c r="H29" s="263">
        <v>0</v>
      </c>
      <c r="I29" s="264">
        <f t="shared" ref="I29:I35" si="1">E29*H29</f>
        <v>0</v>
      </c>
      <c r="J29" s="263"/>
      <c r="K29" s="264">
        <f t="shared" ref="K29:K35" si="2">E29*J29</f>
        <v>0</v>
      </c>
      <c r="O29" s="256">
        <v>2</v>
      </c>
      <c r="AA29" s="229">
        <v>12</v>
      </c>
      <c r="AB29" s="229">
        <v>0</v>
      </c>
      <c r="AC29" s="229">
        <v>16</v>
      </c>
      <c r="AZ29" s="229">
        <v>2</v>
      </c>
      <c r="BA29" s="229">
        <f t="shared" ref="BA29:BA35" si="3">IF(AZ29=1,G29,0)</f>
        <v>0</v>
      </c>
      <c r="BB29" s="229">
        <f t="shared" ref="BB29:BB35" si="4">IF(AZ29=2,G29,0)</f>
        <v>0</v>
      </c>
      <c r="BC29" s="229">
        <f t="shared" ref="BC29:BC35" si="5">IF(AZ29=3,G29,0)</f>
        <v>0</v>
      </c>
      <c r="BD29" s="229">
        <f t="shared" ref="BD29:BD35" si="6">IF(AZ29=4,G29,0)</f>
        <v>0</v>
      </c>
      <c r="BE29" s="229">
        <f t="shared" ref="BE29:BE35" si="7">IF(AZ29=5,G29,0)</f>
        <v>0</v>
      </c>
      <c r="CA29" s="256">
        <v>12</v>
      </c>
      <c r="CB29" s="256">
        <v>0</v>
      </c>
    </row>
    <row r="30" spans="1:80">
      <c r="A30" s="257">
        <v>17</v>
      </c>
      <c r="B30" s="258" t="s">
        <v>779</v>
      </c>
      <c r="C30" s="259" t="s">
        <v>838</v>
      </c>
      <c r="D30" s="260" t="s">
        <v>100</v>
      </c>
      <c r="E30" s="261">
        <v>2</v>
      </c>
      <c r="F30" s="261">
        <v>0</v>
      </c>
      <c r="G30" s="262">
        <f t="shared" si="0"/>
        <v>0</v>
      </c>
      <c r="H30" s="263">
        <v>0</v>
      </c>
      <c r="I30" s="264">
        <f t="shared" si="1"/>
        <v>0</v>
      </c>
      <c r="J30" s="263"/>
      <c r="K30" s="264">
        <f t="shared" si="2"/>
        <v>0</v>
      </c>
      <c r="O30" s="256">
        <v>2</v>
      </c>
      <c r="AA30" s="229">
        <v>12</v>
      </c>
      <c r="AB30" s="229">
        <v>0</v>
      </c>
      <c r="AC30" s="229">
        <v>17</v>
      </c>
      <c r="AZ30" s="229">
        <v>2</v>
      </c>
      <c r="BA30" s="229">
        <f t="shared" si="3"/>
        <v>0</v>
      </c>
      <c r="BB30" s="229">
        <f t="shared" si="4"/>
        <v>0</v>
      </c>
      <c r="BC30" s="229">
        <f t="shared" si="5"/>
        <v>0</v>
      </c>
      <c r="BD30" s="229">
        <f t="shared" si="6"/>
        <v>0</v>
      </c>
      <c r="BE30" s="229">
        <f t="shared" si="7"/>
        <v>0</v>
      </c>
      <c r="CA30" s="256">
        <v>12</v>
      </c>
      <c r="CB30" s="256">
        <v>0</v>
      </c>
    </row>
    <row r="31" spans="1:80">
      <c r="A31" s="257">
        <v>18</v>
      </c>
      <c r="B31" s="258" t="s">
        <v>779</v>
      </c>
      <c r="C31" s="259" t="s">
        <v>839</v>
      </c>
      <c r="D31" s="260" t="s">
        <v>100</v>
      </c>
      <c r="E31" s="261">
        <v>4</v>
      </c>
      <c r="F31" s="261">
        <v>0</v>
      </c>
      <c r="G31" s="262">
        <f t="shared" si="0"/>
        <v>0</v>
      </c>
      <c r="H31" s="263">
        <v>0</v>
      </c>
      <c r="I31" s="264">
        <f t="shared" si="1"/>
        <v>0</v>
      </c>
      <c r="J31" s="263"/>
      <c r="K31" s="264">
        <f t="shared" si="2"/>
        <v>0</v>
      </c>
      <c r="O31" s="256">
        <v>2</v>
      </c>
      <c r="AA31" s="229">
        <v>12</v>
      </c>
      <c r="AB31" s="229">
        <v>0</v>
      </c>
      <c r="AC31" s="229">
        <v>18</v>
      </c>
      <c r="AZ31" s="229">
        <v>2</v>
      </c>
      <c r="BA31" s="229">
        <f t="shared" si="3"/>
        <v>0</v>
      </c>
      <c r="BB31" s="229">
        <f t="shared" si="4"/>
        <v>0</v>
      </c>
      <c r="BC31" s="229">
        <f t="shared" si="5"/>
        <v>0</v>
      </c>
      <c r="BD31" s="229">
        <f t="shared" si="6"/>
        <v>0</v>
      </c>
      <c r="BE31" s="229">
        <f t="shared" si="7"/>
        <v>0</v>
      </c>
      <c r="CA31" s="256">
        <v>12</v>
      </c>
      <c r="CB31" s="256">
        <v>0</v>
      </c>
    </row>
    <row r="32" spans="1:80">
      <c r="A32" s="257">
        <v>19</v>
      </c>
      <c r="B32" s="258" t="s">
        <v>779</v>
      </c>
      <c r="C32" s="259" t="s">
        <v>840</v>
      </c>
      <c r="D32" s="260" t="s">
        <v>100</v>
      </c>
      <c r="E32" s="261">
        <v>13</v>
      </c>
      <c r="F32" s="261">
        <v>0</v>
      </c>
      <c r="G32" s="262">
        <f t="shared" si="0"/>
        <v>0</v>
      </c>
      <c r="H32" s="263">
        <v>0</v>
      </c>
      <c r="I32" s="264">
        <f t="shared" si="1"/>
        <v>0</v>
      </c>
      <c r="J32" s="263"/>
      <c r="K32" s="264">
        <f t="shared" si="2"/>
        <v>0</v>
      </c>
      <c r="O32" s="256">
        <v>2</v>
      </c>
      <c r="AA32" s="229">
        <v>12</v>
      </c>
      <c r="AB32" s="229">
        <v>0</v>
      </c>
      <c r="AC32" s="229">
        <v>19</v>
      </c>
      <c r="AZ32" s="229">
        <v>2</v>
      </c>
      <c r="BA32" s="229">
        <f t="shared" si="3"/>
        <v>0</v>
      </c>
      <c r="BB32" s="229">
        <f t="shared" si="4"/>
        <v>0</v>
      </c>
      <c r="BC32" s="229">
        <f t="shared" si="5"/>
        <v>0</v>
      </c>
      <c r="BD32" s="229">
        <f t="shared" si="6"/>
        <v>0</v>
      </c>
      <c r="BE32" s="229">
        <f t="shared" si="7"/>
        <v>0</v>
      </c>
      <c r="CA32" s="256">
        <v>12</v>
      </c>
      <c r="CB32" s="256">
        <v>0</v>
      </c>
    </row>
    <row r="33" spans="1:80" ht="22.5">
      <c r="A33" s="257">
        <v>20</v>
      </c>
      <c r="B33" s="258" t="s">
        <v>779</v>
      </c>
      <c r="C33" s="259" t="s">
        <v>841</v>
      </c>
      <c r="D33" s="260" t="s">
        <v>100</v>
      </c>
      <c r="E33" s="261">
        <v>13</v>
      </c>
      <c r="F33" s="261">
        <v>0</v>
      </c>
      <c r="G33" s="262">
        <f t="shared" si="0"/>
        <v>0</v>
      </c>
      <c r="H33" s="263">
        <v>0</v>
      </c>
      <c r="I33" s="264">
        <f t="shared" si="1"/>
        <v>0</v>
      </c>
      <c r="J33" s="263"/>
      <c r="K33" s="264">
        <f t="shared" si="2"/>
        <v>0</v>
      </c>
      <c r="O33" s="256">
        <v>2</v>
      </c>
      <c r="AA33" s="229">
        <v>12</v>
      </c>
      <c r="AB33" s="229">
        <v>0</v>
      </c>
      <c r="AC33" s="229">
        <v>20</v>
      </c>
      <c r="AZ33" s="229">
        <v>2</v>
      </c>
      <c r="BA33" s="229">
        <f t="shared" si="3"/>
        <v>0</v>
      </c>
      <c r="BB33" s="229">
        <f t="shared" si="4"/>
        <v>0</v>
      </c>
      <c r="BC33" s="229">
        <f t="shared" si="5"/>
        <v>0</v>
      </c>
      <c r="BD33" s="229">
        <f t="shared" si="6"/>
        <v>0</v>
      </c>
      <c r="BE33" s="229">
        <f t="shared" si="7"/>
        <v>0</v>
      </c>
      <c r="CA33" s="256">
        <v>12</v>
      </c>
      <c r="CB33" s="256">
        <v>0</v>
      </c>
    </row>
    <row r="34" spans="1:80">
      <c r="A34" s="257">
        <v>21</v>
      </c>
      <c r="B34" s="258" t="s">
        <v>779</v>
      </c>
      <c r="C34" s="259" t="s">
        <v>842</v>
      </c>
      <c r="D34" s="260" t="s">
        <v>100</v>
      </c>
      <c r="E34" s="261">
        <v>13</v>
      </c>
      <c r="F34" s="261">
        <v>0</v>
      </c>
      <c r="G34" s="262">
        <f t="shared" si="0"/>
        <v>0</v>
      </c>
      <c r="H34" s="263">
        <v>0</v>
      </c>
      <c r="I34" s="264">
        <f t="shared" si="1"/>
        <v>0</v>
      </c>
      <c r="J34" s="263"/>
      <c r="K34" s="264">
        <f t="shared" si="2"/>
        <v>0</v>
      </c>
      <c r="O34" s="256">
        <v>2</v>
      </c>
      <c r="AA34" s="229">
        <v>12</v>
      </c>
      <c r="AB34" s="229">
        <v>0</v>
      </c>
      <c r="AC34" s="229">
        <v>21</v>
      </c>
      <c r="AZ34" s="229">
        <v>2</v>
      </c>
      <c r="BA34" s="229">
        <f t="shared" si="3"/>
        <v>0</v>
      </c>
      <c r="BB34" s="229">
        <f t="shared" si="4"/>
        <v>0</v>
      </c>
      <c r="BC34" s="229">
        <f t="shared" si="5"/>
        <v>0</v>
      </c>
      <c r="BD34" s="229">
        <f t="shared" si="6"/>
        <v>0</v>
      </c>
      <c r="BE34" s="229">
        <f t="shared" si="7"/>
        <v>0</v>
      </c>
      <c r="CA34" s="256">
        <v>12</v>
      </c>
      <c r="CB34" s="256">
        <v>0</v>
      </c>
    </row>
    <row r="35" spans="1:80">
      <c r="A35" s="257">
        <v>22</v>
      </c>
      <c r="B35" s="258" t="s">
        <v>801</v>
      </c>
      <c r="C35" s="259" t="s">
        <v>802</v>
      </c>
      <c r="D35" s="260" t="s">
        <v>12</v>
      </c>
      <c r="E35" s="261"/>
      <c r="F35" s="261">
        <v>0</v>
      </c>
      <c r="G35" s="262">
        <f t="shared" si="0"/>
        <v>0</v>
      </c>
      <c r="H35" s="263">
        <v>0</v>
      </c>
      <c r="I35" s="264">
        <f t="shared" si="1"/>
        <v>0</v>
      </c>
      <c r="J35" s="263"/>
      <c r="K35" s="264">
        <f t="shared" si="2"/>
        <v>0</v>
      </c>
      <c r="O35" s="256">
        <v>2</v>
      </c>
      <c r="AA35" s="229">
        <v>7</v>
      </c>
      <c r="AB35" s="229">
        <v>1002</v>
      </c>
      <c r="AC35" s="229">
        <v>5</v>
      </c>
      <c r="AZ35" s="229">
        <v>2</v>
      </c>
      <c r="BA35" s="229">
        <f t="shared" si="3"/>
        <v>0</v>
      </c>
      <c r="BB35" s="229">
        <f t="shared" si="4"/>
        <v>0</v>
      </c>
      <c r="BC35" s="229">
        <f t="shared" si="5"/>
        <v>0</v>
      </c>
      <c r="BD35" s="229">
        <f t="shared" si="6"/>
        <v>0</v>
      </c>
      <c r="BE35" s="229">
        <f t="shared" si="7"/>
        <v>0</v>
      </c>
      <c r="CA35" s="256">
        <v>7</v>
      </c>
      <c r="CB35" s="256">
        <v>1002</v>
      </c>
    </row>
    <row r="36" spans="1:80">
      <c r="A36" s="274"/>
      <c r="B36" s="275" t="s">
        <v>101</v>
      </c>
      <c r="C36" s="276" t="s">
        <v>793</v>
      </c>
      <c r="D36" s="277"/>
      <c r="E36" s="278"/>
      <c r="F36" s="279"/>
      <c r="G36" s="280">
        <f>SUM(G28:G35)</f>
        <v>0</v>
      </c>
      <c r="H36" s="281"/>
      <c r="I36" s="282">
        <f>SUM(I28:I35)</f>
        <v>0</v>
      </c>
      <c r="J36" s="281"/>
      <c r="K36" s="282">
        <f>SUM(K28:K35)</f>
        <v>0</v>
      </c>
      <c r="O36" s="256">
        <v>4</v>
      </c>
      <c r="BA36" s="283">
        <f>SUM(BA28:BA35)</f>
        <v>0</v>
      </c>
      <c r="BB36" s="283">
        <f>SUM(BB28:BB35)</f>
        <v>0</v>
      </c>
      <c r="BC36" s="283">
        <f>SUM(BC28:BC35)</f>
        <v>0</v>
      </c>
      <c r="BD36" s="283">
        <f>SUM(BD28:BD35)</f>
        <v>0</v>
      </c>
      <c r="BE36" s="283">
        <f>SUM(BE28:BE35)</f>
        <v>0</v>
      </c>
    </row>
    <row r="37" spans="1:80">
      <c r="A37" s="246" t="s">
        <v>97</v>
      </c>
      <c r="B37" s="247" t="s">
        <v>843</v>
      </c>
      <c r="C37" s="248" t="s">
        <v>844</v>
      </c>
      <c r="D37" s="249"/>
      <c r="E37" s="250"/>
      <c r="F37" s="250"/>
      <c r="G37" s="251"/>
      <c r="H37" s="252"/>
      <c r="I37" s="253"/>
      <c r="J37" s="254"/>
      <c r="K37" s="255"/>
      <c r="O37" s="256">
        <v>1</v>
      </c>
    </row>
    <row r="38" spans="1:80">
      <c r="A38" s="257">
        <v>23</v>
      </c>
      <c r="B38" s="258" t="s">
        <v>779</v>
      </c>
      <c r="C38" s="259" t="s">
        <v>846</v>
      </c>
      <c r="D38" s="260" t="s">
        <v>100</v>
      </c>
      <c r="E38" s="261">
        <v>3</v>
      </c>
      <c r="F38" s="261">
        <v>0</v>
      </c>
      <c r="G38" s="262">
        <f>E38*F38</f>
        <v>0</v>
      </c>
      <c r="H38" s="263">
        <v>0</v>
      </c>
      <c r="I38" s="264">
        <f>E38*H38</f>
        <v>0</v>
      </c>
      <c r="J38" s="263"/>
      <c r="K38" s="264">
        <f>E38*J38</f>
        <v>0</v>
      </c>
      <c r="O38" s="256">
        <v>2</v>
      </c>
      <c r="AA38" s="229">
        <v>12</v>
      </c>
      <c r="AB38" s="229">
        <v>0</v>
      </c>
      <c r="AC38" s="229">
        <v>23</v>
      </c>
      <c r="AZ38" s="229">
        <v>2</v>
      </c>
      <c r="BA38" s="229">
        <f>IF(AZ38=1,G38,0)</f>
        <v>0</v>
      </c>
      <c r="BB38" s="229">
        <f>IF(AZ38=2,G38,0)</f>
        <v>0</v>
      </c>
      <c r="BC38" s="229">
        <f>IF(AZ38=3,G38,0)</f>
        <v>0</v>
      </c>
      <c r="BD38" s="229">
        <f>IF(AZ38=4,G38,0)</f>
        <v>0</v>
      </c>
      <c r="BE38" s="229">
        <f>IF(AZ38=5,G38,0)</f>
        <v>0</v>
      </c>
      <c r="CA38" s="256">
        <v>12</v>
      </c>
      <c r="CB38" s="256">
        <v>0</v>
      </c>
    </row>
    <row r="39" spans="1:80">
      <c r="A39" s="257">
        <v>24</v>
      </c>
      <c r="B39" s="258" t="s">
        <v>779</v>
      </c>
      <c r="C39" s="259" t="s">
        <v>847</v>
      </c>
      <c r="D39" s="260" t="s">
        <v>100</v>
      </c>
      <c r="E39" s="261">
        <v>8</v>
      </c>
      <c r="F39" s="261">
        <v>0</v>
      </c>
      <c r="G39" s="262">
        <f>E39*F39</f>
        <v>0</v>
      </c>
      <c r="H39" s="263">
        <v>0</v>
      </c>
      <c r="I39" s="264">
        <f>E39*H39</f>
        <v>0</v>
      </c>
      <c r="J39" s="263"/>
      <c r="K39" s="264">
        <f>E39*J39</f>
        <v>0</v>
      </c>
      <c r="O39" s="256">
        <v>2</v>
      </c>
      <c r="AA39" s="229">
        <v>12</v>
      </c>
      <c r="AB39" s="229">
        <v>0</v>
      </c>
      <c r="AC39" s="229">
        <v>24</v>
      </c>
      <c r="AZ39" s="229">
        <v>2</v>
      </c>
      <c r="BA39" s="229">
        <f>IF(AZ39=1,G39,0)</f>
        <v>0</v>
      </c>
      <c r="BB39" s="229">
        <f>IF(AZ39=2,G39,0)</f>
        <v>0</v>
      </c>
      <c r="BC39" s="229">
        <f>IF(AZ39=3,G39,0)</f>
        <v>0</v>
      </c>
      <c r="BD39" s="229">
        <f>IF(AZ39=4,G39,0)</f>
        <v>0</v>
      </c>
      <c r="BE39" s="229">
        <f>IF(AZ39=5,G39,0)</f>
        <v>0</v>
      </c>
      <c r="CA39" s="256">
        <v>12</v>
      </c>
      <c r="CB39" s="256">
        <v>0</v>
      </c>
    </row>
    <row r="40" spans="1:80">
      <c r="A40" s="257">
        <v>25</v>
      </c>
      <c r="B40" s="258" t="s">
        <v>779</v>
      </c>
      <c r="C40" s="259" t="s">
        <v>848</v>
      </c>
      <c r="D40" s="260" t="s">
        <v>100</v>
      </c>
      <c r="E40" s="261">
        <v>2</v>
      </c>
      <c r="F40" s="261">
        <v>0</v>
      </c>
      <c r="G40" s="262">
        <f>E40*F40</f>
        <v>0</v>
      </c>
      <c r="H40" s="263">
        <v>0</v>
      </c>
      <c r="I40" s="264">
        <f>E40*H40</f>
        <v>0</v>
      </c>
      <c r="J40" s="263"/>
      <c r="K40" s="264">
        <f>E40*J40</f>
        <v>0</v>
      </c>
      <c r="O40" s="256">
        <v>2</v>
      </c>
      <c r="AA40" s="229">
        <v>12</v>
      </c>
      <c r="AB40" s="229">
        <v>0</v>
      </c>
      <c r="AC40" s="229">
        <v>25</v>
      </c>
      <c r="AZ40" s="229">
        <v>2</v>
      </c>
      <c r="BA40" s="229">
        <f>IF(AZ40=1,G40,0)</f>
        <v>0</v>
      </c>
      <c r="BB40" s="229">
        <f>IF(AZ40=2,G40,0)</f>
        <v>0</v>
      </c>
      <c r="BC40" s="229">
        <f>IF(AZ40=3,G40,0)</f>
        <v>0</v>
      </c>
      <c r="BD40" s="229">
        <f>IF(AZ40=4,G40,0)</f>
        <v>0</v>
      </c>
      <c r="BE40" s="229">
        <f>IF(AZ40=5,G40,0)</f>
        <v>0</v>
      </c>
      <c r="CA40" s="256">
        <v>12</v>
      </c>
      <c r="CB40" s="256">
        <v>0</v>
      </c>
    </row>
    <row r="41" spans="1:80">
      <c r="A41" s="257">
        <v>26</v>
      </c>
      <c r="B41" s="258" t="s">
        <v>98</v>
      </c>
      <c r="C41" s="259" t="s">
        <v>849</v>
      </c>
      <c r="D41" s="260" t="s">
        <v>800</v>
      </c>
      <c r="E41" s="261">
        <v>13</v>
      </c>
      <c r="F41" s="261">
        <v>0</v>
      </c>
      <c r="G41" s="262">
        <f>E41*F41</f>
        <v>0</v>
      </c>
      <c r="H41" s="263"/>
      <c r="I41" s="264">
        <f>E41*H41</f>
        <v>0</v>
      </c>
      <c r="J41" s="263"/>
      <c r="K41" s="264">
        <f>E41*J41</f>
        <v>0</v>
      </c>
      <c r="O41" s="256">
        <v>2</v>
      </c>
      <c r="AA41" s="229">
        <v>6</v>
      </c>
      <c r="AB41" s="229">
        <v>7</v>
      </c>
      <c r="AC41" s="229">
        <v>1</v>
      </c>
      <c r="AZ41" s="229">
        <v>2</v>
      </c>
      <c r="BA41" s="229">
        <f>IF(AZ41=1,G41,0)</f>
        <v>0</v>
      </c>
      <c r="BB41" s="229">
        <f>IF(AZ41=2,G41,0)</f>
        <v>0</v>
      </c>
      <c r="BC41" s="229">
        <f>IF(AZ41=3,G41,0)</f>
        <v>0</v>
      </c>
      <c r="BD41" s="229">
        <f>IF(AZ41=4,G41,0)</f>
        <v>0</v>
      </c>
      <c r="BE41" s="229">
        <f>IF(AZ41=5,G41,0)</f>
        <v>0</v>
      </c>
      <c r="CA41" s="256">
        <v>6</v>
      </c>
      <c r="CB41" s="256">
        <v>7</v>
      </c>
    </row>
    <row r="42" spans="1:80">
      <c r="A42" s="257">
        <v>27</v>
      </c>
      <c r="B42" s="258" t="s">
        <v>850</v>
      </c>
      <c r="C42" s="259" t="s">
        <v>851</v>
      </c>
      <c r="D42" s="260" t="s">
        <v>12</v>
      </c>
      <c r="E42" s="261"/>
      <c r="F42" s="261">
        <v>0</v>
      </c>
      <c r="G42" s="262">
        <f>E42*F42</f>
        <v>0</v>
      </c>
      <c r="H42" s="263">
        <v>0</v>
      </c>
      <c r="I42" s="264">
        <f>E42*H42</f>
        <v>0</v>
      </c>
      <c r="J42" s="263"/>
      <c r="K42" s="264">
        <f>E42*J42</f>
        <v>0</v>
      </c>
      <c r="O42" s="256">
        <v>2</v>
      </c>
      <c r="AA42" s="229">
        <v>7</v>
      </c>
      <c r="AB42" s="229">
        <v>1002</v>
      </c>
      <c r="AC42" s="229">
        <v>5</v>
      </c>
      <c r="AZ42" s="229">
        <v>2</v>
      </c>
      <c r="BA42" s="229">
        <f>IF(AZ42=1,G42,0)</f>
        <v>0</v>
      </c>
      <c r="BB42" s="229">
        <f>IF(AZ42=2,G42,0)</f>
        <v>0</v>
      </c>
      <c r="BC42" s="229">
        <f>IF(AZ42=3,G42,0)</f>
        <v>0</v>
      </c>
      <c r="BD42" s="229">
        <f>IF(AZ42=4,G42,0)</f>
        <v>0</v>
      </c>
      <c r="BE42" s="229">
        <f>IF(AZ42=5,G42,0)</f>
        <v>0</v>
      </c>
      <c r="CA42" s="256">
        <v>7</v>
      </c>
      <c r="CB42" s="256">
        <v>1002</v>
      </c>
    </row>
    <row r="43" spans="1:80">
      <c r="A43" s="274"/>
      <c r="B43" s="275" t="s">
        <v>101</v>
      </c>
      <c r="C43" s="276" t="s">
        <v>845</v>
      </c>
      <c r="D43" s="277"/>
      <c r="E43" s="278"/>
      <c r="F43" s="279"/>
      <c r="G43" s="280">
        <f>SUM(G37:G42)</f>
        <v>0</v>
      </c>
      <c r="H43" s="281"/>
      <c r="I43" s="282">
        <f>SUM(I37:I42)</f>
        <v>0</v>
      </c>
      <c r="J43" s="281"/>
      <c r="K43" s="282">
        <f>SUM(K37:K42)</f>
        <v>0</v>
      </c>
      <c r="O43" s="256">
        <v>4</v>
      </c>
      <c r="BA43" s="283">
        <f>SUM(BA37:BA42)</f>
        <v>0</v>
      </c>
      <c r="BB43" s="283">
        <f>SUM(BB37:BB42)</f>
        <v>0</v>
      </c>
      <c r="BC43" s="283">
        <f>SUM(BC37:BC42)</f>
        <v>0</v>
      </c>
      <c r="BD43" s="283">
        <f>SUM(BD37:BD42)</f>
        <v>0</v>
      </c>
      <c r="BE43" s="283">
        <f>SUM(BE37:BE42)</f>
        <v>0</v>
      </c>
    </row>
    <row r="44" spans="1:80">
      <c r="A44" s="246" t="s">
        <v>97</v>
      </c>
      <c r="B44" s="247" t="s">
        <v>809</v>
      </c>
      <c r="C44" s="248" t="s">
        <v>810</v>
      </c>
      <c r="D44" s="249"/>
      <c r="E44" s="250"/>
      <c r="F44" s="250"/>
      <c r="G44" s="251"/>
      <c r="H44" s="252"/>
      <c r="I44" s="253"/>
      <c r="J44" s="254"/>
      <c r="K44" s="255"/>
      <c r="O44" s="256">
        <v>1</v>
      </c>
    </row>
    <row r="45" spans="1:80">
      <c r="A45" s="257">
        <v>28</v>
      </c>
      <c r="B45" s="258" t="s">
        <v>163</v>
      </c>
      <c r="C45" s="259" t="s">
        <v>799</v>
      </c>
      <c r="D45" s="260" t="s">
        <v>800</v>
      </c>
      <c r="E45" s="261">
        <v>1</v>
      </c>
      <c r="F45" s="261">
        <v>0</v>
      </c>
      <c r="G45" s="262">
        <f>E45*F45</f>
        <v>0</v>
      </c>
      <c r="H45" s="263"/>
      <c r="I45" s="264">
        <f>E45*H45</f>
        <v>0</v>
      </c>
      <c r="J45" s="263"/>
      <c r="K45" s="264">
        <f>E45*J45</f>
        <v>0</v>
      </c>
      <c r="O45" s="256">
        <v>2</v>
      </c>
      <c r="AA45" s="229">
        <v>6</v>
      </c>
      <c r="AB45" s="229">
        <v>1</v>
      </c>
      <c r="AC45" s="229">
        <v>2</v>
      </c>
      <c r="AZ45" s="229">
        <v>1</v>
      </c>
      <c r="BA45" s="229">
        <f>IF(AZ45=1,G45,0)</f>
        <v>0</v>
      </c>
      <c r="BB45" s="229">
        <f>IF(AZ45=2,G45,0)</f>
        <v>0</v>
      </c>
      <c r="BC45" s="229">
        <f>IF(AZ45=3,G45,0)</f>
        <v>0</v>
      </c>
      <c r="BD45" s="229">
        <f>IF(AZ45=4,G45,0)</f>
        <v>0</v>
      </c>
      <c r="BE45" s="229">
        <f>IF(AZ45=5,G45,0)</f>
        <v>0</v>
      </c>
      <c r="CA45" s="256">
        <v>6</v>
      </c>
      <c r="CB45" s="256">
        <v>1</v>
      </c>
    </row>
    <row r="46" spans="1:80">
      <c r="A46" s="257">
        <v>29</v>
      </c>
      <c r="B46" s="258" t="s">
        <v>188</v>
      </c>
      <c r="C46" s="259" t="s">
        <v>852</v>
      </c>
      <c r="D46" s="260" t="s">
        <v>781</v>
      </c>
      <c r="E46" s="261">
        <v>1</v>
      </c>
      <c r="F46" s="261">
        <v>0</v>
      </c>
      <c r="G46" s="262">
        <f>E46*F46</f>
        <v>0</v>
      </c>
      <c r="H46" s="263">
        <v>0</v>
      </c>
      <c r="I46" s="264">
        <f>E46*H46</f>
        <v>0</v>
      </c>
      <c r="J46" s="263"/>
      <c r="K46" s="264">
        <f>E46*J46</f>
        <v>0</v>
      </c>
      <c r="O46" s="256">
        <v>2</v>
      </c>
      <c r="AA46" s="229">
        <v>12</v>
      </c>
      <c r="AB46" s="229">
        <v>0</v>
      </c>
      <c r="AC46" s="229">
        <v>29</v>
      </c>
      <c r="AZ46" s="229">
        <v>1</v>
      </c>
      <c r="BA46" s="229">
        <f>IF(AZ46=1,G46,0)</f>
        <v>0</v>
      </c>
      <c r="BB46" s="229">
        <f>IF(AZ46=2,G46,0)</f>
        <v>0</v>
      </c>
      <c r="BC46" s="229">
        <f>IF(AZ46=3,G46,0)</f>
        <v>0</v>
      </c>
      <c r="BD46" s="229">
        <f>IF(AZ46=4,G46,0)</f>
        <v>0</v>
      </c>
      <c r="BE46" s="229">
        <f>IF(AZ46=5,G46,0)</f>
        <v>0</v>
      </c>
      <c r="CA46" s="256">
        <v>12</v>
      </c>
      <c r="CB46" s="256">
        <v>0</v>
      </c>
    </row>
    <row r="47" spans="1:80">
      <c r="A47" s="274"/>
      <c r="B47" s="275" t="s">
        <v>101</v>
      </c>
      <c r="C47" s="276" t="s">
        <v>811</v>
      </c>
      <c r="D47" s="277"/>
      <c r="E47" s="278"/>
      <c r="F47" s="279"/>
      <c r="G47" s="280">
        <f>SUM(G44:G46)</f>
        <v>0</v>
      </c>
      <c r="H47" s="281"/>
      <c r="I47" s="282">
        <f>SUM(I44:I46)</f>
        <v>0</v>
      </c>
      <c r="J47" s="281"/>
      <c r="K47" s="282">
        <f>SUM(K44:K46)</f>
        <v>0</v>
      </c>
      <c r="O47" s="256">
        <v>4</v>
      </c>
      <c r="BA47" s="283">
        <f>SUM(BA44:BA46)</f>
        <v>0</v>
      </c>
      <c r="BB47" s="283">
        <f>SUM(BB44:BB46)</f>
        <v>0</v>
      </c>
      <c r="BC47" s="283">
        <f>SUM(BC44:BC46)</f>
        <v>0</v>
      </c>
      <c r="BD47" s="283">
        <f>SUM(BD44:BD46)</f>
        <v>0</v>
      </c>
      <c r="BE47" s="283">
        <f>SUM(BE44:BE46)</f>
        <v>0</v>
      </c>
    </row>
    <row r="48" spans="1:80">
      <c r="E48" s="229"/>
    </row>
    <row r="49" spans="5:5">
      <c r="E49" s="229"/>
    </row>
    <row r="50" spans="5:5">
      <c r="E50" s="229"/>
    </row>
    <row r="51" spans="5:5">
      <c r="E51" s="229"/>
    </row>
    <row r="52" spans="5:5">
      <c r="E52" s="229"/>
    </row>
    <row r="53" spans="5:5">
      <c r="E53" s="229"/>
    </row>
    <row r="54" spans="5:5">
      <c r="E54" s="229"/>
    </row>
    <row r="55" spans="5:5">
      <c r="E55" s="229"/>
    </row>
    <row r="56" spans="5:5">
      <c r="E56" s="229"/>
    </row>
    <row r="57" spans="5:5">
      <c r="E57" s="229"/>
    </row>
    <row r="58" spans="5:5">
      <c r="E58" s="229"/>
    </row>
    <row r="59" spans="5:5">
      <c r="E59" s="229"/>
    </row>
    <row r="60" spans="5:5">
      <c r="E60" s="229"/>
    </row>
    <row r="61" spans="5:5">
      <c r="E61" s="229"/>
    </row>
    <row r="62" spans="5:5">
      <c r="E62" s="229"/>
    </row>
    <row r="63" spans="5:5">
      <c r="E63" s="229"/>
    </row>
    <row r="64" spans="5:5">
      <c r="E64" s="229"/>
    </row>
    <row r="65" spans="1:7">
      <c r="E65" s="229"/>
    </row>
    <row r="66" spans="1:7">
      <c r="E66" s="229"/>
    </row>
    <row r="67" spans="1:7">
      <c r="E67" s="229"/>
    </row>
    <row r="68" spans="1:7">
      <c r="E68" s="229"/>
    </row>
    <row r="69" spans="1:7">
      <c r="E69" s="229"/>
    </row>
    <row r="70" spans="1:7">
      <c r="E70" s="229"/>
    </row>
    <row r="71" spans="1:7">
      <c r="A71" s="273"/>
      <c r="B71" s="273"/>
      <c r="C71" s="273"/>
      <c r="D71" s="273"/>
      <c r="E71" s="273"/>
      <c r="F71" s="273"/>
      <c r="G71" s="273"/>
    </row>
    <row r="72" spans="1:7">
      <c r="A72" s="273"/>
      <c r="B72" s="273"/>
      <c r="C72" s="273"/>
      <c r="D72" s="273"/>
      <c r="E72" s="273"/>
      <c r="F72" s="273"/>
      <c r="G72" s="273"/>
    </row>
    <row r="73" spans="1:7">
      <c r="A73" s="273"/>
      <c r="B73" s="273"/>
      <c r="C73" s="273"/>
      <c r="D73" s="273"/>
      <c r="E73" s="273"/>
      <c r="F73" s="273"/>
      <c r="G73" s="273"/>
    </row>
    <row r="74" spans="1:7">
      <c r="A74" s="273"/>
      <c r="B74" s="273"/>
      <c r="C74" s="273"/>
      <c r="D74" s="273"/>
      <c r="E74" s="273"/>
      <c r="F74" s="273"/>
      <c r="G74" s="273"/>
    </row>
    <row r="75" spans="1:7">
      <c r="E75" s="229"/>
    </row>
    <row r="76" spans="1:7">
      <c r="E76" s="229"/>
    </row>
    <row r="77" spans="1:7">
      <c r="E77" s="229"/>
    </row>
    <row r="78" spans="1:7">
      <c r="E78" s="229"/>
    </row>
    <row r="79" spans="1:7">
      <c r="E79" s="229"/>
    </row>
    <row r="80" spans="1:7">
      <c r="E80" s="229"/>
    </row>
    <row r="81" spans="5:5">
      <c r="E81" s="229"/>
    </row>
    <row r="82" spans="5:5">
      <c r="E82" s="229"/>
    </row>
    <row r="83" spans="5:5">
      <c r="E83" s="229"/>
    </row>
    <row r="84" spans="5:5">
      <c r="E84" s="229"/>
    </row>
    <row r="85" spans="5:5">
      <c r="E85" s="229"/>
    </row>
    <row r="86" spans="5:5">
      <c r="E86" s="229"/>
    </row>
    <row r="87" spans="5:5">
      <c r="E87" s="229"/>
    </row>
    <row r="88" spans="5:5">
      <c r="E88" s="229"/>
    </row>
    <row r="89" spans="5:5">
      <c r="E89" s="229"/>
    </row>
    <row r="90" spans="5:5">
      <c r="E90" s="229"/>
    </row>
    <row r="91" spans="5:5">
      <c r="E91" s="229"/>
    </row>
    <row r="92" spans="5:5">
      <c r="E92" s="229"/>
    </row>
    <row r="93" spans="5:5">
      <c r="E93" s="229"/>
    </row>
    <row r="94" spans="5:5">
      <c r="E94" s="229"/>
    </row>
    <row r="95" spans="5:5">
      <c r="E95" s="229"/>
    </row>
    <row r="96" spans="5:5">
      <c r="E96" s="229"/>
    </row>
    <row r="97" spans="1:7">
      <c r="E97" s="229"/>
    </row>
    <row r="98" spans="1:7">
      <c r="E98" s="229"/>
    </row>
    <row r="99" spans="1:7">
      <c r="E99" s="229"/>
    </row>
    <row r="100" spans="1:7">
      <c r="E100" s="229"/>
    </row>
    <row r="101" spans="1:7">
      <c r="E101" s="229"/>
    </row>
    <row r="102" spans="1:7">
      <c r="E102" s="229"/>
    </row>
    <row r="103" spans="1:7">
      <c r="E103" s="229"/>
    </row>
    <row r="104" spans="1:7">
      <c r="E104" s="229"/>
    </row>
    <row r="105" spans="1:7">
      <c r="E105" s="229"/>
    </row>
    <row r="106" spans="1:7">
      <c r="A106" s="284"/>
      <c r="B106" s="284"/>
    </row>
    <row r="107" spans="1:7">
      <c r="A107" s="273"/>
      <c r="B107" s="273"/>
      <c r="C107" s="285"/>
      <c r="D107" s="285"/>
      <c r="E107" s="286"/>
      <c r="F107" s="285"/>
      <c r="G107" s="287"/>
    </row>
    <row r="108" spans="1:7">
      <c r="A108" s="288"/>
      <c r="B108" s="288"/>
      <c r="C108" s="273"/>
      <c r="D108" s="273"/>
      <c r="E108" s="289"/>
      <c r="F108" s="273"/>
      <c r="G108" s="273"/>
    </row>
    <row r="109" spans="1:7">
      <c r="A109" s="273"/>
      <c r="B109" s="273"/>
      <c r="C109" s="273"/>
      <c r="D109" s="273"/>
      <c r="E109" s="289"/>
      <c r="F109" s="273"/>
      <c r="G109" s="273"/>
    </row>
    <row r="110" spans="1:7">
      <c r="A110" s="273"/>
      <c r="B110" s="273"/>
      <c r="C110" s="273"/>
      <c r="D110" s="273"/>
      <c r="E110" s="289"/>
      <c r="F110" s="273"/>
      <c r="G110" s="273"/>
    </row>
    <row r="111" spans="1:7">
      <c r="A111" s="273"/>
      <c r="B111" s="273"/>
      <c r="C111" s="273"/>
      <c r="D111" s="273"/>
      <c r="E111" s="289"/>
      <c r="F111" s="273"/>
      <c r="G111" s="273"/>
    </row>
    <row r="112" spans="1:7">
      <c r="A112" s="273"/>
      <c r="B112" s="273"/>
      <c r="C112" s="273"/>
      <c r="D112" s="273"/>
      <c r="E112" s="289"/>
      <c r="F112" s="273"/>
      <c r="G112" s="273"/>
    </row>
    <row r="113" spans="1:7">
      <c r="A113" s="273"/>
      <c r="B113" s="273"/>
      <c r="C113" s="273"/>
      <c r="D113" s="273"/>
      <c r="E113" s="289"/>
      <c r="F113" s="273"/>
      <c r="G113" s="273"/>
    </row>
    <row r="114" spans="1:7">
      <c r="A114" s="273"/>
      <c r="B114" s="273"/>
      <c r="C114" s="273"/>
      <c r="D114" s="273"/>
      <c r="E114" s="289"/>
      <c r="F114" s="273"/>
      <c r="G114" s="273"/>
    </row>
    <row r="115" spans="1:7">
      <c r="A115" s="273"/>
      <c r="B115" s="273"/>
      <c r="C115" s="273"/>
      <c r="D115" s="273"/>
      <c r="E115" s="289"/>
      <c r="F115" s="273"/>
      <c r="G115" s="273"/>
    </row>
    <row r="116" spans="1:7">
      <c r="A116" s="273"/>
      <c r="B116" s="273"/>
      <c r="C116" s="273"/>
      <c r="D116" s="273"/>
      <c r="E116" s="289"/>
      <c r="F116" s="273"/>
      <c r="G116" s="273"/>
    </row>
    <row r="117" spans="1:7">
      <c r="A117" s="273"/>
      <c r="B117" s="273"/>
      <c r="C117" s="273"/>
      <c r="D117" s="273"/>
      <c r="E117" s="289"/>
      <c r="F117" s="273"/>
      <c r="G117" s="273"/>
    </row>
    <row r="118" spans="1:7">
      <c r="A118" s="273"/>
      <c r="B118" s="273"/>
      <c r="C118" s="273"/>
      <c r="D118" s="273"/>
      <c r="E118" s="289"/>
      <c r="F118" s="273"/>
      <c r="G118" s="273"/>
    </row>
    <row r="119" spans="1:7">
      <c r="A119" s="273"/>
      <c r="B119" s="273"/>
      <c r="C119" s="273"/>
      <c r="D119" s="273"/>
      <c r="E119" s="289"/>
      <c r="F119" s="273"/>
      <c r="G119" s="273"/>
    </row>
    <row r="120" spans="1:7">
      <c r="A120" s="273"/>
      <c r="B120" s="273"/>
      <c r="C120" s="273"/>
      <c r="D120" s="273"/>
      <c r="E120" s="289"/>
      <c r="F120" s="273"/>
      <c r="G120" s="273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List26"/>
  <dimension ref="A1:BE51"/>
  <sheetViews>
    <sheetView topLeftCell="A34" zoomScaleNormal="100" workbookViewId="0"/>
  </sheetViews>
  <sheetFormatPr defaultRowHeight="12.75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>
      <c r="A1" s="90" t="s">
        <v>102</v>
      </c>
      <c r="B1" s="91"/>
      <c r="C1" s="91"/>
      <c r="D1" s="91"/>
      <c r="E1" s="91"/>
      <c r="F1" s="91"/>
      <c r="G1" s="91"/>
    </row>
    <row r="2" spans="1:57" ht="12.75" customHeight="1">
      <c r="A2" s="92" t="s">
        <v>32</v>
      </c>
      <c r="B2" s="93"/>
      <c r="C2" s="94" t="s">
        <v>856</v>
      </c>
      <c r="D2" s="94" t="s">
        <v>854</v>
      </c>
      <c r="E2" s="95"/>
      <c r="F2" s="96" t="s">
        <v>33</v>
      </c>
      <c r="G2" s="97"/>
    </row>
    <row r="3" spans="1:57" ht="3" hidden="1" customHeight="1">
      <c r="A3" s="98"/>
      <c r="B3" s="99"/>
      <c r="C3" s="100"/>
      <c r="D3" s="100"/>
      <c r="E3" s="101"/>
      <c r="F3" s="102"/>
      <c r="G3" s="103"/>
    </row>
    <row r="4" spans="1:57" ht="12" customHeight="1">
      <c r="A4" s="104" t="s">
        <v>34</v>
      </c>
      <c r="B4" s="99"/>
      <c r="C4" s="100"/>
      <c r="D4" s="100"/>
      <c r="E4" s="101"/>
      <c r="F4" s="102" t="s">
        <v>35</v>
      </c>
      <c r="G4" s="105"/>
    </row>
    <row r="5" spans="1:57" ht="12.95" customHeight="1">
      <c r="A5" s="106" t="s">
        <v>853</v>
      </c>
      <c r="B5" s="107"/>
      <c r="C5" s="108" t="s">
        <v>854</v>
      </c>
      <c r="D5" s="109"/>
      <c r="E5" s="107"/>
      <c r="F5" s="102" t="s">
        <v>36</v>
      </c>
      <c r="G5" s="103"/>
    </row>
    <row r="6" spans="1:57" ht="12.95" customHeight="1">
      <c r="A6" s="104" t="s">
        <v>37</v>
      </c>
      <c r="B6" s="99"/>
      <c r="C6" s="100"/>
      <c r="D6" s="100"/>
      <c r="E6" s="101"/>
      <c r="F6" s="110" t="s">
        <v>38</v>
      </c>
      <c r="G6" s="111"/>
      <c r="O6" s="112"/>
    </row>
    <row r="7" spans="1:57" ht="12.95" customHeight="1">
      <c r="A7" s="113" t="s">
        <v>104</v>
      </c>
      <c r="B7" s="114"/>
      <c r="C7" s="115" t="s">
        <v>105</v>
      </c>
      <c r="D7" s="116"/>
      <c r="E7" s="116"/>
      <c r="F7" s="117" t="s">
        <v>39</v>
      </c>
      <c r="G7" s="111">
        <f>IF(G6=0,,ROUND((F30+F32)/G6,1))</f>
        <v>0</v>
      </c>
    </row>
    <row r="8" spans="1:57">
      <c r="A8" s="118" t="s">
        <v>40</v>
      </c>
      <c r="B8" s="102"/>
      <c r="C8" s="310"/>
      <c r="D8" s="310"/>
      <c r="E8" s="311"/>
      <c r="F8" s="119" t="s">
        <v>41</v>
      </c>
      <c r="G8" s="120"/>
      <c r="H8" s="121"/>
      <c r="I8" s="122"/>
    </row>
    <row r="9" spans="1:57">
      <c r="A9" s="118" t="s">
        <v>42</v>
      </c>
      <c r="B9" s="102"/>
      <c r="C9" s="310"/>
      <c r="D9" s="310"/>
      <c r="E9" s="311"/>
      <c r="F9" s="102"/>
      <c r="G9" s="123"/>
      <c r="H9" s="124"/>
    </row>
    <row r="10" spans="1:57">
      <c r="A10" s="118" t="s">
        <v>43</v>
      </c>
      <c r="B10" s="102"/>
      <c r="C10" s="310" t="s">
        <v>136</v>
      </c>
      <c r="D10" s="310"/>
      <c r="E10" s="310"/>
      <c r="F10" s="125"/>
      <c r="G10" s="126"/>
      <c r="H10" s="127"/>
    </row>
    <row r="11" spans="1:57" ht="13.5" customHeight="1">
      <c r="A11" s="118" t="s">
        <v>44</v>
      </c>
      <c r="B11" s="102"/>
      <c r="C11" s="310"/>
      <c r="D11" s="310"/>
      <c r="E11" s="310"/>
      <c r="F11" s="128" t="s">
        <v>45</v>
      </c>
      <c r="G11" s="129"/>
      <c r="H11" s="124"/>
      <c r="BA11" s="130"/>
      <c r="BB11" s="130"/>
      <c r="BC11" s="130"/>
      <c r="BD11" s="130"/>
      <c r="BE11" s="130"/>
    </row>
    <row r="12" spans="1:57" ht="12.75" customHeight="1">
      <c r="A12" s="131" t="s">
        <v>46</v>
      </c>
      <c r="B12" s="99"/>
      <c r="C12" s="312"/>
      <c r="D12" s="312"/>
      <c r="E12" s="312"/>
      <c r="F12" s="132" t="s">
        <v>47</v>
      </c>
      <c r="G12" s="133"/>
      <c r="H12" s="124"/>
    </row>
    <row r="13" spans="1:57" ht="28.5" customHeight="1" thickBot="1">
      <c r="A13" s="134" t="s">
        <v>48</v>
      </c>
      <c r="B13" s="135"/>
      <c r="C13" s="135"/>
      <c r="D13" s="135"/>
      <c r="E13" s="136"/>
      <c r="F13" s="136"/>
      <c r="G13" s="137"/>
      <c r="H13" s="124"/>
    </row>
    <row r="14" spans="1:57" ht="17.25" customHeight="1" thickBot="1">
      <c r="A14" s="138" t="s">
        <v>49</v>
      </c>
      <c r="B14" s="139"/>
      <c r="C14" s="140"/>
      <c r="D14" s="141" t="s">
        <v>50</v>
      </c>
      <c r="E14" s="142"/>
      <c r="F14" s="142"/>
      <c r="G14" s="140"/>
    </row>
    <row r="15" spans="1:57" ht="15.95" customHeight="1">
      <c r="A15" s="143"/>
      <c r="B15" s="144" t="s">
        <v>51</v>
      </c>
      <c r="C15" s="145">
        <f>'500 501 Rek'!E12</f>
        <v>0</v>
      </c>
      <c r="D15" s="146">
        <f>'500 501 Rek'!A20</f>
        <v>0</v>
      </c>
      <c r="E15" s="147"/>
      <c r="F15" s="148"/>
      <c r="G15" s="145">
        <f>'500 501 Rek'!I20</f>
        <v>0</v>
      </c>
    </row>
    <row r="16" spans="1:57" ht="15.95" customHeight="1">
      <c r="A16" s="143" t="s">
        <v>52</v>
      </c>
      <c r="B16" s="144" t="s">
        <v>53</v>
      </c>
      <c r="C16" s="145">
        <f>'500 501 Rek'!F12</f>
        <v>0</v>
      </c>
      <c r="D16" s="98"/>
      <c r="E16" s="149"/>
      <c r="F16" s="150"/>
      <c r="G16" s="145"/>
    </row>
    <row r="17" spans="1:7" ht="15.95" customHeight="1">
      <c r="A17" s="143" t="s">
        <v>54</v>
      </c>
      <c r="B17" s="144" t="s">
        <v>55</v>
      </c>
      <c r="C17" s="145">
        <f>'500 501 Rek'!H12</f>
        <v>0</v>
      </c>
      <c r="D17" s="98"/>
      <c r="E17" s="149"/>
      <c r="F17" s="150"/>
      <c r="G17" s="145"/>
    </row>
    <row r="18" spans="1:7" ht="15.95" customHeight="1">
      <c r="A18" s="151" t="s">
        <v>56</v>
      </c>
      <c r="B18" s="152" t="s">
        <v>57</v>
      </c>
      <c r="C18" s="145">
        <f>'500 501 Rek'!G12</f>
        <v>0</v>
      </c>
      <c r="D18" s="98"/>
      <c r="E18" s="149"/>
      <c r="F18" s="150"/>
      <c r="G18" s="145"/>
    </row>
    <row r="19" spans="1:7" ht="15.95" customHeight="1">
      <c r="A19" s="153" t="s">
        <v>58</v>
      </c>
      <c r="B19" s="144"/>
      <c r="C19" s="145">
        <f>SUM(C15:C18)</f>
        <v>0</v>
      </c>
      <c r="D19" s="98"/>
      <c r="E19" s="149"/>
      <c r="F19" s="150"/>
      <c r="G19" s="145"/>
    </row>
    <row r="20" spans="1:7" ht="15.95" customHeight="1">
      <c r="A20" s="153"/>
      <c r="B20" s="144"/>
      <c r="C20" s="145"/>
      <c r="D20" s="98"/>
      <c r="E20" s="149"/>
      <c r="F20" s="150"/>
      <c r="G20" s="145"/>
    </row>
    <row r="21" spans="1:7" ht="15.95" customHeight="1">
      <c r="A21" s="153" t="s">
        <v>29</v>
      </c>
      <c r="B21" s="144"/>
      <c r="C21" s="145">
        <f>'500 501 Rek'!I12</f>
        <v>0</v>
      </c>
      <c r="D21" s="98"/>
      <c r="E21" s="149"/>
      <c r="F21" s="150"/>
      <c r="G21" s="145"/>
    </row>
    <row r="22" spans="1:7" ht="15.95" customHeight="1">
      <c r="A22" s="154" t="s">
        <v>59</v>
      </c>
      <c r="B22" s="124"/>
      <c r="C22" s="145">
        <f>C19+C21</f>
        <v>0</v>
      </c>
      <c r="D22" s="98" t="s">
        <v>60</v>
      </c>
      <c r="E22" s="149"/>
      <c r="F22" s="150"/>
      <c r="G22" s="145">
        <f>G23-SUM(G15:G21)</f>
        <v>0</v>
      </c>
    </row>
    <row r="23" spans="1:7" ht="15.95" customHeight="1" thickBot="1">
      <c r="A23" s="313" t="s">
        <v>61</v>
      </c>
      <c r="B23" s="314"/>
      <c r="C23" s="155">
        <f>C22+G23</f>
        <v>0</v>
      </c>
      <c r="D23" s="156" t="s">
        <v>62</v>
      </c>
      <c r="E23" s="157"/>
      <c r="F23" s="158"/>
      <c r="G23" s="145">
        <f>'500 501 Rek'!H18</f>
        <v>0</v>
      </c>
    </row>
    <row r="24" spans="1:7">
      <c r="A24" s="159" t="s">
        <v>63</v>
      </c>
      <c r="B24" s="160"/>
      <c r="C24" s="161"/>
      <c r="D24" s="160" t="s">
        <v>64</v>
      </c>
      <c r="E24" s="160"/>
      <c r="F24" s="162" t="s">
        <v>65</v>
      </c>
      <c r="G24" s="163"/>
    </row>
    <row r="25" spans="1:7">
      <c r="A25" s="154" t="s">
        <v>66</v>
      </c>
      <c r="B25" s="124"/>
      <c r="C25" s="164"/>
      <c r="D25" s="124" t="s">
        <v>66</v>
      </c>
      <c r="F25" s="165" t="s">
        <v>66</v>
      </c>
      <c r="G25" s="166"/>
    </row>
    <row r="26" spans="1:7" ht="37.5" customHeight="1">
      <c r="A26" s="154" t="s">
        <v>67</v>
      </c>
      <c r="B26" s="167"/>
      <c r="C26" s="164"/>
      <c r="D26" s="124" t="s">
        <v>67</v>
      </c>
      <c r="F26" s="165" t="s">
        <v>67</v>
      </c>
      <c r="G26" s="166"/>
    </row>
    <row r="27" spans="1:7">
      <c r="A27" s="154"/>
      <c r="B27" s="168"/>
      <c r="C27" s="164"/>
      <c r="D27" s="124"/>
      <c r="F27" s="165"/>
      <c r="G27" s="166"/>
    </row>
    <row r="28" spans="1:7">
      <c r="A28" s="154" t="s">
        <v>68</v>
      </c>
      <c r="B28" s="124"/>
      <c r="C28" s="164"/>
      <c r="D28" s="165" t="s">
        <v>69</v>
      </c>
      <c r="E28" s="164"/>
      <c r="F28" s="169" t="s">
        <v>69</v>
      </c>
      <c r="G28" s="166"/>
    </row>
    <row r="29" spans="1:7" ht="69" customHeight="1">
      <c r="A29" s="154"/>
      <c r="B29" s="124"/>
      <c r="C29" s="170"/>
      <c r="D29" s="171"/>
      <c r="E29" s="170"/>
      <c r="F29" s="124"/>
      <c r="G29" s="166"/>
    </row>
    <row r="30" spans="1:7">
      <c r="A30" s="172" t="s">
        <v>11</v>
      </c>
      <c r="B30" s="173"/>
      <c r="C30" s="174">
        <v>21</v>
      </c>
      <c r="D30" s="173" t="s">
        <v>70</v>
      </c>
      <c r="E30" s="175"/>
      <c r="F30" s="305">
        <f>C23-F32</f>
        <v>0</v>
      </c>
      <c r="G30" s="306"/>
    </row>
    <row r="31" spans="1:7">
      <c r="A31" s="172" t="s">
        <v>71</v>
      </c>
      <c r="B31" s="173"/>
      <c r="C31" s="174">
        <f>C30</f>
        <v>21</v>
      </c>
      <c r="D31" s="173" t="s">
        <v>72</v>
      </c>
      <c r="E31" s="175"/>
      <c r="F31" s="305">
        <f>ROUND(PRODUCT(F30,C31/100),0)</f>
        <v>0</v>
      </c>
      <c r="G31" s="306"/>
    </row>
    <row r="32" spans="1:7">
      <c r="A32" s="172" t="s">
        <v>11</v>
      </c>
      <c r="B32" s="173"/>
      <c r="C32" s="174">
        <v>0</v>
      </c>
      <c r="D32" s="173" t="s">
        <v>72</v>
      </c>
      <c r="E32" s="175"/>
      <c r="F32" s="305">
        <v>0</v>
      </c>
      <c r="G32" s="306"/>
    </row>
    <row r="33" spans="1:8">
      <c r="A33" s="172" t="s">
        <v>71</v>
      </c>
      <c r="B33" s="176"/>
      <c r="C33" s="177">
        <f>C32</f>
        <v>0</v>
      </c>
      <c r="D33" s="173" t="s">
        <v>72</v>
      </c>
      <c r="E33" s="150"/>
      <c r="F33" s="305">
        <f>ROUND(PRODUCT(F32,C33/100),0)</f>
        <v>0</v>
      </c>
      <c r="G33" s="306"/>
    </row>
    <row r="34" spans="1:8" s="181" customFormat="1" ht="19.5" customHeight="1" thickBot="1">
      <c r="A34" s="178" t="s">
        <v>73</v>
      </c>
      <c r="B34" s="179"/>
      <c r="C34" s="179"/>
      <c r="D34" s="179"/>
      <c r="E34" s="180"/>
      <c r="F34" s="307">
        <f>ROUND(SUM(F30:F33),0)</f>
        <v>0</v>
      </c>
      <c r="G34" s="308"/>
    </row>
    <row r="36" spans="1:8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>
      <c r="A37" s="2"/>
      <c r="B37" s="309"/>
      <c r="C37" s="309"/>
      <c r="D37" s="309"/>
      <c r="E37" s="309"/>
      <c r="F37" s="309"/>
      <c r="G37" s="309"/>
      <c r="H37" s="1" t="s">
        <v>1</v>
      </c>
    </row>
    <row r="38" spans="1:8" ht="12.75" customHeight="1">
      <c r="A38" s="182"/>
      <c r="B38" s="309"/>
      <c r="C38" s="309"/>
      <c r="D38" s="309"/>
      <c r="E38" s="309"/>
      <c r="F38" s="309"/>
      <c r="G38" s="309"/>
      <c r="H38" s="1" t="s">
        <v>1</v>
      </c>
    </row>
    <row r="39" spans="1:8">
      <c r="A39" s="182"/>
      <c r="B39" s="309"/>
      <c r="C39" s="309"/>
      <c r="D39" s="309"/>
      <c r="E39" s="309"/>
      <c r="F39" s="309"/>
      <c r="G39" s="309"/>
      <c r="H39" s="1" t="s">
        <v>1</v>
      </c>
    </row>
    <row r="40" spans="1:8">
      <c r="A40" s="182"/>
      <c r="B40" s="309"/>
      <c r="C40" s="309"/>
      <c r="D40" s="309"/>
      <c r="E40" s="309"/>
      <c r="F40" s="309"/>
      <c r="G40" s="309"/>
      <c r="H40" s="1" t="s">
        <v>1</v>
      </c>
    </row>
    <row r="41" spans="1:8">
      <c r="A41" s="182"/>
      <c r="B41" s="309"/>
      <c r="C41" s="309"/>
      <c r="D41" s="309"/>
      <c r="E41" s="309"/>
      <c r="F41" s="309"/>
      <c r="G41" s="309"/>
      <c r="H41" s="1" t="s">
        <v>1</v>
      </c>
    </row>
    <row r="42" spans="1:8">
      <c r="A42" s="182"/>
      <c r="B42" s="309"/>
      <c r="C42" s="309"/>
      <c r="D42" s="309"/>
      <c r="E42" s="309"/>
      <c r="F42" s="309"/>
      <c r="G42" s="309"/>
      <c r="H42" s="1" t="s">
        <v>1</v>
      </c>
    </row>
    <row r="43" spans="1:8">
      <c r="A43" s="182"/>
      <c r="B43" s="309"/>
      <c r="C43" s="309"/>
      <c r="D43" s="309"/>
      <c r="E43" s="309"/>
      <c r="F43" s="309"/>
      <c r="G43" s="309"/>
      <c r="H43" s="1" t="s">
        <v>1</v>
      </c>
    </row>
    <row r="44" spans="1:8" ht="12.75" customHeight="1">
      <c r="A44" s="182"/>
      <c r="B44" s="309"/>
      <c r="C44" s="309"/>
      <c r="D44" s="309"/>
      <c r="E44" s="309"/>
      <c r="F44" s="309"/>
      <c r="G44" s="309"/>
      <c r="H44" s="1" t="s">
        <v>1</v>
      </c>
    </row>
    <row r="45" spans="1:8" ht="12.75" customHeight="1">
      <c r="A45" s="182"/>
      <c r="B45" s="309"/>
      <c r="C45" s="309"/>
      <c r="D45" s="309"/>
      <c r="E45" s="309"/>
      <c r="F45" s="309"/>
      <c r="G45" s="309"/>
      <c r="H45" s="1" t="s">
        <v>1</v>
      </c>
    </row>
    <row r="46" spans="1:8">
      <c r="B46" s="304"/>
      <c r="C46" s="304"/>
      <c r="D46" s="304"/>
      <c r="E46" s="304"/>
      <c r="F46" s="304"/>
      <c r="G46" s="304"/>
    </row>
    <row r="47" spans="1:8">
      <c r="B47" s="304"/>
      <c r="C47" s="304"/>
      <c r="D47" s="304"/>
      <c r="E47" s="304"/>
      <c r="F47" s="304"/>
      <c r="G47" s="304"/>
    </row>
    <row r="48" spans="1:8">
      <c r="B48" s="304"/>
      <c r="C48" s="304"/>
      <c r="D48" s="304"/>
      <c r="E48" s="304"/>
      <c r="F48" s="304"/>
      <c r="G48" s="304"/>
    </row>
    <row r="49" spans="2:7">
      <c r="B49" s="304"/>
      <c r="C49" s="304"/>
      <c r="D49" s="304"/>
      <c r="E49" s="304"/>
      <c r="F49" s="304"/>
      <c r="G49" s="304"/>
    </row>
    <row r="50" spans="2:7">
      <c r="B50" s="304"/>
      <c r="C50" s="304"/>
      <c r="D50" s="304"/>
      <c r="E50" s="304"/>
      <c r="F50" s="304"/>
      <c r="G50" s="304"/>
    </row>
    <row r="51" spans="2:7">
      <c r="B51" s="304"/>
      <c r="C51" s="304"/>
      <c r="D51" s="304"/>
      <c r="E51" s="304"/>
      <c r="F51" s="304"/>
      <c r="G51" s="304"/>
    </row>
  </sheetData>
  <mergeCells count="18">
    <mergeCell ref="A23:B23"/>
    <mergeCell ref="C8:E8"/>
    <mergeCell ref="C9:E9"/>
    <mergeCell ref="C10:E10"/>
    <mergeCell ref="C11:E11"/>
    <mergeCell ref="C12:E12"/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List36"/>
  <dimension ref="A1:BE69"/>
  <sheetViews>
    <sheetView workbookViewId="0">
      <selection sqref="A1:B1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>
      <c r="A1" s="315" t="s">
        <v>2</v>
      </c>
      <c r="B1" s="316"/>
      <c r="C1" s="183" t="s">
        <v>106</v>
      </c>
      <c r="D1" s="184"/>
      <c r="E1" s="185"/>
      <c r="F1" s="184"/>
      <c r="G1" s="186" t="s">
        <v>75</v>
      </c>
      <c r="H1" s="187" t="s">
        <v>856</v>
      </c>
      <c r="I1" s="188"/>
    </row>
    <row r="2" spans="1:57" ht="13.5" thickBot="1">
      <c r="A2" s="317" t="s">
        <v>76</v>
      </c>
      <c r="B2" s="318"/>
      <c r="C2" s="189" t="s">
        <v>855</v>
      </c>
      <c r="D2" s="190"/>
      <c r="E2" s="191"/>
      <c r="F2" s="190"/>
      <c r="G2" s="319" t="s">
        <v>854</v>
      </c>
      <c r="H2" s="320"/>
      <c r="I2" s="321"/>
    </row>
    <row r="3" spans="1:57" ht="13.5" thickTop="1">
      <c r="F3" s="124"/>
    </row>
    <row r="4" spans="1:57" ht="19.5" customHeight="1">
      <c r="A4" s="192" t="s">
        <v>77</v>
      </c>
      <c r="B4" s="193"/>
      <c r="C4" s="193"/>
      <c r="D4" s="193"/>
      <c r="E4" s="194"/>
      <c r="F4" s="193"/>
      <c r="G4" s="193"/>
      <c r="H4" s="193"/>
      <c r="I4" s="193"/>
    </row>
    <row r="5" spans="1:57" ht="13.5" thickBot="1"/>
    <row r="6" spans="1:57" s="124" customFormat="1" ht="13.5" thickBot="1">
      <c r="A6" s="195"/>
      <c r="B6" s="196" t="s">
        <v>78</v>
      </c>
      <c r="C6" s="196"/>
      <c r="D6" s="197"/>
      <c r="E6" s="198" t="s">
        <v>25</v>
      </c>
      <c r="F6" s="199" t="s">
        <v>26</v>
      </c>
      <c r="G6" s="199" t="s">
        <v>27</v>
      </c>
      <c r="H6" s="199" t="s">
        <v>28</v>
      </c>
      <c r="I6" s="200" t="s">
        <v>29</v>
      </c>
    </row>
    <row r="7" spans="1:57" s="124" customFormat="1">
      <c r="A7" s="290" t="str">
        <f>'500 501 Pol'!B7</f>
        <v>M21</v>
      </c>
      <c r="B7" s="62" t="str">
        <f>'500 501 Pol'!C7</f>
        <v>Elektromontáže</v>
      </c>
      <c r="D7" s="201"/>
      <c r="E7" s="291">
        <f>'500 501 Pol'!BA87</f>
        <v>0</v>
      </c>
      <c r="F7" s="292">
        <f>'500 501 Pol'!BB87</f>
        <v>0</v>
      </c>
      <c r="G7" s="292">
        <f>'500 501 Pol'!BC87</f>
        <v>0</v>
      </c>
      <c r="H7" s="292">
        <f>'500 501 Pol'!BD87</f>
        <v>0</v>
      </c>
      <c r="I7" s="293">
        <f>'500 501 Pol'!BE87</f>
        <v>0</v>
      </c>
    </row>
    <row r="8" spans="1:57" s="124" customFormat="1">
      <c r="A8" s="290" t="str">
        <f>'500 501 Pol'!B88</f>
        <v>M21a</v>
      </c>
      <c r="B8" s="62" t="str">
        <f>'500 501 Pol'!C88</f>
        <v>Elektromontáže - materiál</v>
      </c>
      <c r="D8" s="201"/>
      <c r="E8" s="291">
        <f>'500 501 Pol'!BA178</f>
        <v>0</v>
      </c>
      <c r="F8" s="292">
        <f>'500 501 Pol'!BB178</f>
        <v>0</v>
      </c>
      <c r="G8" s="292">
        <f>'500 501 Pol'!BC178</f>
        <v>0</v>
      </c>
      <c r="H8" s="292">
        <f>'500 501 Pol'!BD178</f>
        <v>0</v>
      </c>
      <c r="I8" s="293">
        <f>'500 501 Pol'!BE178</f>
        <v>0</v>
      </c>
    </row>
    <row r="9" spans="1:57" s="124" customFormat="1">
      <c r="A9" s="290" t="str">
        <f>'500 501 Pol'!B179</f>
        <v>M90</v>
      </c>
      <c r="B9" s="62" t="str">
        <f>'500 501 Pol'!C179</f>
        <v>HZS</v>
      </c>
      <c r="D9" s="201"/>
      <c r="E9" s="291">
        <f>'500 501 Pol'!BA183</f>
        <v>0</v>
      </c>
      <c r="F9" s="292">
        <f>'500 501 Pol'!BB183</f>
        <v>0</v>
      </c>
      <c r="G9" s="292">
        <f>'500 501 Pol'!BC183</f>
        <v>0</v>
      </c>
      <c r="H9" s="292">
        <f>'500 501 Pol'!BD183</f>
        <v>0</v>
      </c>
      <c r="I9" s="293">
        <f>'500 501 Pol'!BE183</f>
        <v>0</v>
      </c>
    </row>
    <row r="10" spans="1:57" s="124" customFormat="1">
      <c r="A10" s="290" t="str">
        <f>'500 501 Pol'!B184</f>
        <v>M99</v>
      </c>
      <c r="B10" s="62" t="str">
        <f>'500 501 Pol'!C184</f>
        <v>Dodávky zařízení</v>
      </c>
      <c r="D10" s="201"/>
      <c r="E10" s="291">
        <f>'500 501 Pol'!BA242</f>
        <v>0</v>
      </c>
      <c r="F10" s="292">
        <f>'500 501 Pol'!BB242</f>
        <v>0</v>
      </c>
      <c r="G10" s="292">
        <f>'500 501 Pol'!BC242</f>
        <v>0</v>
      </c>
      <c r="H10" s="292">
        <f>'500 501 Pol'!BD242</f>
        <v>0</v>
      </c>
      <c r="I10" s="293">
        <f>'500 501 Pol'!BE242</f>
        <v>0</v>
      </c>
    </row>
    <row r="11" spans="1:57" s="124" customFormat="1" ht="13.5" thickBot="1">
      <c r="A11" s="290" t="str">
        <f>'500 501 Pol'!B243</f>
        <v>M46</v>
      </c>
      <c r="B11" s="62" t="str">
        <f>'500 501 Pol'!C243</f>
        <v>Zemní práce při montážích</v>
      </c>
      <c r="D11" s="201"/>
      <c r="E11" s="291">
        <f>'500 501 Pol'!BA248</f>
        <v>0</v>
      </c>
      <c r="F11" s="292">
        <f>'500 501 Pol'!BB248</f>
        <v>0</v>
      </c>
      <c r="G11" s="292">
        <f>'500 501 Pol'!BC248</f>
        <v>0</v>
      </c>
      <c r="H11" s="292">
        <f>'500 501 Pol'!BD248</f>
        <v>0</v>
      </c>
      <c r="I11" s="293">
        <f>'500 501 Pol'!BE248</f>
        <v>0</v>
      </c>
    </row>
    <row r="12" spans="1:57" s="14" customFormat="1" ht="13.5" thickBot="1">
      <c r="A12" s="202"/>
      <c r="B12" s="203" t="s">
        <v>79</v>
      </c>
      <c r="C12" s="203"/>
      <c r="D12" s="204"/>
      <c r="E12" s="205">
        <f>SUM(E7:E11)</f>
        <v>0</v>
      </c>
      <c r="F12" s="206">
        <f>SUM(F7:F11)</f>
        <v>0</v>
      </c>
      <c r="G12" s="206">
        <f>SUM(G7:G11)</f>
        <v>0</v>
      </c>
      <c r="H12" s="206">
        <f>SUM(H7:H11)</f>
        <v>0</v>
      </c>
      <c r="I12" s="207">
        <f>SUM(I7:I11)</f>
        <v>0</v>
      </c>
    </row>
    <row r="13" spans="1:57">
      <c r="A13" s="124"/>
      <c r="B13" s="124"/>
      <c r="C13" s="124"/>
      <c r="D13" s="124"/>
      <c r="E13" s="124"/>
      <c r="F13" s="124"/>
      <c r="G13" s="124"/>
      <c r="H13" s="124"/>
      <c r="I13" s="124"/>
    </row>
    <row r="14" spans="1:57" ht="19.5" customHeight="1">
      <c r="A14" s="193" t="s">
        <v>80</v>
      </c>
      <c r="B14" s="193"/>
      <c r="C14" s="193"/>
      <c r="D14" s="193"/>
      <c r="E14" s="193"/>
      <c r="F14" s="193"/>
      <c r="G14" s="208"/>
      <c r="H14" s="193"/>
      <c r="I14" s="193"/>
      <c r="BA14" s="130"/>
      <c r="BB14" s="130"/>
      <c r="BC14" s="130"/>
      <c r="BD14" s="130"/>
      <c r="BE14" s="130"/>
    </row>
    <row r="15" spans="1:57" ht="13.5" thickBot="1"/>
    <row r="16" spans="1:57">
      <c r="A16" s="159" t="s">
        <v>81</v>
      </c>
      <c r="B16" s="160"/>
      <c r="C16" s="160"/>
      <c r="D16" s="209"/>
      <c r="E16" s="210" t="s">
        <v>82</v>
      </c>
      <c r="F16" s="211" t="s">
        <v>12</v>
      </c>
      <c r="G16" s="212" t="s">
        <v>83</v>
      </c>
      <c r="H16" s="213"/>
      <c r="I16" s="214" t="s">
        <v>82</v>
      </c>
    </row>
    <row r="17" spans="1:53">
      <c r="A17" s="153"/>
      <c r="B17" s="144"/>
      <c r="C17" s="144"/>
      <c r="D17" s="215"/>
      <c r="E17" s="216"/>
      <c r="F17" s="217"/>
      <c r="G17" s="218">
        <f>CHOOSE(BA17+1,E12+F12,E12+F12+H12,E12+F12+G12+H12,E12,F12,H12,G12,H12+G12,0)</f>
        <v>0</v>
      </c>
      <c r="H17" s="219"/>
      <c r="I17" s="220">
        <f>E17+F17*G17/100</f>
        <v>0</v>
      </c>
      <c r="BA17" s="1">
        <v>8</v>
      </c>
    </row>
    <row r="18" spans="1:53" ht="13.5" thickBot="1">
      <c r="A18" s="221"/>
      <c r="B18" s="222" t="s">
        <v>84</v>
      </c>
      <c r="C18" s="223"/>
      <c r="D18" s="224"/>
      <c r="E18" s="225"/>
      <c r="F18" s="226"/>
      <c r="G18" s="226"/>
      <c r="H18" s="322">
        <f>SUM(I17:I17)</f>
        <v>0</v>
      </c>
      <c r="I18" s="323"/>
    </row>
    <row r="20" spans="1:53">
      <c r="B20" s="14"/>
      <c r="F20" s="227"/>
      <c r="G20" s="228"/>
      <c r="H20" s="228"/>
      <c r="I20" s="46"/>
    </row>
    <row r="21" spans="1:53">
      <c r="F21" s="227"/>
      <c r="G21" s="228"/>
      <c r="H21" s="228"/>
      <c r="I21" s="46"/>
    </row>
    <row r="22" spans="1:53">
      <c r="F22" s="227"/>
      <c r="G22" s="228"/>
      <c r="H22" s="228"/>
      <c r="I22" s="46"/>
    </row>
    <row r="23" spans="1:53">
      <c r="F23" s="227"/>
      <c r="G23" s="228"/>
      <c r="H23" s="228"/>
      <c r="I23" s="46"/>
    </row>
    <row r="24" spans="1:53">
      <c r="F24" s="227"/>
      <c r="G24" s="228"/>
      <c r="H24" s="228"/>
      <c r="I24" s="46"/>
    </row>
    <row r="25" spans="1:53">
      <c r="F25" s="227"/>
      <c r="G25" s="228"/>
      <c r="H25" s="228"/>
      <c r="I25" s="46"/>
    </row>
    <row r="26" spans="1:53">
      <c r="F26" s="227"/>
      <c r="G26" s="228"/>
      <c r="H26" s="228"/>
      <c r="I26" s="46"/>
    </row>
    <row r="27" spans="1:53">
      <c r="F27" s="227"/>
      <c r="G27" s="228"/>
      <c r="H27" s="228"/>
      <c r="I27" s="46"/>
    </row>
    <row r="28" spans="1:53">
      <c r="F28" s="227"/>
      <c r="G28" s="228"/>
      <c r="H28" s="228"/>
      <c r="I28" s="46"/>
    </row>
    <row r="29" spans="1:53">
      <c r="F29" s="227"/>
      <c r="G29" s="228"/>
      <c r="H29" s="228"/>
      <c r="I29" s="46"/>
    </row>
    <row r="30" spans="1:53">
      <c r="F30" s="227"/>
      <c r="G30" s="228"/>
      <c r="H30" s="228"/>
      <c r="I30" s="46"/>
    </row>
    <row r="31" spans="1:53">
      <c r="F31" s="227"/>
      <c r="G31" s="228"/>
      <c r="H31" s="228"/>
      <c r="I31" s="46"/>
    </row>
    <row r="32" spans="1:53">
      <c r="F32" s="227"/>
      <c r="G32" s="228"/>
      <c r="H32" s="228"/>
      <c r="I32" s="46"/>
    </row>
    <row r="33" spans="6:9">
      <c r="F33" s="227"/>
      <c r="G33" s="228"/>
      <c r="H33" s="228"/>
      <c r="I33" s="46"/>
    </row>
    <row r="34" spans="6:9">
      <c r="F34" s="227"/>
      <c r="G34" s="228"/>
      <c r="H34" s="228"/>
      <c r="I34" s="46"/>
    </row>
    <row r="35" spans="6:9">
      <c r="F35" s="227"/>
      <c r="G35" s="228"/>
      <c r="H35" s="228"/>
      <c r="I35" s="46"/>
    </row>
    <row r="36" spans="6:9">
      <c r="F36" s="227"/>
      <c r="G36" s="228"/>
      <c r="H36" s="228"/>
      <c r="I36" s="46"/>
    </row>
    <row r="37" spans="6:9">
      <c r="F37" s="227"/>
      <c r="G37" s="228"/>
      <c r="H37" s="228"/>
      <c r="I37" s="46"/>
    </row>
    <row r="38" spans="6:9">
      <c r="F38" s="227"/>
      <c r="G38" s="228"/>
      <c r="H38" s="228"/>
      <c r="I38" s="46"/>
    </row>
    <row r="39" spans="6:9">
      <c r="F39" s="227"/>
      <c r="G39" s="228"/>
      <c r="H39" s="228"/>
      <c r="I39" s="46"/>
    </row>
    <row r="40" spans="6:9">
      <c r="F40" s="227"/>
      <c r="G40" s="228"/>
      <c r="H40" s="228"/>
      <c r="I40" s="46"/>
    </row>
    <row r="41" spans="6:9">
      <c r="F41" s="227"/>
      <c r="G41" s="228"/>
      <c r="H41" s="228"/>
      <c r="I41" s="46"/>
    </row>
    <row r="42" spans="6:9">
      <c r="F42" s="227"/>
      <c r="G42" s="228"/>
      <c r="H42" s="228"/>
      <c r="I42" s="46"/>
    </row>
    <row r="43" spans="6:9">
      <c r="F43" s="227"/>
      <c r="G43" s="228"/>
      <c r="H43" s="228"/>
      <c r="I43" s="46"/>
    </row>
    <row r="44" spans="6:9">
      <c r="F44" s="227"/>
      <c r="G44" s="228"/>
      <c r="H44" s="228"/>
      <c r="I44" s="46"/>
    </row>
    <row r="45" spans="6:9">
      <c r="F45" s="227"/>
      <c r="G45" s="228"/>
      <c r="H45" s="228"/>
      <c r="I45" s="46"/>
    </row>
    <row r="46" spans="6:9">
      <c r="F46" s="227"/>
      <c r="G46" s="228"/>
      <c r="H46" s="228"/>
      <c r="I46" s="46"/>
    </row>
    <row r="47" spans="6:9">
      <c r="F47" s="227"/>
      <c r="G47" s="228"/>
      <c r="H47" s="228"/>
      <c r="I47" s="46"/>
    </row>
    <row r="48" spans="6:9">
      <c r="F48" s="227"/>
      <c r="G48" s="228"/>
      <c r="H48" s="228"/>
      <c r="I48" s="46"/>
    </row>
    <row r="49" spans="6:9">
      <c r="F49" s="227"/>
      <c r="G49" s="228"/>
      <c r="H49" s="228"/>
      <c r="I49" s="46"/>
    </row>
    <row r="50" spans="6:9">
      <c r="F50" s="227"/>
      <c r="G50" s="228"/>
      <c r="H50" s="228"/>
      <c r="I50" s="46"/>
    </row>
    <row r="51" spans="6:9">
      <c r="F51" s="227"/>
      <c r="G51" s="228"/>
      <c r="H51" s="228"/>
      <c r="I51" s="46"/>
    </row>
    <row r="52" spans="6:9">
      <c r="F52" s="227"/>
      <c r="G52" s="228"/>
      <c r="H52" s="228"/>
      <c r="I52" s="46"/>
    </row>
    <row r="53" spans="6:9">
      <c r="F53" s="227"/>
      <c r="G53" s="228"/>
      <c r="H53" s="228"/>
      <c r="I53" s="46"/>
    </row>
    <row r="54" spans="6:9">
      <c r="F54" s="227"/>
      <c r="G54" s="228"/>
      <c r="H54" s="228"/>
      <c r="I54" s="46"/>
    </row>
    <row r="55" spans="6:9">
      <c r="F55" s="227"/>
      <c r="G55" s="228"/>
      <c r="H55" s="228"/>
      <c r="I55" s="46"/>
    </row>
    <row r="56" spans="6:9">
      <c r="F56" s="227"/>
      <c r="G56" s="228"/>
      <c r="H56" s="228"/>
      <c r="I56" s="46"/>
    </row>
    <row r="57" spans="6:9">
      <c r="F57" s="227"/>
      <c r="G57" s="228"/>
      <c r="H57" s="228"/>
      <c r="I57" s="46"/>
    </row>
    <row r="58" spans="6:9">
      <c r="F58" s="227"/>
      <c r="G58" s="228"/>
      <c r="H58" s="228"/>
      <c r="I58" s="46"/>
    </row>
    <row r="59" spans="6:9">
      <c r="F59" s="227"/>
      <c r="G59" s="228"/>
      <c r="H59" s="228"/>
      <c r="I59" s="46"/>
    </row>
    <row r="60" spans="6:9">
      <c r="F60" s="227"/>
      <c r="G60" s="228"/>
      <c r="H60" s="228"/>
      <c r="I60" s="46"/>
    </row>
    <row r="61" spans="6:9">
      <c r="F61" s="227"/>
      <c r="G61" s="228"/>
      <c r="H61" s="228"/>
      <c r="I61" s="46"/>
    </row>
    <row r="62" spans="6:9">
      <c r="F62" s="227"/>
      <c r="G62" s="228"/>
      <c r="H62" s="228"/>
      <c r="I62" s="46"/>
    </row>
    <row r="63" spans="6:9">
      <c r="F63" s="227"/>
      <c r="G63" s="228"/>
      <c r="H63" s="228"/>
      <c r="I63" s="46"/>
    </row>
    <row r="64" spans="6:9">
      <c r="F64" s="227"/>
      <c r="G64" s="228"/>
      <c r="H64" s="228"/>
      <c r="I64" s="46"/>
    </row>
    <row r="65" spans="6:9">
      <c r="F65" s="227"/>
      <c r="G65" s="228"/>
      <c r="H65" s="228"/>
      <c r="I65" s="46"/>
    </row>
    <row r="66" spans="6:9">
      <c r="F66" s="227"/>
      <c r="G66" s="228"/>
      <c r="H66" s="228"/>
      <c r="I66" s="46"/>
    </row>
    <row r="67" spans="6:9">
      <c r="F67" s="227"/>
      <c r="G67" s="228"/>
      <c r="H67" s="228"/>
      <c r="I67" s="46"/>
    </row>
    <row r="68" spans="6:9">
      <c r="F68" s="227"/>
      <c r="G68" s="228"/>
      <c r="H68" s="228"/>
      <c r="I68" s="46"/>
    </row>
    <row r="69" spans="6:9">
      <c r="F69" s="227"/>
      <c r="G69" s="228"/>
      <c r="H69" s="228"/>
      <c r="I69" s="46"/>
    </row>
  </sheetData>
  <mergeCells count="4">
    <mergeCell ref="A1:B1"/>
    <mergeCell ref="A2:B2"/>
    <mergeCell ref="G2:I2"/>
    <mergeCell ref="H18:I18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List7"/>
  <dimension ref="A1:CB321"/>
  <sheetViews>
    <sheetView showGridLines="0" showZeros="0" zoomScaleNormal="100" zoomScaleSheetLayoutView="100" workbookViewId="0">
      <selection activeCell="J1" sqref="J1:J65536 K1:K65536"/>
    </sheetView>
  </sheetViews>
  <sheetFormatPr defaultRowHeight="12.75"/>
  <cols>
    <col min="1" max="1" width="4.42578125" style="229" customWidth="1"/>
    <col min="2" max="2" width="11.5703125" style="229" customWidth="1"/>
    <col min="3" max="3" width="40.42578125" style="229" customWidth="1"/>
    <col min="4" max="4" width="5.5703125" style="229" customWidth="1"/>
    <col min="5" max="5" width="8.5703125" style="239" customWidth="1"/>
    <col min="6" max="6" width="9.85546875" style="229" customWidth="1"/>
    <col min="7" max="7" width="13.85546875" style="229" customWidth="1"/>
    <col min="8" max="8" width="11.7109375" style="229" hidden="1" customWidth="1"/>
    <col min="9" max="9" width="11.5703125" style="229" hidden="1" customWidth="1"/>
    <col min="10" max="10" width="11" style="229" hidden="1" customWidth="1"/>
    <col min="11" max="11" width="10.42578125" style="229" hidden="1" customWidth="1"/>
    <col min="12" max="12" width="75.42578125" style="229" customWidth="1"/>
    <col min="13" max="13" width="45.28515625" style="229" customWidth="1"/>
    <col min="14" max="16384" width="9.140625" style="229"/>
  </cols>
  <sheetData>
    <row r="1" spans="1:80" ht="15.75">
      <c r="A1" s="324" t="s">
        <v>103</v>
      </c>
      <c r="B1" s="324"/>
      <c r="C1" s="324"/>
      <c r="D1" s="324"/>
      <c r="E1" s="324"/>
      <c r="F1" s="324"/>
      <c r="G1" s="324"/>
    </row>
    <row r="2" spans="1:80" ht="14.25" customHeight="1" thickBot="1">
      <c r="B2" s="230"/>
      <c r="C2" s="231"/>
      <c r="D2" s="231"/>
      <c r="E2" s="232"/>
      <c r="F2" s="231"/>
      <c r="G2" s="231"/>
    </row>
    <row r="3" spans="1:80" ht="13.5" thickTop="1">
      <c r="A3" s="315" t="s">
        <v>2</v>
      </c>
      <c r="B3" s="316"/>
      <c r="C3" s="183" t="s">
        <v>106</v>
      </c>
      <c r="D3" s="233"/>
      <c r="E3" s="234" t="s">
        <v>85</v>
      </c>
      <c r="F3" s="235" t="str">
        <f>'500 501 Rek'!H1</f>
        <v>501</v>
      </c>
      <c r="G3" s="236"/>
    </row>
    <row r="4" spans="1:80" ht="13.5" thickBot="1">
      <c r="A4" s="325" t="s">
        <v>76</v>
      </c>
      <c r="B4" s="318"/>
      <c r="C4" s="189" t="s">
        <v>855</v>
      </c>
      <c r="D4" s="237"/>
      <c r="E4" s="326" t="str">
        <f>'500 501 Rek'!G2</f>
        <v>Elektroinstalace</v>
      </c>
      <c r="F4" s="327"/>
      <c r="G4" s="328"/>
    </row>
    <row r="5" spans="1:80" ht="13.5" thickTop="1">
      <c r="A5" s="238"/>
      <c r="G5" s="240"/>
    </row>
    <row r="6" spans="1:80" ht="27" customHeight="1">
      <c r="A6" s="241" t="s">
        <v>86</v>
      </c>
      <c r="B6" s="242" t="s">
        <v>87</v>
      </c>
      <c r="C6" s="242" t="s">
        <v>88</v>
      </c>
      <c r="D6" s="242" t="s">
        <v>89</v>
      </c>
      <c r="E6" s="243" t="s">
        <v>90</v>
      </c>
      <c r="F6" s="242" t="s">
        <v>91</v>
      </c>
      <c r="G6" s="244" t="s">
        <v>92</v>
      </c>
      <c r="H6" s="245" t="s">
        <v>93</v>
      </c>
      <c r="I6" s="245" t="s">
        <v>94</v>
      </c>
      <c r="J6" s="245" t="s">
        <v>95</v>
      </c>
      <c r="K6" s="245" t="s">
        <v>96</v>
      </c>
    </row>
    <row r="7" spans="1:80">
      <c r="A7" s="246" t="s">
        <v>97</v>
      </c>
      <c r="B7" s="247" t="s">
        <v>857</v>
      </c>
      <c r="C7" s="248" t="s">
        <v>858</v>
      </c>
      <c r="D7" s="249"/>
      <c r="E7" s="250"/>
      <c r="F7" s="250"/>
      <c r="G7" s="251"/>
      <c r="H7" s="252"/>
      <c r="I7" s="253"/>
      <c r="J7" s="254"/>
      <c r="K7" s="255"/>
      <c r="O7" s="256">
        <v>1</v>
      </c>
    </row>
    <row r="8" spans="1:80">
      <c r="A8" s="257">
        <v>1</v>
      </c>
      <c r="B8" s="258" t="s">
        <v>860</v>
      </c>
      <c r="C8" s="259" t="s">
        <v>861</v>
      </c>
      <c r="D8" s="260" t="s">
        <v>173</v>
      </c>
      <c r="E8" s="261">
        <v>39</v>
      </c>
      <c r="F8" s="261">
        <v>0</v>
      </c>
      <c r="G8" s="262">
        <f t="shared" ref="G8:G39" si="0">E8*F8</f>
        <v>0</v>
      </c>
      <c r="H8" s="263">
        <v>0</v>
      </c>
      <c r="I8" s="264">
        <f t="shared" ref="I8:I39" si="1">E8*H8</f>
        <v>0</v>
      </c>
      <c r="J8" s="263">
        <v>0</v>
      </c>
      <c r="K8" s="264">
        <f t="shared" ref="K8:K39" si="2">E8*J8</f>
        <v>0</v>
      </c>
      <c r="O8" s="256">
        <v>2</v>
      </c>
      <c r="AA8" s="229">
        <v>1</v>
      </c>
      <c r="AB8" s="229">
        <v>9</v>
      </c>
      <c r="AC8" s="229">
        <v>9</v>
      </c>
      <c r="AZ8" s="229">
        <v>4</v>
      </c>
      <c r="BA8" s="229">
        <f t="shared" ref="BA8:BA39" si="3">IF(AZ8=1,G8,0)</f>
        <v>0</v>
      </c>
      <c r="BB8" s="229">
        <f t="shared" ref="BB8:BB39" si="4">IF(AZ8=2,G8,0)</f>
        <v>0</v>
      </c>
      <c r="BC8" s="229">
        <f t="shared" ref="BC8:BC39" si="5">IF(AZ8=3,G8,0)</f>
        <v>0</v>
      </c>
      <c r="BD8" s="229">
        <f t="shared" ref="BD8:BD39" si="6">IF(AZ8=4,G8,0)</f>
        <v>0</v>
      </c>
      <c r="BE8" s="229">
        <f t="shared" ref="BE8:BE39" si="7">IF(AZ8=5,G8,0)</f>
        <v>0</v>
      </c>
      <c r="CA8" s="256">
        <v>1</v>
      </c>
      <c r="CB8" s="256">
        <v>9</v>
      </c>
    </row>
    <row r="9" spans="1:80">
      <c r="A9" s="257">
        <v>2</v>
      </c>
      <c r="B9" s="258" t="s">
        <v>862</v>
      </c>
      <c r="C9" s="259" t="s">
        <v>863</v>
      </c>
      <c r="D9" s="260" t="s">
        <v>173</v>
      </c>
      <c r="E9" s="261">
        <v>25</v>
      </c>
      <c r="F9" s="261">
        <v>0</v>
      </c>
      <c r="G9" s="262">
        <f t="shared" si="0"/>
        <v>0</v>
      </c>
      <c r="H9" s="263">
        <v>0</v>
      </c>
      <c r="I9" s="264">
        <f t="shared" si="1"/>
        <v>0</v>
      </c>
      <c r="J9" s="263">
        <v>0</v>
      </c>
      <c r="K9" s="264">
        <f t="shared" si="2"/>
        <v>0</v>
      </c>
      <c r="O9" s="256">
        <v>2</v>
      </c>
      <c r="AA9" s="229">
        <v>1</v>
      </c>
      <c r="AB9" s="229">
        <v>9</v>
      </c>
      <c r="AC9" s="229">
        <v>9</v>
      </c>
      <c r="AZ9" s="229">
        <v>4</v>
      </c>
      <c r="BA9" s="229">
        <f t="shared" si="3"/>
        <v>0</v>
      </c>
      <c r="BB9" s="229">
        <f t="shared" si="4"/>
        <v>0</v>
      </c>
      <c r="BC9" s="229">
        <f t="shared" si="5"/>
        <v>0</v>
      </c>
      <c r="BD9" s="229">
        <f t="shared" si="6"/>
        <v>0</v>
      </c>
      <c r="BE9" s="229">
        <f t="shared" si="7"/>
        <v>0</v>
      </c>
      <c r="CA9" s="256">
        <v>1</v>
      </c>
      <c r="CB9" s="256">
        <v>9</v>
      </c>
    </row>
    <row r="10" spans="1:80">
      <c r="A10" s="257">
        <v>3</v>
      </c>
      <c r="B10" s="258" t="s">
        <v>864</v>
      </c>
      <c r="C10" s="259" t="s">
        <v>865</v>
      </c>
      <c r="D10" s="260" t="s">
        <v>173</v>
      </c>
      <c r="E10" s="261">
        <v>104</v>
      </c>
      <c r="F10" s="261">
        <v>0</v>
      </c>
      <c r="G10" s="262">
        <f t="shared" si="0"/>
        <v>0</v>
      </c>
      <c r="H10" s="263">
        <v>0</v>
      </c>
      <c r="I10" s="264">
        <f t="shared" si="1"/>
        <v>0</v>
      </c>
      <c r="J10" s="263">
        <v>0</v>
      </c>
      <c r="K10" s="264">
        <f t="shared" si="2"/>
        <v>0</v>
      </c>
      <c r="O10" s="256">
        <v>2</v>
      </c>
      <c r="AA10" s="229">
        <v>1</v>
      </c>
      <c r="AB10" s="229">
        <v>9</v>
      </c>
      <c r="AC10" s="229">
        <v>9</v>
      </c>
      <c r="AZ10" s="229">
        <v>4</v>
      </c>
      <c r="BA10" s="229">
        <f t="shared" si="3"/>
        <v>0</v>
      </c>
      <c r="BB10" s="229">
        <f t="shared" si="4"/>
        <v>0</v>
      </c>
      <c r="BC10" s="229">
        <f t="shared" si="5"/>
        <v>0</v>
      </c>
      <c r="BD10" s="229">
        <f t="shared" si="6"/>
        <v>0</v>
      </c>
      <c r="BE10" s="229">
        <f t="shared" si="7"/>
        <v>0</v>
      </c>
      <c r="CA10" s="256">
        <v>1</v>
      </c>
      <c r="CB10" s="256">
        <v>9</v>
      </c>
    </row>
    <row r="11" spans="1:80">
      <c r="A11" s="257">
        <v>4</v>
      </c>
      <c r="B11" s="258" t="s">
        <v>866</v>
      </c>
      <c r="C11" s="259" t="s">
        <v>867</v>
      </c>
      <c r="D11" s="260" t="s">
        <v>224</v>
      </c>
      <c r="E11" s="261">
        <v>115</v>
      </c>
      <c r="F11" s="261">
        <v>0</v>
      </c>
      <c r="G11" s="262">
        <f t="shared" si="0"/>
        <v>0</v>
      </c>
      <c r="H11" s="263">
        <v>0</v>
      </c>
      <c r="I11" s="264">
        <f t="shared" si="1"/>
        <v>0</v>
      </c>
      <c r="J11" s="263">
        <v>0</v>
      </c>
      <c r="K11" s="264">
        <f t="shared" si="2"/>
        <v>0</v>
      </c>
      <c r="O11" s="256">
        <v>2</v>
      </c>
      <c r="AA11" s="229">
        <v>1</v>
      </c>
      <c r="AB11" s="229">
        <v>9</v>
      </c>
      <c r="AC11" s="229">
        <v>9</v>
      </c>
      <c r="AZ11" s="229">
        <v>4</v>
      </c>
      <c r="BA11" s="229">
        <f t="shared" si="3"/>
        <v>0</v>
      </c>
      <c r="BB11" s="229">
        <f t="shared" si="4"/>
        <v>0</v>
      </c>
      <c r="BC11" s="229">
        <f t="shared" si="5"/>
        <v>0</v>
      </c>
      <c r="BD11" s="229">
        <f t="shared" si="6"/>
        <v>0</v>
      </c>
      <c r="BE11" s="229">
        <f t="shared" si="7"/>
        <v>0</v>
      </c>
      <c r="CA11" s="256">
        <v>1</v>
      </c>
      <c r="CB11" s="256">
        <v>9</v>
      </c>
    </row>
    <row r="12" spans="1:80">
      <c r="A12" s="257">
        <v>5</v>
      </c>
      <c r="B12" s="258" t="s">
        <v>868</v>
      </c>
      <c r="C12" s="259" t="s">
        <v>869</v>
      </c>
      <c r="D12" s="260" t="s">
        <v>224</v>
      </c>
      <c r="E12" s="261">
        <v>23</v>
      </c>
      <c r="F12" s="261">
        <v>0</v>
      </c>
      <c r="G12" s="262">
        <f t="shared" si="0"/>
        <v>0</v>
      </c>
      <c r="H12" s="263">
        <v>0</v>
      </c>
      <c r="I12" s="264">
        <f t="shared" si="1"/>
        <v>0</v>
      </c>
      <c r="J12" s="263">
        <v>0</v>
      </c>
      <c r="K12" s="264">
        <f t="shared" si="2"/>
        <v>0</v>
      </c>
      <c r="O12" s="256">
        <v>2</v>
      </c>
      <c r="AA12" s="229">
        <v>1</v>
      </c>
      <c r="AB12" s="229">
        <v>9</v>
      </c>
      <c r="AC12" s="229">
        <v>9</v>
      </c>
      <c r="AZ12" s="229">
        <v>4</v>
      </c>
      <c r="BA12" s="229">
        <f t="shared" si="3"/>
        <v>0</v>
      </c>
      <c r="BB12" s="229">
        <f t="shared" si="4"/>
        <v>0</v>
      </c>
      <c r="BC12" s="229">
        <f t="shared" si="5"/>
        <v>0</v>
      </c>
      <c r="BD12" s="229">
        <f t="shared" si="6"/>
        <v>0</v>
      </c>
      <c r="BE12" s="229">
        <f t="shared" si="7"/>
        <v>0</v>
      </c>
      <c r="CA12" s="256">
        <v>1</v>
      </c>
      <c r="CB12" s="256">
        <v>9</v>
      </c>
    </row>
    <row r="13" spans="1:80">
      <c r="A13" s="257">
        <v>6</v>
      </c>
      <c r="B13" s="258" t="s">
        <v>870</v>
      </c>
      <c r="C13" s="259" t="s">
        <v>871</v>
      </c>
      <c r="D13" s="260" t="s">
        <v>224</v>
      </c>
      <c r="E13" s="261">
        <v>12</v>
      </c>
      <c r="F13" s="261">
        <v>0</v>
      </c>
      <c r="G13" s="262">
        <f t="shared" si="0"/>
        <v>0</v>
      </c>
      <c r="H13" s="263">
        <v>0</v>
      </c>
      <c r="I13" s="264">
        <f t="shared" si="1"/>
        <v>0</v>
      </c>
      <c r="J13" s="263">
        <v>0</v>
      </c>
      <c r="K13" s="264">
        <f t="shared" si="2"/>
        <v>0</v>
      </c>
      <c r="O13" s="256">
        <v>2</v>
      </c>
      <c r="AA13" s="229">
        <v>1</v>
      </c>
      <c r="AB13" s="229">
        <v>9</v>
      </c>
      <c r="AC13" s="229">
        <v>9</v>
      </c>
      <c r="AZ13" s="229">
        <v>4</v>
      </c>
      <c r="BA13" s="229">
        <f t="shared" si="3"/>
        <v>0</v>
      </c>
      <c r="BB13" s="229">
        <f t="shared" si="4"/>
        <v>0</v>
      </c>
      <c r="BC13" s="229">
        <f t="shared" si="5"/>
        <v>0</v>
      </c>
      <c r="BD13" s="229">
        <f t="shared" si="6"/>
        <v>0</v>
      </c>
      <c r="BE13" s="229">
        <f t="shared" si="7"/>
        <v>0</v>
      </c>
      <c r="CA13" s="256">
        <v>1</v>
      </c>
      <c r="CB13" s="256">
        <v>9</v>
      </c>
    </row>
    <row r="14" spans="1:80">
      <c r="A14" s="257">
        <v>7</v>
      </c>
      <c r="B14" s="258" t="s">
        <v>872</v>
      </c>
      <c r="C14" s="259" t="s">
        <v>873</v>
      </c>
      <c r="D14" s="260" t="s">
        <v>100</v>
      </c>
      <c r="E14" s="261">
        <v>5</v>
      </c>
      <c r="F14" s="261">
        <v>0</v>
      </c>
      <c r="G14" s="262">
        <f t="shared" si="0"/>
        <v>0</v>
      </c>
      <c r="H14" s="263">
        <v>0</v>
      </c>
      <c r="I14" s="264">
        <f t="shared" si="1"/>
        <v>0</v>
      </c>
      <c r="J14" s="263">
        <v>0</v>
      </c>
      <c r="K14" s="264">
        <f t="shared" si="2"/>
        <v>0</v>
      </c>
      <c r="O14" s="256">
        <v>2</v>
      </c>
      <c r="AA14" s="229">
        <v>1</v>
      </c>
      <c r="AB14" s="229">
        <v>9</v>
      </c>
      <c r="AC14" s="229">
        <v>9</v>
      </c>
      <c r="AZ14" s="229">
        <v>4</v>
      </c>
      <c r="BA14" s="229">
        <f t="shared" si="3"/>
        <v>0</v>
      </c>
      <c r="BB14" s="229">
        <f t="shared" si="4"/>
        <v>0</v>
      </c>
      <c r="BC14" s="229">
        <f t="shared" si="5"/>
        <v>0</v>
      </c>
      <c r="BD14" s="229">
        <f t="shared" si="6"/>
        <v>0</v>
      </c>
      <c r="BE14" s="229">
        <f t="shared" si="7"/>
        <v>0</v>
      </c>
      <c r="CA14" s="256">
        <v>1</v>
      </c>
      <c r="CB14" s="256">
        <v>9</v>
      </c>
    </row>
    <row r="15" spans="1:80">
      <c r="A15" s="257">
        <v>8</v>
      </c>
      <c r="B15" s="258" t="s">
        <v>874</v>
      </c>
      <c r="C15" s="259" t="s">
        <v>875</v>
      </c>
      <c r="D15" s="260" t="s">
        <v>224</v>
      </c>
      <c r="E15" s="261">
        <v>8</v>
      </c>
      <c r="F15" s="261">
        <v>0</v>
      </c>
      <c r="G15" s="262">
        <f t="shared" si="0"/>
        <v>0</v>
      </c>
      <c r="H15" s="263">
        <v>0</v>
      </c>
      <c r="I15" s="264">
        <f t="shared" si="1"/>
        <v>0</v>
      </c>
      <c r="J15" s="263">
        <v>0</v>
      </c>
      <c r="K15" s="264">
        <f t="shared" si="2"/>
        <v>0</v>
      </c>
      <c r="O15" s="256">
        <v>2</v>
      </c>
      <c r="AA15" s="229">
        <v>1</v>
      </c>
      <c r="AB15" s="229">
        <v>9</v>
      </c>
      <c r="AC15" s="229">
        <v>9</v>
      </c>
      <c r="AZ15" s="229">
        <v>4</v>
      </c>
      <c r="BA15" s="229">
        <f t="shared" si="3"/>
        <v>0</v>
      </c>
      <c r="BB15" s="229">
        <f t="shared" si="4"/>
        <v>0</v>
      </c>
      <c r="BC15" s="229">
        <f t="shared" si="5"/>
        <v>0</v>
      </c>
      <c r="BD15" s="229">
        <f t="shared" si="6"/>
        <v>0</v>
      </c>
      <c r="BE15" s="229">
        <f t="shared" si="7"/>
        <v>0</v>
      </c>
      <c r="CA15" s="256">
        <v>1</v>
      </c>
      <c r="CB15" s="256">
        <v>9</v>
      </c>
    </row>
    <row r="16" spans="1:80">
      <c r="A16" s="257">
        <v>9</v>
      </c>
      <c r="B16" s="258" t="s">
        <v>876</v>
      </c>
      <c r="C16" s="259" t="s">
        <v>877</v>
      </c>
      <c r="D16" s="260" t="s">
        <v>224</v>
      </c>
      <c r="E16" s="261">
        <v>2</v>
      </c>
      <c r="F16" s="261">
        <v>0</v>
      </c>
      <c r="G16" s="262">
        <f t="shared" si="0"/>
        <v>0</v>
      </c>
      <c r="H16" s="263">
        <v>0</v>
      </c>
      <c r="I16" s="264">
        <f t="shared" si="1"/>
        <v>0</v>
      </c>
      <c r="J16" s="263">
        <v>0</v>
      </c>
      <c r="K16" s="264">
        <f t="shared" si="2"/>
        <v>0</v>
      </c>
      <c r="O16" s="256">
        <v>2</v>
      </c>
      <c r="AA16" s="229">
        <v>1</v>
      </c>
      <c r="AB16" s="229">
        <v>9</v>
      </c>
      <c r="AC16" s="229">
        <v>9</v>
      </c>
      <c r="AZ16" s="229">
        <v>4</v>
      </c>
      <c r="BA16" s="229">
        <f t="shared" si="3"/>
        <v>0</v>
      </c>
      <c r="BB16" s="229">
        <f t="shared" si="4"/>
        <v>0</v>
      </c>
      <c r="BC16" s="229">
        <f t="shared" si="5"/>
        <v>0</v>
      </c>
      <c r="BD16" s="229">
        <f t="shared" si="6"/>
        <v>0</v>
      </c>
      <c r="BE16" s="229">
        <f t="shared" si="7"/>
        <v>0</v>
      </c>
      <c r="CA16" s="256">
        <v>1</v>
      </c>
      <c r="CB16" s="256">
        <v>9</v>
      </c>
    </row>
    <row r="17" spans="1:80">
      <c r="A17" s="257">
        <v>10</v>
      </c>
      <c r="B17" s="258" t="s">
        <v>878</v>
      </c>
      <c r="C17" s="259" t="s">
        <v>879</v>
      </c>
      <c r="D17" s="260" t="s">
        <v>224</v>
      </c>
      <c r="E17" s="261">
        <v>24</v>
      </c>
      <c r="F17" s="261">
        <v>0</v>
      </c>
      <c r="G17" s="262">
        <f t="shared" si="0"/>
        <v>0</v>
      </c>
      <c r="H17" s="263">
        <v>0</v>
      </c>
      <c r="I17" s="264">
        <f t="shared" si="1"/>
        <v>0</v>
      </c>
      <c r="J17" s="263">
        <v>0</v>
      </c>
      <c r="K17" s="264">
        <f t="shared" si="2"/>
        <v>0</v>
      </c>
      <c r="O17" s="256">
        <v>2</v>
      </c>
      <c r="AA17" s="229">
        <v>1</v>
      </c>
      <c r="AB17" s="229">
        <v>9</v>
      </c>
      <c r="AC17" s="229">
        <v>9</v>
      </c>
      <c r="AZ17" s="229">
        <v>4</v>
      </c>
      <c r="BA17" s="229">
        <f t="shared" si="3"/>
        <v>0</v>
      </c>
      <c r="BB17" s="229">
        <f t="shared" si="4"/>
        <v>0</v>
      </c>
      <c r="BC17" s="229">
        <f t="shared" si="5"/>
        <v>0</v>
      </c>
      <c r="BD17" s="229">
        <f t="shared" si="6"/>
        <v>0</v>
      </c>
      <c r="BE17" s="229">
        <f t="shared" si="7"/>
        <v>0</v>
      </c>
      <c r="CA17" s="256">
        <v>1</v>
      </c>
      <c r="CB17" s="256">
        <v>9</v>
      </c>
    </row>
    <row r="18" spans="1:80">
      <c r="A18" s="257">
        <v>11</v>
      </c>
      <c r="B18" s="258" t="s">
        <v>880</v>
      </c>
      <c r="C18" s="259" t="s">
        <v>881</v>
      </c>
      <c r="D18" s="260" t="s">
        <v>224</v>
      </c>
      <c r="E18" s="261">
        <v>5</v>
      </c>
      <c r="F18" s="261">
        <v>0</v>
      </c>
      <c r="G18" s="262">
        <f t="shared" si="0"/>
        <v>0</v>
      </c>
      <c r="H18" s="263">
        <v>0</v>
      </c>
      <c r="I18" s="264">
        <f t="shared" si="1"/>
        <v>0</v>
      </c>
      <c r="J18" s="263">
        <v>0</v>
      </c>
      <c r="K18" s="264">
        <f t="shared" si="2"/>
        <v>0</v>
      </c>
      <c r="O18" s="256">
        <v>2</v>
      </c>
      <c r="AA18" s="229">
        <v>1</v>
      </c>
      <c r="AB18" s="229">
        <v>9</v>
      </c>
      <c r="AC18" s="229">
        <v>9</v>
      </c>
      <c r="AZ18" s="229">
        <v>4</v>
      </c>
      <c r="BA18" s="229">
        <f t="shared" si="3"/>
        <v>0</v>
      </c>
      <c r="BB18" s="229">
        <f t="shared" si="4"/>
        <v>0</v>
      </c>
      <c r="BC18" s="229">
        <f t="shared" si="5"/>
        <v>0</v>
      </c>
      <c r="BD18" s="229">
        <f t="shared" si="6"/>
        <v>0</v>
      </c>
      <c r="BE18" s="229">
        <f t="shared" si="7"/>
        <v>0</v>
      </c>
      <c r="CA18" s="256">
        <v>1</v>
      </c>
      <c r="CB18" s="256">
        <v>9</v>
      </c>
    </row>
    <row r="19" spans="1:80">
      <c r="A19" s="257">
        <v>12</v>
      </c>
      <c r="B19" s="258" t="s">
        <v>882</v>
      </c>
      <c r="C19" s="259" t="s">
        <v>883</v>
      </c>
      <c r="D19" s="260" t="s">
        <v>224</v>
      </c>
      <c r="E19" s="261">
        <v>2</v>
      </c>
      <c r="F19" s="261">
        <v>0</v>
      </c>
      <c r="G19" s="262">
        <f t="shared" si="0"/>
        <v>0</v>
      </c>
      <c r="H19" s="263">
        <v>0</v>
      </c>
      <c r="I19" s="264">
        <f t="shared" si="1"/>
        <v>0</v>
      </c>
      <c r="J19" s="263">
        <v>0</v>
      </c>
      <c r="K19" s="264">
        <f t="shared" si="2"/>
        <v>0</v>
      </c>
      <c r="O19" s="256">
        <v>2</v>
      </c>
      <c r="AA19" s="229">
        <v>1</v>
      </c>
      <c r="AB19" s="229">
        <v>9</v>
      </c>
      <c r="AC19" s="229">
        <v>9</v>
      </c>
      <c r="AZ19" s="229">
        <v>4</v>
      </c>
      <c r="BA19" s="229">
        <f t="shared" si="3"/>
        <v>0</v>
      </c>
      <c r="BB19" s="229">
        <f t="shared" si="4"/>
        <v>0</v>
      </c>
      <c r="BC19" s="229">
        <f t="shared" si="5"/>
        <v>0</v>
      </c>
      <c r="BD19" s="229">
        <f t="shared" si="6"/>
        <v>0</v>
      </c>
      <c r="BE19" s="229">
        <f t="shared" si="7"/>
        <v>0</v>
      </c>
      <c r="CA19" s="256">
        <v>1</v>
      </c>
      <c r="CB19" s="256">
        <v>9</v>
      </c>
    </row>
    <row r="20" spans="1:80">
      <c r="A20" s="257">
        <v>13</v>
      </c>
      <c r="B20" s="258" t="s">
        <v>884</v>
      </c>
      <c r="C20" s="259" t="s">
        <v>885</v>
      </c>
      <c r="D20" s="260" t="s">
        <v>224</v>
      </c>
      <c r="E20" s="261">
        <v>8</v>
      </c>
      <c r="F20" s="261">
        <v>0</v>
      </c>
      <c r="G20" s="262">
        <f t="shared" si="0"/>
        <v>0</v>
      </c>
      <c r="H20" s="263">
        <v>0</v>
      </c>
      <c r="I20" s="264">
        <f t="shared" si="1"/>
        <v>0</v>
      </c>
      <c r="J20" s="263">
        <v>0</v>
      </c>
      <c r="K20" s="264">
        <f t="shared" si="2"/>
        <v>0</v>
      </c>
      <c r="O20" s="256">
        <v>2</v>
      </c>
      <c r="AA20" s="229">
        <v>1</v>
      </c>
      <c r="AB20" s="229">
        <v>9</v>
      </c>
      <c r="AC20" s="229">
        <v>9</v>
      </c>
      <c r="AZ20" s="229">
        <v>4</v>
      </c>
      <c r="BA20" s="229">
        <f t="shared" si="3"/>
        <v>0</v>
      </c>
      <c r="BB20" s="229">
        <f t="shared" si="4"/>
        <v>0</v>
      </c>
      <c r="BC20" s="229">
        <f t="shared" si="5"/>
        <v>0</v>
      </c>
      <c r="BD20" s="229">
        <f t="shared" si="6"/>
        <v>0</v>
      </c>
      <c r="BE20" s="229">
        <f t="shared" si="7"/>
        <v>0</v>
      </c>
      <c r="CA20" s="256">
        <v>1</v>
      </c>
      <c r="CB20" s="256">
        <v>9</v>
      </c>
    </row>
    <row r="21" spans="1:80">
      <c r="A21" s="257">
        <v>14</v>
      </c>
      <c r="B21" s="258" t="s">
        <v>886</v>
      </c>
      <c r="C21" s="259" t="s">
        <v>887</v>
      </c>
      <c r="D21" s="260" t="s">
        <v>100</v>
      </c>
      <c r="E21" s="261">
        <v>1</v>
      </c>
      <c r="F21" s="261">
        <v>0</v>
      </c>
      <c r="G21" s="262">
        <f t="shared" si="0"/>
        <v>0</v>
      </c>
      <c r="H21" s="263">
        <v>0</v>
      </c>
      <c r="I21" s="264">
        <f t="shared" si="1"/>
        <v>0</v>
      </c>
      <c r="J21" s="263">
        <v>0</v>
      </c>
      <c r="K21" s="264">
        <f t="shared" si="2"/>
        <v>0</v>
      </c>
      <c r="O21" s="256">
        <v>2</v>
      </c>
      <c r="AA21" s="229">
        <v>1</v>
      </c>
      <c r="AB21" s="229">
        <v>9</v>
      </c>
      <c r="AC21" s="229">
        <v>9</v>
      </c>
      <c r="AZ21" s="229">
        <v>4</v>
      </c>
      <c r="BA21" s="229">
        <f t="shared" si="3"/>
        <v>0</v>
      </c>
      <c r="BB21" s="229">
        <f t="shared" si="4"/>
        <v>0</v>
      </c>
      <c r="BC21" s="229">
        <f t="shared" si="5"/>
        <v>0</v>
      </c>
      <c r="BD21" s="229">
        <f t="shared" si="6"/>
        <v>0</v>
      </c>
      <c r="BE21" s="229">
        <f t="shared" si="7"/>
        <v>0</v>
      </c>
      <c r="CA21" s="256">
        <v>1</v>
      </c>
      <c r="CB21" s="256">
        <v>9</v>
      </c>
    </row>
    <row r="22" spans="1:80">
      <c r="A22" s="257">
        <v>15</v>
      </c>
      <c r="B22" s="258" t="s">
        <v>888</v>
      </c>
      <c r="C22" s="259" t="s">
        <v>889</v>
      </c>
      <c r="D22" s="260" t="s">
        <v>100</v>
      </c>
      <c r="E22" s="261">
        <v>3</v>
      </c>
      <c r="F22" s="261">
        <v>0</v>
      </c>
      <c r="G22" s="262">
        <f t="shared" si="0"/>
        <v>0</v>
      </c>
      <c r="H22" s="263">
        <v>0</v>
      </c>
      <c r="I22" s="264">
        <f t="shared" si="1"/>
        <v>0</v>
      </c>
      <c r="J22" s="263">
        <v>0</v>
      </c>
      <c r="K22" s="264">
        <f t="shared" si="2"/>
        <v>0</v>
      </c>
      <c r="O22" s="256">
        <v>2</v>
      </c>
      <c r="AA22" s="229">
        <v>1</v>
      </c>
      <c r="AB22" s="229">
        <v>9</v>
      </c>
      <c r="AC22" s="229">
        <v>9</v>
      </c>
      <c r="AZ22" s="229">
        <v>4</v>
      </c>
      <c r="BA22" s="229">
        <f t="shared" si="3"/>
        <v>0</v>
      </c>
      <c r="BB22" s="229">
        <f t="shared" si="4"/>
        <v>0</v>
      </c>
      <c r="BC22" s="229">
        <f t="shared" si="5"/>
        <v>0</v>
      </c>
      <c r="BD22" s="229">
        <f t="shared" si="6"/>
        <v>0</v>
      </c>
      <c r="BE22" s="229">
        <f t="shared" si="7"/>
        <v>0</v>
      </c>
      <c r="CA22" s="256">
        <v>1</v>
      </c>
      <c r="CB22" s="256">
        <v>9</v>
      </c>
    </row>
    <row r="23" spans="1:80">
      <c r="A23" s="257">
        <v>16</v>
      </c>
      <c r="B23" s="258" t="s">
        <v>890</v>
      </c>
      <c r="C23" s="259" t="s">
        <v>891</v>
      </c>
      <c r="D23" s="260" t="s">
        <v>224</v>
      </c>
      <c r="E23" s="261">
        <v>6</v>
      </c>
      <c r="F23" s="261">
        <v>0</v>
      </c>
      <c r="G23" s="262">
        <f t="shared" si="0"/>
        <v>0</v>
      </c>
      <c r="H23" s="263">
        <v>0</v>
      </c>
      <c r="I23" s="264">
        <f t="shared" si="1"/>
        <v>0</v>
      </c>
      <c r="J23" s="263">
        <v>0</v>
      </c>
      <c r="K23" s="264">
        <f t="shared" si="2"/>
        <v>0</v>
      </c>
      <c r="O23" s="256">
        <v>2</v>
      </c>
      <c r="AA23" s="229">
        <v>1</v>
      </c>
      <c r="AB23" s="229">
        <v>9</v>
      </c>
      <c r="AC23" s="229">
        <v>9</v>
      </c>
      <c r="AZ23" s="229">
        <v>4</v>
      </c>
      <c r="BA23" s="229">
        <f t="shared" si="3"/>
        <v>0</v>
      </c>
      <c r="BB23" s="229">
        <f t="shared" si="4"/>
        <v>0</v>
      </c>
      <c r="BC23" s="229">
        <f t="shared" si="5"/>
        <v>0</v>
      </c>
      <c r="BD23" s="229">
        <f t="shared" si="6"/>
        <v>0</v>
      </c>
      <c r="BE23" s="229">
        <f t="shared" si="7"/>
        <v>0</v>
      </c>
      <c r="CA23" s="256">
        <v>1</v>
      </c>
      <c r="CB23" s="256">
        <v>9</v>
      </c>
    </row>
    <row r="24" spans="1:80">
      <c r="A24" s="257">
        <v>17</v>
      </c>
      <c r="B24" s="258" t="s">
        <v>892</v>
      </c>
      <c r="C24" s="259" t="s">
        <v>893</v>
      </c>
      <c r="D24" s="260" t="s">
        <v>224</v>
      </c>
      <c r="E24" s="261">
        <v>9</v>
      </c>
      <c r="F24" s="261">
        <v>0</v>
      </c>
      <c r="G24" s="262">
        <f t="shared" si="0"/>
        <v>0</v>
      </c>
      <c r="H24" s="263">
        <v>0</v>
      </c>
      <c r="I24" s="264">
        <f t="shared" si="1"/>
        <v>0</v>
      </c>
      <c r="J24" s="263">
        <v>0</v>
      </c>
      <c r="K24" s="264">
        <f t="shared" si="2"/>
        <v>0</v>
      </c>
      <c r="O24" s="256">
        <v>2</v>
      </c>
      <c r="AA24" s="229">
        <v>1</v>
      </c>
      <c r="AB24" s="229">
        <v>9</v>
      </c>
      <c r="AC24" s="229">
        <v>9</v>
      </c>
      <c r="AZ24" s="229">
        <v>4</v>
      </c>
      <c r="BA24" s="229">
        <f t="shared" si="3"/>
        <v>0</v>
      </c>
      <c r="BB24" s="229">
        <f t="shared" si="4"/>
        <v>0</v>
      </c>
      <c r="BC24" s="229">
        <f t="shared" si="5"/>
        <v>0</v>
      </c>
      <c r="BD24" s="229">
        <f t="shared" si="6"/>
        <v>0</v>
      </c>
      <c r="BE24" s="229">
        <f t="shared" si="7"/>
        <v>0</v>
      </c>
      <c r="CA24" s="256">
        <v>1</v>
      </c>
      <c r="CB24" s="256">
        <v>9</v>
      </c>
    </row>
    <row r="25" spans="1:80">
      <c r="A25" s="257">
        <v>18</v>
      </c>
      <c r="B25" s="258" t="s">
        <v>894</v>
      </c>
      <c r="C25" s="259" t="s">
        <v>895</v>
      </c>
      <c r="D25" s="260" t="s">
        <v>224</v>
      </c>
      <c r="E25" s="261">
        <v>14</v>
      </c>
      <c r="F25" s="261">
        <v>0</v>
      </c>
      <c r="G25" s="262">
        <f t="shared" si="0"/>
        <v>0</v>
      </c>
      <c r="H25" s="263">
        <v>0</v>
      </c>
      <c r="I25" s="264">
        <f t="shared" si="1"/>
        <v>0</v>
      </c>
      <c r="J25" s="263">
        <v>0</v>
      </c>
      <c r="K25" s="264">
        <f t="shared" si="2"/>
        <v>0</v>
      </c>
      <c r="O25" s="256">
        <v>2</v>
      </c>
      <c r="AA25" s="229">
        <v>1</v>
      </c>
      <c r="AB25" s="229">
        <v>9</v>
      </c>
      <c r="AC25" s="229">
        <v>9</v>
      </c>
      <c r="AZ25" s="229">
        <v>4</v>
      </c>
      <c r="BA25" s="229">
        <f t="shared" si="3"/>
        <v>0</v>
      </c>
      <c r="BB25" s="229">
        <f t="shared" si="4"/>
        <v>0</v>
      </c>
      <c r="BC25" s="229">
        <f t="shared" si="5"/>
        <v>0</v>
      </c>
      <c r="BD25" s="229">
        <f t="shared" si="6"/>
        <v>0</v>
      </c>
      <c r="BE25" s="229">
        <f t="shared" si="7"/>
        <v>0</v>
      </c>
      <c r="CA25" s="256">
        <v>1</v>
      </c>
      <c r="CB25" s="256">
        <v>9</v>
      </c>
    </row>
    <row r="26" spans="1:80">
      <c r="A26" s="257">
        <v>19</v>
      </c>
      <c r="B26" s="258" t="s">
        <v>896</v>
      </c>
      <c r="C26" s="259" t="s">
        <v>897</v>
      </c>
      <c r="D26" s="260" t="s">
        <v>100</v>
      </c>
      <c r="E26" s="261">
        <v>8</v>
      </c>
      <c r="F26" s="261">
        <v>0</v>
      </c>
      <c r="G26" s="262">
        <f t="shared" si="0"/>
        <v>0</v>
      </c>
      <c r="H26" s="263">
        <v>0</v>
      </c>
      <c r="I26" s="264">
        <f t="shared" si="1"/>
        <v>0</v>
      </c>
      <c r="J26" s="263">
        <v>0</v>
      </c>
      <c r="K26" s="264">
        <f t="shared" si="2"/>
        <v>0</v>
      </c>
      <c r="O26" s="256">
        <v>2</v>
      </c>
      <c r="AA26" s="229">
        <v>1</v>
      </c>
      <c r="AB26" s="229">
        <v>9</v>
      </c>
      <c r="AC26" s="229">
        <v>9</v>
      </c>
      <c r="AZ26" s="229">
        <v>4</v>
      </c>
      <c r="BA26" s="229">
        <f t="shared" si="3"/>
        <v>0</v>
      </c>
      <c r="BB26" s="229">
        <f t="shared" si="4"/>
        <v>0</v>
      </c>
      <c r="BC26" s="229">
        <f t="shared" si="5"/>
        <v>0</v>
      </c>
      <c r="BD26" s="229">
        <f t="shared" si="6"/>
        <v>0</v>
      </c>
      <c r="BE26" s="229">
        <f t="shared" si="7"/>
        <v>0</v>
      </c>
      <c r="CA26" s="256">
        <v>1</v>
      </c>
      <c r="CB26" s="256">
        <v>9</v>
      </c>
    </row>
    <row r="27" spans="1:80">
      <c r="A27" s="257">
        <v>20</v>
      </c>
      <c r="B27" s="258" t="s">
        <v>898</v>
      </c>
      <c r="C27" s="259" t="s">
        <v>899</v>
      </c>
      <c r="D27" s="260" t="s">
        <v>100</v>
      </c>
      <c r="E27" s="261">
        <v>4</v>
      </c>
      <c r="F27" s="261">
        <v>0</v>
      </c>
      <c r="G27" s="262">
        <f t="shared" si="0"/>
        <v>0</v>
      </c>
      <c r="H27" s="263">
        <v>0</v>
      </c>
      <c r="I27" s="264">
        <f t="shared" si="1"/>
        <v>0</v>
      </c>
      <c r="J27" s="263">
        <v>0</v>
      </c>
      <c r="K27" s="264">
        <f t="shared" si="2"/>
        <v>0</v>
      </c>
      <c r="O27" s="256">
        <v>2</v>
      </c>
      <c r="AA27" s="229">
        <v>1</v>
      </c>
      <c r="AB27" s="229">
        <v>9</v>
      </c>
      <c r="AC27" s="229">
        <v>9</v>
      </c>
      <c r="AZ27" s="229">
        <v>4</v>
      </c>
      <c r="BA27" s="229">
        <f t="shared" si="3"/>
        <v>0</v>
      </c>
      <c r="BB27" s="229">
        <f t="shared" si="4"/>
        <v>0</v>
      </c>
      <c r="BC27" s="229">
        <f t="shared" si="5"/>
        <v>0</v>
      </c>
      <c r="BD27" s="229">
        <f t="shared" si="6"/>
        <v>0</v>
      </c>
      <c r="BE27" s="229">
        <f t="shared" si="7"/>
        <v>0</v>
      </c>
      <c r="CA27" s="256">
        <v>1</v>
      </c>
      <c r="CB27" s="256">
        <v>9</v>
      </c>
    </row>
    <row r="28" spans="1:80">
      <c r="A28" s="257">
        <v>21</v>
      </c>
      <c r="B28" s="258" t="s">
        <v>888</v>
      </c>
      <c r="C28" s="259" t="s">
        <v>889</v>
      </c>
      <c r="D28" s="260" t="s">
        <v>100</v>
      </c>
      <c r="E28" s="261">
        <v>1</v>
      </c>
      <c r="F28" s="261">
        <v>0</v>
      </c>
      <c r="G28" s="262">
        <f t="shared" si="0"/>
        <v>0</v>
      </c>
      <c r="H28" s="263">
        <v>0</v>
      </c>
      <c r="I28" s="264">
        <f t="shared" si="1"/>
        <v>0</v>
      </c>
      <c r="J28" s="263">
        <v>0</v>
      </c>
      <c r="K28" s="264">
        <f t="shared" si="2"/>
        <v>0</v>
      </c>
      <c r="O28" s="256">
        <v>2</v>
      </c>
      <c r="AA28" s="229">
        <v>1</v>
      </c>
      <c r="AB28" s="229">
        <v>9</v>
      </c>
      <c r="AC28" s="229">
        <v>9</v>
      </c>
      <c r="AZ28" s="229">
        <v>4</v>
      </c>
      <c r="BA28" s="229">
        <f t="shared" si="3"/>
        <v>0</v>
      </c>
      <c r="BB28" s="229">
        <f t="shared" si="4"/>
        <v>0</v>
      </c>
      <c r="BC28" s="229">
        <f t="shared" si="5"/>
        <v>0</v>
      </c>
      <c r="BD28" s="229">
        <f t="shared" si="6"/>
        <v>0</v>
      </c>
      <c r="BE28" s="229">
        <f t="shared" si="7"/>
        <v>0</v>
      </c>
      <c r="CA28" s="256">
        <v>1</v>
      </c>
      <c r="CB28" s="256">
        <v>9</v>
      </c>
    </row>
    <row r="29" spans="1:80">
      <c r="A29" s="257">
        <v>22</v>
      </c>
      <c r="B29" s="258" t="s">
        <v>900</v>
      </c>
      <c r="C29" s="259" t="s">
        <v>901</v>
      </c>
      <c r="D29" s="260" t="s">
        <v>100</v>
      </c>
      <c r="E29" s="261">
        <v>1</v>
      </c>
      <c r="F29" s="261">
        <v>0</v>
      </c>
      <c r="G29" s="262">
        <f t="shared" si="0"/>
        <v>0</v>
      </c>
      <c r="H29" s="263">
        <v>0</v>
      </c>
      <c r="I29" s="264">
        <f t="shared" si="1"/>
        <v>0</v>
      </c>
      <c r="J29" s="263">
        <v>0</v>
      </c>
      <c r="K29" s="264">
        <f t="shared" si="2"/>
        <v>0</v>
      </c>
      <c r="O29" s="256">
        <v>2</v>
      </c>
      <c r="AA29" s="229">
        <v>1</v>
      </c>
      <c r="AB29" s="229">
        <v>9</v>
      </c>
      <c r="AC29" s="229">
        <v>9</v>
      </c>
      <c r="AZ29" s="229">
        <v>4</v>
      </c>
      <c r="BA29" s="229">
        <f t="shared" si="3"/>
        <v>0</v>
      </c>
      <c r="BB29" s="229">
        <f t="shared" si="4"/>
        <v>0</v>
      </c>
      <c r="BC29" s="229">
        <f t="shared" si="5"/>
        <v>0</v>
      </c>
      <c r="BD29" s="229">
        <f t="shared" si="6"/>
        <v>0</v>
      </c>
      <c r="BE29" s="229">
        <f t="shared" si="7"/>
        <v>0</v>
      </c>
      <c r="CA29" s="256">
        <v>1</v>
      </c>
      <c r="CB29" s="256">
        <v>9</v>
      </c>
    </row>
    <row r="30" spans="1:80">
      <c r="A30" s="257">
        <v>23</v>
      </c>
      <c r="B30" s="258" t="s">
        <v>902</v>
      </c>
      <c r="C30" s="259" t="s">
        <v>903</v>
      </c>
      <c r="D30" s="260" t="s">
        <v>100</v>
      </c>
      <c r="E30" s="261">
        <v>66</v>
      </c>
      <c r="F30" s="261">
        <v>0</v>
      </c>
      <c r="G30" s="262">
        <f t="shared" si="0"/>
        <v>0</v>
      </c>
      <c r="H30" s="263">
        <v>0</v>
      </c>
      <c r="I30" s="264">
        <f t="shared" si="1"/>
        <v>0</v>
      </c>
      <c r="J30" s="263">
        <v>0</v>
      </c>
      <c r="K30" s="264">
        <f t="shared" si="2"/>
        <v>0</v>
      </c>
      <c r="O30" s="256">
        <v>2</v>
      </c>
      <c r="AA30" s="229">
        <v>1</v>
      </c>
      <c r="AB30" s="229">
        <v>9</v>
      </c>
      <c r="AC30" s="229">
        <v>9</v>
      </c>
      <c r="AZ30" s="229">
        <v>4</v>
      </c>
      <c r="BA30" s="229">
        <f t="shared" si="3"/>
        <v>0</v>
      </c>
      <c r="BB30" s="229">
        <f t="shared" si="4"/>
        <v>0</v>
      </c>
      <c r="BC30" s="229">
        <f t="shared" si="5"/>
        <v>0</v>
      </c>
      <c r="BD30" s="229">
        <f t="shared" si="6"/>
        <v>0</v>
      </c>
      <c r="BE30" s="229">
        <f t="shared" si="7"/>
        <v>0</v>
      </c>
      <c r="CA30" s="256">
        <v>1</v>
      </c>
      <c r="CB30" s="256">
        <v>9</v>
      </c>
    </row>
    <row r="31" spans="1:80">
      <c r="A31" s="257">
        <v>24</v>
      </c>
      <c r="B31" s="258" t="s">
        <v>904</v>
      </c>
      <c r="C31" s="259" t="s">
        <v>905</v>
      </c>
      <c r="D31" s="260" t="s">
        <v>100</v>
      </c>
      <c r="E31" s="261">
        <v>8</v>
      </c>
      <c r="F31" s="261">
        <v>0</v>
      </c>
      <c r="G31" s="262">
        <f t="shared" si="0"/>
        <v>0</v>
      </c>
      <c r="H31" s="263">
        <v>0</v>
      </c>
      <c r="I31" s="264">
        <f t="shared" si="1"/>
        <v>0</v>
      </c>
      <c r="J31" s="263">
        <v>0</v>
      </c>
      <c r="K31" s="264">
        <f t="shared" si="2"/>
        <v>0</v>
      </c>
      <c r="O31" s="256">
        <v>2</v>
      </c>
      <c r="AA31" s="229">
        <v>1</v>
      </c>
      <c r="AB31" s="229">
        <v>9</v>
      </c>
      <c r="AC31" s="229">
        <v>9</v>
      </c>
      <c r="AZ31" s="229">
        <v>4</v>
      </c>
      <c r="BA31" s="229">
        <f t="shared" si="3"/>
        <v>0</v>
      </c>
      <c r="BB31" s="229">
        <f t="shared" si="4"/>
        <v>0</v>
      </c>
      <c r="BC31" s="229">
        <f t="shared" si="5"/>
        <v>0</v>
      </c>
      <c r="BD31" s="229">
        <f t="shared" si="6"/>
        <v>0</v>
      </c>
      <c r="BE31" s="229">
        <f t="shared" si="7"/>
        <v>0</v>
      </c>
      <c r="CA31" s="256">
        <v>1</v>
      </c>
      <c r="CB31" s="256">
        <v>9</v>
      </c>
    </row>
    <row r="32" spans="1:80">
      <c r="A32" s="257">
        <v>25</v>
      </c>
      <c r="B32" s="258" t="s">
        <v>906</v>
      </c>
      <c r="C32" s="259" t="s">
        <v>907</v>
      </c>
      <c r="D32" s="260" t="s">
        <v>100</v>
      </c>
      <c r="E32" s="261">
        <v>1</v>
      </c>
      <c r="F32" s="261">
        <v>0</v>
      </c>
      <c r="G32" s="262">
        <f t="shared" si="0"/>
        <v>0</v>
      </c>
      <c r="H32" s="263">
        <v>0</v>
      </c>
      <c r="I32" s="264">
        <f t="shared" si="1"/>
        <v>0</v>
      </c>
      <c r="J32" s="263">
        <v>0</v>
      </c>
      <c r="K32" s="264">
        <f t="shared" si="2"/>
        <v>0</v>
      </c>
      <c r="O32" s="256">
        <v>2</v>
      </c>
      <c r="AA32" s="229">
        <v>1</v>
      </c>
      <c r="AB32" s="229">
        <v>9</v>
      </c>
      <c r="AC32" s="229">
        <v>9</v>
      </c>
      <c r="AZ32" s="229">
        <v>4</v>
      </c>
      <c r="BA32" s="229">
        <f t="shared" si="3"/>
        <v>0</v>
      </c>
      <c r="BB32" s="229">
        <f t="shared" si="4"/>
        <v>0</v>
      </c>
      <c r="BC32" s="229">
        <f t="shared" si="5"/>
        <v>0</v>
      </c>
      <c r="BD32" s="229">
        <f t="shared" si="6"/>
        <v>0</v>
      </c>
      <c r="BE32" s="229">
        <f t="shared" si="7"/>
        <v>0</v>
      </c>
      <c r="CA32" s="256">
        <v>1</v>
      </c>
      <c r="CB32" s="256">
        <v>9</v>
      </c>
    </row>
    <row r="33" spans="1:80">
      <c r="A33" s="257">
        <v>26</v>
      </c>
      <c r="B33" s="258" t="s">
        <v>908</v>
      </c>
      <c r="C33" s="259" t="s">
        <v>909</v>
      </c>
      <c r="D33" s="260" t="s">
        <v>100</v>
      </c>
      <c r="E33" s="261">
        <v>4</v>
      </c>
      <c r="F33" s="261">
        <v>0</v>
      </c>
      <c r="G33" s="262">
        <f t="shared" si="0"/>
        <v>0</v>
      </c>
      <c r="H33" s="263">
        <v>0</v>
      </c>
      <c r="I33" s="264">
        <f t="shared" si="1"/>
        <v>0</v>
      </c>
      <c r="J33" s="263">
        <v>0</v>
      </c>
      <c r="K33" s="264">
        <f t="shared" si="2"/>
        <v>0</v>
      </c>
      <c r="O33" s="256">
        <v>2</v>
      </c>
      <c r="AA33" s="229">
        <v>1</v>
      </c>
      <c r="AB33" s="229">
        <v>9</v>
      </c>
      <c r="AC33" s="229">
        <v>9</v>
      </c>
      <c r="AZ33" s="229">
        <v>4</v>
      </c>
      <c r="BA33" s="229">
        <f t="shared" si="3"/>
        <v>0</v>
      </c>
      <c r="BB33" s="229">
        <f t="shared" si="4"/>
        <v>0</v>
      </c>
      <c r="BC33" s="229">
        <f t="shared" si="5"/>
        <v>0</v>
      </c>
      <c r="BD33" s="229">
        <f t="shared" si="6"/>
        <v>0</v>
      </c>
      <c r="BE33" s="229">
        <f t="shared" si="7"/>
        <v>0</v>
      </c>
      <c r="CA33" s="256">
        <v>1</v>
      </c>
      <c r="CB33" s="256">
        <v>9</v>
      </c>
    </row>
    <row r="34" spans="1:80">
      <c r="A34" s="257">
        <v>27</v>
      </c>
      <c r="B34" s="258" t="s">
        <v>910</v>
      </c>
      <c r="C34" s="259" t="s">
        <v>911</v>
      </c>
      <c r="D34" s="260" t="s">
        <v>100</v>
      </c>
      <c r="E34" s="261">
        <v>3</v>
      </c>
      <c r="F34" s="261">
        <v>0</v>
      </c>
      <c r="G34" s="262">
        <f t="shared" si="0"/>
        <v>0</v>
      </c>
      <c r="H34" s="263">
        <v>0</v>
      </c>
      <c r="I34" s="264">
        <f t="shared" si="1"/>
        <v>0</v>
      </c>
      <c r="J34" s="263">
        <v>0</v>
      </c>
      <c r="K34" s="264">
        <f t="shared" si="2"/>
        <v>0</v>
      </c>
      <c r="O34" s="256">
        <v>2</v>
      </c>
      <c r="AA34" s="229">
        <v>1</v>
      </c>
      <c r="AB34" s="229">
        <v>9</v>
      </c>
      <c r="AC34" s="229">
        <v>9</v>
      </c>
      <c r="AZ34" s="229">
        <v>4</v>
      </c>
      <c r="BA34" s="229">
        <f t="shared" si="3"/>
        <v>0</v>
      </c>
      <c r="BB34" s="229">
        <f t="shared" si="4"/>
        <v>0</v>
      </c>
      <c r="BC34" s="229">
        <f t="shared" si="5"/>
        <v>0</v>
      </c>
      <c r="BD34" s="229">
        <f t="shared" si="6"/>
        <v>0</v>
      </c>
      <c r="BE34" s="229">
        <f t="shared" si="7"/>
        <v>0</v>
      </c>
      <c r="CA34" s="256">
        <v>1</v>
      </c>
      <c r="CB34" s="256">
        <v>9</v>
      </c>
    </row>
    <row r="35" spans="1:80">
      <c r="A35" s="257">
        <v>28</v>
      </c>
      <c r="B35" s="258" t="s">
        <v>912</v>
      </c>
      <c r="C35" s="259" t="s">
        <v>913</v>
      </c>
      <c r="D35" s="260" t="s">
        <v>224</v>
      </c>
      <c r="E35" s="261">
        <v>3</v>
      </c>
      <c r="F35" s="261">
        <v>0</v>
      </c>
      <c r="G35" s="262">
        <f t="shared" si="0"/>
        <v>0</v>
      </c>
      <c r="H35" s="263">
        <v>0</v>
      </c>
      <c r="I35" s="264">
        <f t="shared" si="1"/>
        <v>0</v>
      </c>
      <c r="J35" s="263">
        <v>0</v>
      </c>
      <c r="K35" s="264">
        <f t="shared" si="2"/>
        <v>0</v>
      </c>
      <c r="O35" s="256">
        <v>2</v>
      </c>
      <c r="AA35" s="229">
        <v>1</v>
      </c>
      <c r="AB35" s="229">
        <v>9</v>
      </c>
      <c r="AC35" s="229">
        <v>9</v>
      </c>
      <c r="AZ35" s="229">
        <v>4</v>
      </c>
      <c r="BA35" s="229">
        <f t="shared" si="3"/>
        <v>0</v>
      </c>
      <c r="BB35" s="229">
        <f t="shared" si="4"/>
        <v>0</v>
      </c>
      <c r="BC35" s="229">
        <f t="shared" si="5"/>
        <v>0</v>
      </c>
      <c r="BD35" s="229">
        <f t="shared" si="6"/>
        <v>0</v>
      </c>
      <c r="BE35" s="229">
        <f t="shared" si="7"/>
        <v>0</v>
      </c>
      <c r="CA35" s="256">
        <v>1</v>
      </c>
      <c r="CB35" s="256">
        <v>9</v>
      </c>
    </row>
    <row r="36" spans="1:80">
      <c r="A36" s="257">
        <v>29</v>
      </c>
      <c r="B36" s="258" t="s">
        <v>914</v>
      </c>
      <c r="C36" s="259" t="s">
        <v>915</v>
      </c>
      <c r="D36" s="260" t="s">
        <v>100</v>
      </c>
      <c r="E36" s="261">
        <v>2</v>
      </c>
      <c r="F36" s="261">
        <v>0</v>
      </c>
      <c r="G36" s="262">
        <f t="shared" si="0"/>
        <v>0</v>
      </c>
      <c r="H36" s="263">
        <v>0</v>
      </c>
      <c r="I36" s="264">
        <f t="shared" si="1"/>
        <v>0</v>
      </c>
      <c r="J36" s="263">
        <v>0</v>
      </c>
      <c r="K36" s="264">
        <f t="shared" si="2"/>
        <v>0</v>
      </c>
      <c r="O36" s="256">
        <v>2</v>
      </c>
      <c r="AA36" s="229">
        <v>1</v>
      </c>
      <c r="AB36" s="229">
        <v>9</v>
      </c>
      <c r="AC36" s="229">
        <v>9</v>
      </c>
      <c r="AZ36" s="229">
        <v>4</v>
      </c>
      <c r="BA36" s="229">
        <f t="shared" si="3"/>
        <v>0</v>
      </c>
      <c r="BB36" s="229">
        <f t="shared" si="4"/>
        <v>0</v>
      </c>
      <c r="BC36" s="229">
        <f t="shared" si="5"/>
        <v>0</v>
      </c>
      <c r="BD36" s="229">
        <f t="shared" si="6"/>
        <v>0</v>
      </c>
      <c r="BE36" s="229">
        <f t="shared" si="7"/>
        <v>0</v>
      </c>
      <c r="CA36" s="256">
        <v>1</v>
      </c>
      <c r="CB36" s="256">
        <v>9</v>
      </c>
    </row>
    <row r="37" spans="1:80">
      <c r="A37" s="257">
        <v>30</v>
      </c>
      <c r="B37" s="258" t="s">
        <v>916</v>
      </c>
      <c r="C37" s="259" t="s">
        <v>917</v>
      </c>
      <c r="D37" s="260" t="s">
        <v>100</v>
      </c>
      <c r="E37" s="261">
        <v>1</v>
      </c>
      <c r="F37" s="261">
        <v>0</v>
      </c>
      <c r="G37" s="262">
        <f t="shared" si="0"/>
        <v>0</v>
      </c>
      <c r="H37" s="263">
        <v>0</v>
      </c>
      <c r="I37" s="264">
        <f t="shared" si="1"/>
        <v>0</v>
      </c>
      <c r="J37" s="263">
        <v>0</v>
      </c>
      <c r="K37" s="264">
        <f t="shared" si="2"/>
        <v>0</v>
      </c>
      <c r="O37" s="256">
        <v>2</v>
      </c>
      <c r="AA37" s="229">
        <v>1</v>
      </c>
      <c r="AB37" s="229">
        <v>9</v>
      </c>
      <c r="AC37" s="229">
        <v>9</v>
      </c>
      <c r="AZ37" s="229">
        <v>4</v>
      </c>
      <c r="BA37" s="229">
        <f t="shared" si="3"/>
        <v>0</v>
      </c>
      <c r="BB37" s="229">
        <f t="shared" si="4"/>
        <v>0</v>
      </c>
      <c r="BC37" s="229">
        <f t="shared" si="5"/>
        <v>0</v>
      </c>
      <c r="BD37" s="229">
        <f t="shared" si="6"/>
        <v>0</v>
      </c>
      <c r="BE37" s="229">
        <f t="shared" si="7"/>
        <v>0</v>
      </c>
      <c r="CA37" s="256">
        <v>1</v>
      </c>
      <c r="CB37" s="256">
        <v>9</v>
      </c>
    </row>
    <row r="38" spans="1:80">
      <c r="A38" s="257">
        <v>31</v>
      </c>
      <c r="B38" s="258" t="s">
        <v>918</v>
      </c>
      <c r="C38" s="259" t="s">
        <v>919</v>
      </c>
      <c r="D38" s="260" t="s">
        <v>224</v>
      </c>
      <c r="E38" s="261">
        <v>31</v>
      </c>
      <c r="F38" s="261">
        <v>0</v>
      </c>
      <c r="G38" s="262">
        <f t="shared" si="0"/>
        <v>0</v>
      </c>
      <c r="H38" s="263">
        <v>0</v>
      </c>
      <c r="I38" s="264">
        <f t="shared" si="1"/>
        <v>0</v>
      </c>
      <c r="J38" s="263">
        <v>0</v>
      </c>
      <c r="K38" s="264">
        <f t="shared" si="2"/>
        <v>0</v>
      </c>
      <c r="O38" s="256">
        <v>2</v>
      </c>
      <c r="AA38" s="229">
        <v>1</v>
      </c>
      <c r="AB38" s="229">
        <v>9</v>
      </c>
      <c r="AC38" s="229">
        <v>9</v>
      </c>
      <c r="AZ38" s="229">
        <v>4</v>
      </c>
      <c r="BA38" s="229">
        <f t="shared" si="3"/>
        <v>0</v>
      </c>
      <c r="BB38" s="229">
        <f t="shared" si="4"/>
        <v>0</v>
      </c>
      <c r="BC38" s="229">
        <f t="shared" si="5"/>
        <v>0</v>
      </c>
      <c r="BD38" s="229">
        <f t="shared" si="6"/>
        <v>0</v>
      </c>
      <c r="BE38" s="229">
        <f t="shared" si="7"/>
        <v>0</v>
      </c>
      <c r="CA38" s="256">
        <v>1</v>
      </c>
      <c r="CB38" s="256">
        <v>9</v>
      </c>
    </row>
    <row r="39" spans="1:80">
      <c r="A39" s="257">
        <v>32</v>
      </c>
      <c r="B39" s="258" t="s">
        <v>920</v>
      </c>
      <c r="C39" s="259" t="s">
        <v>921</v>
      </c>
      <c r="D39" s="260" t="s">
        <v>100</v>
      </c>
      <c r="E39" s="261">
        <v>1</v>
      </c>
      <c r="F39" s="261">
        <v>0</v>
      </c>
      <c r="G39" s="262">
        <f t="shared" si="0"/>
        <v>0</v>
      </c>
      <c r="H39" s="263">
        <v>0</v>
      </c>
      <c r="I39" s="264">
        <f t="shared" si="1"/>
        <v>0</v>
      </c>
      <c r="J39" s="263">
        <v>0</v>
      </c>
      <c r="K39" s="264">
        <f t="shared" si="2"/>
        <v>0</v>
      </c>
      <c r="O39" s="256">
        <v>2</v>
      </c>
      <c r="AA39" s="229">
        <v>1</v>
      </c>
      <c r="AB39" s="229">
        <v>9</v>
      </c>
      <c r="AC39" s="229">
        <v>9</v>
      </c>
      <c r="AZ39" s="229">
        <v>4</v>
      </c>
      <c r="BA39" s="229">
        <f t="shared" si="3"/>
        <v>0</v>
      </c>
      <c r="BB39" s="229">
        <f t="shared" si="4"/>
        <v>0</v>
      </c>
      <c r="BC39" s="229">
        <f t="shared" si="5"/>
        <v>0</v>
      </c>
      <c r="BD39" s="229">
        <f t="shared" si="6"/>
        <v>0</v>
      </c>
      <c r="BE39" s="229">
        <f t="shared" si="7"/>
        <v>0</v>
      </c>
      <c r="CA39" s="256">
        <v>1</v>
      </c>
      <c r="CB39" s="256">
        <v>9</v>
      </c>
    </row>
    <row r="40" spans="1:80">
      <c r="A40" s="257">
        <v>33</v>
      </c>
      <c r="B40" s="258" t="s">
        <v>922</v>
      </c>
      <c r="C40" s="259" t="s">
        <v>923</v>
      </c>
      <c r="D40" s="260" t="s">
        <v>100</v>
      </c>
      <c r="E40" s="261">
        <v>3</v>
      </c>
      <c r="F40" s="261">
        <v>0</v>
      </c>
      <c r="G40" s="262">
        <f t="shared" ref="G40:G71" si="8">E40*F40</f>
        <v>0</v>
      </c>
      <c r="H40" s="263">
        <v>0</v>
      </c>
      <c r="I40" s="264">
        <f t="shared" ref="I40:I71" si="9">E40*H40</f>
        <v>0</v>
      </c>
      <c r="J40" s="263">
        <v>0</v>
      </c>
      <c r="K40" s="264">
        <f t="shared" ref="K40:K71" si="10">E40*J40</f>
        <v>0</v>
      </c>
      <c r="O40" s="256">
        <v>2</v>
      </c>
      <c r="AA40" s="229">
        <v>1</v>
      </c>
      <c r="AB40" s="229">
        <v>9</v>
      </c>
      <c r="AC40" s="229">
        <v>9</v>
      </c>
      <c r="AZ40" s="229">
        <v>4</v>
      </c>
      <c r="BA40" s="229">
        <f t="shared" ref="BA40:BA71" si="11">IF(AZ40=1,G40,0)</f>
        <v>0</v>
      </c>
      <c r="BB40" s="229">
        <f t="shared" ref="BB40:BB71" si="12">IF(AZ40=2,G40,0)</f>
        <v>0</v>
      </c>
      <c r="BC40" s="229">
        <f t="shared" ref="BC40:BC71" si="13">IF(AZ40=3,G40,0)</f>
        <v>0</v>
      </c>
      <c r="BD40" s="229">
        <f t="shared" ref="BD40:BD71" si="14">IF(AZ40=4,G40,0)</f>
        <v>0</v>
      </c>
      <c r="BE40" s="229">
        <f t="shared" ref="BE40:BE71" si="15">IF(AZ40=5,G40,0)</f>
        <v>0</v>
      </c>
      <c r="CA40" s="256">
        <v>1</v>
      </c>
      <c r="CB40" s="256">
        <v>9</v>
      </c>
    </row>
    <row r="41" spans="1:80">
      <c r="A41" s="257">
        <v>34</v>
      </c>
      <c r="B41" s="258" t="s">
        <v>924</v>
      </c>
      <c r="C41" s="259" t="s">
        <v>925</v>
      </c>
      <c r="D41" s="260" t="s">
        <v>100</v>
      </c>
      <c r="E41" s="261">
        <v>1</v>
      </c>
      <c r="F41" s="261">
        <v>0</v>
      </c>
      <c r="G41" s="262">
        <f t="shared" si="8"/>
        <v>0</v>
      </c>
      <c r="H41" s="263">
        <v>0</v>
      </c>
      <c r="I41" s="264">
        <f t="shared" si="9"/>
        <v>0</v>
      </c>
      <c r="J41" s="263">
        <v>0</v>
      </c>
      <c r="K41" s="264">
        <f t="shared" si="10"/>
        <v>0</v>
      </c>
      <c r="O41" s="256">
        <v>2</v>
      </c>
      <c r="AA41" s="229">
        <v>1</v>
      </c>
      <c r="AB41" s="229">
        <v>9</v>
      </c>
      <c r="AC41" s="229">
        <v>9</v>
      </c>
      <c r="AZ41" s="229">
        <v>4</v>
      </c>
      <c r="BA41" s="229">
        <f t="shared" si="11"/>
        <v>0</v>
      </c>
      <c r="BB41" s="229">
        <f t="shared" si="12"/>
        <v>0</v>
      </c>
      <c r="BC41" s="229">
        <f t="shared" si="13"/>
        <v>0</v>
      </c>
      <c r="BD41" s="229">
        <f t="shared" si="14"/>
        <v>0</v>
      </c>
      <c r="BE41" s="229">
        <f t="shared" si="15"/>
        <v>0</v>
      </c>
      <c r="CA41" s="256">
        <v>1</v>
      </c>
      <c r="CB41" s="256">
        <v>9</v>
      </c>
    </row>
    <row r="42" spans="1:80">
      <c r="A42" s="257">
        <v>35</v>
      </c>
      <c r="B42" s="258" t="s">
        <v>926</v>
      </c>
      <c r="C42" s="259" t="s">
        <v>927</v>
      </c>
      <c r="D42" s="260" t="s">
        <v>100</v>
      </c>
      <c r="E42" s="261">
        <v>1</v>
      </c>
      <c r="F42" s="261">
        <v>0</v>
      </c>
      <c r="G42" s="262">
        <f t="shared" si="8"/>
        <v>0</v>
      </c>
      <c r="H42" s="263">
        <v>0</v>
      </c>
      <c r="I42" s="264">
        <f t="shared" si="9"/>
        <v>0</v>
      </c>
      <c r="J42" s="263">
        <v>0</v>
      </c>
      <c r="K42" s="264">
        <f t="shared" si="10"/>
        <v>0</v>
      </c>
      <c r="O42" s="256">
        <v>2</v>
      </c>
      <c r="AA42" s="229">
        <v>1</v>
      </c>
      <c r="AB42" s="229">
        <v>9</v>
      </c>
      <c r="AC42" s="229">
        <v>9</v>
      </c>
      <c r="AZ42" s="229">
        <v>4</v>
      </c>
      <c r="BA42" s="229">
        <f t="shared" si="11"/>
        <v>0</v>
      </c>
      <c r="BB42" s="229">
        <f t="shared" si="12"/>
        <v>0</v>
      </c>
      <c r="BC42" s="229">
        <f t="shared" si="13"/>
        <v>0</v>
      </c>
      <c r="BD42" s="229">
        <f t="shared" si="14"/>
        <v>0</v>
      </c>
      <c r="BE42" s="229">
        <f t="shared" si="15"/>
        <v>0</v>
      </c>
      <c r="CA42" s="256">
        <v>1</v>
      </c>
      <c r="CB42" s="256">
        <v>9</v>
      </c>
    </row>
    <row r="43" spans="1:80">
      <c r="A43" s="257">
        <v>36</v>
      </c>
      <c r="B43" s="258" t="s">
        <v>928</v>
      </c>
      <c r="C43" s="259" t="s">
        <v>929</v>
      </c>
      <c r="D43" s="260" t="s">
        <v>173</v>
      </c>
      <c r="E43" s="261">
        <v>165</v>
      </c>
      <c r="F43" s="261">
        <v>0</v>
      </c>
      <c r="G43" s="262">
        <f t="shared" si="8"/>
        <v>0</v>
      </c>
      <c r="H43" s="263">
        <v>0</v>
      </c>
      <c r="I43" s="264">
        <f t="shared" si="9"/>
        <v>0</v>
      </c>
      <c r="J43" s="263">
        <v>0</v>
      </c>
      <c r="K43" s="264">
        <f t="shared" si="10"/>
        <v>0</v>
      </c>
      <c r="O43" s="256">
        <v>2</v>
      </c>
      <c r="AA43" s="229">
        <v>1</v>
      </c>
      <c r="AB43" s="229">
        <v>9</v>
      </c>
      <c r="AC43" s="229">
        <v>9</v>
      </c>
      <c r="AZ43" s="229">
        <v>4</v>
      </c>
      <c r="BA43" s="229">
        <f t="shared" si="11"/>
        <v>0</v>
      </c>
      <c r="BB43" s="229">
        <f t="shared" si="12"/>
        <v>0</v>
      </c>
      <c r="BC43" s="229">
        <f t="shared" si="13"/>
        <v>0</v>
      </c>
      <c r="BD43" s="229">
        <f t="shared" si="14"/>
        <v>0</v>
      </c>
      <c r="BE43" s="229">
        <f t="shared" si="15"/>
        <v>0</v>
      </c>
      <c r="CA43" s="256">
        <v>1</v>
      </c>
      <c r="CB43" s="256">
        <v>9</v>
      </c>
    </row>
    <row r="44" spans="1:80">
      <c r="A44" s="257">
        <v>37</v>
      </c>
      <c r="B44" s="258" t="s">
        <v>930</v>
      </c>
      <c r="C44" s="259" t="s">
        <v>931</v>
      </c>
      <c r="D44" s="260" t="s">
        <v>173</v>
      </c>
      <c r="E44" s="261">
        <v>316</v>
      </c>
      <c r="F44" s="261">
        <v>0</v>
      </c>
      <c r="G44" s="262">
        <f t="shared" si="8"/>
        <v>0</v>
      </c>
      <c r="H44" s="263">
        <v>0</v>
      </c>
      <c r="I44" s="264">
        <f t="shared" si="9"/>
        <v>0</v>
      </c>
      <c r="J44" s="263">
        <v>0</v>
      </c>
      <c r="K44" s="264">
        <f t="shared" si="10"/>
        <v>0</v>
      </c>
      <c r="O44" s="256">
        <v>2</v>
      </c>
      <c r="AA44" s="229">
        <v>1</v>
      </c>
      <c r="AB44" s="229">
        <v>9</v>
      </c>
      <c r="AC44" s="229">
        <v>9</v>
      </c>
      <c r="AZ44" s="229">
        <v>4</v>
      </c>
      <c r="BA44" s="229">
        <f t="shared" si="11"/>
        <v>0</v>
      </c>
      <c r="BB44" s="229">
        <f t="shared" si="12"/>
        <v>0</v>
      </c>
      <c r="BC44" s="229">
        <f t="shared" si="13"/>
        <v>0</v>
      </c>
      <c r="BD44" s="229">
        <f t="shared" si="14"/>
        <v>0</v>
      </c>
      <c r="BE44" s="229">
        <f t="shared" si="15"/>
        <v>0</v>
      </c>
      <c r="CA44" s="256">
        <v>1</v>
      </c>
      <c r="CB44" s="256">
        <v>9</v>
      </c>
    </row>
    <row r="45" spans="1:80">
      <c r="A45" s="257">
        <v>38</v>
      </c>
      <c r="B45" s="258" t="s">
        <v>930</v>
      </c>
      <c r="C45" s="259" t="s">
        <v>931</v>
      </c>
      <c r="D45" s="260" t="s">
        <v>173</v>
      </c>
      <c r="E45" s="261">
        <v>1196</v>
      </c>
      <c r="F45" s="261">
        <v>0</v>
      </c>
      <c r="G45" s="262">
        <f t="shared" si="8"/>
        <v>0</v>
      </c>
      <c r="H45" s="263">
        <v>0</v>
      </c>
      <c r="I45" s="264">
        <f t="shared" si="9"/>
        <v>0</v>
      </c>
      <c r="J45" s="263">
        <v>0</v>
      </c>
      <c r="K45" s="264">
        <f t="shared" si="10"/>
        <v>0</v>
      </c>
      <c r="O45" s="256">
        <v>2</v>
      </c>
      <c r="AA45" s="229">
        <v>1</v>
      </c>
      <c r="AB45" s="229">
        <v>9</v>
      </c>
      <c r="AC45" s="229">
        <v>9</v>
      </c>
      <c r="AZ45" s="229">
        <v>4</v>
      </c>
      <c r="BA45" s="229">
        <f t="shared" si="11"/>
        <v>0</v>
      </c>
      <c r="BB45" s="229">
        <f t="shared" si="12"/>
        <v>0</v>
      </c>
      <c r="BC45" s="229">
        <f t="shared" si="13"/>
        <v>0</v>
      </c>
      <c r="BD45" s="229">
        <f t="shared" si="14"/>
        <v>0</v>
      </c>
      <c r="BE45" s="229">
        <f t="shared" si="15"/>
        <v>0</v>
      </c>
      <c r="CA45" s="256">
        <v>1</v>
      </c>
      <c r="CB45" s="256">
        <v>9</v>
      </c>
    </row>
    <row r="46" spans="1:80">
      <c r="A46" s="257">
        <v>39</v>
      </c>
      <c r="B46" s="258" t="s">
        <v>932</v>
      </c>
      <c r="C46" s="259" t="s">
        <v>933</v>
      </c>
      <c r="D46" s="260" t="s">
        <v>173</v>
      </c>
      <c r="E46" s="261">
        <v>433</v>
      </c>
      <c r="F46" s="261">
        <v>0</v>
      </c>
      <c r="G46" s="262">
        <f t="shared" si="8"/>
        <v>0</v>
      </c>
      <c r="H46" s="263">
        <v>0</v>
      </c>
      <c r="I46" s="264">
        <f t="shared" si="9"/>
        <v>0</v>
      </c>
      <c r="J46" s="263">
        <v>0</v>
      </c>
      <c r="K46" s="264">
        <f t="shared" si="10"/>
        <v>0</v>
      </c>
      <c r="O46" s="256">
        <v>2</v>
      </c>
      <c r="AA46" s="229">
        <v>1</v>
      </c>
      <c r="AB46" s="229">
        <v>9</v>
      </c>
      <c r="AC46" s="229">
        <v>9</v>
      </c>
      <c r="AZ46" s="229">
        <v>4</v>
      </c>
      <c r="BA46" s="229">
        <f t="shared" si="11"/>
        <v>0</v>
      </c>
      <c r="BB46" s="229">
        <f t="shared" si="12"/>
        <v>0</v>
      </c>
      <c r="BC46" s="229">
        <f t="shared" si="13"/>
        <v>0</v>
      </c>
      <c r="BD46" s="229">
        <f t="shared" si="14"/>
        <v>0</v>
      </c>
      <c r="BE46" s="229">
        <f t="shared" si="15"/>
        <v>0</v>
      </c>
      <c r="CA46" s="256">
        <v>1</v>
      </c>
      <c r="CB46" s="256">
        <v>9</v>
      </c>
    </row>
    <row r="47" spans="1:80">
      <c r="A47" s="257">
        <v>40</v>
      </c>
      <c r="B47" s="258" t="s">
        <v>934</v>
      </c>
      <c r="C47" s="259" t="s">
        <v>935</v>
      </c>
      <c r="D47" s="260" t="s">
        <v>173</v>
      </c>
      <c r="E47" s="261">
        <v>166</v>
      </c>
      <c r="F47" s="261">
        <v>0</v>
      </c>
      <c r="G47" s="262">
        <f t="shared" si="8"/>
        <v>0</v>
      </c>
      <c r="H47" s="263">
        <v>0</v>
      </c>
      <c r="I47" s="264">
        <f t="shared" si="9"/>
        <v>0</v>
      </c>
      <c r="J47" s="263">
        <v>0</v>
      </c>
      <c r="K47" s="264">
        <f t="shared" si="10"/>
        <v>0</v>
      </c>
      <c r="O47" s="256">
        <v>2</v>
      </c>
      <c r="AA47" s="229">
        <v>1</v>
      </c>
      <c r="AB47" s="229">
        <v>9</v>
      </c>
      <c r="AC47" s="229">
        <v>9</v>
      </c>
      <c r="AZ47" s="229">
        <v>4</v>
      </c>
      <c r="BA47" s="229">
        <f t="shared" si="11"/>
        <v>0</v>
      </c>
      <c r="BB47" s="229">
        <f t="shared" si="12"/>
        <v>0</v>
      </c>
      <c r="BC47" s="229">
        <f t="shared" si="13"/>
        <v>0</v>
      </c>
      <c r="BD47" s="229">
        <f t="shared" si="14"/>
        <v>0</v>
      </c>
      <c r="BE47" s="229">
        <f t="shared" si="15"/>
        <v>0</v>
      </c>
      <c r="CA47" s="256">
        <v>1</v>
      </c>
      <c r="CB47" s="256">
        <v>9</v>
      </c>
    </row>
    <row r="48" spans="1:80">
      <c r="A48" s="257">
        <v>41</v>
      </c>
      <c r="B48" s="258" t="s">
        <v>936</v>
      </c>
      <c r="C48" s="259" t="s">
        <v>937</v>
      </c>
      <c r="D48" s="260" t="s">
        <v>173</v>
      </c>
      <c r="E48" s="261">
        <v>70</v>
      </c>
      <c r="F48" s="261">
        <v>0</v>
      </c>
      <c r="G48" s="262">
        <f t="shared" si="8"/>
        <v>0</v>
      </c>
      <c r="H48" s="263">
        <v>0</v>
      </c>
      <c r="I48" s="264">
        <f t="shared" si="9"/>
        <v>0</v>
      </c>
      <c r="J48" s="263">
        <v>0</v>
      </c>
      <c r="K48" s="264">
        <f t="shared" si="10"/>
        <v>0</v>
      </c>
      <c r="O48" s="256">
        <v>2</v>
      </c>
      <c r="AA48" s="229">
        <v>1</v>
      </c>
      <c r="AB48" s="229">
        <v>9</v>
      </c>
      <c r="AC48" s="229">
        <v>9</v>
      </c>
      <c r="AZ48" s="229">
        <v>4</v>
      </c>
      <c r="BA48" s="229">
        <f t="shared" si="11"/>
        <v>0</v>
      </c>
      <c r="BB48" s="229">
        <f t="shared" si="12"/>
        <v>0</v>
      </c>
      <c r="BC48" s="229">
        <f t="shared" si="13"/>
        <v>0</v>
      </c>
      <c r="BD48" s="229">
        <f t="shared" si="14"/>
        <v>0</v>
      </c>
      <c r="BE48" s="229">
        <f t="shared" si="15"/>
        <v>0</v>
      </c>
      <c r="CA48" s="256">
        <v>1</v>
      </c>
      <c r="CB48" s="256">
        <v>9</v>
      </c>
    </row>
    <row r="49" spans="1:80">
      <c r="A49" s="257">
        <v>42</v>
      </c>
      <c r="B49" s="258" t="s">
        <v>938</v>
      </c>
      <c r="C49" s="259" t="s">
        <v>939</v>
      </c>
      <c r="D49" s="260" t="s">
        <v>173</v>
      </c>
      <c r="E49" s="261">
        <v>84</v>
      </c>
      <c r="F49" s="261">
        <v>0</v>
      </c>
      <c r="G49" s="262">
        <f t="shared" si="8"/>
        <v>0</v>
      </c>
      <c r="H49" s="263">
        <v>0</v>
      </c>
      <c r="I49" s="264">
        <f t="shared" si="9"/>
        <v>0</v>
      </c>
      <c r="J49" s="263">
        <v>0</v>
      </c>
      <c r="K49" s="264">
        <f t="shared" si="10"/>
        <v>0</v>
      </c>
      <c r="O49" s="256">
        <v>2</v>
      </c>
      <c r="AA49" s="229">
        <v>1</v>
      </c>
      <c r="AB49" s="229">
        <v>9</v>
      </c>
      <c r="AC49" s="229">
        <v>9</v>
      </c>
      <c r="AZ49" s="229">
        <v>4</v>
      </c>
      <c r="BA49" s="229">
        <f t="shared" si="11"/>
        <v>0</v>
      </c>
      <c r="BB49" s="229">
        <f t="shared" si="12"/>
        <v>0</v>
      </c>
      <c r="BC49" s="229">
        <f t="shared" si="13"/>
        <v>0</v>
      </c>
      <c r="BD49" s="229">
        <f t="shared" si="14"/>
        <v>0</v>
      </c>
      <c r="BE49" s="229">
        <f t="shared" si="15"/>
        <v>0</v>
      </c>
      <c r="CA49" s="256">
        <v>1</v>
      </c>
      <c r="CB49" s="256">
        <v>9</v>
      </c>
    </row>
    <row r="50" spans="1:80">
      <c r="A50" s="257">
        <v>43</v>
      </c>
      <c r="B50" s="258" t="s">
        <v>940</v>
      </c>
      <c r="C50" s="259" t="s">
        <v>941</v>
      </c>
      <c r="D50" s="260" t="s">
        <v>173</v>
      </c>
      <c r="E50" s="261">
        <v>51</v>
      </c>
      <c r="F50" s="261">
        <v>0</v>
      </c>
      <c r="G50" s="262">
        <f t="shared" si="8"/>
        <v>0</v>
      </c>
      <c r="H50" s="263">
        <v>0</v>
      </c>
      <c r="I50" s="264">
        <f t="shared" si="9"/>
        <v>0</v>
      </c>
      <c r="J50" s="263">
        <v>0</v>
      </c>
      <c r="K50" s="264">
        <f t="shared" si="10"/>
        <v>0</v>
      </c>
      <c r="O50" s="256">
        <v>2</v>
      </c>
      <c r="AA50" s="229">
        <v>1</v>
      </c>
      <c r="AB50" s="229">
        <v>9</v>
      </c>
      <c r="AC50" s="229">
        <v>9</v>
      </c>
      <c r="AZ50" s="229">
        <v>4</v>
      </c>
      <c r="BA50" s="229">
        <f t="shared" si="11"/>
        <v>0</v>
      </c>
      <c r="BB50" s="229">
        <f t="shared" si="12"/>
        <v>0</v>
      </c>
      <c r="BC50" s="229">
        <f t="shared" si="13"/>
        <v>0</v>
      </c>
      <c r="BD50" s="229">
        <f t="shared" si="14"/>
        <v>0</v>
      </c>
      <c r="BE50" s="229">
        <f t="shared" si="15"/>
        <v>0</v>
      </c>
      <c r="CA50" s="256">
        <v>1</v>
      </c>
      <c r="CB50" s="256">
        <v>9</v>
      </c>
    </row>
    <row r="51" spans="1:80">
      <c r="A51" s="257">
        <v>44</v>
      </c>
      <c r="B51" s="258" t="s">
        <v>942</v>
      </c>
      <c r="C51" s="259" t="s">
        <v>943</v>
      </c>
      <c r="D51" s="260" t="s">
        <v>173</v>
      </c>
      <c r="E51" s="261">
        <v>52</v>
      </c>
      <c r="F51" s="261">
        <v>0</v>
      </c>
      <c r="G51" s="262">
        <f t="shared" si="8"/>
        <v>0</v>
      </c>
      <c r="H51" s="263">
        <v>0</v>
      </c>
      <c r="I51" s="264">
        <f t="shared" si="9"/>
        <v>0</v>
      </c>
      <c r="J51" s="263"/>
      <c r="K51" s="264">
        <f t="shared" si="10"/>
        <v>0</v>
      </c>
      <c r="O51" s="256">
        <v>2</v>
      </c>
      <c r="AA51" s="229">
        <v>3</v>
      </c>
      <c r="AB51" s="229">
        <v>9</v>
      </c>
      <c r="AC51" s="229">
        <v>21080011</v>
      </c>
      <c r="AZ51" s="229">
        <v>3</v>
      </c>
      <c r="BA51" s="229">
        <f t="shared" si="11"/>
        <v>0</v>
      </c>
      <c r="BB51" s="229">
        <f t="shared" si="12"/>
        <v>0</v>
      </c>
      <c r="BC51" s="229">
        <f t="shared" si="13"/>
        <v>0</v>
      </c>
      <c r="BD51" s="229">
        <f t="shared" si="14"/>
        <v>0</v>
      </c>
      <c r="BE51" s="229">
        <f t="shared" si="15"/>
        <v>0</v>
      </c>
      <c r="CA51" s="256">
        <v>3</v>
      </c>
      <c r="CB51" s="256">
        <v>9</v>
      </c>
    </row>
    <row r="52" spans="1:80">
      <c r="A52" s="257">
        <v>45</v>
      </c>
      <c r="B52" s="258" t="s">
        <v>944</v>
      </c>
      <c r="C52" s="259" t="s">
        <v>945</v>
      </c>
      <c r="D52" s="260" t="s">
        <v>173</v>
      </c>
      <c r="E52" s="261">
        <v>146</v>
      </c>
      <c r="F52" s="261">
        <v>0</v>
      </c>
      <c r="G52" s="262">
        <f t="shared" si="8"/>
        <v>0</v>
      </c>
      <c r="H52" s="263">
        <v>0</v>
      </c>
      <c r="I52" s="264">
        <f t="shared" si="9"/>
        <v>0</v>
      </c>
      <c r="J52" s="263">
        <v>0</v>
      </c>
      <c r="K52" s="264">
        <f t="shared" si="10"/>
        <v>0</v>
      </c>
      <c r="O52" s="256">
        <v>2</v>
      </c>
      <c r="AA52" s="229">
        <v>1</v>
      </c>
      <c r="AB52" s="229">
        <v>9</v>
      </c>
      <c r="AC52" s="229">
        <v>9</v>
      </c>
      <c r="AZ52" s="229">
        <v>4</v>
      </c>
      <c r="BA52" s="229">
        <f t="shared" si="11"/>
        <v>0</v>
      </c>
      <c r="BB52" s="229">
        <f t="shared" si="12"/>
        <v>0</v>
      </c>
      <c r="BC52" s="229">
        <f t="shared" si="13"/>
        <v>0</v>
      </c>
      <c r="BD52" s="229">
        <f t="shared" si="14"/>
        <v>0</v>
      </c>
      <c r="BE52" s="229">
        <f t="shared" si="15"/>
        <v>0</v>
      </c>
      <c r="CA52" s="256">
        <v>1</v>
      </c>
      <c r="CB52" s="256">
        <v>9</v>
      </c>
    </row>
    <row r="53" spans="1:80">
      <c r="A53" s="257">
        <v>46</v>
      </c>
      <c r="B53" s="258" t="s">
        <v>946</v>
      </c>
      <c r="C53" s="259" t="s">
        <v>947</v>
      </c>
      <c r="D53" s="260" t="s">
        <v>173</v>
      </c>
      <c r="E53" s="261">
        <v>17</v>
      </c>
      <c r="F53" s="261">
        <v>0</v>
      </c>
      <c r="G53" s="262">
        <f t="shared" si="8"/>
        <v>0</v>
      </c>
      <c r="H53" s="263">
        <v>0</v>
      </c>
      <c r="I53" s="264">
        <f t="shared" si="9"/>
        <v>0</v>
      </c>
      <c r="J53" s="263">
        <v>0</v>
      </c>
      <c r="K53" s="264">
        <f t="shared" si="10"/>
        <v>0</v>
      </c>
      <c r="O53" s="256">
        <v>2</v>
      </c>
      <c r="AA53" s="229">
        <v>1</v>
      </c>
      <c r="AB53" s="229">
        <v>9</v>
      </c>
      <c r="AC53" s="229">
        <v>9</v>
      </c>
      <c r="AZ53" s="229">
        <v>4</v>
      </c>
      <c r="BA53" s="229">
        <f t="shared" si="11"/>
        <v>0</v>
      </c>
      <c r="BB53" s="229">
        <f t="shared" si="12"/>
        <v>0</v>
      </c>
      <c r="BC53" s="229">
        <f t="shared" si="13"/>
        <v>0</v>
      </c>
      <c r="BD53" s="229">
        <f t="shared" si="14"/>
        <v>0</v>
      </c>
      <c r="BE53" s="229">
        <f t="shared" si="15"/>
        <v>0</v>
      </c>
      <c r="CA53" s="256">
        <v>1</v>
      </c>
      <c r="CB53" s="256">
        <v>9</v>
      </c>
    </row>
    <row r="54" spans="1:80">
      <c r="A54" s="257">
        <v>47</v>
      </c>
      <c r="B54" s="258" t="s">
        <v>948</v>
      </c>
      <c r="C54" s="259" t="s">
        <v>949</v>
      </c>
      <c r="D54" s="260" t="s">
        <v>173</v>
      </c>
      <c r="E54" s="261">
        <v>32</v>
      </c>
      <c r="F54" s="261">
        <v>0</v>
      </c>
      <c r="G54" s="262">
        <f t="shared" si="8"/>
        <v>0</v>
      </c>
      <c r="H54" s="263">
        <v>0</v>
      </c>
      <c r="I54" s="264">
        <f t="shared" si="9"/>
        <v>0</v>
      </c>
      <c r="J54" s="263">
        <v>0</v>
      </c>
      <c r="K54" s="264">
        <f t="shared" si="10"/>
        <v>0</v>
      </c>
      <c r="O54" s="256">
        <v>2</v>
      </c>
      <c r="AA54" s="229">
        <v>1</v>
      </c>
      <c r="AB54" s="229">
        <v>9</v>
      </c>
      <c r="AC54" s="229">
        <v>9</v>
      </c>
      <c r="AZ54" s="229">
        <v>4</v>
      </c>
      <c r="BA54" s="229">
        <f t="shared" si="11"/>
        <v>0</v>
      </c>
      <c r="BB54" s="229">
        <f t="shared" si="12"/>
        <v>0</v>
      </c>
      <c r="BC54" s="229">
        <f t="shared" si="13"/>
        <v>0</v>
      </c>
      <c r="BD54" s="229">
        <f t="shared" si="14"/>
        <v>0</v>
      </c>
      <c r="BE54" s="229">
        <f t="shared" si="15"/>
        <v>0</v>
      </c>
      <c r="CA54" s="256">
        <v>1</v>
      </c>
      <c r="CB54" s="256">
        <v>9</v>
      </c>
    </row>
    <row r="55" spans="1:80">
      <c r="A55" s="257">
        <v>48</v>
      </c>
      <c r="B55" s="258" t="s">
        <v>950</v>
      </c>
      <c r="C55" s="259" t="s">
        <v>951</v>
      </c>
      <c r="D55" s="260" t="s">
        <v>173</v>
      </c>
      <c r="E55" s="261">
        <v>3</v>
      </c>
      <c r="F55" s="261">
        <v>0</v>
      </c>
      <c r="G55" s="262">
        <f t="shared" si="8"/>
        <v>0</v>
      </c>
      <c r="H55" s="263">
        <v>0</v>
      </c>
      <c r="I55" s="264">
        <f t="shared" si="9"/>
        <v>0</v>
      </c>
      <c r="J55" s="263">
        <v>0</v>
      </c>
      <c r="K55" s="264">
        <f t="shared" si="10"/>
        <v>0</v>
      </c>
      <c r="O55" s="256">
        <v>2</v>
      </c>
      <c r="AA55" s="229">
        <v>1</v>
      </c>
      <c r="AB55" s="229">
        <v>9</v>
      </c>
      <c r="AC55" s="229">
        <v>9</v>
      </c>
      <c r="AZ55" s="229">
        <v>4</v>
      </c>
      <c r="BA55" s="229">
        <f t="shared" si="11"/>
        <v>0</v>
      </c>
      <c r="BB55" s="229">
        <f t="shared" si="12"/>
        <v>0</v>
      </c>
      <c r="BC55" s="229">
        <f t="shared" si="13"/>
        <v>0</v>
      </c>
      <c r="BD55" s="229">
        <f t="shared" si="14"/>
        <v>0</v>
      </c>
      <c r="BE55" s="229">
        <f t="shared" si="15"/>
        <v>0</v>
      </c>
      <c r="CA55" s="256">
        <v>1</v>
      </c>
      <c r="CB55" s="256">
        <v>9</v>
      </c>
    </row>
    <row r="56" spans="1:80">
      <c r="A56" s="257">
        <v>49</v>
      </c>
      <c r="B56" s="258" t="s">
        <v>952</v>
      </c>
      <c r="C56" s="259" t="s">
        <v>953</v>
      </c>
      <c r="D56" s="260" t="s">
        <v>173</v>
      </c>
      <c r="E56" s="261">
        <v>204</v>
      </c>
      <c r="F56" s="261">
        <v>0</v>
      </c>
      <c r="G56" s="262">
        <f t="shared" si="8"/>
        <v>0</v>
      </c>
      <c r="H56" s="263">
        <v>0</v>
      </c>
      <c r="I56" s="264">
        <f t="shared" si="9"/>
        <v>0</v>
      </c>
      <c r="J56" s="263">
        <v>0</v>
      </c>
      <c r="K56" s="264">
        <f t="shared" si="10"/>
        <v>0</v>
      </c>
      <c r="O56" s="256">
        <v>2</v>
      </c>
      <c r="AA56" s="229">
        <v>1</v>
      </c>
      <c r="AB56" s="229">
        <v>9</v>
      </c>
      <c r="AC56" s="229">
        <v>9</v>
      </c>
      <c r="AZ56" s="229">
        <v>4</v>
      </c>
      <c r="BA56" s="229">
        <f t="shared" si="11"/>
        <v>0</v>
      </c>
      <c r="BB56" s="229">
        <f t="shared" si="12"/>
        <v>0</v>
      </c>
      <c r="BC56" s="229">
        <f t="shared" si="13"/>
        <v>0</v>
      </c>
      <c r="BD56" s="229">
        <f t="shared" si="14"/>
        <v>0</v>
      </c>
      <c r="BE56" s="229">
        <f t="shared" si="15"/>
        <v>0</v>
      </c>
      <c r="CA56" s="256">
        <v>1</v>
      </c>
      <c r="CB56" s="256">
        <v>9</v>
      </c>
    </row>
    <row r="57" spans="1:80">
      <c r="A57" s="257">
        <v>50</v>
      </c>
      <c r="B57" s="258" t="s">
        <v>952</v>
      </c>
      <c r="C57" s="259" t="s">
        <v>953</v>
      </c>
      <c r="D57" s="260" t="s">
        <v>173</v>
      </c>
      <c r="E57" s="261">
        <v>12</v>
      </c>
      <c r="F57" s="261">
        <v>0</v>
      </c>
      <c r="G57" s="262">
        <f t="shared" si="8"/>
        <v>0</v>
      </c>
      <c r="H57" s="263">
        <v>0</v>
      </c>
      <c r="I57" s="264">
        <f t="shared" si="9"/>
        <v>0</v>
      </c>
      <c r="J57" s="263">
        <v>0</v>
      </c>
      <c r="K57" s="264">
        <f t="shared" si="10"/>
        <v>0</v>
      </c>
      <c r="O57" s="256">
        <v>2</v>
      </c>
      <c r="AA57" s="229">
        <v>1</v>
      </c>
      <c r="AB57" s="229">
        <v>9</v>
      </c>
      <c r="AC57" s="229">
        <v>9</v>
      </c>
      <c r="AZ57" s="229">
        <v>4</v>
      </c>
      <c r="BA57" s="229">
        <f t="shared" si="11"/>
        <v>0</v>
      </c>
      <c r="BB57" s="229">
        <f t="shared" si="12"/>
        <v>0</v>
      </c>
      <c r="BC57" s="229">
        <f t="shared" si="13"/>
        <v>0</v>
      </c>
      <c r="BD57" s="229">
        <f t="shared" si="14"/>
        <v>0</v>
      </c>
      <c r="BE57" s="229">
        <f t="shared" si="15"/>
        <v>0</v>
      </c>
      <c r="CA57" s="256">
        <v>1</v>
      </c>
      <c r="CB57" s="256">
        <v>9</v>
      </c>
    </row>
    <row r="58" spans="1:80">
      <c r="A58" s="257">
        <v>51</v>
      </c>
      <c r="B58" s="258" t="s">
        <v>954</v>
      </c>
      <c r="C58" s="259" t="s">
        <v>955</v>
      </c>
      <c r="D58" s="260" t="s">
        <v>100</v>
      </c>
      <c r="E58" s="261">
        <v>6</v>
      </c>
      <c r="F58" s="261">
        <v>0</v>
      </c>
      <c r="G58" s="262">
        <f t="shared" si="8"/>
        <v>0</v>
      </c>
      <c r="H58" s="263">
        <v>0</v>
      </c>
      <c r="I58" s="264">
        <f t="shared" si="9"/>
        <v>0</v>
      </c>
      <c r="J58" s="263">
        <v>0</v>
      </c>
      <c r="K58" s="264">
        <f t="shared" si="10"/>
        <v>0</v>
      </c>
      <c r="O58" s="256">
        <v>2</v>
      </c>
      <c r="AA58" s="229">
        <v>1</v>
      </c>
      <c r="AB58" s="229">
        <v>9</v>
      </c>
      <c r="AC58" s="229">
        <v>9</v>
      </c>
      <c r="AZ58" s="229">
        <v>4</v>
      </c>
      <c r="BA58" s="229">
        <f t="shared" si="11"/>
        <v>0</v>
      </c>
      <c r="BB58" s="229">
        <f t="shared" si="12"/>
        <v>0</v>
      </c>
      <c r="BC58" s="229">
        <f t="shared" si="13"/>
        <v>0</v>
      </c>
      <c r="BD58" s="229">
        <f t="shared" si="14"/>
        <v>0</v>
      </c>
      <c r="BE58" s="229">
        <f t="shared" si="15"/>
        <v>0</v>
      </c>
      <c r="CA58" s="256">
        <v>1</v>
      </c>
      <c r="CB58" s="256">
        <v>9</v>
      </c>
    </row>
    <row r="59" spans="1:80">
      <c r="A59" s="257">
        <v>52</v>
      </c>
      <c r="B59" s="258" t="s">
        <v>956</v>
      </c>
      <c r="C59" s="259" t="s">
        <v>957</v>
      </c>
      <c r="D59" s="260" t="s">
        <v>100</v>
      </c>
      <c r="E59" s="261">
        <v>7</v>
      </c>
      <c r="F59" s="261">
        <v>0</v>
      </c>
      <c r="G59" s="262">
        <f t="shared" si="8"/>
        <v>0</v>
      </c>
      <c r="H59" s="263">
        <v>0</v>
      </c>
      <c r="I59" s="264">
        <f t="shared" si="9"/>
        <v>0</v>
      </c>
      <c r="J59" s="263">
        <v>0</v>
      </c>
      <c r="K59" s="264">
        <f t="shared" si="10"/>
        <v>0</v>
      </c>
      <c r="O59" s="256">
        <v>2</v>
      </c>
      <c r="AA59" s="229">
        <v>1</v>
      </c>
      <c r="AB59" s="229">
        <v>9</v>
      </c>
      <c r="AC59" s="229">
        <v>9</v>
      </c>
      <c r="AZ59" s="229">
        <v>4</v>
      </c>
      <c r="BA59" s="229">
        <f t="shared" si="11"/>
        <v>0</v>
      </c>
      <c r="BB59" s="229">
        <f t="shared" si="12"/>
        <v>0</v>
      </c>
      <c r="BC59" s="229">
        <f t="shared" si="13"/>
        <v>0</v>
      </c>
      <c r="BD59" s="229">
        <f t="shared" si="14"/>
        <v>0</v>
      </c>
      <c r="BE59" s="229">
        <f t="shared" si="15"/>
        <v>0</v>
      </c>
      <c r="CA59" s="256">
        <v>1</v>
      </c>
      <c r="CB59" s="256">
        <v>9</v>
      </c>
    </row>
    <row r="60" spans="1:80">
      <c r="A60" s="257">
        <v>53</v>
      </c>
      <c r="B60" s="258" t="s">
        <v>954</v>
      </c>
      <c r="C60" s="259" t="s">
        <v>955</v>
      </c>
      <c r="D60" s="260" t="s">
        <v>100</v>
      </c>
      <c r="E60" s="261">
        <v>6</v>
      </c>
      <c r="F60" s="261">
        <v>0</v>
      </c>
      <c r="G60" s="262">
        <f t="shared" si="8"/>
        <v>0</v>
      </c>
      <c r="H60" s="263">
        <v>0</v>
      </c>
      <c r="I60" s="264">
        <f t="shared" si="9"/>
        <v>0</v>
      </c>
      <c r="J60" s="263">
        <v>0</v>
      </c>
      <c r="K60" s="264">
        <f t="shared" si="10"/>
        <v>0</v>
      </c>
      <c r="O60" s="256">
        <v>2</v>
      </c>
      <c r="AA60" s="229">
        <v>1</v>
      </c>
      <c r="AB60" s="229">
        <v>9</v>
      </c>
      <c r="AC60" s="229">
        <v>9</v>
      </c>
      <c r="AZ60" s="229">
        <v>4</v>
      </c>
      <c r="BA60" s="229">
        <f t="shared" si="11"/>
        <v>0</v>
      </c>
      <c r="BB60" s="229">
        <f t="shared" si="12"/>
        <v>0</v>
      </c>
      <c r="BC60" s="229">
        <f t="shared" si="13"/>
        <v>0</v>
      </c>
      <c r="BD60" s="229">
        <f t="shared" si="14"/>
        <v>0</v>
      </c>
      <c r="BE60" s="229">
        <f t="shared" si="15"/>
        <v>0</v>
      </c>
      <c r="CA60" s="256">
        <v>1</v>
      </c>
      <c r="CB60" s="256">
        <v>9</v>
      </c>
    </row>
    <row r="61" spans="1:80">
      <c r="A61" s="257">
        <v>54</v>
      </c>
      <c r="B61" s="258" t="s">
        <v>958</v>
      </c>
      <c r="C61" s="259" t="s">
        <v>959</v>
      </c>
      <c r="D61" s="260" t="s">
        <v>100</v>
      </c>
      <c r="E61" s="261">
        <v>3</v>
      </c>
      <c r="F61" s="261">
        <v>0</v>
      </c>
      <c r="G61" s="262">
        <f t="shared" si="8"/>
        <v>0</v>
      </c>
      <c r="H61" s="263">
        <v>0</v>
      </c>
      <c r="I61" s="264">
        <f t="shared" si="9"/>
        <v>0</v>
      </c>
      <c r="J61" s="263">
        <v>0</v>
      </c>
      <c r="K61" s="264">
        <f t="shared" si="10"/>
        <v>0</v>
      </c>
      <c r="O61" s="256">
        <v>2</v>
      </c>
      <c r="AA61" s="229">
        <v>1</v>
      </c>
      <c r="AB61" s="229">
        <v>9</v>
      </c>
      <c r="AC61" s="229">
        <v>9</v>
      </c>
      <c r="AZ61" s="229">
        <v>4</v>
      </c>
      <c r="BA61" s="229">
        <f t="shared" si="11"/>
        <v>0</v>
      </c>
      <c r="BB61" s="229">
        <f t="shared" si="12"/>
        <v>0</v>
      </c>
      <c r="BC61" s="229">
        <f t="shared" si="13"/>
        <v>0</v>
      </c>
      <c r="BD61" s="229">
        <f t="shared" si="14"/>
        <v>0</v>
      </c>
      <c r="BE61" s="229">
        <f t="shared" si="15"/>
        <v>0</v>
      </c>
      <c r="CA61" s="256">
        <v>1</v>
      </c>
      <c r="CB61" s="256">
        <v>9</v>
      </c>
    </row>
    <row r="62" spans="1:80">
      <c r="A62" s="257">
        <v>55</v>
      </c>
      <c r="B62" s="258" t="s">
        <v>958</v>
      </c>
      <c r="C62" s="259" t="s">
        <v>959</v>
      </c>
      <c r="D62" s="260" t="s">
        <v>100</v>
      </c>
      <c r="E62" s="261">
        <v>6</v>
      </c>
      <c r="F62" s="261">
        <v>0</v>
      </c>
      <c r="G62" s="262">
        <f t="shared" si="8"/>
        <v>0</v>
      </c>
      <c r="H62" s="263">
        <v>0</v>
      </c>
      <c r="I62" s="264">
        <f t="shared" si="9"/>
        <v>0</v>
      </c>
      <c r="J62" s="263">
        <v>0</v>
      </c>
      <c r="K62" s="264">
        <f t="shared" si="10"/>
        <v>0</v>
      </c>
      <c r="O62" s="256">
        <v>2</v>
      </c>
      <c r="AA62" s="229">
        <v>1</v>
      </c>
      <c r="AB62" s="229">
        <v>9</v>
      </c>
      <c r="AC62" s="229">
        <v>9</v>
      </c>
      <c r="AZ62" s="229">
        <v>4</v>
      </c>
      <c r="BA62" s="229">
        <f t="shared" si="11"/>
        <v>0</v>
      </c>
      <c r="BB62" s="229">
        <f t="shared" si="12"/>
        <v>0</v>
      </c>
      <c r="BC62" s="229">
        <f t="shared" si="13"/>
        <v>0</v>
      </c>
      <c r="BD62" s="229">
        <f t="shared" si="14"/>
        <v>0</v>
      </c>
      <c r="BE62" s="229">
        <f t="shared" si="15"/>
        <v>0</v>
      </c>
      <c r="CA62" s="256">
        <v>1</v>
      </c>
      <c r="CB62" s="256">
        <v>9</v>
      </c>
    </row>
    <row r="63" spans="1:80">
      <c r="A63" s="257">
        <v>56</v>
      </c>
      <c r="B63" s="258" t="s">
        <v>960</v>
      </c>
      <c r="C63" s="259" t="s">
        <v>961</v>
      </c>
      <c r="D63" s="260" t="s">
        <v>100</v>
      </c>
      <c r="E63" s="261">
        <v>1</v>
      </c>
      <c r="F63" s="261">
        <v>0</v>
      </c>
      <c r="G63" s="262">
        <f t="shared" si="8"/>
        <v>0</v>
      </c>
      <c r="H63" s="263">
        <v>0</v>
      </c>
      <c r="I63" s="264">
        <f t="shared" si="9"/>
        <v>0</v>
      </c>
      <c r="J63" s="263">
        <v>0</v>
      </c>
      <c r="K63" s="264">
        <f t="shared" si="10"/>
        <v>0</v>
      </c>
      <c r="O63" s="256">
        <v>2</v>
      </c>
      <c r="AA63" s="229">
        <v>1</v>
      </c>
      <c r="AB63" s="229">
        <v>9</v>
      </c>
      <c r="AC63" s="229">
        <v>9</v>
      </c>
      <c r="AZ63" s="229">
        <v>4</v>
      </c>
      <c r="BA63" s="229">
        <f t="shared" si="11"/>
        <v>0</v>
      </c>
      <c r="BB63" s="229">
        <f t="shared" si="12"/>
        <v>0</v>
      </c>
      <c r="BC63" s="229">
        <f t="shared" si="13"/>
        <v>0</v>
      </c>
      <c r="BD63" s="229">
        <f t="shared" si="14"/>
        <v>0</v>
      </c>
      <c r="BE63" s="229">
        <f t="shared" si="15"/>
        <v>0</v>
      </c>
      <c r="CA63" s="256">
        <v>1</v>
      </c>
      <c r="CB63" s="256">
        <v>9</v>
      </c>
    </row>
    <row r="64" spans="1:80">
      <c r="A64" s="257">
        <v>57</v>
      </c>
      <c r="B64" s="258" t="s">
        <v>962</v>
      </c>
      <c r="C64" s="259" t="s">
        <v>963</v>
      </c>
      <c r="D64" s="260" t="s">
        <v>100</v>
      </c>
      <c r="E64" s="261">
        <v>4</v>
      </c>
      <c r="F64" s="261">
        <v>0</v>
      </c>
      <c r="G64" s="262">
        <f t="shared" si="8"/>
        <v>0</v>
      </c>
      <c r="H64" s="263">
        <v>0</v>
      </c>
      <c r="I64" s="264">
        <f t="shared" si="9"/>
        <v>0</v>
      </c>
      <c r="J64" s="263">
        <v>0</v>
      </c>
      <c r="K64" s="264">
        <f t="shared" si="10"/>
        <v>0</v>
      </c>
      <c r="O64" s="256">
        <v>2</v>
      </c>
      <c r="AA64" s="229">
        <v>1</v>
      </c>
      <c r="AB64" s="229">
        <v>9</v>
      </c>
      <c r="AC64" s="229">
        <v>9</v>
      </c>
      <c r="AZ64" s="229">
        <v>4</v>
      </c>
      <c r="BA64" s="229">
        <f t="shared" si="11"/>
        <v>0</v>
      </c>
      <c r="BB64" s="229">
        <f t="shared" si="12"/>
        <v>0</v>
      </c>
      <c r="BC64" s="229">
        <f t="shared" si="13"/>
        <v>0</v>
      </c>
      <c r="BD64" s="229">
        <f t="shared" si="14"/>
        <v>0</v>
      </c>
      <c r="BE64" s="229">
        <f t="shared" si="15"/>
        <v>0</v>
      </c>
      <c r="CA64" s="256">
        <v>1</v>
      </c>
      <c r="CB64" s="256">
        <v>9</v>
      </c>
    </row>
    <row r="65" spans="1:80">
      <c r="A65" s="257">
        <v>58</v>
      </c>
      <c r="B65" s="258" t="s">
        <v>964</v>
      </c>
      <c r="C65" s="259" t="s">
        <v>965</v>
      </c>
      <c r="D65" s="260" t="s">
        <v>100</v>
      </c>
      <c r="E65" s="261">
        <v>4</v>
      </c>
      <c r="F65" s="261">
        <v>0</v>
      </c>
      <c r="G65" s="262">
        <f t="shared" si="8"/>
        <v>0</v>
      </c>
      <c r="H65" s="263">
        <v>0</v>
      </c>
      <c r="I65" s="264">
        <f t="shared" si="9"/>
        <v>0</v>
      </c>
      <c r="J65" s="263">
        <v>0</v>
      </c>
      <c r="K65" s="264">
        <f t="shared" si="10"/>
        <v>0</v>
      </c>
      <c r="O65" s="256">
        <v>2</v>
      </c>
      <c r="AA65" s="229">
        <v>1</v>
      </c>
      <c r="AB65" s="229">
        <v>9</v>
      </c>
      <c r="AC65" s="229">
        <v>9</v>
      </c>
      <c r="AZ65" s="229">
        <v>4</v>
      </c>
      <c r="BA65" s="229">
        <f t="shared" si="11"/>
        <v>0</v>
      </c>
      <c r="BB65" s="229">
        <f t="shared" si="12"/>
        <v>0</v>
      </c>
      <c r="BC65" s="229">
        <f t="shared" si="13"/>
        <v>0</v>
      </c>
      <c r="BD65" s="229">
        <f t="shared" si="14"/>
        <v>0</v>
      </c>
      <c r="BE65" s="229">
        <f t="shared" si="15"/>
        <v>0</v>
      </c>
      <c r="CA65" s="256">
        <v>1</v>
      </c>
      <c r="CB65" s="256">
        <v>9</v>
      </c>
    </row>
    <row r="66" spans="1:80">
      <c r="A66" s="257">
        <v>59</v>
      </c>
      <c r="B66" s="258" t="s">
        <v>966</v>
      </c>
      <c r="C66" s="259" t="s">
        <v>967</v>
      </c>
      <c r="D66" s="260" t="s">
        <v>100</v>
      </c>
      <c r="E66" s="261">
        <v>11</v>
      </c>
      <c r="F66" s="261">
        <v>0</v>
      </c>
      <c r="G66" s="262">
        <f t="shared" si="8"/>
        <v>0</v>
      </c>
      <c r="H66" s="263">
        <v>0</v>
      </c>
      <c r="I66" s="264">
        <f t="shared" si="9"/>
        <v>0</v>
      </c>
      <c r="J66" s="263">
        <v>0</v>
      </c>
      <c r="K66" s="264">
        <f t="shared" si="10"/>
        <v>0</v>
      </c>
      <c r="O66" s="256">
        <v>2</v>
      </c>
      <c r="AA66" s="229">
        <v>1</v>
      </c>
      <c r="AB66" s="229">
        <v>9</v>
      </c>
      <c r="AC66" s="229">
        <v>9</v>
      </c>
      <c r="AZ66" s="229">
        <v>4</v>
      </c>
      <c r="BA66" s="229">
        <f t="shared" si="11"/>
        <v>0</v>
      </c>
      <c r="BB66" s="229">
        <f t="shared" si="12"/>
        <v>0</v>
      </c>
      <c r="BC66" s="229">
        <f t="shared" si="13"/>
        <v>0</v>
      </c>
      <c r="BD66" s="229">
        <f t="shared" si="14"/>
        <v>0</v>
      </c>
      <c r="BE66" s="229">
        <f t="shared" si="15"/>
        <v>0</v>
      </c>
      <c r="CA66" s="256">
        <v>1</v>
      </c>
      <c r="CB66" s="256">
        <v>9</v>
      </c>
    </row>
    <row r="67" spans="1:80">
      <c r="A67" s="257">
        <v>60</v>
      </c>
      <c r="B67" s="258" t="s">
        <v>968</v>
      </c>
      <c r="C67" s="259" t="s">
        <v>969</v>
      </c>
      <c r="D67" s="260" t="s">
        <v>173</v>
      </c>
      <c r="E67" s="261">
        <v>7</v>
      </c>
      <c r="F67" s="261">
        <v>0</v>
      </c>
      <c r="G67" s="262">
        <f t="shared" si="8"/>
        <v>0</v>
      </c>
      <c r="H67" s="263">
        <v>0</v>
      </c>
      <c r="I67" s="264">
        <f t="shared" si="9"/>
        <v>0</v>
      </c>
      <c r="J67" s="263">
        <v>0</v>
      </c>
      <c r="K67" s="264">
        <f t="shared" si="10"/>
        <v>0</v>
      </c>
      <c r="O67" s="256">
        <v>2</v>
      </c>
      <c r="AA67" s="229">
        <v>1</v>
      </c>
      <c r="AB67" s="229">
        <v>9</v>
      </c>
      <c r="AC67" s="229">
        <v>9</v>
      </c>
      <c r="AZ67" s="229">
        <v>4</v>
      </c>
      <c r="BA67" s="229">
        <f t="shared" si="11"/>
        <v>0</v>
      </c>
      <c r="BB67" s="229">
        <f t="shared" si="12"/>
        <v>0</v>
      </c>
      <c r="BC67" s="229">
        <f t="shared" si="13"/>
        <v>0</v>
      </c>
      <c r="BD67" s="229">
        <f t="shared" si="14"/>
        <v>0</v>
      </c>
      <c r="BE67" s="229">
        <f t="shared" si="15"/>
        <v>0</v>
      </c>
      <c r="CA67" s="256">
        <v>1</v>
      </c>
      <c r="CB67" s="256">
        <v>9</v>
      </c>
    </row>
    <row r="68" spans="1:80">
      <c r="A68" s="257">
        <v>61</v>
      </c>
      <c r="B68" s="258" t="s">
        <v>970</v>
      </c>
      <c r="C68" s="259" t="s">
        <v>971</v>
      </c>
      <c r="D68" s="260" t="s">
        <v>224</v>
      </c>
      <c r="E68" s="261">
        <v>6</v>
      </c>
      <c r="F68" s="261">
        <v>0</v>
      </c>
      <c r="G68" s="262">
        <f t="shared" si="8"/>
        <v>0</v>
      </c>
      <c r="H68" s="263">
        <v>0</v>
      </c>
      <c r="I68" s="264">
        <f t="shared" si="9"/>
        <v>0</v>
      </c>
      <c r="J68" s="263">
        <v>0</v>
      </c>
      <c r="K68" s="264">
        <f t="shared" si="10"/>
        <v>0</v>
      </c>
      <c r="O68" s="256">
        <v>2</v>
      </c>
      <c r="AA68" s="229">
        <v>1</v>
      </c>
      <c r="AB68" s="229">
        <v>9</v>
      </c>
      <c r="AC68" s="229">
        <v>9</v>
      </c>
      <c r="AZ68" s="229">
        <v>4</v>
      </c>
      <c r="BA68" s="229">
        <f t="shared" si="11"/>
        <v>0</v>
      </c>
      <c r="BB68" s="229">
        <f t="shared" si="12"/>
        <v>0</v>
      </c>
      <c r="BC68" s="229">
        <f t="shared" si="13"/>
        <v>0</v>
      </c>
      <c r="BD68" s="229">
        <f t="shared" si="14"/>
        <v>0</v>
      </c>
      <c r="BE68" s="229">
        <f t="shared" si="15"/>
        <v>0</v>
      </c>
      <c r="CA68" s="256">
        <v>1</v>
      </c>
      <c r="CB68" s="256">
        <v>9</v>
      </c>
    </row>
    <row r="69" spans="1:80">
      <c r="A69" s="257">
        <v>62</v>
      </c>
      <c r="B69" s="258" t="s">
        <v>972</v>
      </c>
      <c r="C69" s="259" t="s">
        <v>973</v>
      </c>
      <c r="D69" s="260" t="s">
        <v>173</v>
      </c>
      <c r="E69" s="261">
        <v>25</v>
      </c>
      <c r="F69" s="261">
        <v>0</v>
      </c>
      <c r="G69" s="262">
        <f t="shared" si="8"/>
        <v>0</v>
      </c>
      <c r="H69" s="263">
        <v>0</v>
      </c>
      <c r="I69" s="264">
        <f t="shared" si="9"/>
        <v>0</v>
      </c>
      <c r="J69" s="263">
        <v>0</v>
      </c>
      <c r="K69" s="264">
        <f t="shared" si="10"/>
        <v>0</v>
      </c>
      <c r="O69" s="256">
        <v>2</v>
      </c>
      <c r="AA69" s="229">
        <v>1</v>
      </c>
      <c r="AB69" s="229">
        <v>9</v>
      </c>
      <c r="AC69" s="229">
        <v>9</v>
      </c>
      <c r="AZ69" s="229">
        <v>4</v>
      </c>
      <c r="BA69" s="229">
        <f t="shared" si="11"/>
        <v>0</v>
      </c>
      <c r="BB69" s="229">
        <f t="shared" si="12"/>
        <v>0</v>
      </c>
      <c r="BC69" s="229">
        <f t="shared" si="13"/>
        <v>0</v>
      </c>
      <c r="BD69" s="229">
        <f t="shared" si="14"/>
        <v>0</v>
      </c>
      <c r="BE69" s="229">
        <f t="shared" si="15"/>
        <v>0</v>
      </c>
      <c r="CA69" s="256">
        <v>1</v>
      </c>
      <c r="CB69" s="256">
        <v>9</v>
      </c>
    </row>
    <row r="70" spans="1:80">
      <c r="A70" s="257">
        <v>63</v>
      </c>
      <c r="B70" s="258" t="s">
        <v>974</v>
      </c>
      <c r="C70" s="259" t="s">
        <v>975</v>
      </c>
      <c r="D70" s="260" t="s">
        <v>173</v>
      </c>
      <c r="E70" s="261">
        <v>120</v>
      </c>
      <c r="F70" s="261">
        <v>0</v>
      </c>
      <c r="G70" s="262">
        <f t="shared" si="8"/>
        <v>0</v>
      </c>
      <c r="H70" s="263">
        <v>0</v>
      </c>
      <c r="I70" s="264">
        <f t="shared" si="9"/>
        <v>0</v>
      </c>
      <c r="J70" s="263">
        <v>0</v>
      </c>
      <c r="K70" s="264">
        <f t="shared" si="10"/>
        <v>0</v>
      </c>
      <c r="O70" s="256">
        <v>2</v>
      </c>
      <c r="AA70" s="229">
        <v>1</v>
      </c>
      <c r="AB70" s="229">
        <v>9</v>
      </c>
      <c r="AC70" s="229">
        <v>9</v>
      </c>
      <c r="AZ70" s="229">
        <v>4</v>
      </c>
      <c r="BA70" s="229">
        <f t="shared" si="11"/>
        <v>0</v>
      </c>
      <c r="BB70" s="229">
        <f t="shared" si="12"/>
        <v>0</v>
      </c>
      <c r="BC70" s="229">
        <f t="shared" si="13"/>
        <v>0</v>
      </c>
      <c r="BD70" s="229">
        <f t="shared" si="14"/>
        <v>0</v>
      </c>
      <c r="BE70" s="229">
        <f t="shared" si="15"/>
        <v>0</v>
      </c>
      <c r="CA70" s="256">
        <v>1</v>
      </c>
      <c r="CB70" s="256">
        <v>9</v>
      </c>
    </row>
    <row r="71" spans="1:80">
      <c r="A71" s="257">
        <v>64</v>
      </c>
      <c r="B71" s="258" t="s">
        <v>974</v>
      </c>
      <c r="C71" s="259" t="s">
        <v>975</v>
      </c>
      <c r="D71" s="260" t="s">
        <v>173</v>
      </c>
      <c r="E71" s="261">
        <v>30</v>
      </c>
      <c r="F71" s="261">
        <v>0</v>
      </c>
      <c r="G71" s="262">
        <f t="shared" si="8"/>
        <v>0</v>
      </c>
      <c r="H71" s="263">
        <v>0</v>
      </c>
      <c r="I71" s="264">
        <f t="shared" si="9"/>
        <v>0</v>
      </c>
      <c r="J71" s="263">
        <v>0</v>
      </c>
      <c r="K71" s="264">
        <f t="shared" si="10"/>
        <v>0</v>
      </c>
      <c r="O71" s="256">
        <v>2</v>
      </c>
      <c r="AA71" s="229">
        <v>1</v>
      </c>
      <c r="AB71" s="229">
        <v>9</v>
      </c>
      <c r="AC71" s="229">
        <v>9</v>
      </c>
      <c r="AZ71" s="229">
        <v>4</v>
      </c>
      <c r="BA71" s="229">
        <f t="shared" si="11"/>
        <v>0</v>
      </c>
      <c r="BB71" s="229">
        <f t="shared" si="12"/>
        <v>0</v>
      </c>
      <c r="BC71" s="229">
        <f t="shared" si="13"/>
        <v>0</v>
      </c>
      <c r="BD71" s="229">
        <f t="shared" si="14"/>
        <v>0</v>
      </c>
      <c r="BE71" s="229">
        <f t="shared" si="15"/>
        <v>0</v>
      </c>
      <c r="CA71" s="256">
        <v>1</v>
      </c>
      <c r="CB71" s="256">
        <v>9</v>
      </c>
    </row>
    <row r="72" spans="1:80">
      <c r="A72" s="257">
        <v>65</v>
      </c>
      <c r="B72" s="258" t="s">
        <v>976</v>
      </c>
      <c r="C72" s="259" t="s">
        <v>977</v>
      </c>
      <c r="D72" s="260" t="s">
        <v>173</v>
      </c>
      <c r="E72" s="261">
        <v>55</v>
      </c>
      <c r="F72" s="261">
        <v>0</v>
      </c>
      <c r="G72" s="262">
        <f t="shared" ref="G72:G103" si="16">E72*F72</f>
        <v>0</v>
      </c>
      <c r="H72" s="263">
        <v>0</v>
      </c>
      <c r="I72" s="264">
        <f t="shared" ref="I72:I103" si="17">E72*H72</f>
        <v>0</v>
      </c>
      <c r="J72" s="263">
        <v>0</v>
      </c>
      <c r="K72" s="264">
        <f t="shared" ref="K72:K103" si="18">E72*J72</f>
        <v>0</v>
      </c>
      <c r="O72" s="256">
        <v>2</v>
      </c>
      <c r="AA72" s="229">
        <v>1</v>
      </c>
      <c r="AB72" s="229">
        <v>9</v>
      </c>
      <c r="AC72" s="229">
        <v>9</v>
      </c>
      <c r="AZ72" s="229">
        <v>4</v>
      </c>
      <c r="BA72" s="229">
        <f t="shared" ref="BA72:BA103" si="19">IF(AZ72=1,G72,0)</f>
        <v>0</v>
      </c>
      <c r="BB72" s="229">
        <f t="shared" ref="BB72:BB86" si="20">IF(AZ72=2,G72,0)</f>
        <v>0</v>
      </c>
      <c r="BC72" s="229">
        <f t="shared" ref="BC72:BC86" si="21">IF(AZ72=3,G72,0)</f>
        <v>0</v>
      </c>
      <c r="BD72" s="229">
        <f t="shared" ref="BD72:BD86" si="22">IF(AZ72=4,G72,0)</f>
        <v>0</v>
      </c>
      <c r="BE72" s="229">
        <f t="shared" ref="BE72:BE86" si="23">IF(AZ72=5,G72,0)</f>
        <v>0</v>
      </c>
      <c r="CA72" s="256">
        <v>1</v>
      </c>
      <c r="CB72" s="256">
        <v>9</v>
      </c>
    </row>
    <row r="73" spans="1:80">
      <c r="A73" s="257">
        <v>66</v>
      </c>
      <c r="B73" s="258" t="s">
        <v>978</v>
      </c>
      <c r="C73" s="259" t="s">
        <v>979</v>
      </c>
      <c r="D73" s="260" t="s">
        <v>100</v>
      </c>
      <c r="E73" s="261">
        <v>18</v>
      </c>
      <c r="F73" s="261">
        <v>0</v>
      </c>
      <c r="G73" s="262">
        <f t="shared" si="16"/>
        <v>0</v>
      </c>
      <c r="H73" s="263">
        <v>0</v>
      </c>
      <c r="I73" s="264">
        <f t="shared" si="17"/>
        <v>0</v>
      </c>
      <c r="J73" s="263">
        <v>0</v>
      </c>
      <c r="K73" s="264">
        <f t="shared" si="18"/>
        <v>0</v>
      </c>
      <c r="O73" s="256">
        <v>2</v>
      </c>
      <c r="AA73" s="229">
        <v>1</v>
      </c>
      <c r="AB73" s="229">
        <v>9</v>
      </c>
      <c r="AC73" s="229">
        <v>9</v>
      </c>
      <c r="AZ73" s="229">
        <v>4</v>
      </c>
      <c r="BA73" s="229">
        <f t="shared" si="19"/>
        <v>0</v>
      </c>
      <c r="BB73" s="229">
        <f t="shared" si="20"/>
        <v>0</v>
      </c>
      <c r="BC73" s="229">
        <f t="shared" si="21"/>
        <v>0</v>
      </c>
      <c r="BD73" s="229">
        <f t="shared" si="22"/>
        <v>0</v>
      </c>
      <c r="BE73" s="229">
        <f t="shared" si="23"/>
        <v>0</v>
      </c>
      <c r="CA73" s="256">
        <v>1</v>
      </c>
      <c r="CB73" s="256">
        <v>9</v>
      </c>
    </row>
    <row r="74" spans="1:80">
      <c r="A74" s="257">
        <v>67</v>
      </c>
      <c r="B74" s="258" t="s">
        <v>980</v>
      </c>
      <c r="C74" s="259" t="s">
        <v>981</v>
      </c>
      <c r="D74" s="260" t="s">
        <v>100</v>
      </c>
      <c r="E74" s="261">
        <v>4</v>
      </c>
      <c r="F74" s="261">
        <v>0</v>
      </c>
      <c r="G74" s="262">
        <f t="shared" si="16"/>
        <v>0</v>
      </c>
      <c r="H74" s="263">
        <v>0</v>
      </c>
      <c r="I74" s="264">
        <f t="shared" si="17"/>
        <v>0</v>
      </c>
      <c r="J74" s="263">
        <v>0</v>
      </c>
      <c r="K74" s="264">
        <f t="shared" si="18"/>
        <v>0</v>
      </c>
      <c r="O74" s="256">
        <v>2</v>
      </c>
      <c r="AA74" s="229">
        <v>1</v>
      </c>
      <c r="AB74" s="229">
        <v>9</v>
      </c>
      <c r="AC74" s="229">
        <v>9</v>
      </c>
      <c r="AZ74" s="229">
        <v>4</v>
      </c>
      <c r="BA74" s="229">
        <f t="shared" si="19"/>
        <v>0</v>
      </c>
      <c r="BB74" s="229">
        <f t="shared" si="20"/>
        <v>0</v>
      </c>
      <c r="BC74" s="229">
        <f t="shared" si="21"/>
        <v>0</v>
      </c>
      <c r="BD74" s="229">
        <f t="shared" si="22"/>
        <v>0</v>
      </c>
      <c r="BE74" s="229">
        <f t="shared" si="23"/>
        <v>0</v>
      </c>
      <c r="CA74" s="256">
        <v>1</v>
      </c>
      <c r="CB74" s="256">
        <v>9</v>
      </c>
    </row>
    <row r="75" spans="1:80">
      <c r="A75" s="257">
        <v>68</v>
      </c>
      <c r="B75" s="258" t="s">
        <v>978</v>
      </c>
      <c r="C75" s="259" t="s">
        <v>979</v>
      </c>
      <c r="D75" s="260" t="s">
        <v>100</v>
      </c>
      <c r="E75" s="261">
        <v>48</v>
      </c>
      <c r="F75" s="261">
        <v>0</v>
      </c>
      <c r="G75" s="262">
        <f t="shared" si="16"/>
        <v>0</v>
      </c>
      <c r="H75" s="263">
        <v>0</v>
      </c>
      <c r="I75" s="264">
        <f t="shared" si="17"/>
        <v>0</v>
      </c>
      <c r="J75" s="263">
        <v>0</v>
      </c>
      <c r="K75" s="264">
        <f t="shared" si="18"/>
        <v>0</v>
      </c>
      <c r="O75" s="256">
        <v>2</v>
      </c>
      <c r="AA75" s="229">
        <v>1</v>
      </c>
      <c r="AB75" s="229">
        <v>9</v>
      </c>
      <c r="AC75" s="229">
        <v>9</v>
      </c>
      <c r="AZ75" s="229">
        <v>4</v>
      </c>
      <c r="BA75" s="229">
        <f t="shared" si="19"/>
        <v>0</v>
      </c>
      <c r="BB75" s="229">
        <f t="shared" si="20"/>
        <v>0</v>
      </c>
      <c r="BC75" s="229">
        <f t="shared" si="21"/>
        <v>0</v>
      </c>
      <c r="BD75" s="229">
        <f t="shared" si="22"/>
        <v>0</v>
      </c>
      <c r="BE75" s="229">
        <f t="shared" si="23"/>
        <v>0</v>
      </c>
      <c r="CA75" s="256">
        <v>1</v>
      </c>
      <c r="CB75" s="256">
        <v>9</v>
      </c>
    </row>
    <row r="76" spans="1:80">
      <c r="A76" s="257">
        <v>69</v>
      </c>
      <c r="B76" s="258" t="s">
        <v>978</v>
      </c>
      <c r="C76" s="259" t="s">
        <v>979</v>
      </c>
      <c r="D76" s="260" t="s">
        <v>100</v>
      </c>
      <c r="E76" s="261">
        <v>8</v>
      </c>
      <c r="F76" s="261">
        <v>0</v>
      </c>
      <c r="G76" s="262">
        <f t="shared" si="16"/>
        <v>0</v>
      </c>
      <c r="H76" s="263">
        <v>0</v>
      </c>
      <c r="I76" s="264">
        <f t="shared" si="17"/>
        <v>0</v>
      </c>
      <c r="J76" s="263">
        <v>0</v>
      </c>
      <c r="K76" s="264">
        <f t="shared" si="18"/>
        <v>0</v>
      </c>
      <c r="O76" s="256">
        <v>2</v>
      </c>
      <c r="AA76" s="229">
        <v>1</v>
      </c>
      <c r="AB76" s="229">
        <v>9</v>
      </c>
      <c r="AC76" s="229">
        <v>9</v>
      </c>
      <c r="AZ76" s="229">
        <v>4</v>
      </c>
      <c r="BA76" s="229">
        <f t="shared" si="19"/>
        <v>0</v>
      </c>
      <c r="BB76" s="229">
        <f t="shared" si="20"/>
        <v>0</v>
      </c>
      <c r="BC76" s="229">
        <f t="shared" si="21"/>
        <v>0</v>
      </c>
      <c r="BD76" s="229">
        <f t="shared" si="22"/>
        <v>0</v>
      </c>
      <c r="BE76" s="229">
        <f t="shared" si="23"/>
        <v>0</v>
      </c>
      <c r="CA76" s="256">
        <v>1</v>
      </c>
      <c r="CB76" s="256">
        <v>9</v>
      </c>
    </row>
    <row r="77" spans="1:80">
      <c r="A77" s="257">
        <v>70</v>
      </c>
      <c r="B77" s="258" t="s">
        <v>982</v>
      </c>
      <c r="C77" s="259" t="s">
        <v>983</v>
      </c>
      <c r="D77" s="260" t="s">
        <v>100</v>
      </c>
      <c r="E77" s="261">
        <v>6</v>
      </c>
      <c r="F77" s="261">
        <v>0</v>
      </c>
      <c r="G77" s="262">
        <f t="shared" si="16"/>
        <v>0</v>
      </c>
      <c r="H77" s="263">
        <v>0</v>
      </c>
      <c r="I77" s="264">
        <f t="shared" si="17"/>
        <v>0</v>
      </c>
      <c r="J77" s="263">
        <v>0</v>
      </c>
      <c r="K77" s="264">
        <f t="shared" si="18"/>
        <v>0</v>
      </c>
      <c r="O77" s="256">
        <v>2</v>
      </c>
      <c r="AA77" s="229">
        <v>1</v>
      </c>
      <c r="AB77" s="229">
        <v>9</v>
      </c>
      <c r="AC77" s="229">
        <v>9</v>
      </c>
      <c r="AZ77" s="229">
        <v>4</v>
      </c>
      <c r="BA77" s="229">
        <f t="shared" si="19"/>
        <v>0</v>
      </c>
      <c r="BB77" s="229">
        <f t="shared" si="20"/>
        <v>0</v>
      </c>
      <c r="BC77" s="229">
        <f t="shared" si="21"/>
        <v>0</v>
      </c>
      <c r="BD77" s="229">
        <f t="shared" si="22"/>
        <v>0</v>
      </c>
      <c r="BE77" s="229">
        <f t="shared" si="23"/>
        <v>0</v>
      </c>
      <c r="CA77" s="256">
        <v>1</v>
      </c>
      <c r="CB77" s="256">
        <v>9</v>
      </c>
    </row>
    <row r="78" spans="1:80">
      <c r="A78" s="257">
        <v>71</v>
      </c>
      <c r="B78" s="258" t="s">
        <v>980</v>
      </c>
      <c r="C78" s="259" t="s">
        <v>981</v>
      </c>
      <c r="D78" s="260" t="s">
        <v>100</v>
      </c>
      <c r="E78" s="261">
        <v>10</v>
      </c>
      <c r="F78" s="261">
        <v>0</v>
      </c>
      <c r="G78" s="262">
        <f t="shared" si="16"/>
        <v>0</v>
      </c>
      <c r="H78" s="263">
        <v>0</v>
      </c>
      <c r="I78" s="264">
        <f t="shared" si="17"/>
        <v>0</v>
      </c>
      <c r="J78" s="263">
        <v>0</v>
      </c>
      <c r="K78" s="264">
        <f t="shared" si="18"/>
        <v>0</v>
      </c>
      <c r="O78" s="256">
        <v>2</v>
      </c>
      <c r="AA78" s="229">
        <v>1</v>
      </c>
      <c r="AB78" s="229">
        <v>9</v>
      </c>
      <c r="AC78" s="229">
        <v>9</v>
      </c>
      <c r="AZ78" s="229">
        <v>4</v>
      </c>
      <c r="BA78" s="229">
        <f t="shared" si="19"/>
        <v>0</v>
      </c>
      <c r="BB78" s="229">
        <f t="shared" si="20"/>
        <v>0</v>
      </c>
      <c r="BC78" s="229">
        <f t="shared" si="21"/>
        <v>0</v>
      </c>
      <c r="BD78" s="229">
        <f t="shared" si="22"/>
        <v>0</v>
      </c>
      <c r="BE78" s="229">
        <f t="shared" si="23"/>
        <v>0</v>
      </c>
      <c r="CA78" s="256">
        <v>1</v>
      </c>
      <c r="CB78" s="256">
        <v>9</v>
      </c>
    </row>
    <row r="79" spans="1:80">
      <c r="A79" s="257">
        <v>72</v>
      </c>
      <c r="B79" s="258" t="s">
        <v>980</v>
      </c>
      <c r="C79" s="259" t="s">
        <v>981</v>
      </c>
      <c r="D79" s="260" t="s">
        <v>100</v>
      </c>
      <c r="E79" s="261">
        <v>2</v>
      </c>
      <c r="F79" s="261">
        <v>0</v>
      </c>
      <c r="G79" s="262">
        <f t="shared" si="16"/>
        <v>0</v>
      </c>
      <c r="H79" s="263">
        <v>0</v>
      </c>
      <c r="I79" s="264">
        <f t="shared" si="17"/>
        <v>0</v>
      </c>
      <c r="J79" s="263">
        <v>0</v>
      </c>
      <c r="K79" s="264">
        <f t="shared" si="18"/>
        <v>0</v>
      </c>
      <c r="O79" s="256">
        <v>2</v>
      </c>
      <c r="AA79" s="229">
        <v>1</v>
      </c>
      <c r="AB79" s="229">
        <v>9</v>
      </c>
      <c r="AC79" s="229">
        <v>9</v>
      </c>
      <c r="AZ79" s="229">
        <v>4</v>
      </c>
      <c r="BA79" s="229">
        <f t="shared" si="19"/>
        <v>0</v>
      </c>
      <c r="BB79" s="229">
        <f t="shared" si="20"/>
        <v>0</v>
      </c>
      <c r="BC79" s="229">
        <f t="shared" si="21"/>
        <v>0</v>
      </c>
      <c r="BD79" s="229">
        <f t="shared" si="22"/>
        <v>0</v>
      </c>
      <c r="BE79" s="229">
        <f t="shared" si="23"/>
        <v>0</v>
      </c>
      <c r="CA79" s="256">
        <v>1</v>
      </c>
      <c r="CB79" s="256">
        <v>9</v>
      </c>
    </row>
    <row r="80" spans="1:80">
      <c r="A80" s="257">
        <v>73</v>
      </c>
      <c r="B80" s="258" t="s">
        <v>984</v>
      </c>
      <c r="C80" s="259" t="s">
        <v>985</v>
      </c>
      <c r="D80" s="260" t="s">
        <v>100</v>
      </c>
      <c r="E80" s="261">
        <v>6</v>
      </c>
      <c r="F80" s="261">
        <v>0</v>
      </c>
      <c r="G80" s="262">
        <f t="shared" si="16"/>
        <v>0</v>
      </c>
      <c r="H80" s="263">
        <v>0</v>
      </c>
      <c r="I80" s="264">
        <f t="shared" si="17"/>
        <v>0</v>
      </c>
      <c r="J80" s="263">
        <v>0</v>
      </c>
      <c r="K80" s="264">
        <f t="shared" si="18"/>
        <v>0</v>
      </c>
      <c r="O80" s="256">
        <v>2</v>
      </c>
      <c r="AA80" s="229">
        <v>1</v>
      </c>
      <c r="AB80" s="229">
        <v>9</v>
      </c>
      <c r="AC80" s="229">
        <v>9</v>
      </c>
      <c r="AZ80" s="229">
        <v>4</v>
      </c>
      <c r="BA80" s="229">
        <f t="shared" si="19"/>
        <v>0</v>
      </c>
      <c r="BB80" s="229">
        <f t="shared" si="20"/>
        <v>0</v>
      </c>
      <c r="BC80" s="229">
        <f t="shared" si="21"/>
        <v>0</v>
      </c>
      <c r="BD80" s="229">
        <f t="shared" si="22"/>
        <v>0</v>
      </c>
      <c r="BE80" s="229">
        <f t="shared" si="23"/>
        <v>0</v>
      </c>
      <c r="CA80" s="256">
        <v>1</v>
      </c>
      <c r="CB80" s="256">
        <v>9</v>
      </c>
    </row>
    <row r="81" spans="1:80">
      <c r="A81" s="257">
        <v>74</v>
      </c>
      <c r="B81" s="258" t="s">
        <v>986</v>
      </c>
      <c r="C81" s="259" t="s">
        <v>987</v>
      </c>
      <c r="D81" s="260" t="s">
        <v>100</v>
      </c>
      <c r="E81" s="261">
        <v>3</v>
      </c>
      <c r="F81" s="261">
        <v>0</v>
      </c>
      <c r="G81" s="262">
        <f t="shared" si="16"/>
        <v>0</v>
      </c>
      <c r="H81" s="263">
        <v>0</v>
      </c>
      <c r="I81" s="264">
        <f t="shared" si="17"/>
        <v>0</v>
      </c>
      <c r="J81" s="263">
        <v>0</v>
      </c>
      <c r="K81" s="264">
        <f t="shared" si="18"/>
        <v>0</v>
      </c>
      <c r="O81" s="256">
        <v>2</v>
      </c>
      <c r="AA81" s="229">
        <v>1</v>
      </c>
      <c r="AB81" s="229">
        <v>9</v>
      </c>
      <c r="AC81" s="229">
        <v>9</v>
      </c>
      <c r="AZ81" s="229">
        <v>4</v>
      </c>
      <c r="BA81" s="229">
        <f t="shared" si="19"/>
        <v>0</v>
      </c>
      <c r="BB81" s="229">
        <f t="shared" si="20"/>
        <v>0</v>
      </c>
      <c r="BC81" s="229">
        <f t="shared" si="21"/>
        <v>0</v>
      </c>
      <c r="BD81" s="229">
        <f t="shared" si="22"/>
        <v>0</v>
      </c>
      <c r="BE81" s="229">
        <f t="shared" si="23"/>
        <v>0</v>
      </c>
      <c r="CA81" s="256">
        <v>1</v>
      </c>
      <c r="CB81" s="256">
        <v>9</v>
      </c>
    </row>
    <row r="82" spans="1:80">
      <c r="A82" s="257">
        <v>75</v>
      </c>
      <c r="B82" s="258" t="s">
        <v>988</v>
      </c>
      <c r="C82" s="259" t="s">
        <v>989</v>
      </c>
      <c r="D82" s="260" t="s">
        <v>100</v>
      </c>
      <c r="E82" s="261">
        <v>6</v>
      </c>
      <c r="F82" s="261">
        <v>0</v>
      </c>
      <c r="G82" s="262">
        <f t="shared" si="16"/>
        <v>0</v>
      </c>
      <c r="H82" s="263">
        <v>0</v>
      </c>
      <c r="I82" s="264">
        <f t="shared" si="17"/>
        <v>0</v>
      </c>
      <c r="J82" s="263">
        <v>0</v>
      </c>
      <c r="K82" s="264">
        <f t="shared" si="18"/>
        <v>0</v>
      </c>
      <c r="O82" s="256">
        <v>2</v>
      </c>
      <c r="AA82" s="229">
        <v>1</v>
      </c>
      <c r="AB82" s="229">
        <v>9</v>
      </c>
      <c r="AC82" s="229">
        <v>9</v>
      </c>
      <c r="AZ82" s="229">
        <v>4</v>
      </c>
      <c r="BA82" s="229">
        <f t="shared" si="19"/>
        <v>0</v>
      </c>
      <c r="BB82" s="229">
        <f t="shared" si="20"/>
        <v>0</v>
      </c>
      <c r="BC82" s="229">
        <f t="shared" si="21"/>
        <v>0</v>
      </c>
      <c r="BD82" s="229">
        <f t="shared" si="22"/>
        <v>0</v>
      </c>
      <c r="BE82" s="229">
        <f t="shared" si="23"/>
        <v>0</v>
      </c>
      <c r="CA82" s="256">
        <v>1</v>
      </c>
      <c r="CB82" s="256">
        <v>9</v>
      </c>
    </row>
    <row r="83" spans="1:80">
      <c r="A83" s="257">
        <v>76</v>
      </c>
      <c r="B83" s="258" t="s">
        <v>988</v>
      </c>
      <c r="C83" s="259" t="s">
        <v>989</v>
      </c>
      <c r="D83" s="260" t="s">
        <v>100</v>
      </c>
      <c r="E83" s="261">
        <v>9</v>
      </c>
      <c r="F83" s="261">
        <v>0</v>
      </c>
      <c r="G83" s="262">
        <f t="shared" si="16"/>
        <v>0</v>
      </c>
      <c r="H83" s="263">
        <v>0</v>
      </c>
      <c r="I83" s="264">
        <f t="shared" si="17"/>
        <v>0</v>
      </c>
      <c r="J83" s="263">
        <v>0</v>
      </c>
      <c r="K83" s="264">
        <f t="shared" si="18"/>
        <v>0</v>
      </c>
      <c r="O83" s="256">
        <v>2</v>
      </c>
      <c r="AA83" s="229">
        <v>1</v>
      </c>
      <c r="AB83" s="229">
        <v>9</v>
      </c>
      <c r="AC83" s="229">
        <v>9</v>
      </c>
      <c r="AZ83" s="229">
        <v>4</v>
      </c>
      <c r="BA83" s="229">
        <f t="shared" si="19"/>
        <v>0</v>
      </c>
      <c r="BB83" s="229">
        <f t="shared" si="20"/>
        <v>0</v>
      </c>
      <c r="BC83" s="229">
        <f t="shared" si="21"/>
        <v>0</v>
      </c>
      <c r="BD83" s="229">
        <f t="shared" si="22"/>
        <v>0</v>
      </c>
      <c r="BE83" s="229">
        <f t="shared" si="23"/>
        <v>0</v>
      </c>
      <c r="CA83" s="256">
        <v>1</v>
      </c>
      <c r="CB83" s="256">
        <v>9</v>
      </c>
    </row>
    <row r="84" spans="1:80">
      <c r="A84" s="257">
        <v>77</v>
      </c>
      <c r="B84" s="258" t="s">
        <v>990</v>
      </c>
      <c r="C84" s="259" t="s">
        <v>991</v>
      </c>
      <c r="D84" s="260" t="s">
        <v>100</v>
      </c>
      <c r="E84" s="261">
        <v>2</v>
      </c>
      <c r="F84" s="261">
        <v>0</v>
      </c>
      <c r="G84" s="262">
        <f t="shared" si="16"/>
        <v>0</v>
      </c>
      <c r="H84" s="263">
        <v>0</v>
      </c>
      <c r="I84" s="264">
        <f t="shared" si="17"/>
        <v>0</v>
      </c>
      <c r="J84" s="263">
        <v>0</v>
      </c>
      <c r="K84" s="264">
        <f t="shared" si="18"/>
        <v>0</v>
      </c>
      <c r="O84" s="256">
        <v>2</v>
      </c>
      <c r="AA84" s="229">
        <v>1</v>
      </c>
      <c r="AB84" s="229">
        <v>9</v>
      </c>
      <c r="AC84" s="229">
        <v>9</v>
      </c>
      <c r="AZ84" s="229">
        <v>4</v>
      </c>
      <c r="BA84" s="229">
        <f t="shared" si="19"/>
        <v>0</v>
      </c>
      <c r="BB84" s="229">
        <f t="shared" si="20"/>
        <v>0</v>
      </c>
      <c r="BC84" s="229">
        <f t="shared" si="21"/>
        <v>0</v>
      </c>
      <c r="BD84" s="229">
        <f t="shared" si="22"/>
        <v>0</v>
      </c>
      <c r="BE84" s="229">
        <f t="shared" si="23"/>
        <v>0</v>
      </c>
      <c r="CA84" s="256">
        <v>1</v>
      </c>
      <c r="CB84" s="256">
        <v>9</v>
      </c>
    </row>
    <row r="85" spans="1:80">
      <c r="A85" s="257">
        <v>78</v>
      </c>
      <c r="B85" s="258" t="s">
        <v>992</v>
      </c>
      <c r="C85" s="259" t="s">
        <v>993</v>
      </c>
      <c r="D85" s="260" t="s">
        <v>224</v>
      </c>
      <c r="E85" s="261">
        <v>126</v>
      </c>
      <c r="F85" s="261">
        <v>0</v>
      </c>
      <c r="G85" s="262">
        <f t="shared" si="16"/>
        <v>0</v>
      </c>
      <c r="H85" s="263">
        <v>0</v>
      </c>
      <c r="I85" s="264">
        <f t="shared" si="17"/>
        <v>0</v>
      </c>
      <c r="J85" s="263">
        <v>0</v>
      </c>
      <c r="K85" s="264">
        <f t="shared" si="18"/>
        <v>0</v>
      </c>
      <c r="O85" s="256">
        <v>2</v>
      </c>
      <c r="AA85" s="229">
        <v>1</v>
      </c>
      <c r="AB85" s="229">
        <v>9</v>
      </c>
      <c r="AC85" s="229">
        <v>9</v>
      </c>
      <c r="AZ85" s="229">
        <v>4</v>
      </c>
      <c r="BA85" s="229">
        <f t="shared" si="19"/>
        <v>0</v>
      </c>
      <c r="BB85" s="229">
        <f t="shared" si="20"/>
        <v>0</v>
      </c>
      <c r="BC85" s="229">
        <f t="shared" si="21"/>
        <v>0</v>
      </c>
      <c r="BD85" s="229">
        <f t="shared" si="22"/>
        <v>0</v>
      </c>
      <c r="BE85" s="229">
        <f t="shared" si="23"/>
        <v>0</v>
      </c>
      <c r="CA85" s="256">
        <v>1</v>
      </c>
      <c r="CB85" s="256">
        <v>9</v>
      </c>
    </row>
    <row r="86" spans="1:80">
      <c r="A86" s="257">
        <v>79</v>
      </c>
      <c r="B86" s="258" t="s">
        <v>994</v>
      </c>
      <c r="C86" s="259" t="s">
        <v>995</v>
      </c>
      <c r="D86" s="260" t="s">
        <v>12</v>
      </c>
      <c r="E86" s="261">
        <v>6</v>
      </c>
      <c r="F86" s="261">
        <v>0</v>
      </c>
      <c r="G86" s="262">
        <f t="shared" si="16"/>
        <v>0</v>
      </c>
      <c r="H86" s="263">
        <v>0</v>
      </c>
      <c r="I86" s="264">
        <f t="shared" si="17"/>
        <v>0</v>
      </c>
      <c r="J86" s="263"/>
      <c r="K86" s="264">
        <f t="shared" si="18"/>
        <v>0</v>
      </c>
      <c r="O86" s="256">
        <v>2</v>
      </c>
      <c r="AA86" s="229">
        <v>3</v>
      </c>
      <c r="AB86" s="229">
        <v>9</v>
      </c>
      <c r="AC86" s="229">
        <v>78955555</v>
      </c>
      <c r="AZ86" s="229">
        <v>3</v>
      </c>
      <c r="BA86" s="229">
        <f t="shared" si="19"/>
        <v>0</v>
      </c>
      <c r="BB86" s="229">
        <f t="shared" si="20"/>
        <v>0</v>
      </c>
      <c r="BC86" s="229">
        <f t="shared" si="21"/>
        <v>0</v>
      </c>
      <c r="BD86" s="229">
        <f t="shared" si="22"/>
        <v>0</v>
      </c>
      <c r="BE86" s="229">
        <f t="shared" si="23"/>
        <v>0</v>
      </c>
      <c r="CA86" s="256">
        <v>3</v>
      </c>
      <c r="CB86" s="256">
        <v>9</v>
      </c>
    </row>
    <row r="87" spans="1:80">
      <c r="A87" s="274"/>
      <c r="B87" s="275" t="s">
        <v>101</v>
      </c>
      <c r="C87" s="276" t="s">
        <v>859</v>
      </c>
      <c r="D87" s="277"/>
      <c r="E87" s="278"/>
      <c r="F87" s="279"/>
      <c r="G87" s="280">
        <f>SUM(G7:G86)</f>
        <v>0</v>
      </c>
      <c r="H87" s="281"/>
      <c r="I87" s="282">
        <f>SUM(I7:I86)</f>
        <v>0</v>
      </c>
      <c r="J87" s="281"/>
      <c r="K87" s="282">
        <f>SUM(K7:K86)</f>
        <v>0</v>
      </c>
      <c r="O87" s="256">
        <v>4</v>
      </c>
      <c r="BA87" s="283">
        <f>SUM(BA7:BA86)</f>
        <v>0</v>
      </c>
      <c r="BB87" s="283">
        <f>SUM(BB7:BB86)</f>
        <v>0</v>
      </c>
      <c r="BC87" s="283">
        <f>SUM(BC7:BC86)</f>
        <v>0</v>
      </c>
      <c r="BD87" s="283">
        <f>SUM(BD7:BD86)</f>
        <v>0</v>
      </c>
      <c r="BE87" s="283">
        <f>SUM(BE7:BE86)</f>
        <v>0</v>
      </c>
    </row>
    <row r="88" spans="1:80">
      <c r="A88" s="246" t="s">
        <v>97</v>
      </c>
      <c r="B88" s="247" t="s">
        <v>996</v>
      </c>
      <c r="C88" s="248" t="s">
        <v>997</v>
      </c>
      <c r="D88" s="249"/>
      <c r="E88" s="250"/>
      <c r="F88" s="250"/>
      <c r="G88" s="251"/>
      <c r="H88" s="252"/>
      <c r="I88" s="253"/>
      <c r="J88" s="254"/>
      <c r="K88" s="255"/>
      <c r="O88" s="256">
        <v>1</v>
      </c>
    </row>
    <row r="89" spans="1:80">
      <c r="A89" s="257">
        <v>80</v>
      </c>
      <c r="B89" s="258" t="s">
        <v>999</v>
      </c>
      <c r="C89" s="259" t="s">
        <v>1000</v>
      </c>
      <c r="D89" s="260" t="s">
        <v>173</v>
      </c>
      <c r="E89" s="261">
        <v>39</v>
      </c>
      <c r="F89" s="261">
        <v>0</v>
      </c>
      <c r="G89" s="262">
        <f t="shared" ref="G89:G120" si="24">E89*F89</f>
        <v>0</v>
      </c>
      <c r="H89" s="263">
        <v>0</v>
      </c>
      <c r="I89" s="264">
        <f t="shared" ref="I89:I120" si="25">E89*H89</f>
        <v>0</v>
      </c>
      <c r="J89" s="263"/>
      <c r="K89" s="264">
        <f t="shared" ref="K89:K120" si="26">E89*J89</f>
        <v>0</v>
      </c>
      <c r="O89" s="256">
        <v>2</v>
      </c>
      <c r="AA89" s="229">
        <v>12</v>
      </c>
      <c r="AB89" s="229">
        <v>0</v>
      </c>
      <c r="AC89" s="229">
        <v>80</v>
      </c>
      <c r="AZ89" s="229">
        <v>4</v>
      </c>
      <c r="BA89" s="229">
        <f t="shared" ref="BA89:BA120" si="27">IF(AZ89=1,G89,0)</f>
        <v>0</v>
      </c>
      <c r="BB89" s="229">
        <f t="shared" ref="BB89:BB120" si="28">IF(AZ89=2,G89,0)</f>
        <v>0</v>
      </c>
      <c r="BC89" s="229">
        <f t="shared" ref="BC89:BC120" si="29">IF(AZ89=3,G89,0)</f>
        <v>0</v>
      </c>
      <c r="BD89" s="229">
        <f t="shared" ref="BD89:BD120" si="30">IF(AZ89=4,G89,0)</f>
        <v>0</v>
      </c>
      <c r="BE89" s="229">
        <f t="shared" ref="BE89:BE120" si="31">IF(AZ89=5,G89,0)</f>
        <v>0</v>
      </c>
      <c r="CA89" s="256">
        <v>12</v>
      </c>
      <c r="CB89" s="256">
        <v>0</v>
      </c>
    </row>
    <row r="90" spans="1:80">
      <c r="A90" s="257">
        <v>81</v>
      </c>
      <c r="B90" s="258" t="s">
        <v>1001</v>
      </c>
      <c r="C90" s="259" t="s">
        <v>1002</v>
      </c>
      <c r="D90" s="260" t="s">
        <v>173</v>
      </c>
      <c r="E90" s="261">
        <v>25</v>
      </c>
      <c r="F90" s="261">
        <v>0</v>
      </c>
      <c r="G90" s="262">
        <f t="shared" si="24"/>
        <v>0</v>
      </c>
      <c r="H90" s="263">
        <v>0</v>
      </c>
      <c r="I90" s="264">
        <f t="shared" si="25"/>
        <v>0</v>
      </c>
      <c r="J90" s="263"/>
      <c r="K90" s="264">
        <f t="shared" si="26"/>
        <v>0</v>
      </c>
      <c r="O90" s="256">
        <v>2</v>
      </c>
      <c r="AA90" s="229">
        <v>12</v>
      </c>
      <c r="AB90" s="229">
        <v>0</v>
      </c>
      <c r="AC90" s="229">
        <v>81</v>
      </c>
      <c r="AZ90" s="229">
        <v>4</v>
      </c>
      <c r="BA90" s="229">
        <f t="shared" si="27"/>
        <v>0</v>
      </c>
      <c r="BB90" s="229">
        <f t="shared" si="28"/>
        <v>0</v>
      </c>
      <c r="BC90" s="229">
        <f t="shared" si="29"/>
        <v>0</v>
      </c>
      <c r="BD90" s="229">
        <f t="shared" si="30"/>
        <v>0</v>
      </c>
      <c r="BE90" s="229">
        <f t="shared" si="31"/>
        <v>0</v>
      </c>
      <c r="CA90" s="256">
        <v>12</v>
      </c>
      <c r="CB90" s="256">
        <v>0</v>
      </c>
    </row>
    <row r="91" spans="1:80">
      <c r="A91" s="257">
        <v>82</v>
      </c>
      <c r="B91" s="258" t="s">
        <v>1003</v>
      </c>
      <c r="C91" s="259" t="s">
        <v>1004</v>
      </c>
      <c r="D91" s="260" t="s">
        <v>173</v>
      </c>
      <c r="E91" s="261">
        <v>104</v>
      </c>
      <c r="F91" s="261">
        <v>0</v>
      </c>
      <c r="G91" s="262">
        <f t="shared" si="24"/>
        <v>0</v>
      </c>
      <c r="H91" s="263">
        <v>0</v>
      </c>
      <c r="I91" s="264">
        <f t="shared" si="25"/>
        <v>0</v>
      </c>
      <c r="J91" s="263"/>
      <c r="K91" s="264">
        <f t="shared" si="26"/>
        <v>0</v>
      </c>
      <c r="O91" s="256">
        <v>2</v>
      </c>
      <c r="AA91" s="229">
        <v>12</v>
      </c>
      <c r="AB91" s="229">
        <v>0</v>
      </c>
      <c r="AC91" s="229">
        <v>82</v>
      </c>
      <c r="AZ91" s="229">
        <v>4</v>
      </c>
      <c r="BA91" s="229">
        <f t="shared" si="27"/>
        <v>0</v>
      </c>
      <c r="BB91" s="229">
        <f t="shared" si="28"/>
        <v>0</v>
      </c>
      <c r="BC91" s="229">
        <f t="shared" si="29"/>
        <v>0</v>
      </c>
      <c r="BD91" s="229">
        <f t="shared" si="30"/>
        <v>0</v>
      </c>
      <c r="BE91" s="229">
        <f t="shared" si="31"/>
        <v>0</v>
      </c>
      <c r="CA91" s="256">
        <v>12</v>
      </c>
      <c r="CB91" s="256">
        <v>0</v>
      </c>
    </row>
    <row r="92" spans="1:80">
      <c r="A92" s="257">
        <v>83</v>
      </c>
      <c r="B92" s="258" t="s">
        <v>1005</v>
      </c>
      <c r="C92" s="259" t="s">
        <v>1006</v>
      </c>
      <c r="D92" s="260" t="s">
        <v>100</v>
      </c>
      <c r="E92" s="261">
        <v>115</v>
      </c>
      <c r="F92" s="261">
        <v>0</v>
      </c>
      <c r="G92" s="262">
        <f t="shared" si="24"/>
        <v>0</v>
      </c>
      <c r="H92" s="263">
        <v>0</v>
      </c>
      <c r="I92" s="264">
        <f t="shared" si="25"/>
        <v>0</v>
      </c>
      <c r="J92" s="263"/>
      <c r="K92" s="264">
        <f t="shared" si="26"/>
        <v>0</v>
      </c>
      <c r="O92" s="256">
        <v>2</v>
      </c>
      <c r="AA92" s="229">
        <v>12</v>
      </c>
      <c r="AB92" s="229">
        <v>0</v>
      </c>
      <c r="AC92" s="229">
        <v>83</v>
      </c>
      <c r="AZ92" s="229">
        <v>4</v>
      </c>
      <c r="BA92" s="229">
        <f t="shared" si="27"/>
        <v>0</v>
      </c>
      <c r="BB92" s="229">
        <f t="shared" si="28"/>
        <v>0</v>
      </c>
      <c r="BC92" s="229">
        <f t="shared" si="29"/>
        <v>0</v>
      </c>
      <c r="BD92" s="229">
        <f t="shared" si="30"/>
        <v>0</v>
      </c>
      <c r="BE92" s="229">
        <f t="shared" si="31"/>
        <v>0</v>
      </c>
      <c r="CA92" s="256">
        <v>12</v>
      </c>
      <c r="CB92" s="256">
        <v>0</v>
      </c>
    </row>
    <row r="93" spans="1:80">
      <c r="A93" s="257">
        <v>84</v>
      </c>
      <c r="B93" s="258" t="s">
        <v>1007</v>
      </c>
      <c r="C93" s="259" t="s">
        <v>1008</v>
      </c>
      <c r="D93" s="260" t="s">
        <v>224</v>
      </c>
      <c r="E93" s="261">
        <v>23</v>
      </c>
      <c r="F93" s="261">
        <v>0</v>
      </c>
      <c r="G93" s="262">
        <f t="shared" si="24"/>
        <v>0</v>
      </c>
      <c r="H93" s="263">
        <v>0</v>
      </c>
      <c r="I93" s="264">
        <f t="shared" si="25"/>
        <v>0</v>
      </c>
      <c r="J93" s="263"/>
      <c r="K93" s="264">
        <f t="shared" si="26"/>
        <v>0</v>
      </c>
      <c r="O93" s="256">
        <v>2</v>
      </c>
      <c r="AA93" s="229">
        <v>12</v>
      </c>
      <c r="AB93" s="229">
        <v>0</v>
      </c>
      <c r="AC93" s="229">
        <v>84</v>
      </c>
      <c r="AZ93" s="229">
        <v>4</v>
      </c>
      <c r="BA93" s="229">
        <f t="shared" si="27"/>
        <v>0</v>
      </c>
      <c r="BB93" s="229">
        <f t="shared" si="28"/>
        <v>0</v>
      </c>
      <c r="BC93" s="229">
        <f t="shared" si="29"/>
        <v>0</v>
      </c>
      <c r="BD93" s="229">
        <f t="shared" si="30"/>
        <v>0</v>
      </c>
      <c r="BE93" s="229">
        <f t="shared" si="31"/>
        <v>0</v>
      </c>
      <c r="CA93" s="256">
        <v>12</v>
      </c>
      <c r="CB93" s="256">
        <v>0</v>
      </c>
    </row>
    <row r="94" spans="1:80">
      <c r="A94" s="257">
        <v>85</v>
      </c>
      <c r="B94" s="258" t="s">
        <v>1009</v>
      </c>
      <c r="C94" s="259" t="s">
        <v>1010</v>
      </c>
      <c r="D94" s="260" t="s">
        <v>224</v>
      </c>
      <c r="E94" s="261">
        <v>12</v>
      </c>
      <c r="F94" s="261">
        <v>0</v>
      </c>
      <c r="G94" s="262">
        <f t="shared" si="24"/>
        <v>0</v>
      </c>
      <c r="H94" s="263">
        <v>0</v>
      </c>
      <c r="I94" s="264">
        <f t="shared" si="25"/>
        <v>0</v>
      </c>
      <c r="J94" s="263"/>
      <c r="K94" s="264">
        <f t="shared" si="26"/>
        <v>0</v>
      </c>
      <c r="O94" s="256">
        <v>2</v>
      </c>
      <c r="AA94" s="229">
        <v>12</v>
      </c>
      <c r="AB94" s="229">
        <v>0</v>
      </c>
      <c r="AC94" s="229">
        <v>85</v>
      </c>
      <c r="AZ94" s="229">
        <v>4</v>
      </c>
      <c r="BA94" s="229">
        <f t="shared" si="27"/>
        <v>0</v>
      </c>
      <c r="BB94" s="229">
        <f t="shared" si="28"/>
        <v>0</v>
      </c>
      <c r="BC94" s="229">
        <f t="shared" si="29"/>
        <v>0</v>
      </c>
      <c r="BD94" s="229">
        <f t="shared" si="30"/>
        <v>0</v>
      </c>
      <c r="BE94" s="229">
        <f t="shared" si="31"/>
        <v>0</v>
      </c>
      <c r="CA94" s="256">
        <v>12</v>
      </c>
      <c r="CB94" s="256">
        <v>0</v>
      </c>
    </row>
    <row r="95" spans="1:80">
      <c r="A95" s="257">
        <v>86</v>
      </c>
      <c r="B95" s="258" t="s">
        <v>1011</v>
      </c>
      <c r="C95" s="259" t="s">
        <v>1012</v>
      </c>
      <c r="D95" s="260" t="s">
        <v>100</v>
      </c>
      <c r="E95" s="261">
        <v>5</v>
      </c>
      <c r="F95" s="261">
        <v>0</v>
      </c>
      <c r="G95" s="262">
        <f t="shared" si="24"/>
        <v>0</v>
      </c>
      <c r="H95" s="263">
        <v>0</v>
      </c>
      <c r="I95" s="264">
        <f t="shared" si="25"/>
        <v>0</v>
      </c>
      <c r="J95" s="263"/>
      <c r="K95" s="264">
        <f t="shared" si="26"/>
        <v>0</v>
      </c>
      <c r="O95" s="256">
        <v>2</v>
      </c>
      <c r="AA95" s="229">
        <v>12</v>
      </c>
      <c r="AB95" s="229">
        <v>0</v>
      </c>
      <c r="AC95" s="229">
        <v>86</v>
      </c>
      <c r="AZ95" s="229">
        <v>4</v>
      </c>
      <c r="BA95" s="229">
        <f t="shared" si="27"/>
        <v>0</v>
      </c>
      <c r="BB95" s="229">
        <f t="shared" si="28"/>
        <v>0</v>
      </c>
      <c r="BC95" s="229">
        <f t="shared" si="29"/>
        <v>0</v>
      </c>
      <c r="BD95" s="229">
        <f t="shared" si="30"/>
        <v>0</v>
      </c>
      <c r="BE95" s="229">
        <f t="shared" si="31"/>
        <v>0</v>
      </c>
      <c r="CA95" s="256">
        <v>12</v>
      </c>
      <c r="CB95" s="256">
        <v>0</v>
      </c>
    </row>
    <row r="96" spans="1:80">
      <c r="A96" s="257">
        <v>87</v>
      </c>
      <c r="B96" s="258" t="s">
        <v>1013</v>
      </c>
      <c r="C96" s="259" t="s">
        <v>1014</v>
      </c>
      <c r="D96" s="260" t="s">
        <v>224</v>
      </c>
      <c r="E96" s="261">
        <v>8</v>
      </c>
      <c r="F96" s="261">
        <v>0</v>
      </c>
      <c r="G96" s="262">
        <f t="shared" si="24"/>
        <v>0</v>
      </c>
      <c r="H96" s="263">
        <v>0</v>
      </c>
      <c r="I96" s="264">
        <f t="shared" si="25"/>
        <v>0</v>
      </c>
      <c r="J96" s="263"/>
      <c r="K96" s="264">
        <f t="shared" si="26"/>
        <v>0</v>
      </c>
      <c r="O96" s="256">
        <v>2</v>
      </c>
      <c r="AA96" s="229">
        <v>12</v>
      </c>
      <c r="AB96" s="229">
        <v>0</v>
      </c>
      <c r="AC96" s="229">
        <v>87</v>
      </c>
      <c r="AZ96" s="229">
        <v>4</v>
      </c>
      <c r="BA96" s="229">
        <f t="shared" si="27"/>
        <v>0</v>
      </c>
      <c r="BB96" s="229">
        <f t="shared" si="28"/>
        <v>0</v>
      </c>
      <c r="BC96" s="229">
        <f t="shared" si="29"/>
        <v>0</v>
      </c>
      <c r="BD96" s="229">
        <f t="shared" si="30"/>
        <v>0</v>
      </c>
      <c r="BE96" s="229">
        <f t="shared" si="31"/>
        <v>0</v>
      </c>
      <c r="CA96" s="256">
        <v>12</v>
      </c>
      <c r="CB96" s="256">
        <v>0</v>
      </c>
    </row>
    <row r="97" spans="1:80">
      <c r="A97" s="257">
        <v>88</v>
      </c>
      <c r="B97" s="258" t="s">
        <v>1015</v>
      </c>
      <c r="C97" s="259" t="s">
        <v>1016</v>
      </c>
      <c r="D97" s="260" t="s">
        <v>224</v>
      </c>
      <c r="E97" s="261">
        <v>8</v>
      </c>
      <c r="F97" s="261">
        <v>0</v>
      </c>
      <c r="G97" s="262">
        <f t="shared" si="24"/>
        <v>0</v>
      </c>
      <c r="H97" s="263">
        <v>0</v>
      </c>
      <c r="I97" s="264">
        <f t="shared" si="25"/>
        <v>0</v>
      </c>
      <c r="J97" s="263"/>
      <c r="K97" s="264">
        <f t="shared" si="26"/>
        <v>0</v>
      </c>
      <c r="O97" s="256">
        <v>2</v>
      </c>
      <c r="AA97" s="229">
        <v>12</v>
      </c>
      <c r="AB97" s="229">
        <v>0</v>
      </c>
      <c r="AC97" s="229">
        <v>88</v>
      </c>
      <c r="AZ97" s="229">
        <v>4</v>
      </c>
      <c r="BA97" s="229">
        <f t="shared" si="27"/>
        <v>0</v>
      </c>
      <c r="BB97" s="229">
        <f t="shared" si="28"/>
        <v>0</v>
      </c>
      <c r="BC97" s="229">
        <f t="shared" si="29"/>
        <v>0</v>
      </c>
      <c r="BD97" s="229">
        <f t="shared" si="30"/>
        <v>0</v>
      </c>
      <c r="BE97" s="229">
        <f t="shared" si="31"/>
        <v>0</v>
      </c>
      <c r="CA97" s="256">
        <v>12</v>
      </c>
      <c r="CB97" s="256">
        <v>0</v>
      </c>
    </row>
    <row r="98" spans="1:80">
      <c r="A98" s="257">
        <v>89</v>
      </c>
      <c r="B98" s="258" t="s">
        <v>1017</v>
      </c>
      <c r="C98" s="259" t="s">
        <v>1018</v>
      </c>
      <c r="D98" s="260" t="s">
        <v>100</v>
      </c>
      <c r="E98" s="261">
        <v>1</v>
      </c>
      <c r="F98" s="261">
        <v>0</v>
      </c>
      <c r="G98" s="262">
        <f t="shared" si="24"/>
        <v>0</v>
      </c>
      <c r="H98" s="263">
        <v>0</v>
      </c>
      <c r="I98" s="264">
        <f t="shared" si="25"/>
        <v>0</v>
      </c>
      <c r="J98" s="263"/>
      <c r="K98" s="264">
        <f t="shared" si="26"/>
        <v>0</v>
      </c>
      <c r="O98" s="256">
        <v>2</v>
      </c>
      <c r="AA98" s="229">
        <v>12</v>
      </c>
      <c r="AB98" s="229">
        <v>0</v>
      </c>
      <c r="AC98" s="229">
        <v>89</v>
      </c>
      <c r="AZ98" s="229">
        <v>4</v>
      </c>
      <c r="BA98" s="229">
        <f t="shared" si="27"/>
        <v>0</v>
      </c>
      <c r="BB98" s="229">
        <f t="shared" si="28"/>
        <v>0</v>
      </c>
      <c r="BC98" s="229">
        <f t="shared" si="29"/>
        <v>0</v>
      </c>
      <c r="BD98" s="229">
        <f t="shared" si="30"/>
        <v>0</v>
      </c>
      <c r="BE98" s="229">
        <f t="shared" si="31"/>
        <v>0</v>
      </c>
      <c r="CA98" s="256">
        <v>12</v>
      </c>
      <c r="CB98" s="256">
        <v>0</v>
      </c>
    </row>
    <row r="99" spans="1:80">
      <c r="A99" s="257">
        <v>90</v>
      </c>
      <c r="B99" s="258" t="s">
        <v>1019</v>
      </c>
      <c r="C99" s="259" t="s">
        <v>1020</v>
      </c>
      <c r="D99" s="260" t="s">
        <v>224</v>
      </c>
      <c r="E99" s="261">
        <v>6</v>
      </c>
      <c r="F99" s="261">
        <v>0</v>
      </c>
      <c r="G99" s="262">
        <f t="shared" si="24"/>
        <v>0</v>
      </c>
      <c r="H99" s="263">
        <v>0</v>
      </c>
      <c r="I99" s="264">
        <f t="shared" si="25"/>
        <v>0</v>
      </c>
      <c r="J99" s="263"/>
      <c r="K99" s="264">
        <f t="shared" si="26"/>
        <v>0</v>
      </c>
      <c r="O99" s="256">
        <v>2</v>
      </c>
      <c r="AA99" s="229">
        <v>12</v>
      </c>
      <c r="AB99" s="229">
        <v>0</v>
      </c>
      <c r="AC99" s="229">
        <v>90</v>
      </c>
      <c r="AZ99" s="229">
        <v>4</v>
      </c>
      <c r="BA99" s="229">
        <f t="shared" si="27"/>
        <v>0</v>
      </c>
      <c r="BB99" s="229">
        <f t="shared" si="28"/>
        <v>0</v>
      </c>
      <c r="BC99" s="229">
        <f t="shared" si="29"/>
        <v>0</v>
      </c>
      <c r="BD99" s="229">
        <f t="shared" si="30"/>
        <v>0</v>
      </c>
      <c r="BE99" s="229">
        <f t="shared" si="31"/>
        <v>0</v>
      </c>
      <c r="CA99" s="256">
        <v>12</v>
      </c>
      <c r="CB99" s="256">
        <v>0</v>
      </c>
    </row>
    <row r="100" spans="1:80">
      <c r="A100" s="257">
        <v>91</v>
      </c>
      <c r="B100" s="258" t="s">
        <v>1019</v>
      </c>
      <c r="C100" s="259" t="s">
        <v>1021</v>
      </c>
      <c r="D100" s="260" t="s">
        <v>224</v>
      </c>
      <c r="E100" s="261">
        <v>14</v>
      </c>
      <c r="F100" s="261">
        <v>0</v>
      </c>
      <c r="G100" s="262">
        <f t="shared" si="24"/>
        <v>0</v>
      </c>
      <c r="H100" s="263">
        <v>0</v>
      </c>
      <c r="I100" s="264">
        <f t="shared" si="25"/>
        <v>0</v>
      </c>
      <c r="J100" s="263"/>
      <c r="K100" s="264">
        <f t="shared" si="26"/>
        <v>0</v>
      </c>
      <c r="O100" s="256">
        <v>2</v>
      </c>
      <c r="AA100" s="229">
        <v>12</v>
      </c>
      <c r="AB100" s="229">
        <v>0</v>
      </c>
      <c r="AC100" s="229">
        <v>91</v>
      </c>
      <c r="AZ100" s="229">
        <v>4</v>
      </c>
      <c r="BA100" s="229">
        <f t="shared" si="27"/>
        <v>0</v>
      </c>
      <c r="BB100" s="229">
        <f t="shared" si="28"/>
        <v>0</v>
      </c>
      <c r="BC100" s="229">
        <f t="shared" si="29"/>
        <v>0</v>
      </c>
      <c r="BD100" s="229">
        <f t="shared" si="30"/>
        <v>0</v>
      </c>
      <c r="BE100" s="229">
        <f t="shared" si="31"/>
        <v>0</v>
      </c>
      <c r="CA100" s="256">
        <v>12</v>
      </c>
      <c r="CB100" s="256">
        <v>0</v>
      </c>
    </row>
    <row r="101" spans="1:80">
      <c r="A101" s="257">
        <v>92</v>
      </c>
      <c r="B101" s="258" t="s">
        <v>1022</v>
      </c>
      <c r="C101" s="259" t="s">
        <v>1023</v>
      </c>
      <c r="D101" s="260" t="s">
        <v>224</v>
      </c>
      <c r="E101" s="261">
        <v>9</v>
      </c>
      <c r="F101" s="261">
        <v>0</v>
      </c>
      <c r="G101" s="262">
        <f t="shared" si="24"/>
        <v>0</v>
      </c>
      <c r="H101" s="263">
        <v>0</v>
      </c>
      <c r="I101" s="264">
        <f t="shared" si="25"/>
        <v>0</v>
      </c>
      <c r="J101" s="263"/>
      <c r="K101" s="264">
        <f t="shared" si="26"/>
        <v>0</v>
      </c>
      <c r="O101" s="256">
        <v>2</v>
      </c>
      <c r="AA101" s="229">
        <v>12</v>
      </c>
      <c r="AB101" s="229">
        <v>0</v>
      </c>
      <c r="AC101" s="229">
        <v>92</v>
      </c>
      <c r="AZ101" s="229">
        <v>4</v>
      </c>
      <c r="BA101" s="229">
        <f t="shared" si="27"/>
        <v>0</v>
      </c>
      <c r="BB101" s="229">
        <f t="shared" si="28"/>
        <v>0</v>
      </c>
      <c r="BC101" s="229">
        <f t="shared" si="29"/>
        <v>0</v>
      </c>
      <c r="BD101" s="229">
        <f t="shared" si="30"/>
        <v>0</v>
      </c>
      <c r="BE101" s="229">
        <f t="shared" si="31"/>
        <v>0</v>
      </c>
      <c r="CA101" s="256">
        <v>12</v>
      </c>
      <c r="CB101" s="256">
        <v>0</v>
      </c>
    </row>
    <row r="102" spans="1:80">
      <c r="A102" s="257">
        <v>93</v>
      </c>
      <c r="B102" s="258" t="s">
        <v>1024</v>
      </c>
      <c r="C102" s="259" t="s">
        <v>1025</v>
      </c>
      <c r="D102" s="260" t="s">
        <v>100</v>
      </c>
      <c r="E102" s="261">
        <v>8</v>
      </c>
      <c r="F102" s="261">
        <v>0</v>
      </c>
      <c r="G102" s="262">
        <f t="shared" si="24"/>
        <v>0</v>
      </c>
      <c r="H102" s="263">
        <v>0</v>
      </c>
      <c r="I102" s="264">
        <f t="shared" si="25"/>
        <v>0</v>
      </c>
      <c r="J102" s="263"/>
      <c r="K102" s="264">
        <f t="shared" si="26"/>
        <v>0</v>
      </c>
      <c r="O102" s="256">
        <v>2</v>
      </c>
      <c r="AA102" s="229">
        <v>12</v>
      </c>
      <c r="AB102" s="229">
        <v>0</v>
      </c>
      <c r="AC102" s="229">
        <v>93</v>
      </c>
      <c r="AZ102" s="229">
        <v>4</v>
      </c>
      <c r="BA102" s="229">
        <f t="shared" si="27"/>
        <v>0</v>
      </c>
      <c r="BB102" s="229">
        <f t="shared" si="28"/>
        <v>0</v>
      </c>
      <c r="BC102" s="229">
        <f t="shared" si="29"/>
        <v>0</v>
      </c>
      <c r="BD102" s="229">
        <f t="shared" si="30"/>
        <v>0</v>
      </c>
      <c r="BE102" s="229">
        <f t="shared" si="31"/>
        <v>0</v>
      </c>
      <c r="CA102" s="256">
        <v>12</v>
      </c>
      <c r="CB102" s="256">
        <v>0</v>
      </c>
    </row>
    <row r="103" spans="1:80">
      <c r="A103" s="257">
        <v>94</v>
      </c>
      <c r="B103" s="258" t="s">
        <v>1024</v>
      </c>
      <c r="C103" s="259" t="s">
        <v>1026</v>
      </c>
      <c r="D103" s="260" t="s">
        <v>100</v>
      </c>
      <c r="E103" s="261">
        <v>4</v>
      </c>
      <c r="F103" s="261">
        <v>0</v>
      </c>
      <c r="G103" s="262">
        <f t="shared" si="24"/>
        <v>0</v>
      </c>
      <c r="H103" s="263">
        <v>0</v>
      </c>
      <c r="I103" s="264">
        <f t="shared" si="25"/>
        <v>0</v>
      </c>
      <c r="J103" s="263"/>
      <c r="K103" s="264">
        <f t="shared" si="26"/>
        <v>0</v>
      </c>
      <c r="O103" s="256">
        <v>2</v>
      </c>
      <c r="AA103" s="229">
        <v>12</v>
      </c>
      <c r="AB103" s="229">
        <v>0</v>
      </c>
      <c r="AC103" s="229">
        <v>94</v>
      </c>
      <c r="AZ103" s="229">
        <v>4</v>
      </c>
      <c r="BA103" s="229">
        <f t="shared" si="27"/>
        <v>0</v>
      </c>
      <c r="BB103" s="229">
        <f t="shared" si="28"/>
        <v>0</v>
      </c>
      <c r="BC103" s="229">
        <f t="shared" si="29"/>
        <v>0</v>
      </c>
      <c r="BD103" s="229">
        <f t="shared" si="30"/>
        <v>0</v>
      </c>
      <c r="BE103" s="229">
        <f t="shared" si="31"/>
        <v>0</v>
      </c>
      <c r="CA103" s="256">
        <v>12</v>
      </c>
      <c r="CB103" s="256">
        <v>0</v>
      </c>
    </row>
    <row r="104" spans="1:80">
      <c r="A104" s="257">
        <v>95</v>
      </c>
      <c r="B104" s="258" t="s">
        <v>1027</v>
      </c>
      <c r="C104" s="259" t="s">
        <v>1028</v>
      </c>
      <c r="D104" s="260" t="s">
        <v>100</v>
      </c>
      <c r="E104" s="261">
        <v>1</v>
      </c>
      <c r="F104" s="261">
        <v>0</v>
      </c>
      <c r="G104" s="262">
        <f t="shared" si="24"/>
        <v>0</v>
      </c>
      <c r="H104" s="263">
        <v>0</v>
      </c>
      <c r="I104" s="264">
        <f t="shared" si="25"/>
        <v>0</v>
      </c>
      <c r="J104" s="263"/>
      <c r="K104" s="264">
        <f t="shared" si="26"/>
        <v>0</v>
      </c>
      <c r="O104" s="256">
        <v>2</v>
      </c>
      <c r="AA104" s="229">
        <v>12</v>
      </c>
      <c r="AB104" s="229">
        <v>0</v>
      </c>
      <c r="AC104" s="229">
        <v>95</v>
      </c>
      <c r="AZ104" s="229">
        <v>4</v>
      </c>
      <c r="BA104" s="229">
        <f t="shared" si="27"/>
        <v>0</v>
      </c>
      <c r="BB104" s="229">
        <f t="shared" si="28"/>
        <v>0</v>
      </c>
      <c r="BC104" s="229">
        <f t="shared" si="29"/>
        <v>0</v>
      </c>
      <c r="BD104" s="229">
        <f t="shared" si="30"/>
        <v>0</v>
      </c>
      <c r="BE104" s="229">
        <f t="shared" si="31"/>
        <v>0</v>
      </c>
      <c r="CA104" s="256">
        <v>12</v>
      </c>
      <c r="CB104" s="256">
        <v>0</v>
      </c>
    </row>
    <row r="105" spans="1:80">
      <c r="A105" s="257">
        <v>96</v>
      </c>
      <c r="B105" s="258" t="s">
        <v>1029</v>
      </c>
      <c r="C105" s="259" t="s">
        <v>1030</v>
      </c>
      <c r="D105" s="260" t="s">
        <v>100</v>
      </c>
      <c r="E105" s="261">
        <v>1</v>
      </c>
      <c r="F105" s="261">
        <v>0</v>
      </c>
      <c r="G105" s="262">
        <f t="shared" si="24"/>
        <v>0</v>
      </c>
      <c r="H105" s="263">
        <v>0</v>
      </c>
      <c r="I105" s="264">
        <f t="shared" si="25"/>
        <v>0</v>
      </c>
      <c r="J105" s="263"/>
      <c r="K105" s="264">
        <f t="shared" si="26"/>
        <v>0</v>
      </c>
      <c r="O105" s="256">
        <v>2</v>
      </c>
      <c r="AA105" s="229">
        <v>12</v>
      </c>
      <c r="AB105" s="229">
        <v>0</v>
      </c>
      <c r="AC105" s="229">
        <v>96</v>
      </c>
      <c r="AZ105" s="229">
        <v>4</v>
      </c>
      <c r="BA105" s="229">
        <f t="shared" si="27"/>
        <v>0</v>
      </c>
      <c r="BB105" s="229">
        <f t="shared" si="28"/>
        <v>0</v>
      </c>
      <c r="BC105" s="229">
        <f t="shared" si="29"/>
        <v>0</v>
      </c>
      <c r="BD105" s="229">
        <f t="shared" si="30"/>
        <v>0</v>
      </c>
      <c r="BE105" s="229">
        <f t="shared" si="31"/>
        <v>0</v>
      </c>
      <c r="CA105" s="256">
        <v>12</v>
      </c>
      <c r="CB105" s="256">
        <v>0</v>
      </c>
    </row>
    <row r="106" spans="1:80">
      <c r="A106" s="257">
        <v>97</v>
      </c>
      <c r="B106" s="258" t="s">
        <v>1031</v>
      </c>
      <c r="C106" s="259" t="s">
        <v>1032</v>
      </c>
      <c r="D106" s="260" t="s">
        <v>224</v>
      </c>
      <c r="E106" s="261">
        <v>66</v>
      </c>
      <c r="F106" s="261">
        <v>0</v>
      </c>
      <c r="G106" s="262">
        <f t="shared" si="24"/>
        <v>0</v>
      </c>
      <c r="H106" s="263">
        <v>0</v>
      </c>
      <c r="I106" s="264">
        <f t="shared" si="25"/>
        <v>0</v>
      </c>
      <c r="J106" s="263"/>
      <c r="K106" s="264">
        <f t="shared" si="26"/>
        <v>0</v>
      </c>
      <c r="O106" s="256">
        <v>2</v>
      </c>
      <c r="AA106" s="229">
        <v>12</v>
      </c>
      <c r="AB106" s="229">
        <v>0</v>
      </c>
      <c r="AC106" s="229">
        <v>97</v>
      </c>
      <c r="AZ106" s="229">
        <v>4</v>
      </c>
      <c r="BA106" s="229">
        <f t="shared" si="27"/>
        <v>0</v>
      </c>
      <c r="BB106" s="229">
        <f t="shared" si="28"/>
        <v>0</v>
      </c>
      <c r="BC106" s="229">
        <f t="shared" si="29"/>
        <v>0</v>
      </c>
      <c r="BD106" s="229">
        <f t="shared" si="30"/>
        <v>0</v>
      </c>
      <c r="BE106" s="229">
        <f t="shared" si="31"/>
        <v>0</v>
      </c>
      <c r="CA106" s="256">
        <v>12</v>
      </c>
      <c r="CB106" s="256">
        <v>0</v>
      </c>
    </row>
    <row r="107" spans="1:80">
      <c r="A107" s="257">
        <v>98</v>
      </c>
      <c r="B107" s="258" t="s">
        <v>1033</v>
      </c>
      <c r="C107" s="259" t="s">
        <v>1034</v>
      </c>
      <c r="D107" s="260" t="s">
        <v>224</v>
      </c>
      <c r="E107" s="261">
        <v>4</v>
      </c>
      <c r="F107" s="261">
        <v>0</v>
      </c>
      <c r="G107" s="262">
        <f t="shared" si="24"/>
        <v>0</v>
      </c>
      <c r="H107" s="263">
        <v>0</v>
      </c>
      <c r="I107" s="264">
        <f t="shared" si="25"/>
        <v>0</v>
      </c>
      <c r="J107" s="263"/>
      <c r="K107" s="264">
        <f t="shared" si="26"/>
        <v>0</v>
      </c>
      <c r="O107" s="256">
        <v>2</v>
      </c>
      <c r="AA107" s="229">
        <v>12</v>
      </c>
      <c r="AB107" s="229">
        <v>0</v>
      </c>
      <c r="AC107" s="229">
        <v>98</v>
      </c>
      <c r="AZ107" s="229">
        <v>4</v>
      </c>
      <c r="BA107" s="229">
        <f t="shared" si="27"/>
        <v>0</v>
      </c>
      <c r="BB107" s="229">
        <f t="shared" si="28"/>
        <v>0</v>
      </c>
      <c r="BC107" s="229">
        <f t="shared" si="29"/>
        <v>0</v>
      </c>
      <c r="BD107" s="229">
        <f t="shared" si="30"/>
        <v>0</v>
      </c>
      <c r="BE107" s="229">
        <f t="shared" si="31"/>
        <v>0</v>
      </c>
      <c r="CA107" s="256">
        <v>12</v>
      </c>
      <c r="CB107" s="256">
        <v>0</v>
      </c>
    </row>
    <row r="108" spans="1:80">
      <c r="A108" s="257">
        <v>99</v>
      </c>
      <c r="B108" s="258" t="s">
        <v>1035</v>
      </c>
      <c r="C108" s="259" t="s">
        <v>1036</v>
      </c>
      <c r="D108" s="260" t="s">
        <v>100</v>
      </c>
      <c r="E108" s="261">
        <v>3</v>
      </c>
      <c r="F108" s="261">
        <v>0</v>
      </c>
      <c r="G108" s="262">
        <f t="shared" si="24"/>
        <v>0</v>
      </c>
      <c r="H108" s="263">
        <v>0</v>
      </c>
      <c r="I108" s="264">
        <f t="shared" si="25"/>
        <v>0</v>
      </c>
      <c r="J108" s="263"/>
      <c r="K108" s="264">
        <f t="shared" si="26"/>
        <v>0</v>
      </c>
      <c r="O108" s="256">
        <v>2</v>
      </c>
      <c r="AA108" s="229">
        <v>12</v>
      </c>
      <c r="AB108" s="229">
        <v>0</v>
      </c>
      <c r="AC108" s="229">
        <v>99</v>
      </c>
      <c r="AZ108" s="229">
        <v>4</v>
      </c>
      <c r="BA108" s="229">
        <f t="shared" si="27"/>
        <v>0</v>
      </c>
      <c r="BB108" s="229">
        <f t="shared" si="28"/>
        <v>0</v>
      </c>
      <c r="BC108" s="229">
        <f t="shared" si="29"/>
        <v>0</v>
      </c>
      <c r="BD108" s="229">
        <f t="shared" si="30"/>
        <v>0</v>
      </c>
      <c r="BE108" s="229">
        <f t="shared" si="31"/>
        <v>0</v>
      </c>
      <c r="CA108" s="256">
        <v>12</v>
      </c>
      <c r="CB108" s="256">
        <v>0</v>
      </c>
    </row>
    <row r="109" spans="1:80">
      <c r="A109" s="257">
        <v>100</v>
      </c>
      <c r="B109" s="258" t="s">
        <v>1037</v>
      </c>
      <c r="C109" s="259" t="s">
        <v>1038</v>
      </c>
      <c r="D109" s="260" t="s">
        <v>100</v>
      </c>
      <c r="E109" s="261">
        <v>8</v>
      </c>
      <c r="F109" s="261">
        <v>0</v>
      </c>
      <c r="G109" s="262">
        <f t="shared" si="24"/>
        <v>0</v>
      </c>
      <c r="H109" s="263">
        <v>0</v>
      </c>
      <c r="I109" s="264">
        <f t="shared" si="25"/>
        <v>0</v>
      </c>
      <c r="J109" s="263"/>
      <c r="K109" s="264">
        <f t="shared" si="26"/>
        <v>0</v>
      </c>
      <c r="O109" s="256">
        <v>2</v>
      </c>
      <c r="AA109" s="229">
        <v>12</v>
      </c>
      <c r="AB109" s="229">
        <v>0</v>
      </c>
      <c r="AC109" s="229">
        <v>100</v>
      </c>
      <c r="AZ109" s="229">
        <v>4</v>
      </c>
      <c r="BA109" s="229">
        <f t="shared" si="27"/>
        <v>0</v>
      </c>
      <c r="BB109" s="229">
        <f t="shared" si="28"/>
        <v>0</v>
      </c>
      <c r="BC109" s="229">
        <f t="shared" si="29"/>
        <v>0</v>
      </c>
      <c r="BD109" s="229">
        <f t="shared" si="30"/>
        <v>0</v>
      </c>
      <c r="BE109" s="229">
        <f t="shared" si="31"/>
        <v>0</v>
      </c>
      <c r="CA109" s="256">
        <v>12</v>
      </c>
      <c r="CB109" s="256">
        <v>0</v>
      </c>
    </row>
    <row r="110" spans="1:80">
      <c r="A110" s="257">
        <v>101</v>
      </c>
      <c r="B110" s="258" t="s">
        <v>1039</v>
      </c>
      <c r="C110" s="259" t="s">
        <v>1040</v>
      </c>
      <c r="D110" s="260" t="s">
        <v>100</v>
      </c>
      <c r="E110" s="261">
        <v>1</v>
      </c>
      <c r="F110" s="261">
        <v>0</v>
      </c>
      <c r="G110" s="262">
        <f t="shared" si="24"/>
        <v>0</v>
      </c>
      <c r="H110" s="263">
        <v>0</v>
      </c>
      <c r="I110" s="264">
        <f t="shared" si="25"/>
        <v>0</v>
      </c>
      <c r="J110" s="263"/>
      <c r="K110" s="264">
        <f t="shared" si="26"/>
        <v>0</v>
      </c>
      <c r="O110" s="256">
        <v>2</v>
      </c>
      <c r="AA110" s="229">
        <v>12</v>
      </c>
      <c r="AB110" s="229">
        <v>0</v>
      </c>
      <c r="AC110" s="229">
        <v>101</v>
      </c>
      <c r="AZ110" s="229">
        <v>4</v>
      </c>
      <c r="BA110" s="229">
        <f t="shared" si="27"/>
        <v>0</v>
      </c>
      <c r="BB110" s="229">
        <f t="shared" si="28"/>
        <v>0</v>
      </c>
      <c r="BC110" s="229">
        <f t="shared" si="29"/>
        <v>0</v>
      </c>
      <c r="BD110" s="229">
        <f t="shared" si="30"/>
        <v>0</v>
      </c>
      <c r="BE110" s="229">
        <f t="shared" si="31"/>
        <v>0</v>
      </c>
      <c r="CA110" s="256">
        <v>12</v>
      </c>
      <c r="CB110" s="256">
        <v>0</v>
      </c>
    </row>
    <row r="111" spans="1:80">
      <c r="A111" s="257">
        <v>102</v>
      </c>
      <c r="B111" s="258" t="s">
        <v>1041</v>
      </c>
      <c r="C111" s="259" t="s">
        <v>1042</v>
      </c>
      <c r="D111" s="260" t="s">
        <v>224</v>
      </c>
      <c r="E111" s="261">
        <v>3</v>
      </c>
      <c r="F111" s="261">
        <v>0</v>
      </c>
      <c r="G111" s="262">
        <f t="shared" si="24"/>
        <v>0</v>
      </c>
      <c r="H111" s="263">
        <v>0</v>
      </c>
      <c r="I111" s="264">
        <f t="shared" si="25"/>
        <v>0</v>
      </c>
      <c r="J111" s="263"/>
      <c r="K111" s="264">
        <f t="shared" si="26"/>
        <v>0</v>
      </c>
      <c r="O111" s="256">
        <v>2</v>
      </c>
      <c r="AA111" s="229">
        <v>12</v>
      </c>
      <c r="AB111" s="229">
        <v>0</v>
      </c>
      <c r="AC111" s="229">
        <v>102</v>
      </c>
      <c r="AZ111" s="229">
        <v>4</v>
      </c>
      <c r="BA111" s="229">
        <f t="shared" si="27"/>
        <v>0</v>
      </c>
      <c r="BB111" s="229">
        <f t="shared" si="28"/>
        <v>0</v>
      </c>
      <c r="BC111" s="229">
        <f t="shared" si="29"/>
        <v>0</v>
      </c>
      <c r="BD111" s="229">
        <f t="shared" si="30"/>
        <v>0</v>
      </c>
      <c r="BE111" s="229">
        <f t="shared" si="31"/>
        <v>0</v>
      </c>
      <c r="CA111" s="256">
        <v>12</v>
      </c>
      <c r="CB111" s="256">
        <v>0</v>
      </c>
    </row>
    <row r="112" spans="1:80">
      <c r="A112" s="257">
        <v>103</v>
      </c>
      <c r="B112" s="258" t="s">
        <v>1043</v>
      </c>
      <c r="C112" s="259" t="s">
        <v>1044</v>
      </c>
      <c r="D112" s="260" t="s">
        <v>224</v>
      </c>
      <c r="E112" s="261">
        <v>3</v>
      </c>
      <c r="F112" s="261">
        <v>0</v>
      </c>
      <c r="G112" s="262">
        <f t="shared" si="24"/>
        <v>0</v>
      </c>
      <c r="H112" s="263">
        <v>0</v>
      </c>
      <c r="I112" s="264">
        <f t="shared" si="25"/>
        <v>0</v>
      </c>
      <c r="J112" s="263"/>
      <c r="K112" s="264">
        <f t="shared" si="26"/>
        <v>0</v>
      </c>
      <c r="O112" s="256">
        <v>2</v>
      </c>
      <c r="AA112" s="229">
        <v>12</v>
      </c>
      <c r="AB112" s="229">
        <v>0</v>
      </c>
      <c r="AC112" s="229">
        <v>103</v>
      </c>
      <c r="AZ112" s="229">
        <v>4</v>
      </c>
      <c r="BA112" s="229">
        <f t="shared" si="27"/>
        <v>0</v>
      </c>
      <c r="BB112" s="229">
        <f t="shared" si="28"/>
        <v>0</v>
      </c>
      <c r="BC112" s="229">
        <f t="shared" si="29"/>
        <v>0</v>
      </c>
      <c r="BD112" s="229">
        <f t="shared" si="30"/>
        <v>0</v>
      </c>
      <c r="BE112" s="229">
        <f t="shared" si="31"/>
        <v>0</v>
      </c>
      <c r="CA112" s="256">
        <v>12</v>
      </c>
      <c r="CB112" s="256">
        <v>0</v>
      </c>
    </row>
    <row r="113" spans="1:80">
      <c r="A113" s="257">
        <v>104</v>
      </c>
      <c r="B113" s="258" t="s">
        <v>1045</v>
      </c>
      <c r="C113" s="259" t="s">
        <v>1046</v>
      </c>
      <c r="D113" s="260" t="s">
        <v>100</v>
      </c>
      <c r="E113" s="261">
        <v>1</v>
      </c>
      <c r="F113" s="261">
        <v>0</v>
      </c>
      <c r="G113" s="262">
        <f t="shared" si="24"/>
        <v>0</v>
      </c>
      <c r="H113" s="263">
        <v>0</v>
      </c>
      <c r="I113" s="264">
        <f t="shared" si="25"/>
        <v>0</v>
      </c>
      <c r="J113" s="263"/>
      <c r="K113" s="264">
        <f t="shared" si="26"/>
        <v>0</v>
      </c>
      <c r="O113" s="256">
        <v>2</v>
      </c>
      <c r="AA113" s="229">
        <v>12</v>
      </c>
      <c r="AB113" s="229">
        <v>0</v>
      </c>
      <c r="AC113" s="229">
        <v>104</v>
      </c>
      <c r="AZ113" s="229">
        <v>4</v>
      </c>
      <c r="BA113" s="229">
        <f t="shared" si="27"/>
        <v>0</v>
      </c>
      <c r="BB113" s="229">
        <f t="shared" si="28"/>
        <v>0</v>
      </c>
      <c r="BC113" s="229">
        <f t="shared" si="29"/>
        <v>0</v>
      </c>
      <c r="BD113" s="229">
        <f t="shared" si="30"/>
        <v>0</v>
      </c>
      <c r="BE113" s="229">
        <f t="shared" si="31"/>
        <v>0</v>
      </c>
      <c r="CA113" s="256">
        <v>12</v>
      </c>
      <c r="CB113" s="256">
        <v>0</v>
      </c>
    </row>
    <row r="114" spans="1:80">
      <c r="A114" s="257">
        <v>105</v>
      </c>
      <c r="B114" s="258" t="s">
        <v>1047</v>
      </c>
      <c r="C114" s="259" t="s">
        <v>1048</v>
      </c>
      <c r="D114" s="260" t="s">
        <v>100</v>
      </c>
      <c r="E114" s="261">
        <v>2</v>
      </c>
      <c r="F114" s="261">
        <v>0</v>
      </c>
      <c r="G114" s="262">
        <f t="shared" si="24"/>
        <v>0</v>
      </c>
      <c r="H114" s="263">
        <v>0</v>
      </c>
      <c r="I114" s="264">
        <f t="shared" si="25"/>
        <v>0</v>
      </c>
      <c r="J114" s="263"/>
      <c r="K114" s="264">
        <f t="shared" si="26"/>
        <v>0</v>
      </c>
      <c r="O114" s="256">
        <v>2</v>
      </c>
      <c r="AA114" s="229">
        <v>12</v>
      </c>
      <c r="AB114" s="229">
        <v>0</v>
      </c>
      <c r="AC114" s="229">
        <v>105</v>
      </c>
      <c r="AZ114" s="229">
        <v>4</v>
      </c>
      <c r="BA114" s="229">
        <f t="shared" si="27"/>
        <v>0</v>
      </c>
      <c r="BB114" s="229">
        <f t="shared" si="28"/>
        <v>0</v>
      </c>
      <c r="BC114" s="229">
        <f t="shared" si="29"/>
        <v>0</v>
      </c>
      <c r="BD114" s="229">
        <f t="shared" si="30"/>
        <v>0</v>
      </c>
      <c r="BE114" s="229">
        <f t="shared" si="31"/>
        <v>0</v>
      </c>
      <c r="CA114" s="256">
        <v>12</v>
      </c>
      <c r="CB114" s="256">
        <v>0</v>
      </c>
    </row>
    <row r="115" spans="1:80">
      <c r="A115" s="257">
        <v>106</v>
      </c>
      <c r="B115" s="258" t="s">
        <v>1049</v>
      </c>
      <c r="C115" s="259" t="s">
        <v>1050</v>
      </c>
      <c r="D115" s="260" t="s">
        <v>224</v>
      </c>
      <c r="E115" s="261">
        <v>31</v>
      </c>
      <c r="F115" s="261">
        <v>0</v>
      </c>
      <c r="G115" s="262">
        <f t="shared" si="24"/>
        <v>0</v>
      </c>
      <c r="H115" s="263">
        <v>0</v>
      </c>
      <c r="I115" s="264">
        <f t="shared" si="25"/>
        <v>0</v>
      </c>
      <c r="J115" s="263"/>
      <c r="K115" s="264">
        <f t="shared" si="26"/>
        <v>0</v>
      </c>
      <c r="O115" s="256">
        <v>2</v>
      </c>
      <c r="AA115" s="229">
        <v>12</v>
      </c>
      <c r="AB115" s="229">
        <v>0</v>
      </c>
      <c r="AC115" s="229">
        <v>106</v>
      </c>
      <c r="AZ115" s="229">
        <v>4</v>
      </c>
      <c r="BA115" s="229">
        <f t="shared" si="27"/>
        <v>0</v>
      </c>
      <c r="BB115" s="229">
        <f t="shared" si="28"/>
        <v>0</v>
      </c>
      <c r="BC115" s="229">
        <f t="shared" si="29"/>
        <v>0</v>
      </c>
      <c r="BD115" s="229">
        <f t="shared" si="30"/>
        <v>0</v>
      </c>
      <c r="BE115" s="229">
        <f t="shared" si="31"/>
        <v>0</v>
      </c>
      <c r="CA115" s="256">
        <v>12</v>
      </c>
      <c r="CB115" s="256">
        <v>0</v>
      </c>
    </row>
    <row r="116" spans="1:80">
      <c r="A116" s="257">
        <v>107</v>
      </c>
      <c r="B116" s="258" t="s">
        <v>1051</v>
      </c>
      <c r="C116" s="259" t="s">
        <v>1052</v>
      </c>
      <c r="D116" s="260" t="s">
        <v>100</v>
      </c>
      <c r="E116" s="261">
        <v>1</v>
      </c>
      <c r="F116" s="261">
        <v>0</v>
      </c>
      <c r="G116" s="262">
        <f t="shared" si="24"/>
        <v>0</v>
      </c>
      <c r="H116" s="263">
        <v>0</v>
      </c>
      <c r="I116" s="264">
        <f t="shared" si="25"/>
        <v>0</v>
      </c>
      <c r="J116" s="263"/>
      <c r="K116" s="264">
        <f t="shared" si="26"/>
        <v>0</v>
      </c>
      <c r="O116" s="256">
        <v>2</v>
      </c>
      <c r="AA116" s="229">
        <v>12</v>
      </c>
      <c r="AB116" s="229">
        <v>0</v>
      </c>
      <c r="AC116" s="229">
        <v>107</v>
      </c>
      <c r="AZ116" s="229">
        <v>4</v>
      </c>
      <c r="BA116" s="229">
        <f t="shared" si="27"/>
        <v>0</v>
      </c>
      <c r="BB116" s="229">
        <f t="shared" si="28"/>
        <v>0</v>
      </c>
      <c r="BC116" s="229">
        <f t="shared" si="29"/>
        <v>0</v>
      </c>
      <c r="BD116" s="229">
        <f t="shared" si="30"/>
        <v>0</v>
      </c>
      <c r="BE116" s="229">
        <f t="shared" si="31"/>
        <v>0</v>
      </c>
      <c r="CA116" s="256">
        <v>12</v>
      </c>
      <c r="CB116" s="256">
        <v>0</v>
      </c>
    </row>
    <row r="117" spans="1:80">
      <c r="A117" s="257">
        <v>108</v>
      </c>
      <c r="B117" s="258" t="s">
        <v>1045</v>
      </c>
      <c r="C117" s="259" t="s">
        <v>1053</v>
      </c>
      <c r="D117" s="260" t="s">
        <v>100</v>
      </c>
      <c r="E117" s="261">
        <v>1</v>
      </c>
      <c r="F117" s="261">
        <v>0</v>
      </c>
      <c r="G117" s="262">
        <f t="shared" si="24"/>
        <v>0</v>
      </c>
      <c r="H117" s="263">
        <v>0</v>
      </c>
      <c r="I117" s="264">
        <f t="shared" si="25"/>
        <v>0</v>
      </c>
      <c r="J117" s="263"/>
      <c r="K117" s="264">
        <f t="shared" si="26"/>
        <v>0</v>
      </c>
      <c r="O117" s="256">
        <v>2</v>
      </c>
      <c r="AA117" s="229">
        <v>12</v>
      </c>
      <c r="AB117" s="229">
        <v>0</v>
      </c>
      <c r="AC117" s="229">
        <v>108</v>
      </c>
      <c r="AZ117" s="229">
        <v>4</v>
      </c>
      <c r="BA117" s="229">
        <f t="shared" si="27"/>
        <v>0</v>
      </c>
      <c r="BB117" s="229">
        <f t="shared" si="28"/>
        <v>0</v>
      </c>
      <c r="BC117" s="229">
        <f t="shared" si="29"/>
        <v>0</v>
      </c>
      <c r="BD117" s="229">
        <f t="shared" si="30"/>
        <v>0</v>
      </c>
      <c r="BE117" s="229">
        <f t="shared" si="31"/>
        <v>0</v>
      </c>
      <c r="CA117" s="256">
        <v>12</v>
      </c>
      <c r="CB117" s="256">
        <v>0</v>
      </c>
    </row>
    <row r="118" spans="1:80">
      <c r="A118" s="257">
        <v>109</v>
      </c>
      <c r="B118" s="258" t="s">
        <v>1054</v>
      </c>
      <c r="C118" s="259" t="s">
        <v>1055</v>
      </c>
      <c r="D118" s="260" t="s">
        <v>100</v>
      </c>
      <c r="E118" s="261">
        <v>3</v>
      </c>
      <c r="F118" s="261">
        <v>0</v>
      </c>
      <c r="G118" s="262">
        <f t="shared" si="24"/>
        <v>0</v>
      </c>
      <c r="H118" s="263">
        <v>0</v>
      </c>
      <c r="I118" s="264">
        <f t="shared" si="25"/>
        <v>0</v>
      </c>
      <c r="J118" s="263"/>
      <c r="K118" s="264">
        <f t="shared" si="26"/>
        <v>0</v>
      </c>
      <c r="O118" s="256">
        <v>2</v>
      </c>
      <c r="AA118" s="229">
        <v>12</v>
      </c>
      <c r="AB118" s="229">
        <v>0</v>
      </c>
      <c r="AC118" s="229">
        <v>109</v>
      </c>
      <c r="AZ118" s="229">
        <v>4</v>
      </c>
      <c r="BA118" s="229">
        <f t="shared" si="27"/>
        <v>0</v>
      </c>
      <c r="BB118" s="229">
        <f t="shared" si="28"/>
        <v>0</v>
      </c>
      <c r="BC118" s="229">
        <f t="shared" si="29"/>
        <v>0</v>
      </c>
      <c r="BD118" s="229">
        <f t="shared" si="30"/>
        <v>0</v>
      </c>
      <c r="BE118" s="229">
        <f t="shared" si="31"/>
        <v>0</v>
      </c>
      <c r="CA118" s="256">
        <v>12</v>
      </c>
      <c r="CB118" s="256">
        <v>0</v>
      </c>
    </row>
    <row r="119" spans="1:80">
      <c r="A119" s="257">
        <v>110</v>
      </c>
      <c r="B119" s="258" t="s">
        <v>1056</v>
      </c>
      <c r="C119" s="259" t="s">
        <v>1057</v>
      </c>
      <c r="D119" s="260" t="s">
        <v>100</v>
      </c>
      <c r="E119" s="261">
        <v>6</v>
      </c>
      <c r="F119" s="261">
        <v>0</v>
      </c>
      <c r="G119" s="262">
        <f t="shared" si="24"/>
        <v>0</v>
      </c>
      <c r="H119" s="263">
        <v>0</v>
      </c>
      <c r="I119" s="264">
        <f t="shared" si="25"/>
        <v>0</v>
      </c>
      <c r="J119" s="263"/>
      <c r="K119" s="264">
        <f t="shared" si="26"/>
        <v>0</v>
      </c>
      <c r="O119" s="256">
        <v>2</v>
      </c>
      <c r="AA119" s="229">
        <v>12</v>
      </c>
      <c r="AB119" s="229">
        <v>0</v>
      </c>
      <c r="AC119" s="229">
        <v>110</v>
      </c>
      <c r="AZ119" s="229">
        <v>4</v>
      </c>
      <c r="BA119" s="229">
        <f t="shared" si="27"/>
        <v>0</v>
      </c>
      <c r="BB119" s="229">
        <f t="shared" si="28"/>
        <v>0</v>
      </c>
      <c r="BC119" s="229">
        <f t="shared" si="29"/>
        <v>0</v>
      </c>
      <c r="BD119" s="229">
        <f t="shared" si="30"/>
        <v>0</v>
      </c>
      <c r="BE119" s="229">
        <f t="shared" si="31"/>
        <v>0</v>
      </c>
      <c r="CA119" s="256">
        <v>12</v>
      </c>
      <c r="CB119" s="256">
        <v>0</v>
      </c>
    </row>
    <row r="120" spans="1:80">
      <c r="A120" s="257">
        <v>111</v>
      </c>
      <c r="B120" s="258" t="s">
        <v>1056</v>
      </c>
      <c r="C120" s="259" t="s">
        <v>1058</v>
      </c>
      <c r="D120" s="260" t="s">
        <v>100</v>
      </c>
      <c r="E120" s="261">
        <v>6</v>
      </c>
      <c r="F120" s="261">
        <v>0</v>
      </c>
      <c r="G120" s="262">
        <f t="shared" si="24"/>
        <v>0</v>
      </c>
      <c r="H120" s="263">
        <v>0</v>
      </c>
      <c r="I120" s="264">
        <f t="shared" si="25"/>
        <v>0</v>
      </c>
      <c r="J120" s="263"/>
      <c r="K120" s="264">
        <f t="shared" si="26"/>
        <v>0</v>
      </c>
      <c r="O120" s="256">
        <v>2</v>
      </c>
      <c r="AA120" s="229">
        <v>12</v>
      </c>
      <c r="AB120" s="229">
        <v>0</v>
      </c>
      <c r="AC120" s="229">
        <v>111</v>
      </c>
      <c r="AZ120" s="229">
        <v>4</v>
      </c>
      <c r="BA120" s="229">
        <f t="shared" si="27"/>
        <v>0</v>
      </c>
      <c r="BB120" s="229">
        <f t="shared" si="28"/>
        <v>0</v>
      </c>
      <c r="BC120" s="229">
        <f t="shared" si="29"/>
        <v>0</v>
      </c>
      <c r="BD120" s="229">
        <f t="shared" si="30"/>
        <v>0</v>
      </c>
      <c r="BE120" s="229">
        <f t="shared" si="31"/>
        <v>0</v>
      </c>
      <c r="CA120" s="256">
        <v>12</v>
      </c>
      <c r="CB120" s="256">
        <v>0</v>
      </c>
    </row>
    <row r="121" spans="1:80">
      <c r="A121" s="257">
        <v>112</v>
      </c>
      <c r="B121" s="258" t="s">
        <v>1059</v>
      </c>
      <c r="C121" s="259" t="s">
        <v>1060</v>
      </c>
      <c r="D121" s="260" t="s">
        <v>100</v>
      </c>
      <c r="E121" s="261">
        <v>7</v>
      </c>
      <c r="F121" s="261">
        <v>0</v>
      </c>
      <c r="G121" s="262">
        <f t="shared" ref="G121:G152" si="32">E121*F121</f>
        <v>0</v>
      </c>
      <c r="H121" s="263">
        <v>0</v>
      </c>
      <c r="I121" s="264">
        <f t="shared" ref="I121:I152" si="33">E121*H121</f>
        <v>0</v>
      </c>
      <c r="J121" s="263"/>
      <c r="K121" s="264">
        <f t="shared" ref="K121:K152" si="34">E121*J121</f>
        <v>0</v>
      </c>
      <c r="O121" s="256">
        <v>2</v>
      </c>
      <c r="AA121" s="229">
        <v>12</v>
      </c>
      <c r="AB121" s="229">
        <v>0</v>
      </c>
      <c r="AC121" s="229">
        <v>112</v>
      </c>
      <c r="AZ121" s="229">
        <v>4</v>
      </c>
      <c r="BA121" s="229">
        <f t="shared" ref="BA121:BA152" si="35">IF(AZ121=1,G121,0)</f>
        <v>0</v>
      </c>
      <c r="BB121" s="229">
        <f t="shared" ref="BB121:BB152" si="36">IF(AZ121=2,G121,0)</f>
        <v>0</v>
      </c>
      <c r="BC121" s="229">
        <f t="shared" ref="BC121:BC152" si="37">IF(AZ121=3,G121,0)</f>
        <v>0</v>
      </c>
      <c r="BD121" s="229">
        <f t="shared" ref="BD121:BD152" si="38">IF(AZ121=4,G121,0)</f>
        <v>0</v>
      </c>
      <c r="BE121" s="229">
        <f t="shared" ref="BE121:BE152" si="39">IF(AZ121=5,G121,0)</f>
        <v>0</v>
      </c>
      <c r="CA121" s="256">
        <v>12</v>
      </c>
      <c r="CB121" s="256">
        <v>0</v>
      </c>
    </row>
    <row r="122" spans="1:80">
      <c r="A122" s="257">
        <v>113</v>
      </c>
      <c r="B122" s="258" t="s">
        <v>1054</v>
      </c>
      <c r="C122" s="259" t="s">
        <v>1055</v>
      </c>
      <c r="D122" s="260" t="s">
        <v>100</v>
      </c>
      <c r="E122" s="261">
        <v>6</v>
      </c>
      <c r="F122" s="261">
        <v>0</v>
      </c>
      <c r="G122" s="262">
        <f t="shared" si="32"/>
        <v>0</v>
      </c>
      <c r="H122" s="263">
        <v>0</v>
      </c>
      <c r="I122" s="264">
        <f t="shared" si="33"/>
        <v>0</v>
      </c>
      <c r="J122" s="263"/>
      <c r="K122" s="264">
        <f t="shared" si="34"/>
        <v>0</v>
      </c>
      <c r="O122" s="256">
        <v>2</v>
      </c>
      <c r="AA122" s="229">
        <v>12</v>
      </c>
      <c r="AB122" s="229">
        <v>0</v>
      </c>
      <c r="AC122" s="229">
        <v>113</v>
      </c>
      <c r="AZ122" s="229">
        <v>4</v>
      </c>
      <c r="BA122" s="229">
        <f t="shared" si="35"/>
        <v>0</v>
      </c>
      <c r="BB122" s="229">
        <f t="shared" si="36"/>
        <v>0</v>
      </c>
      <c r="BC122" s="229">
        <f t="shared" si="37"/>
        <v>0</v>
      </c>
      <c r="BD122" s="229">
        <f t="shared" si="38"/>
        <v>0</v>
      </c>
      <c r="BE122" s="229">
        <f t="shared" si="39"/>
        <v>0</v>
      </c>
      <c r="CA122" s="256">
        <v>12</v>
      </c>
      <c r="CB122" s="256">
        <v>0</v>
      </c>
    </row>
    <row r="123" spans="1:80">
      <c r="A123" s="257">
        <v>114</v>
      </c>
      <c r="B123" s="258" t="s">
        <v>1061</v>
      </c>
      <c r="C123" s="259" t="s">
        <v>1062</v>
      </c>
      <c r="D123" s="260" t="s">
        <v>100</v>
      </c>
      <c r="E123" s="261">
        <v>1</v>
      </c>
      <c r="F123" s="261">
        <v>0</v>
      </c>
      <c r="G123" s="262">
        <f t="shared" si="32"/>
        <v>0</v>
      </c>
      <c r="H123" s="263">
        <v>0</v>
      </c>
      <c r="I123" s="264">
        <f t="shared" si="33"/>
        <v>0</v>
      </c>
      <c r="J123" s="263"/>
      <c r="K123" s="264">
        <f t="shared" si="34"/>
        <v>0</v>
      </c>
      <c r="O123" s="256">
        <v>2</v>
      </c>
      <c r="AA123" s="229">
        <v>12</v>
      </c>
      <c r="AB123" s="229">
        <v>0</v>
      </c>
      <c r="AC123" s="229">
        <v>114</v>
      </c>
      <c r="AZ123" s="229">
        <v>4</v>
      </c>
      <c r="BA123" s="229">
        <f t="shared" si="35"/>
        <v>0</v>
      </c>
      <c r="BB123" s="229">
        <f t="shared" si="36"/>
        <v>0</v>
      </c>
      <c r="BC123" s="229">
        <f t="shared" si="37"/>
        <v>0</v>
      </c>
      <c r="BD123" s="229">
        <f t="shared" si="38"/>
        <v>0</v>
      </c>
      <c r="BE123" s="229">
        <f t="shared" si="39"/>
        <v>0</v>
      </c>
      <c r="CA123" s="256">
        <v>12</v>
      </c>
      <c r="CB123" s="256">
        <v>0</v>
      </c>
    </row>
    <row r="124" spans="1:80">
      <c r="A124" s="257">
        <v>115</v>
      </c>
      <c r="B124" s="258" t="s">
        <v>1063</v>
      </c>
      <c r="C124" s="259" t="s">
        <v>1064</v>
      </c>
      <c r="D124" s="260" t="s">
        <v>100</v>
      </c>
      <c r="E124" s="261">
        <v>4</v>
      </c>
      <c r="F124" s="261">
        <v>0</v>
      </c>
      <c r="G124" s="262">
        <f t="shared" si="32"/>
        <v>0</v>
      </c>
      <c r="H124" s="263">
        <v>0</v>
      </c>
      <c r="I124" s="264">
        <f t="shared" si="33"/>
        <v>0</v>
      </c>
      <c r="J124" s="263"/>
      <c r="K124" s="264">
        <f t="shared" si="34"/>
        <v>0</v>
      </c>
      <c r="O124" s="256">
        <v>2</v>
      </c>
      <c r="AA124" s="229">
        <v>12</v>
      </c>
      <c r="AB124" s="229">
        <v>0</v>
      </c>
      <c r="AC124" s="229">
        <v>115</v>
      </c>
      <c r="AZ124" s="229">
        <v>4</v>
      </c>
      <c r="BA124" s="229">
        <f t="shared" si="35"/>
        <v>0</v>
      </c>
      <c r="BB124" s="229">
        <f t="shared" si="36"/>
        <v>0</v>
      </c>
      <c r="BC124" s="229">
        <f t="shared" si="37"/>
        <v>0</v>
      </c>
      <c r="BD124" s="229">
        <f t="shared" si="38"/>
        <v>0</v>
      </c>
      <c r="BE124" s="229">
        <f t="shared" si="39"/>
        <v>0</v>
      </c>
      <c r="CA124" s="256">
        <v>12</v>
      </c>
      <c r="CB124" s="256">
        <v>0</v>
      </c>
    </row>
    <row r="125" spans="1:80">
      <c r="A125" s="257">
        <v>116</v>
      </c>
      <c r="B125" s="258" t="s">
        <v>1065</v>
      </c>
      <c r="C125" s="259" t="s">
        <v>1066</v>
      </c>
      <c r="D125" s="260" t="s">
        <v>100</v>
      </c>
      <c r="E125" s="261">
        <v>4</v>
      </c>
      <c r="F125" s="261">
        <v>0</v>
      </c>
      <c r="G125" s="262">
        <f t="shared" si="32"/>
        <v>0</v>
      </c>
      <c r="H125" s="263">
        <v>0</v>
      </c>
      <c r="I125" s="264">
        <f t="shared" si="33"/>
        <v>0</v>
      </c>
      <c r="J125" s="263"/>
      <c r="K125" s="264">
        <f t="shared" si="34"/>
        <v>0</v>
      </c>
      <c r="O125" s="256">
        <v>2</v>
      </c>
      <c r="AA125" s="229">
        <v>12</v>
      </c>
      <c r="AB125" s="229">
        <v>0</v>
      </c>
      <c r="AC125" s="229">
        <v>116</v>
      </c>
      <c r="AZ125" s="229">
        <v>4</v>
      </c>
      <c r="BA125" s="229">
        <f t="shared" si="35"/>
        <v>0</v>
      </c>
      <c r="BB125" s="229">
        <f t="shared" si="36"/>
        <v>0</v>
      </c>
      <c r="BC125" s="229">
        <f t="shared" si="37"/>
        <v>0</v>
      </c>
      <c r="BD125" s="229">
        <f t="shared" si="38"/>
        <v>0</v>
      </c>
      <c r="BE125" s="229">
        <f t="shared" si="39"/>
        <v>0</v>
      </c>
      <c r="CA125" s="256">
        <v>12</v>
      </c>
      <c r="CB125" s="256">
        <v>0</v>
      </c>
    </row>
    <row r="126" spans="1:80">
      <c r="A126" s="257">
        <v>117</v>
      </c>
      <c r="B126" s="258" t="s">
        <v>1067</v>
      </c>
      <c r="C126" s="259" t="s">
        <v>1068</v>
      </c>
      <c r="D126" s="260" t="s">
        <v>100</v>
      </c>
      <c r="E126" s="261">
        <v>12</v>
      </c>
      <c r="F126" s="261">
        <v>0</v>
      </c>
      <c r="G126" s="262">
        <f t="shared" si="32"/>
        <v>0</v>
      </c>
      <c r="H126" s="263">
        <v>0</v>
      </c>
      <c r="I126" s="264">
        <f t="shared" si="33"/>
        <v>0</v>
      </c>
      <c r="J126" s="263"/>
      <c r="K126" s="264">
        <f t="shared" si="34"/>
        <v>0</v>
      </c>
      <c r="O126" s="256">
        <v>2</v>
      </c>
      <c r="AA126" s="229">
        <v>12</v>
      </c>
      <c r="AB126" s="229">
        <v>0</v>
      </c>
      <c r="AC126" s="229">
        <v>117</v>
      </c>
      <c r="AZ126" s="229">
        <v>4</v>
      </c>
      <c r="BA126" s="229">
        <f t="shared" si="35"/>
        <v>0</v>
      </c>
      <c r="BB126" s="229">
        <f t="shared" si="36"/>
        <v>0</v>
      </c>
      <c r="BC126" s="229">
        <f t="shared" si="37"/>
        <v>0</v>
      </c>
      <c r="BD126" s="229">
        <f t="shared" si="38"/>
        <v>0</v>
      </c>
      <c r="BE126" s="229">
        <f t="shared" si="39"/>
        <v>0</v>
      </c>
      <c r="CA126" s="256">
        <v>12</v>
      </c>
      <c r="CB126" s="256">
        <v>0</v>
      </c>
    </row>
    <row r="127" spans="1:80">
      <c r="A127" s="257">
        <v>118</v>
      </c>
      <c r="B127" s="258" t="s">
        <v>1067</v>
      </c>
      <c r="C127" s="259" t="s">
        <v>1069</v>
      </c>
      <c r="D127" s="260" t="s">
        <v>100</v>
      </c>
      <c r="E127" s="261">
        <v>5</v>
      </c>
      <c r="F127" s="261">
        <v>0</v>
      </c>
      <c r="G127" s="262">
        <f t="shared" si="32"/>
        <v>0</v>
      </c>
      <c r="H127" s="263">
        <v>0</v>
      </c>
      <c r="I127" s="264">
        <f t="shared" si="33"/>
        <v>0</v>
      </c>
      <c r="J127" s="263"/>
      <c r="K127" s="264">
        <f t="shared" si="34"/>
        <v>0</v>
      </c>
      <c r="O127" s="256">
        <v>2</v>
      </c>
      <c r="AA127" s="229">
        <v>12</v>
      </c>
      <c r="AB127" s="229">
        <v>0</v>
      </c>
      <c r="AC127" s="229">
        <v>118</v>
      </c>
      <c r="AZ127" s="229">
        <v>4</v>
      </c>
      <c r="BA127" s="229">
        <f t="shared" si="35"/>
        <v>0</v>
      </c>
      <c r="BB127" s="229">
        <f t="shared" si="36"/>
        <v>0</v>
      </c>
      <c r="BC127" s="229">
        <f t="shared" si="37"/>
        <v>0</v>
      </c>
      <c r="BD127" s="229">
        <f t="shared" si="38"/>
        <v>0</v>
      </c>
      <c r="BE127" s="229">
        <f t="shared" si="39"/>
        <v>0</v>
      </c>
      <c r="CA127" s="256">
        <v>12</v>
      </c>
      <c r="CB127" s="256">
        <v>0</v>
      </c>
    </row>
    <row r="128" spans="1:80">
      <c r="A128" s="257">
        <v>119</v>
      </c>
      <c r="B128" s="258" t="s">
        <v>1070</v>
      </c>
      <c r="C128" s="259" t="s">
        <v>1071</v>
      </c>
      <c r="D128" s="260" t="s">
        <v>100</v>
      </c>
      <c r="E128" s="261">
        <v>11</v>
      </c>
      <c r="F128" s="261">
        <v>0</v>
      </c>
      <c r="G128" s="262">
        <f t="shared" si="32"/>
        <v>0</v>
      </c>
      <c r="H128" s="263">
        <v>0</v>
      </c>
      <c r="I128" s="264">
        <f t="shared" si="33"/>
        <v>0</v>
      </c>
      <c r="J128" s="263"/>
      <c r="K128" s="264">
        <f t="shared" si="34"/>
        <v>0</v>
      </c>
      <c r="O128" s="256">
        <v>2</v>
      </c>
      <c r="AA128" s="229">
        <v>12</v>
      </c>
      <c r="AB128" s="229">
        <v>0</v>
      </c>
      <c r="AC128" s="229">
        <v>119</v>
      </c>
      <c r="AZ128" s="229">
        <v>4</v>
      </c>
      <c r="BA128" s="229">
        <f t="shared" si="35"/>
        <v>0</v>
      </c>
      <c r="BB128" s="229">
        <f t="shared" si="36"/>
        <v>0</v>
      </c>
      <c r="BC128" s="229">
        <f t="shared" si="37"/>
        <v>0</v>
      </c>
      <c r="BD128" s="229">
        <f t="shared" si="38"/>
        <v>0</v>
      </c>
      <c r="BE128" s="229">
        <f t="shared" si="39"/>
        <v>0</v>
      </c>
      <c r="CA128" s="256">
        <v>12</v>
      </c>
      <c r="CB128" s="256">
        <v>0</v>
      </c>
    </row>
    <row r="129" spans="1:80">
      <c r="A129" s="257">
        <v>120</v>
      </c>
      <c r="B129" s="258" t="s">
        <v>1072</v>
      </c>
      <c r="C129" s="259" t="s">
        <v>1073</v>
      </c>
      <c r="D129" s="260" t="s">
        <v>100</v>
      </c>
      <c r="E129" s="261">
        <v>11</v>
      </c>
      <c r="F129" s="261">
        <v>0</v>
      </c>
      <c r="G129" s="262">
        <f t="shared" si="32"/>
        <v>0</v>
      </c>
      <c r="H129" s="263">
        <v>0</v>
      </c>
      <c r="I129" s="264">
        <f t="shared" si="33"/>
        <v>0</v>
      </c>
      <c r="J129" s="263"/>
      <c r="K129" s="264">
        <f t="shared" si="34"/>
        <v>0</v>
      </c>
      <c r="O129" s="256">
        <v>2</v>
      </c>
      <c r="AA129" s="229">
        <v>12</v>
      </c>
      <c r="AB129" s="229">
        <v>0</v>
      </c>
      <c r="AC129" s="229">
        <v>120</v>
      </c>
      <c r="AZ129" s="229">
        <v>4</v>
      </c>
      <c r="BA129" s="229">
        <f t="shared" si="35"/>
        <v>0</v>
      </c>
      <c r="BB129" s="229">
        <f t="shared" si="36"/>
        <v>0</v>
      </c>
      <c r="BC129" s="229">
        <f t="shared" si="37"/>
        <v>0</v>
      </c>
      <c r="BD129" s="229">
        <f t="shared" si="38"/>
        <v>0</v>
      </c>
      <c r="BE129" s="229">
        <f t="shared" si="39"/>
        <v>0</v>
      </c>
      <c r="CA129" s="256">
        <v>12</v>
      </c>
      <c r="CB129" s="256">
        <v>0</v>
      </c>
    </row>
    <row r="130" spans="1:80">
      <c r="A130" s="257">
        <v>121</v>
      </c>
      <c r="B130" s="258" t="s">
        <v>1074</v>
      </c>
      <c r="C130" s="259" t="s">
        <v>1075</v>
      </c>
      <c r="D130" s="260" t="s">
        <v>100</v>
      </c>
      <c r="E130" s="261">
        <v>75</v>
      </c>
      <c r="F130" s="261">
        <v>0</v>
      </c>
      <c r="G130" s="262">
        <f t="shared" si="32"/>
        <v>0</v>
      </c>
      <c r="H130" s="263">
        <v>0</v>
      </c>
      <c r="I130" s="264">
        <f t="shared" si="33"/>
        <v>0</v>
      </c>
      <c r="J130" s="263"/>
      <c r="K130" s="264">
        <f t="shared" si="34"/>
        <v>0</v>
      </c>
      <c r="O130" s="256">
        <v>2</v>
      </c>
      <c r="AA130" s="229">
        <v>12</v>
      </c>
      <c r="AB130" s="229">
        <v>0</v>
      </c>
      <c r="AC130" s="229">
        <v>121</v>
      </c>
      <c r="AZ130" s="229">
        <v>4</v>
      </c>
      <c r="BA130" s="229">
        <f t="shared" si="35"/>
        <v>0</v>
      </c>
      <c r="BB130" s="229">
        <f t="shared" si="36"/>
        <v>0</v>
      </c>
      <c r="BC130" s="229">
        <f t="shared" si="37"/>
        <v>0</v>
      </c>
      <c r="BD130" s="229">
        <f t="shared" si="38"/>
        <v>0</v>
      </c>
      <c r="BE130" s="229">
        <f t="shared" si="39"/>
        <v>0</v>
      </c>
      <c r="CA130" s="256">
        <v>12</v>
      </c>
      <c r="CB130" s="256">
        <v>0</v>
      </c>
    </row>
    <row r="131" spans="1:80">
      <c r="A131" s="257">
        <v>122</v>
      </c>
      <c r="B131" s="258" t="s">
        <v>1076</v>
      </c>
      <c r="C131" s="259" t="s">
        <v>1077</v>
      </c>
      <c r="D131" s="260" t="s">
        <v>100</v>
      </c>
      <c r="E131" s="261">
        <v>14</v>
      </c>
      <c r="F131" s="261">
        <v>0</v>
      </c>
      <c r="G131" s="262">
        <f t="shared" si="32"/>
        <v>0</v>
      </c>
      <c r="H131" s="263">
        <v>0</v>
      </c>
      <c r="I131" s="264">
        <f t="shared" si="33"/>
        <v>0</v>
      </c>
      <c r="J131" s="263"/>
      <c r="K131" s="264">
        <f t="shared" si="34"/>
        <v>0</v>
      </c>
      <c r="O131" s="256">
        <v>2</v>
      </c>
      <c r="AA131" s="229">
        <v>12</v>
      </c>
      <c r="AB131" s="229">
        <v>0</v>
      </c>
      <c r="AC131" s="229">
        <v>122</v>
      </c>
      <c r="AZ131" s="229">
        <v>4</v>
      </c>
      <c r="BA131" s="229">
        <f t="shared" si="35"/>
        <v>0</v>
      </c>
      <c r="BB131" s="229">
        <f t="shared" si="36"/>
        <v>0</v>
      </c>
      <c r="BC131" s="229">
        <f t="shared" si="37"/>
        <v>0</v>
      </c>
      <c r="BD131" s="229">
        <f t="shared" si="38"/>
        <v>0</v>
      </c>
      <c r="BE131" s="229">
        <f t="shared" si="39"/>
        <v>0</v>
      </c>
      <c r="CA131" s="256">
        <v>12</v>
      </c>
      <c r="CB131" s="256">
        <v>0</v>
      </c>
    </row>
    <row r="132" spans="1:80">
      <c r="A132" s="257">
        <v>123</v>
      </c>
      <c r="B132" s="258" t="s">
        <v>1078</v>
      </c>
      <c r="C132" s="259" t="s">
        <v>1079</v>
      </c>
      <c r="D132" s="260" t="s">
        <v>100</v>
      </c>
      <c r="E132" s="261">
        <v>2</v>
      </c>
      <c r="F132" s="261">
        <v>0</v>
      </c>
      <c r="G132" s="262">
        <f t="shared" si="32"/>
        <v>0</v>
      </c>
      <c r="H132" s="263">
        <v>0</v>
      </c>
      <c r="I132" s="264">
        <f t="shared" si="33"/>
        <v>0</v>
      </c>
      <c r="J132" s="263"/>
      <c r="K132" s="264">
        <f t="shared" si="34"/>
        <v>0</v>
      </c>
      <c r="O132" s="256">
        <v>2</v>
      </c>
      <c r="AA132" s="229">
        <v>12</v>
      </c>
      <c r="AB132" s="229">
        <v>0</v>
      </c>
      <c r="AC132" s="229">
        <v>123</v>
      </c>
      <c r="AZ132" s="229">
        <v>4</v>
      </c>
      <c r="BA132" s="229">
        <f t="shared" si="35"/>
        <v>0</v>
      </c>
      <c r="BB132" s="229">
        <f t="shared" si="36"/>
        <v>0</v>
      </c>
      <c r="BC132" s="229">
        <f t="shared" si="37"/>
        <v>0</v>
      </c>
      <c r="BD132" s="229">
        <f t="shared" si="38"/>
        <v>0</v>
      </c>
      <c r="BE132" s="229">
        <f t="shared" si="39"/>
        <v>0</v>
      </c>
      <c r="CA132" s="256">
        <v>12</v>
      </c>
      <c r="CB132" s="256">
        <v>0</v>
      </c>
    </row>
    <row r="133" spans="1:80">
      <c r="A133" s="257">
        <v>124</v>
      </c>
      <c r="B133" s="258" t="s">
        <v>1080</v>
      </c>
      <c r="C133" s="259" t="s">
        <v>1081</v>
      </c>
      <c r="D133" s="260" t="s">
        <v>100</v>
      </c>
      <c r="E133" s="261">
        <v>68</v>
      </c>
      <c r="F133" s="261">
        <v>0</v>
      </c>
      <c r="G133" s="262">
        <f t="shared" si="32"/>
        <v>0</v>
      </c>
      <c r="H133" s="263">
        <v>0</v>
      </c>
      <c r="I133" s="264">
        <f t="shared" si="33"/>
        <v>0</v>
      </c>
      <c r="J133" s="263"/>
      <c r="K133" s="264">
        <f t="shared" si="34"/>
        <v>0</v>
      </c>
      <c r="O133" s="256">
        <v>2</v>
      </c>
      <c r="AA133" s="229">
        <v>12</v>
      </c>
      <c r="AB133" s="229">
        <v>0</v>
      </c>
      <c r="AC133" s="229">
        <v>124</v>
      </c>
      <c r="AZ133" s="229">
        <v>4</v>
      </c>
      <c r="BA133" s="229">
        <f t="shared" si="35"/>
        <v>0</v>
      </c>
      <c r="BB133" s="229">
        <f t="shared" si="36"/>
        <v>0</v>
      </c>
      <c r="BC133" s="229">
        <f t="shared" si="37"/>
        <v>0</v>
      </c>
      <c r="BD133" s="229">
        <f t="shared" si="38"/>
        <v>0</v>
      </c>
      <c r="BE133" s="229">
        <f t="shared" si="39"/>
        <v>0</v>
      </c>
      <c r="CA133" s="256">
        <v>12</v>
      </c>
      <c r="CB133" s="256">
        <v>0</v>
      </c>
    </row>
    <row r="134" spans="1:80">
      <c r="A134" s="257">
        <v>125</v>
      </c>
      <c r="B134" s="258" t="s">
        <v>1082</v>
      </c>
      <c r="C134" s="259" t="s">
        <v>1083</v>
      </c>
      <c r="D134" s="260" t="s">
        <v>100</v>
      </c>
      <c r="E134" s="261">
        <v>68</v>
      </c>
      <c r="F134" s="261">
        <v>0</v>
      </c>
      <c r="G134" s="262">
        <f t="shared" si="32"/>
        <v>0</v>
      </c>
      <c r="H134" s="263">
        <v>0</v>
      </c>
      <c r="I134" s="264">
        <f t="shared" si="33"/>
        <v>0</v>
      </c>
      <c r="J134" s="263"/>
      <c r="K134" s="264">
        <f t="shared" si="34"/>
        <v>0</v>
      </c>
      <c r="O134" s="256">
        <v>2</v>
      </c>
      <c r="AA134" s="229">
        <v>12</v>
      </c>
      <c r="AB134" s="229">
        <v>0</v>
      </c>
      <c r="AC134" s="229">
        <v>125</v>
      </c>
      <c r="AZ134" s="229">
        <v>4</v>
      </c>
      <c r="BA134" s="229">
        <f t="shared" si="35"/>
        <v>0</v>
      </c>
      <c r="BB134" s="229">
        <f t="shared" si="36"/>
        <v>0</v>
      </c>
      <c r="BC134" s="229">
        <f t="shared" si="37"/>
        <v>0</v>
      </c>
      <c r="BD134" s="229">
        <f t="shared" si="38"/>
        <v>0</v>
      </c>
      <c r="BE134" s="229">
        <f t="shared" si="39"/>
        <v>0</v>
      </c>
      <c r="CA134" s="256">
        <v>12</v>
      </c>
      <c r="CB134" s="256">
        <v>0</v>
      </c>
    </row>
    <row r="135" spans="1:80">
      <c r="A135" s="257">
        <v>126</v>
      </c>
      <c r="B135" s="258" t="s">
        <v>1082</v>
      </c>
      <c r="C135" s="259" t="s">
        <v>1084</v>
      </c>
      <c r="D135" s="260" t="s">
        <v>100</v>
      </c>
      <c r="E135" s="261">
        <v>2</v>
      </c>
      <c r="F135" s="261">
        <v>0</v>
      </c>
      <c r="G135" s="262">
        <f t="shared" si="32"/>
        <v>0</v>
      </c>
      <c r="H135" s="263">
        <v>0</v>
      </c>
      <c r="I135" s="264">
        <f t="shared" si="33"/>
        <v>0</v>
      </c>
      <c r="J135" s="263"/>
      <c r="K135" s="264">
        <f t="shared" si="34"/>
        <v>0</v>
      </c>
      <c r="O135" s="256">
        <v>2</v>
      </c>
      <c r="AA135" s="229">
        <v>12</v>
      </c>
      <c r="AB135" s="229">
        <v>0</v>
      </c>
      <c r="AC135" s="229">
        <v>126</v>
      </c>
      <c r="AZ135" s="229">
        <v>4</v>
      </c>
      <c r="BA135" s="229">
        <f t="shared" si="35"/>
        <v>0</v>
      </c>
      <c r="BB135" s="229">
        <f t="shared" si="36"/>
        <v>0</v>
      </c>
      <c r="BC135" s="229">
        <f t="shared" si="37"/>
        <v>0</v>
      </c>
      <c r="BD135" s="229">
        <f t="shared" si="38"/>
        <v>0</v>
      </c>
      <c r="BE135" s="229">
        <f t="shared" si="39"/>
        <v>0</v>
      </c>
      <c r="CA135" s="256">
        <v>12</v>
      </c>
      <c r="CB135" s="256">
        <v>0</v>
      </c>
    </row>
    <row r="136" spans="1:80">
      <c r="A136" s="257">
        <v>127</v>
      </c>
      <c r="B136" s="258" t="s">
        <v>1076</v>
      </c>
      <c r="C136" s="259" t="s">
        <v>1085</v>
      </c>
      <c r="D136" s="260" t="s">
        <v>100</v>
      </c>
      <c r="E136" s="261">
        <v>8</v>
      </c>
      <c r="F136" s="261">
        <v>0</v>
      </c>
      <c r="G136" s="262">
        <f t="shared" si="32"/>
        <v>0</v>
      </c>
      <c r="H136" s="263">
        <v>0</v>
      </c>
      <c r="I136" s="264">
        <f t="shared" si="33"/>
        <v>0</v>
      </c>
      <c r="J136" s="263"/>
      <c r="K136" s="264">
        <f t="shared" si="34"/>
        <v>0</v>
      </c>
      <c r="O136" s="256">
        <v>2</v>
      </c>
      <c r="AA136" s="229">
        <v>12</v>
      </c>
      <c r="AB136" s="229">
        <v>0</v>
      </c>
      <c r="AC136" s="229">
        <v>127</v>
      </c>
      <c r="AZ136" s="229">
        <v>4</v>
      </c>
      <c r="BA136" s="229">
        <f t="shared" si="35"/>
        <v>0</v>
      </c>
      <c r="BB136" s="229">
        <f t="shared" si="36"/>
        <v>0</v>
      </c>
      <c r="BC136" s="229">
        <f t="shared" si="37"/>
        <v>0</v>
      </c>
      <c r="BD136" s="229">
        <f t="shared" si="38"/>
        <v>0</v>
      </c>
      <c r="BE136" s="229">
        <f t="shared" si="39"/>
        <v>0</v>
      </c>
      <c r="CA136" s="256">
        <v>12</v>
      </c>
      <c r="CB136" s="256">
        <v>0</v>
      </c>
    </row>
    <row r="137" spans="1:80">
      <c r="A137" s="257">
        <v>128</v>
      </c>
      <c r="B137" s="258" t="s">
        <v>1086</v>
      </c>
      <c r="C137" s="259" t="s">
        <v>1087</v>
      </c>
      <c r="D137" s="260" t="s">
        <v>100</v>
      </c>
      <c r="E137" s="261">
        <v>29</v>
      </c>
      <c r="F137" s="261">
        <v>0</v>
      </c>
      <c r="G137" s="262">
        <f t="shared" si="32"/>
        <v>0</v>
      </c>
      <c r="H137" s="263">
        <v>0</v>
      </c>
      <c r="I137" s="264">
        <f t="shared" si="33"/>
        <v>0</v>
      </c>
      <c r="J137" s="263"/>
      <c r="K137" s="264">
        <f t="shared" si="34"/>
        <v>0</v>
      </c>
      <c r="O137" s="256">
        <v>2</v>
      </c>
      <c r="AA137" s="229">
        <v>12</v>
      </c>
      <c r="AB137" s="229">
        <v>0</v>
      </c>
      <c r="AC137" s="229">
        <v>128</v>
      </c>
      <c r="AZ137" s="229">
        <v>4</v>
      </c>
      <c r="BA137" s="229">
        <f t="shared" si="35"/>
        <v>0</v>
      </c>
      <c r="BB137" s="229">
        <f t="shared" si="36"/>
        <v>0</v>
      </c>
      <c r="BC137" s="229">
        <f t="shared" si="37"/>
        <v>0</v>
      </c>
      <c r="BD137" s="229">
        <f t="shared" si="38"/>
        <v>0</v>
      </c>
      <c r="BE137" s="229">
        <f t="shared" si="39"/>
        <v>0</v>
      </c>
      <c r="CA137" s="256">
        <v>12</v>
      </c>
      <c r="CB137" s="256">
        <v>0</v>
      </c>
    </row>
    <row r="138" spans="1:80">
      <c r="A138" s="257">
        <v>129</v>
      </c>
      <c r="B138" s="258" t="s">
        <v>1088</v>
      </c>
      <c r="C138" s="259" t="s">
        <v>1089</v>
      </c>
      <c r="D138" s="260" t="s">
        <v>100</v>
      </c>
      <c r="E138" s="261">
        <v>92</v>
      </c>
      <c r="F138" s="261">
        <v>0</v>
      </c>
      <c r="G138" s="262">
        <f t="shared" si="32"/>
        <v>0</v>
      </c>
      <c r="H138" s="263">
        <v>0</v>
      </c>
      <c r="I138" s="264">
        <f t="shared" si="33"/>
        <v>0</v>
      </c>
      <c r="J138" s="263"/>
      <c r="K138" s="264">
        <f t="shared" si="34"/>
        <v>0</v>
      </c>
      <c r="O138" s="256">
        <v>2</v>
      </c>
      <c r="AA138" s="229">
        <v>12</v>
      </c>
      <c r="AB138" s="229">
        <v>0</v>
      </c>
      <c r="AC138" s="229">
        <v>129</v>
      </c>
      <c r="AZ138" s="229">
        <v>4</v>
      </c>
      <c r="BA138" s="229">
        <f t="shared" si="35"/>
        <v>0</v>
      </c>
      <c r="BB138" s="229">
        <f t="shared" si="36"/>
        <v>0</v>
      </c>
      <c r="BC138" s="229">
        <f t="shared" si="37"/>
        <v>0</v>
      </c>
      <c r="BD138" s="229">
        <f t="shared" si="38"/>
        <v>0</v>
      </c>
      <c r="BE138" s="229">
        <f t="shared" si="39"/>
        <v>0</v>
      </c>
      <c r="CA138" s="256">
        <v>12</v>
      </c>
      <c r="CB138" s="256">
        <v>0</v>
      </c>
    </row>
    <row r="139" spans="1:80">
      <c r="A139" s="257">
        <v>130</v>
      </c>
      <c r="B139" s="258" t="s">
        <v>1090</v>
      </c>
      <c r="C139" s="259" t="s">
        <v>1091</v>
      </c>
      <c r="D139" s="260" t="s">
        <v>173</v>
      </c>
      <c r="E139" s="261">
        <v>165</v>
      </c>
      <c r="F139" s="261">
        <v>0</v>
      </c>
      <c r="G139" s="262">
        <f t="shared" si="32"/>
        <v>0</v>
      </c>
      <c r="H139" s="263">
        <v>0</v>
      </c>
      <c r="I139" s="264">
        <f t="shared" si="33"/>
        <v>0</v>
      </c>
      <c r="J139" s="263"/>
      <c r="K139" s="264">
        <f t="shared" si="34"/>
        <v>0</v>
      </c>
      <c r="O139" s="256">
        <v>2</v>
      </c>
      <c r="AA139" s="229">
        <v>12</v>
      </c>
      <c r="AB139" s="229">
        <v>0</v>
      </c>
      <c r="AC139" s="229">
        <v>130</v>
      </c>
      <c r="AZ139" s="229">
        <v>4</v>
      </c>
      <c r="BA139" s="229">
        <f t="shared" si="35"/>
        <v>0</v>
      </c>
      <c r="BB139" s="229">
        <f t="shared" si="36"/>
        <v>0</v>
      </c>
      <c r="BC139" s="229">
        <f t="shared" si="37"/>
        <v>0</v>
      </c>
      <c r="BD139" s="229">
        <f t="shared" si="38"/>
        <v>0</v>
      </c>
      <c r="BE139" s="229">
        <f t="shared" si="39"/>
        <v>0</v>
      </c>
      <c r="CA139" s="256">
        <v>12</v>
      </c>
      <c r="CB139" s="256">
        <v>0</v>
      </c>
    </row>
    <row r="140" spans="1:80">
      <c r="A140" s="257">
        <v>131</v>
      </c>
      <c r="B140" s="258" t="s">
        <v>1092</v>
      </c>
      <c r="C140" s="259" t="s">
        <v>1093</v>
      </c>
      <c r="D140" s="260" t="s">
        <v>173</v>
      </c>
      <c r="E140" s="261">
        <v>316</v>
      </c>
      <c r="F140" s="261">
        <v>0</v>
      </c>
      <c r="G140" s="262">
        <f t="shared" si="32"/>
        <v>0</v>
      </c>
      <c r="H140" s="263">
        <v>0</v>
      </c>
      <c r="I140" s="264">
        <f t="shared" si="33"/>
        <v>0</v>
      </c>
      <c r="J140" s="263"/>
      <c r="K140" s="264">
        <f t="shared" si="34"/>
        <v>0</v>
      </c>
      <c r="O140" s="256">
        <v>2</v>
      </c>
      <c r="AA140" s="229">
        <v>12</v>
      </c>
      <c r="AB140" s="229">
        <v>0</v>
      </c>
      <c r="AC140" s="229">
        <v>131</v>
      </c>
      <c r="AZ140" s="229">
        <v>4</v>
      </c>
      <c r="BA140" s="229">
        <f t="shared" si="35"/>
        <v>0</v>
      </c>
      <c r="BB140" s="229">
        <f t="shared" si="36"/>
        <v>0</v>
      </c>
      <c r="BC140" s="229">
        <f t="shared" si="37"/>
        <v>0</v>
      </c>
      <c r="BD140" s="229">
        <f t="shared" si="38"/>
        <v>0</v>
      </c>
      <c r="BE140" s="229">
        <f t="shared" si="39"/>
        <v>0</v>
      </c>
      <c r="CA140" s="256">
        <v>12</v>
      </c>
      <c r="CB140" s="256">
        <v>0</v>
      </c>
    </row>
    <row r="141" spans="1:80">
      <c r="A141" s="257">
        <v>132</v>
      </c>
      <c r="B141" s="258" t="s">
        <v>1094</v>
      </c>
      <c r="C141" s="259" t="s">
        <v>1095</v>
      </c>
      <c r="D141" s="260" t="s">
        <v>173</v>
      </c>
      <c r="E141" s="261">
        <v>1196</v>
      </c>
      <c r="F141" s="261">
        <v>0</v>
      </c>
      <c r="G141" s="262">
        <f t="shared" si="32"/>
        <v>0</v>
      </c>
      <c r="H141" s="263">
        <v>0</v>
      </c>
      <c r="I141" s="264">
        <f t="shared" si="33"/>
        <v>0</v>
      </c>
      <c r="J141" s="263"/>
      <c r="K141" s="264">
        <f t="shared" si="34"/>
        <v>0</v>
      </c>
      <c r="O141" s="256">
        <v>2</v>
      </c>
      <c r="AA141" s="229">
        <v>12</v>
      </c>
      <c r="AB141" s="229">
        <v>0</v>
      </c>
      <c r="AC141" s="229">
        <v>132</v>
      </c>
      <c r="AZ141" s="229">
        <v>4</v>
      </c>
      <c r="BA141" s="229">
        <f t="shared" si="35"/>
        <v>0</v>
      </c>
      <c r="BB141" s="229">
        <f t="shared" si="36"/>
        <v>0</v>
      </c>
      <c r="BC141" s="229">
        <f t="shared" si="37"/>
        <v>0</v>
      </c>
      <c r="BD141" s="229">
        <f t="shared" si="38"/>
        <v>0</v>
      </c>
      <c r="BE141" s="229">
        <f t="shared" si="39"/>
        <v>0</v>
      </c>
      <c r="CA141" s="256">
        <v>12</v>
      </c>
      <c r="CB141" s="256">
        <v>0</v>
      </c>
    </row>
    <row r="142" spans="1:80">
      <c r="A142" s="257">
        <v>133</v>
      </c>
      <c r="B142" s="258" t="s">
        <v>1096</v>
      </c>
      <c r="C142" s="259" t="s">
        <v>1097</v>
      </c>
      <c r="D142" s="260" t="s">
        <v>173</v>
      </c>
      <c r="E142" s="261">
        <v>433</v>
      </c>
      <c r="F142" s="261">
        <v>0</v>
      </c>
      <c r="G142" s="262">
        <f t="shared" si="32"/>
        <v>0</v>
      </c>
      <c r="H142" s="263">
        <v>0</v>
      </c>
      <c r="I142" s="264">
        <f t="shared" si="33"/>
        <v>0</v>
      </c>
      <c r="J142" s="263"/>
      <c r="K142" s="264">
        <f t="shared" si="34"/>
        <v>0</v>
      </c>
      <c r="O142" s="256">
        <v>2</v>
      </c>
      <c r="AA142" s="229">
        <v>12</v>
      </c>
      <c r="AB142" s="229">
        <v>0</v>
      </c>
      <c r="AC142" s="229">
        <v>133</v>
      </c>
      <c r="AZ142" s="229">
        <v>4</v>
      </c>
      <c r="BA142" s="229">
        <f t="shared" si="35"/>
        <v>0</v>
      </c>
      <c r="BB142" s="229">
        <f t="shared" si="36"/>
        <v>0</v>
      </c>
      <c r="BC142" s="229">
        <f t="shared" si="37"/>
        <v>0</v>
      </c>
      <c r="BD142" s="229">
        <f t="shared" si="38"/>
        <v>0</v>
      </c>
      <c r="BE142" s="229">
        <f t="shared" si="39"/>
        <v>0</v>
      </c>
      <c r="CA142" s="256">
        <v>12</v>
      </c>
      <c r="CB142" s="256">
        <v>0</v>
      </c>
    </row>
    <row r="143" spans="1:80">
      <c r="A143" s="257">
        <v>134</v>
      </c>
      <c r="B143" s="258" t="s">
        <v>1098</v>
      </c>
      <c r="C143" s="259" t="s">
        <v>1099</v>
      </c>
      <c r="D143" s="260" t="s">
        <v>173</v>
      </c>
      <c r="E143" s="261">
        <v>146</v>
      </c>
      <c r="F143" s="261">
        <v>0</v>
      </c>
      <c r="G143" s="262">
        <f t="shared" si="32"/>
        <v>0</v>
      </c>
      <c r="H143" s="263">
        <v>0</v>
      </c>
      <c r="I143" s="264">
        <f t="shared" si="33"/>
        <v>0</v>
      </c>
      <c r="J143" s="263"/>
      <c r="K143" s="264">
        <f t="shared" si="34"/>
        <v>0</v>
      </c>
      <c r="O143" s="256">
        <v>2</v>
      </c>
      <c r="AA143" s="229">
        <v>12</v>
      </c>
      <c r="AB143" s="229">
        <v>0</v>
      </c>
      <c r="AC143" s="229">
        <v>134</v>
      </c>
      <c r="AZ143" s="229">
        <v>4</v>
      </c>
      <c r="BA143" s="229">
        <f t="shared" si="35"/>
        <v>0</v>
      </c>
      <c r="BB143" s="229">
        <f t="shared" si="36"/>
        <v>0</v>
      </c>
      <c r="BC143" s="229">
        <f t="shared" si="37"/>
        <v>0</v>
      </c>
      <c r="BD143" s="229">
        <f t="shared" si="38"/>
        <v>0</v>
      </c>
      <c r="BE143" s="229">
        <f t="shared" si="39"/>
        <v>0</v>
      </c>
      <c r="CA143" s="256">
        <v>12</v>
      </c>
      <c r="CB143" s="256">
        <v>0</v>
      </c>
    </row>
    <row r="144" spans="1:80">
      <c r="A144" s="257">
        <v>135</v>
      </c>
      <c r="B144" s="258" t="s">
        <v>1098</v>
      </c>
      <c r="C144" s="259" t="s">
        <v>1100</v>
      </c>
      <c r="D144" s="260" t="s">
        <v>173</v>
      </c>
      <c r="E144" s="261">
        <v>17</v>
      </c>
      <c r="F144" s="261">
        <v>0</v>
      </c>
      <c r="G144" s="262">
        <f t="shared" si="32"/>
        <v>0</v>
      </c>
      <c r="H144" s="263">
        <v>0</v>
      </c>
      <c r="I144" s="264">
        <f t="shared" si="33"/>
        <v>0</v>
      </c>
      <c r="J144" s="263"/>
      <c r="K144" s="264">
        <f t="shared" si="34"/>
        <v>0</v>
      </c>
      <c r="O144" s="256">
        <v>2</v>
      </c>
      <c r="AA144" s="229">
        <v>12</v>
      </c>
      <c r="AB144" s="229">
        <v>0</v>
      </c>
      <c r="AC144" s="229">
        <v>135</v>
      </c>
      <c r="AZ144" s="229">
        <v>4</v>
      </c>
      <c r="BA144" s="229">
        <f t="shared" si="35"/>
        <v>0</v>
      </c>
      <c r="BB144" s="229">
        <f t="shared" si="36"/>
        <v>0</v>
      </c>
      <c r="BC144" s="229">
        <f t="shared" si="37"/>
        <v>0</v>
      </c>
      <c r="BD144" s="229">
        <f t="shared" si="38"/>
        <v>0</v>
      </c>
      <c r="BE144" s="229">
        <f t="shared" si="39"/>
        <v>0</v>
      </c>
      <c r="CA144" s="256">
        <v>12</v>
      </c>
      <c r="CB144" s="256">
        <v>0</v>
      </c>
    </row>
    <row r="145" spans="1:80">
      <c r="A145" s="257">
        <v>136</v>
      </c>
      <c r="B145" s="258" t="s">
        <v>1101</v>
      </c>
      <c r="C145" s="259" t="s">
        <v>1102</v>
      </c>
      <c r="D145" s="260" t="s">
        <v>173</v>
      </c>
      <c r="E145" s="261">
        <v>166</v>
      </c>
      <c r="F145" s="261">
        <v>0</v>
      </c>
      <c r="G145" s="262">
        <f t="shared" si="32"/>
        <v>0</v>
      </c>
      <c r="H145" s="263">
        <v>0</v>
      </c>
      <c r="I145" s="264">
        <f t="shared" si="33"/>
        <v>0</v>
      </c>
      <c r="J145" s="263"/>
      <c r="K145" s="264">
        <f t="shared" si="34"/>
        <v>0</v>
      </c>
      <c r="O145" s="256">
        <v>2</v>
      </c>
      <c r="AA145" s="229">
        <v>12</v>
      </c>
      <c r="AB145" s="229">
        <v>0</v>
      </c>
      <c r="AC145" s="229">
        <v>136</v>
      </c>
      <c r="AZ145" s="229">
        <v>4</v>
      </c>
      <c r="BA145" s="229">
        <f t="shared" si="35"/>
        <v>0</v>
      </c>
      <c r="BB145" s="229">
        <f t="shared" si="36"/>
        <v>0</v>
      </c>
      <c r="BC145" s="229">
        <f t="shared" si="37"/>
        <v>0</v>
      </c>
      <c r="BD145" s="229">
        <f t="shared" si="38"/>
        <v>0</v>
      </c>
      <c r="BE145" s="229">
        <f t="shared" si="39"/>
        <v>0</v>
      </c>
      <c r="CA145" s="256">
        <v>12</v>
      </c>
      <c r="CB145" s="256">
        <v>0</v>
      </c>
    </row>
    <row r="146" spans="1:80">
      <c r="A146" s="257">
        <v>137</v>
      </c>
      <c r="B146" s="258" t="s">
        <v>1103</v>
      </c>
      <c r="C146" s="259" t="s">
        <v>1104</v>
      </c>
      <c r="D146" s="260" t="s">
        <v>173</v>
      </c>
      <c r="E146" s="261">
        <v>70</v>
      </c>
      <c r="F146" s="261">
        <v>0</v>
      </c>
      <c r="G146" s="262">
        <f t="shared" si="32"/>
        <v>0</v>
      </c>
      <c r="H146" s="263">
        <v>0</v>
      </c>
      <c r="I146" s="264">
        <f t="shared" si="33"/>
        <v>0</v>
      </c>
      <c r="J146" s="263"/>
      <c r="K146" s="264">
        <f t="shared" si="34"/>
        <v>0</v>
      </c>
      <c r="O146" s="256">
        <v>2</v>
      </c>
      <c r="AA146" s="229">
        <v>12</v>
      </c>
      <c r="AB146" s="229">
        <v>0</v>
      </c>
      <c r="AC146" s="229">
        <v>137</v>
      </c>
      <c r="AZ146" s="229">
        <v>4</v>
      </c>
      <c r="BA146" s="229">
        <f t="shared" si="35"/>
        <v>0</v>
      </c>
      <c r="BB146" s="229">
        <f t="shared" si="36"/>
        <v>0</v>
      </c>
      <c r="BC146" s="229">
        <f t="shared" si="37"/>
        <v>0</v>
      </c>
      <c r="BD146" s="229">
        <f t="shared" si="38"/>
        <v>0</v>
      </c>
      <c r="BE146" s="229">
        <f t="shared" si="39"/>
        <v>0</v>
      </c>
      <c r="CA146" s="256">
        <v>12</v>
      </c>
      <c r="CB146" s="256">
        <v>0</v>
      </c>
    </row>
    <row r="147" spans="1:80">
      <c r="A147" s="257">
        <v>138</v>
      </c>
      <c r="B147" s="258" t="s">
        <v>1105</v>
      </c>
      <c r="C147" s="259" t="s">
        <v>1106</v>
      </c>
      <c r="D147" s="260" t="s">
        <v>173</v>
      </c>
      <c r="E147" s="261">
        <v>84</v>
      </c>
      <c r="F147" s="261">
        <v>0</v>
      </c>
      <c r="G147" s="262">
        <f t="shared" si="32"/>
        <v>0</v>
      </c>
      <c r="H147" s="263">
        <v>0</v>
      </c>
      <c r="I147" s="264">
        <f t="shared" si="33"/>
        <v>0</v>
      </c>
      <c r="J147" s="263"/>
      <c r="K147" s="264">
        <f t="shared" si="34"/>
        <v>0</v>
      </c>
      <c r="O147" s="256">
        <v>2</v>
      </c>
      <c r="AA147" s="229">
        <v>12</v>
      </c>
      <c r="AB147" s="229">
        <v>0</v>
      </c>
      <c r="AC147" s="229">
        <v>138</v>
      </c>
      <c r="AZ147" s="229">
        <v>4</v>
      </c>
      <c r="BA147" s="229">
        <f t="shared" si="35"/>
        <v>0</v>
      </c>
      <c r="BB147" s="229">
        <f t="shared" si="36"/>
        <v>0</v>
      </c>
      <c r="BC147" s="229">
        <f t="shared" si="37"/>
        <v>0</v>
      </c>
      <c r="BD147" s="229">
        <f t="shared" si="38"/>
        <v>0</v>
      </c>
      <c r="BE147" s="229">
        <f t="shared" si="39"/>
        <v>0</v>
      </c>
      <c r="CA147" s="256">
        <v>12</v>
      </c>
      <c r="CB147" s="256">
        <v>0</v>
      </c>
    </row>
    <row r="148" spans="1:80">
      <c r="A148" s="257">
        <v>139</v>
      </c>
      <c r="B148" s="258" t="s">
        <v>1107</v>
      </c>
      <c r="C148" s="259" t="s">
        <v>1108</v>
      </c>
      <c r="D148" s="260" t="s">
        <v>173</v>
      </c>
      <c r="E148" s="261">
        <v>51</v>
      </c>
      <c r="F148" s="261">
        <v>0</v>
      </c>
      <c r="G148" s="262">
        <f t="shared" si="32"/>
        <v>0</v>
      </c>
      <c r="H148" s="263">
        <v>0</v>
      </c>
      <c r="I148" s="264">
        <f t="shared" si="33"/>
        <v>0</v>
      </c>
      <c r="J148" s="263"/>
      <c r="K148" s="264">
        <f t="shared" si="34"/>
        <v>0</v>
      </c>
      <c r="O148" s="256">
        <v>2</v>
      </c>
      <c r="AA148" s="229">
        <v>12</v>
      </c>
      <c r="AB148" s="229">
        <v>0</v>
      </c>
      <c r="AC148" s="229">
        <v>139</v>
      </c>
      <c r="AZ148" s="229">
        <v>4</v>
      </c>
      <c r="BA148" s="229">
        <f t="shared" si="35"/>
        <v>0</v>
      </c>
      <c r="BB148" s="229">
        <f t="shared" si="36"/>
        <v>0</v>
      </c>
      <c r="BC148" s="229">
        <f t="shared" si="37"/>
        <v>0</v>
      </c>
      <c r="BD148" s="229">
        <f t="shared" si="38"/>
        <v>0</v>
      </c>
      <c r="BE148" s="229">
        <f t="shared" si="39"/>
        <v>0</v>
      </c>
      <c r="CA148" s="256">
        <v>12</v>
      </c>
      <c r="CB148" s="256">
        <v>0</v>
      </c>
    </row>
    <row r="149" spans="1:80">
      <c r="A149" s="257">
        <v>140</v>
      </c>
      <c r="B149" s="258" t="s">
        <v>1109</v>
      </c>
      <c r="C149" s="259" t="s">
        <v>1110</v>
      </c>
      <c r="D149" s="260" t="s">
        <v>173</v>
      </c>
      <c r="E149" s="261">
        <v>52</v>
      </c>
      <c r="F149" s="261">
        <v>0</v>
      </c>
      <c r="G149" s="262">
        <f t="shared" si="32"/>
        <v>0</v>
      </c>
      <c r="H149" s="263">
        <v>0</v>
      </c>
      <c r="I149" s="264">
        <f t="shared" si="33"/>
        <v>0</v>
      </c>
      <c r="J149" s="263"/>
      <c r="K149" s="264">
        <f t="shared" si="34"/>
        <v>0</v>
      </c>
      <c r="O149" s="256">
        <v>2</v>
      </c>
      <c r="AA149" s="229">
        <v>12</v>
      </c>
      <c r="AB149" s="229">
        <v>0</v>
      </c>
      <c r="AC149" s="229">
        <v>140</v>
      </c>
      <c r="AZ149" s="229">
        <v>4</v>
      </c>
      <c r="BA149" s="229">
        <f t="shared" si="35"/>
        <v>0</v>
      </c>
      <c r="BB149" s="229">
        <f t="shared" si="36"/>
        <v>0</v>
      </c>
      <c r="BC149" s="229">
        <f t="shared" si="37"/>
        <v>0</v>
      </c>
      <c r="BD149" s="229">
        <f t="shared" si="38"/>
        <v>0</v>
      </c>
      <c r="BE149" s="229">
        <f t="shared" si="39"/>
        <v>0</v>
      </c>
      <c r="CA149" s="256">
        <v>12</v>
      </c>
      <c r="CB149" s="256">
        <v>0</v>
      </c>
    </row>
    <row r="150" spans="1:80">
      <c r="A150" s="257">
        <v>141</v>
      </c>
      <c r="B150" s="258" t="s">
        <v>1111</v>
      </c>
      <c r="C150" s="259" t="s">
        <v>1112</v>
      </c>
      <c r="D150" s="260" t="s">
        <v>173</v>
      </c>
      <c r="E150" s="261">
        <v>3</v>
      </c>
      <c r="F150" s="261">
        <v>0</v>
      </c>
      <c r="G150" s="262">
        <f t="shared" si="32"/>
        <v>0</v>
      </c>
      <c r="H150" s="263">
        <v>0</v>
      </c>
      <c r="I150" s="264">
        <f t="shared" si="33"/>
        <v>0</v>
      </c>
      <c r="J150" s="263"/>
      <c r="K150" s="264">
        <f t="shared" si="34"/>
        <v>0</v>
      </c>
      <c r="O150" s="256">
        <v>2</v>
      </c>
      <c r="AA150" s="229">
        <v>12</v>
      </c>
      <c r="AB150" s="229">
        <v>0</v>
      </c>
      <c r="AC150" s="229">
        <v>141</v>
      </c>
      <c r="AZ150" s="229">
        <v>4</v>
      </c>
      <c r="BA150" s="229">
        <f t="shared" si="35"/>
        <v>0</v>
      </c>
      <c r="BB150" s="229">
        <f t="shared" si="36"/>
        <v>0</v>
      </c>
      <c r="BC150" s="229">
        <f t="shared" si="37"/>
        <v>0</v>
      </c>
      <c r="BD150" s="229">
        <f t="shared" si="38"/>
        <v>0</v>
      </c>
      <c r="BE150" s="229">
        <f t="shared" si="39"/>
        <v>0</v>
      </c>
      <c r="CA150" s="256">
        <v>12</v>
      </c>
      <c r="CB150" s="256">
        <v>0</v>
      </c>
    </row>
    <row r="151" spans="1:80">
      <c r="A151" s="257">
        <v>142</v>
      </c>
      <c r="B151" s="258" t="s">
        <v>1113</v>
      </c>
      <c r="C151" s="259" t="s">
        <v>949</v>
      </c>
      <c r="D151" s="260" t="s">
        <v>173</v>
      </c>
      <c r="E151" s="261">
        <v>32</v>
      </c>
      <c r="F151" s="261">
        <v>0</v>
      </c>
      <c r="G151" s="262">
        <f t="shared" si="32"/>
        <v>0</v>
      </c>
      <c r="H151" s="263">
        <v>0</v>
      </c>
      <c r="I151" s="264">
        <f t="shared" si="33"/>
        <v>0</v>
      </c>
      <c r="J151" s="263"/>
      <c r="K151" s="264">
        <f t="shared" si="34"/>
        <v>0</v>
      </c>
      <c r="O151" s="256">
        <v>2</v>
      </c>
      <c r="AA151" s="229">
        <v>12</v>
      </c>
      <c r="AB151" s="229">
        <v>0</v>
      </c>
      <c r="AC151" s="229">
        <v>142</v>
      </c>
      <c r="AZ151" s="229">
        <v>4</v>
      </c>
      <c r="BA151" s="229">
        <f t="shared" si="35"/>
        <v>0</v>
      </c>
      <c r="BB151" s="229">
        <f t="shared" si="36"/>
        <v>0</v>
      </c>
      <c r="BC151" s="229">
        <f t="shared" si="37"/>
        <v>0</v>
      </c>
      <c r="BD151" s="229">
        <f t="shared" si="38"/>
        <v>0</v>
      </c>
      <c r="BE151" s="229">
        <f t="shared" si="39"/>
        <v>0</v>
      </c>
      <c r="CA151" s="256">
        <v>12</v>
      </c>
      <c r="CB151" s="256">
        <v>0</v>
      </c>
    </row>
    <row r="152" spans="1:80">
      <c r="A152" s="257">
        <v>143</v>
      </c>
      <c r="B152" s="258" t="s">
        <v>1114</v>
      </c>
      <c r="C152" s="259" t="s">
        <v>1115</v>
      </c>
      <c r="D152" s="260" t="s">
        <v>173</v>
      </c>
      <c r="E152" s="261">
        <v>204</v>
      </c>
      <c r="F152" s="261">
        <v>0</v>
      </c>
      <c r="G152" s="262">
        <f t="shared" si="32"/>
        <v>0</v>
      </c>
      <c r="H152" s="263">
        <v>0</v>
      </c>
      <c r="I152" s="264">
        <f t="shared" si="33"/>
        <v>0</v>
      </c>
      <c r="J152" s="263"/>
      <c r="K152" s="264">
        <f t="shared" si="34"/>
        <v>0</v>
      </c>
      <c r="O152" s="256">
        <v>2</v>
      </c>
      <c r="AA152" s="229">
        <v>12</v>
      </c>
      <c r="AB152" s="229">
        <v>0</v>
      </c>
      <c r="AC152" s="229">
        <v>143</v>
      </c>
      <c r="AZ152" s="229">
        <v>4</v>
      </c>
      <c r="BA152" s="229">
        <f t="shared" si="35"/>
        <v>0</v>
      </c>
      <c r="BB152" s="229">
        <f t="shared" si="36"/>
        <v>0</v>
      </c>
      <c r="BC152" s="229">
        <f t="shared" si="37"/>
        <v>0</v>
      </c>
      <c r="BD152" s="229">
        <f t="shared" si="38"/>
        <v>0</v>
      </c>
      <c r="BE152" s="229">
        <f t="shared" si="39"/>
        <v>0</v>
      </c>
      <c r="CA152" s="256">
        <v>12</v>
      </c>
      <c r="CB152" s="256">
        <v>0</v>
      </c>
    </row>
    <row r="153" spans="1:80">
      <c r="A153" s="257">
        <v>144</v>
      </c>
      <c r="B153" s="258" t="s">
        <v>1116</v>
      </c>
      <c r="C153" s="259" t="s">
        <v>1117</v>
      </c>
      <c r="D153" s="260" t="s">
        <v>173</v>
      </c>
      <c r="E153" s="261">
        <v>12</v>
      </c>
      <c r="F153" s="261">
        <v>0</v>
      </c>
      <c r="G153" s="262">
        <f t="shared" ref="G153:G184" si="40">E153*F153</f>
        <v>0</v>
      </c>
      <c r="H153" s="263">
        <v>0</v>
      </c>
      <c r="I153" s="264">
        <f t="shared" ref="I153:I184" si="41">E153*H153</f>
        <v>0</v>
      </c>
      <c r="J153" s="263"/>
      <c r="K153" s="264">
        <f t="shared" ref="K153:K184" si="42">E153*J153</f>
        <v>0</v>
      </c>
      <c r="O153" s="256">
        <v>2</v>
      </c>
      <c r="AA153" s="229">
        <v>12</v>
      </c>
      <c r="AB153" s="229">
        <v>0</v>
      </c>
      <c r="AC153" s="229">
        <v>144</v>
      </c>
      <c r="AZ153" s="229">
        <v>4</v>
      </c>
      <c r="BA153" s="229">
        <f t="shared" ref="BA153:BA184" si="43">IF(AZ153=1,G153,0)</f>
        <v>0</v>
      </c>
      <c r="BB153" s="229">
        <f t="shared" ref="BB153:BB177" si="44">IF(AZ153=2,G153,0)</f>
        <v>0</v>
      </c>
      <c r="BC153" s="229">
        <f t="shared" ref="BC153:BC177" si="45">IF(AZ153=3,G153,0)</f>
        <v>0</v>
      </c>
      <c r="BD153" s="229">
        <f t="shared" ref="BD153:BD177" si="46">IF(AZ153=4,G153,0)</f>
        <v>0</v>
      </c>
      <c r="BE153" s="229">
        <f t="shared" ref="BE153:BE177" si="47">IF(AZ153=5,G153,0)</f>
        <v>0</v>
      </c>
      <c r="CA153" s="256">
        <v>12</v>
      </c>
      <c r="CB153" s="256">
        <v>0</v>
      </c>
    </row>
    <row r="154" spans="1:80">
      <c r="A154" s="257">
        <v>145</v>
      </c>
      <c r="B154" s="258" t="s">
        <v>1118</v>
      </c>
      <c r="C154" s="259" t="s">
        <v>1119</v>
      </c>
      <c r="D154" s="260" t="s">
        <v>173</v>
      </c>
      <c r="E154" s="261">
        <v>7</v>
      </c>
      <c r="F154" s="261">
        <v>0</v>
      </c>
      <c r="G154" s="262">
        <f t="shared" si="40"/>
        <v>0</v>
      </c>
      <c r="H154" s="263">
        <v>0</v>
      </c>
      <c r="I154" s="264">
        <f t="shared" si="41"/>
        <v>0</v>
      </c>
      <c r="J154" s="263"/>
      <c r="K154" s="264">
        <f t="shared" si="42"/>
        <v>0</v>
      </c>
      <c r="O154" s="256">
        <v>2</v>
      </c>
      <c r="AA154" s="229">
        <v>12</v>
      </c>
      <c r="AB154" s="229">
        <v>0</v>
      </c>
      <c r="AC154" s="229">
        <v>145</v>
      </c>
      <c r="AZ154" s="229">
        <v>4</v>
      </c>
      <c r="BA154" s="229">
        <f t="shared" si="43"/>
        <v>0</v>
      </c>
      <c r="BB154" s="229">
        <f t="shared" si="44"/>
        <v>0</v>
      </c>
      <c r="BC154" s="229">
        <f t="shared" si="45"/>
        <v>0</v>
      </c>
      <c r="BD154" s="229">
        <f t="shared" si="46"/>
        <v>0</v>
      </c>
      <c r="BE154" s="229">
        <f t="shared" si="47"/>
        <v>0</v>
      </c>
      <c r="CA154" s="256">
        <v>12</v>
      </c>
      <c r="CB154" s="256">
        <v>0</v>
      </c>
    </row>
    <row r="155" spans="1:80">
      <c r="A155" s="257">
        <v>146</v>
      </c>
      <c r="B155" s="258" t="s">
        <v>1120</v>
      </c>
      <c r="C155" s="259" t="s">
        <v>1121</v>
      </c>
      <c r="D155" s="260" t="s">
        <v>100</v>
      </c>
      <c r="E155" s="261">
        <v>126</v>
      </c>
      <c r="F155" s="261">
        <v>0</v>
      </c>
      <c r="G155" s="262">
        <f t="shared" si="40"/>
        <v>0</v>
      </c>
      <c r="H155" s="263">
        <v>0</v>
      </c>
      <c r="I155" s="264">
        <f t="shared" si="41"/>
        <v>0</v>
      </c>
      <c r="J155" s="263"/>
      <c r="K155" s="264">
        <f t="shared" si="42"/>
        <v>0</v>
      </c>
      <c r="O155" s="256">
        <v>2</v>
      </c>
      <c r="AA155" s="229">
        <v>12</v>
      </c>
      <c r="AB155" s="229">
        <v>0</v>
      </c>
      <c r="AC155" s="229">
        <v>146</v>
      </c>
      <c r="AZ155" s="229">
        <v>4</v>
      </c>
      <c r="BA155" s="229">
        <f t="shared" si="43"/>
        <v>0</v>
      </c>
      <c r="BB155" s="229">
        <f t="shared" si="44"/>
        <v>0</v>
      </c>
      <c r="BC155" s="229">
        <f t="shared" si="45"/>
        <v>0</v>
      </c>
      <c r="BD155" s="229">
        <f t="shared" si="46"/>
        <v>0</v>
      </c>
      <c r="BE155" s="229">
        <f t="shared" si="47"/>
        <v>0</v>
      </c>
      <c r="CA155" s="256">
        <v>12</v>
      </c>
      <c r="CB155" s="256">
        <v>0</v>
      </c>
    </row>
    <row r="156" spans="1:80">
      <c r="A156" s="257">
        <v>147</v>
      </c>
      <c r="B156" s="258" t="s">
        <v>1122</v>
      </c>
      <c r="C156" s="259" t="s">
        <v>1123</v>
      </c>
      <c r="D156" s="260" t="s">
        <v>224</v>
      </c>
      <c r="E156" s="261">
        <v>6</v>
      </c>
      <c r="F156" s="261">
        <v>0</v>
      </c>
      <c r="G156" s="262">
        <f t="shared" si="40"/>
        <v>0</v>
      </c>
      <c r="H156" s="263">
        <v>0</v>
      </c>
      <c r="I156" s="264">
        <f t="shared" si="41"/>
        <v>0</v>
      </c>
      <c r="J156" s="263"/>
      <c r="K156" s="264">
        <f t="shared" si="42"/>
        <v>0</v>
      </c>
      <c r="O156" s="256">
        <v>2</v>
      </c>
      <c r="AA156" s="229">
        <v>12</v>
      </c>
      <c r="AB156" s="229">
        <v>0</v>
      </c>
      <c r="AC156" s="229">
        <v>147</v>
      </c>
      <c r="AZ156" s="229">
        <v>4</v>
      </c>
      <c r="BA156" s="229">
        <f t="shared" si="43"/>
        <v>0</v>
      </c>
      <c r="BB156" s="229">
        <f t="shared" si="44"/>
        <v>0</v>
      </c>
      <c r="BC156" s="229">
        <f t="shared" si="45"/>
        <v>0</v>
      </c>
      <c r="BD156" s="229">
        <f t="shared" si="46"/>
        <v>0</v>
      </c>
      <c r="BE156" s="229">
        <f t="shared" si="47"/>
        <v>0</v>
      </c>
      <c r="CA156" s="256">
        <v>12</v>
      </c>
      <c r="CB156" s="256">
        <v>0</v>
      </c>
    </row>
    <row r="157" spans="1:80">
      <c r="A157" s="257">
        <v>148</v>
      </c>
      <c r="B157" s="258" t="s">
        <v>1124</v>
      </c>
      <c r="C157" s="259" t="s">
        <v>973</v>
      </c>
      <c r="D157" s="260" t="s">
        <v>173</v>
      </c>
      <c r="E157" s="261">
        <v>25</v>
      </c>
      <c r="F157" s="261">
        <v>0</v>
      </c>
      <c r="G157" s="262">
        <f t="shared" si="40"/>
        <v>0</v>
      </c>
      <c r="H157" s="263">
        <v>0</v>
      </c>
      <c r="I157" s="264">
        <f t="shared" si="41"/>
        <v>0</v>
      </c>
      <c r="J157" s="263"/>
      <c r="K157" s="264">
        <f t="shared" si="42"/>
        <v>0</v>
      </c>
      <c r="O157" s="256">
        <v>2</v>
      </c>
      <c r="AA157" s="229">
        <v>12</v>
      </c>
      <c r="AB157" s="229">
        <v>0</v>
      </c>
      <c r="AC157" s="229">
        <v>148</v>
      </c>
      <c r="AZ157" s="229">
        <v>4</v>
      </c>
      <c r="BA157" s="229">
        <f t="shared" si="43"/>
        <v>0</v>
      </c>
      <c r="BB157" s="229">
        <f t="shared" si="44"/>
        <v>0</v>
      </c>
      <c r="BC157" s="229">
        <f t="shared" si="45"/>
        <v>0</v>
      </c>
      <c r="BD157" s="229">
        <f t="shared" si="46"/>
        <v>0</v>
      </c>
      <c r="BE157" s="229">
        <f t="shared" si="47"/>
        <v>0</v>
      </c>
      <c r="CA157" s="256">
        <v>12</v>
      </c>
      <c r="CB157" s="256">
        <v>0</v>
      </c>
    </row>
    <row r="158" spans="1:80">
      <c r="A158" s="257">
        <v>149</v>
      </c>
      <c r="B158" s="258" t="s">
        <v>1125</v>
      </c>
      <c r="C158" s="259" t="s">
        <v>1126</v>
      </c>
      <c r="D158" s="260" t="s">
        <v>173</v>
      </c>
      <c r="E158" s="261">
        <v>120</v>
      </c>
      <c r="F158" s="261">
        <v>0</v>
      </c>
      <c r="G158" s="262">
        <f t="shared" si="40"/>
        <v>0</v>
      </c>
      <c r="H158" s="263">
        <v>0</v>
      </c>
      <c r="I158" s="264">
        <f t="shared" si="41"/>
        <v>0</v>
      </c>
      <c r="J158" s="263"/>
      <c r="K158" s="264">
        <f t="shared" si="42"/>
        <v>0</v>
      </c>
      <c r="O158" s="256">
        <v>2</v>
      </c>
      <c r="AA158" s="229">
        <v>12</v>
      </c>
      <c r="AB158" s="229">
        <v>0</v>
      </c>
      <c r="AC158" s="229">
        <v>149</v>
      </c>
      <c r="AZ158" s="229">
        <v>4</v>
      </c>
      <c r="BA158" s="229">
        <f t="shared" si="43"/>
        <v>0</v>
      </c>
      <c r="BB158" s="229">
        <f t="shared" si="44"/>
        <v>0</v>
      </c>
      <c r="BC158" s="229">
        <f t="shared" si="45"/>
        <v>0</v>
      </c>
      <c r="BD158" s="229">
        <f t="shared" si="46"/>
        <v>0</v>
      </c>
      <c r="BE158" s="229">
        <f t="shared" si="47"/>
        <v>0</v>
      </c>
      <c r="CA158" s="256">
        <v>12</v>
      </c>
      <c r="CB158" s="256">
        <v>0</v>
      </c>
    </row>
    <row r="159" spans="1:80">
      <c r="A159" s="257">
        <v>150</v>
      </c>
      <c r="B159" s="258" t="s">
        <v>1127</v>
      </c>
      <c r="C159" s="259" t="s">
        <v>1128</v>
      </c>
      <c r="D159" s="260" t="s">
        <v>173</v>
      </c>
      <c r="E159" s="261">
        <v>30</v>
      </c>
      <c r="F159" s="261">
        <v>0</v>
      </c>
      <c r="G159" s="262">
        <f t="shared" si="40"/>
        <v>0</v>
      </c>
      <c r="H159" s="263">
        <v>0</v>
      </c>
      <c r="I159" s="264">
        <f t="shared" si="41"/>
        <v>0</v>
      </c>
      <c r="J159" s="263"/>
      <c r="K159" s="264">
        <f t="shared" si="42"/>
        <v>0</v>
      </c>
      <c r="O159" s="256">
        <v>2</v>
      </c>
      <c r="AA159" s="229">
        <v>12</v>
      </c>
      <c r="AB159" s="229">
        <v>0</v>
      </c>
      <c r="AC159" s="229">
        <v>150</v>
      </c>
      <c r="AZ159" s="229">
        <v>4</v>
      </c>
      <c r="BA159" s="229">
        <f t="shared" si="43"/>
        <v>0</v>
      </c>
      <c r="BB159" s="229">
        <f t="shared" si="44"/>
        <v>0</v>
      </c>
      <c r="BC159" s="229">
        <f t="shared" si="45"/>
        <v>0</v>
      </c>
      <c r="BD159" s="229">
        <f t="shared" si="46"/>
        <v>0</v>
      </c>
      <c r="BE159" s="229">
        <f t="shared" si="47"/>
        <v>0</v>
      </c>
      <c r="CA159" s="256">
        <v>12</v>
      </c>
      <c r="CB159" s="256">
        <v>0</v>
      </c>
    </row>
    <row r="160" spans="1:80">
      <c r="A160" s="257">
        <v>151</v>
      </c>
      <c r="B160" s="258" t="s">
        <v>1129</v>
      </c>
      <c r="C160" s="259" t="s">
        <v>1130</v>
      </c>
      <c r="D160" s="260" t="s">
        <v>173</v>
      </c>
      <c r="E160" s="261">
        <v>55</v>
      </c>
      <c r="F160" s="261">
        <v>0</v>
      </c>
      <c r="G160" s="262">
        <f t="shared" si="40"/>
        <v>0</v>
      </c>
      <c r="H160" s="263">
        <v>0</v>
      </c>
      <c r="I160" s="264">
        <f t="shared" si="41"/>
        <v>0</v>
      </c>
      <c r="J160" s="263"/>
      <c r="K160" s="264">
        <f t="shared" si="42"/>
        <v>0</v>
      </c>
      <c r="O160" s="256">
        <v>2</v>
      </c>
      <c r="AA160" s="229">
        <v>12</v>
      </c>
      <c r="AB160" s="229">
        <v>0</v>
      </c>
      <c r="AC160" s="229">
        <v>151</v>
      </c>
      <c r="AZ160" s="229">
        <v>4</v>
      </c>
      <c r="BA160" s="229">
        <f t="shared" si="43"/>
        <v>0</v>
      </c>
      <c r="BB160" s="229">
        <f t="shared" si="44"/>
        <v>0</v>
      </c>
      <c r="BC160" s="229">
        <f t="shared" si="45"/>
        <v>0</v>
      </c>
      <c r="BD160" s="229">
        <f t="shared" si="46"/>
        <v>0</v>
      </c>
      <c r="BE160" s="229">
        <f t="shared" si="47"/>
        <v>0</v>
      </c>
      <c r="CA160" s="256">
        <v>12</v>
      </c>
      <c r="CB160" s="256">
        <v>0</v>
      </c>
    </row>
    <row r="161" spans="1:80">
      <c r="A161" s="257">
        <v>152</v>
      </c>
      <c r="B161" s="258" t="s">
        <v>1131</v>
      </c>
      <c r="C161" s="259" t="s">
        <v>1132</v>
      </c>
      <c r="D161" s="260" t="s">
        <v>100</v>
      </c>
      <c r="E161" s="261">
        <v>48</v>
      </c>
      <c r="F161" s="261">
        <v>0</v>
      </c>
      <c r="G161" s="262">
        <f t="shared" si="40"/>
        <v>0</v>
      </c>
      <c r="H161" s="263">
        <v>0</v>
      </c>
      <c r="I161" s="264">
        <f t="shared" si="41"/>
        <v>0</v>
      </c>
      <c r="J161" s="263"/>
      <c r="K161" s="264">
        <f t="shared" si="42"/>
        <v>0</v>
      </c>
      <c r="O161" s="256">
        <v>2</v>
      </c>
      <c r="AA161" s="229">
        <v>12</v>
      </c>
      <c r="AB161" s="229">
        <v>0</v>
      </c>
      <c r="AC161" s="229">
        <v>152</v>
      </c>
      <c r="AZ161" s="229">
        <v>4</v>
      </c>
      <c r="BA161" s="229">
        <f t="shared" si="43"/>
        <v>0</v>
      </c>
      <c r="BB161" s="229">
        <f t="shared" si="44"/>
        <v>0</v>
      </c>
      <c r="BC161" s="229">
        <f t="shared" si="45"/>
        <v>0</v>
      </c>
      <c r="BD161" s="229">
        <f t="shared" si="46"/>
        <v>0</v>
      </c>
      <c r="BE161" s="229">
        <f t="shared" si="47"/>
        <v>0</v>
      </c>
      <c r="CA161" s="256">
        <v>12</v>
      </c>
      <c r="CB161" s="256">
        <v>0</v>
      </c>
    </row>
    <row r="162" spans="1:80">
      <c r="A162" s="257">
        <v>153</v>
      </c>
      <c r="B162" s="258" t="s">
        <v>1133</v>
      </c>
      <c r="C162" s="259" t="s">
        <v>1134</v>
      </c>
      <c r="D162" s="260" t="s">
        <v>100</v>
      </c>
      <c r="E162" s="261">
        <v>18</v>
      </c>
      <c r="F162" s="261">
        <v>0</v>
      </c>
      <c r="G162" s="262">
        <f t="shared" si="40"/>
        <v>0</v>
      </c>
      <c r="H162" s="263">
        <v>0</v>
      </c>
      <c r="I162" s="264">
        <f t="shared" si="41"/>
        <v>0</v>
      </c>
      <c r="J162" s="263"/>
      <c r="K162" s="264">
        <f t="shared" si="42"/>
        <v>0</v>
      </c>
      <c r="O162" s="256">
        <v>2</v>
      </c>
      <c r="AA162" s="229">
        <v>12</v>
      </c>
      <c r="AB162" s="229">
        <v>0</v>
      </c>
      <c r="AC162" s="229">
        <v>153</v>
      </c>
      <c r="AZ162" s="229">
        <v>4</v>
      </c>
      <c r="BA162" s="229">
        <f t="shared" si="43"/>
        <v>0</v>
      </c>
      <c r="BB162" s="229">
        <f t="shared" si="44"/>
        <v>0</v>
      </c>
      <c r="BC162" s="229">
        <f t="shared" si="45"/>
        <v>0</v>
      </c>
      <c r="BD162" s="229">
        <f t="shared" si="46"/>
        <v>0</v>
      </c>
      <c r="BE162" s="229">
        <f t="shared" si="47"/>
        <v>0</v>
      </c>
      <c r="CA162" s="256">
        <v>12</v>
      </c>
      <c r="CB162" s="256">
        <v>0</v>
      </c>
    </row>
    <row r="163" spans="1:80">
      <c r="A163" s="257">
        <v>154</v>
      </c>
      <c r="B163" s="258" t="s">
        <v>1135</v>
      </c>
      <c r="C163" s="259" t="s">
        <v>1136</v>
      </c>
      <c r="D163" s="260" t="s">
        <v>100</v>
      </c>
      <c r="E163" s="261">
        <v>4</v>
      </c>
      <c r="F163" s="261">
        <v>0</v>
      </c>
      <c r="G163" s="262">
        <f t="shared" si="40"/>
        <v>0</v>
      </c>
      <c r="H163" s="263">
        <v>0</v>
      </c>
      <c r="I163" s="264">
        <f t="shared" si="41"/>
        <v>0</v>
      </c>
      <c r="J163" s="263"/>
      <c r="K163" s="264">
        <f t="shared" si="42"/>
        <v>0</v>
      </c>
      <c r="O163" s="256">
        <v>2</v>
      </c>
      <c r="AA163" s="229">
        <v>12</v>
      </c>
      <c r="AB163" s="229">
        <v>0</v>
      </c>
      <c r="AC163" s="229">
        <v>154</v>
      </c>
      <c r="AZ163" s="229">
        <v>4</v>
      </c>
      <c r="BA163" s="229">
        <f t="shared" si="43"/>
        <v>0</v>
      </c>
      <c r="BB163" s="229">
        <f t="shared" si="44"/>
        <v>0</v>
      </c>
      <c r="BC163" s="229">
        <f t="shared" si="45"/>
        <v>0</v>
      </c>
      <c r="BD163" s="229">
        <f t="shared" si="46"/>
        <v>0</v>
      </c>
      <c r="BE163" s="229">
        <f t="shared" si="47"/>
        <v>0</v>
      </c>
      <c r="CA163" s="256">
        <v>12</v>
      </c>
      <c r="CB163" s="256">
        <v>0</v>
      </c>
    </row>
    <row r="164" spans="1:80">
      <c r="A164" s="257">
        <v>155</v>
      </c>
      <c r="B164" s="258" t="s">
        <v>1137</v>
      </c>
      <c r="C164" s="259" t="s">
        <v>1138</v>
      </c>
      <c r="D164" s="260" t="s">
        <v>100</v>
      </c>
      <c r="E164" s="261">
        <v>10</v>
      </c>
      <c r="F164" s="261">
        <v>0</v>
      </c>
      <c r="G164" s="262">
        <f t="shared" si="40"/>
        <v>0</v>
      </c>
      <c r="H164" s="263">
        <v>0</v>
      </c>
      <c r="I164" s="264">
        <f t="shared" si="41"/>
        <v>0</v>
      </c>
      <c r="J164" s="263"/>
      <c r="K164" s="264">
        <f t="shared" si="42"/>
        <v>0</v>
      </c>
      <c r="O164" s="256">
        <v>2</v>
      </c>
      <c r="AA164" s="229">
        <v>12</v>
      </c>
      <c r="AB164" s="229">
        <v>0</v>
      </c>
      <c r="AC164" s="229">
        <v>155</v>
      </c>
      <c r="AZ164" s="229">
        <v>4</v>
      </c>
      <c r="BA164" s="229">
        <f t="shared" si="43"/>
        <v>0</v>
      </c>
      <c r="BB164" s="229">
        <f t="shared" si="44"/>
        <v>0</v>
      </c>
      <c r="BC164" s="229">
        <f t="shared" si="45"/>
        <v>0</v>
      </c>
      <c r="BD164" s="229">
        <f t="shared" si="46"/>
        <v>0</v>
      </c>
      <c r="BE164" s="229">
        <f t="shared" si="47"/>
        <v>0</v>
      </c>
      <c r="CA164" s="256">
        <v>12</v>
      </c>
      <c r="CB164" s="256">
        <v>0</v>
      </c>
    </row>
    <row r="165" spans="1:80">
      <c r="A165" s="257">
        <v>156</v>
      </c>
      <c r="B165" s="258" t="s">
        <v>1139</v>
      </c>
      <c r="C165" s="259" t="s">
        <v>1140</v>
      </c>
      <c r="D165" s="260" t="s">
        <v>100</v>
      </c>
      <c r="E165" s="261">
        <v>8</v>
      </c>
      <c r="F165" s="261">
        <v>0</v>
      </c>
      <c r="G165" s="262">
        <f t="shared" si="40"/>
        <v>0</v>
      </c>
      <c r="H165" s="263">
        <v>0</v>
      </c>
      <c r="I165" s="264">
        <f t="shared" si="41"/>
        <v>0</v>
      </c>
      <c r="J165" s="263"/>
      <c r="K165" s="264">
        <f t="shared" si="42"/>
        <v>0</v>
      </c>
      <c r="O165" s="256">
        <v>2</v>
      </c>
      <c r="AA165" s="229">
        <v>12</v>
      </c>
      <c r="AB165" s="229">
        <v>0</v>
      </c>
      <c r="AC165" s="229">
        <v>156</v>
      </c>
      <c r="AZ165" s="229">
        <v>4</v>
      </c>
      <c r="BA165" s="229">
        <f t="shared" si="43"/>
        <v>0</v>
      </c>
      <c r="BB165" s="229">
        <f t="shared" si="44"/>
        <v>0</v>
      </c>
      <c r="BC165" s="229">
        <f t="shared" si="45"/>
        <v>0</v>
      </c>
      <c r="BD165" s="229">
        <f t="shared" si="46"/>
        <v>0</v>
      </c>
      <c r="BE165" s="229">
        <f t="shared" si="47"/>
        <v>0</v>
      </c>
      <c r="CA165" s="256">
        <v>12</v>
      </c>
      <c r="CB165" s="256">
        <v>0</v>
      </c>
    </row>
    <row r="166" spans="1:80">
      <c r="A166" s="257">
        <v>157</v>
      </c>
      <c r="B166" s="258" t="s">
        <v>1141</v>
      </c>
      <c r="C166" s="259" t="s">
        <v>1142</v>
      </c>
      <c r="D166" s="260" t="s">
        <v>100</v>
      </c>
      <c r="E166" s="261">
        <v>6</v>
      </c>
      <c r="F166" s="261">
        <v>0</v>
      </c>
      <c r="G166" s="262">
        <f t="shared" si="40"/>
        <v>0</v>
      </c>
      <c r="H166" s="263">
        <v>0</v>
      </c>
      <c r="I166" s="264">
        <f t="shared" si="41"/>
        <v>0</v>
      </c>
      <c r="J166" s="263"/>
      <c r="K166" s="264">
        <f t="shared" si="42"/>
        <v>0</v>
      </c>
      <c r="O166" s="256">
        <v>2</v>
      </c>
      <c r="AA166" s="229">
        <v>12</v>
      </c>
      <c r="AB166" s="229">
        <v>0</v>
      </c>
      <c r="AC166" s="229">
        <v>157</v>
      </c>
      <c r="AZ166" s="229">
        <v>4</v>
      </c>
      <c r="BA166" s="229">
        <f t="shared" si="43"/>
        <v>0</v>
      </c>
      <c r="BB166" s="229">
        <f t="shared" si="44"/>
        <v>0</v>
      </c>
      <c r="BC166" s="229">
        <f t="shared" si="45"/>
        <v>0</v>
      </c>
      <c r="BD166" s="229">
        <f t="shared" si="46"/>
        <v>0</v>
      </c>
      <c r="BE166" s="229">
        <f t="shared" si="47"/>
        <v>0</v>
      </c>
      <c r="CA166" s="256">
        <v>12</v>
      </c>
      <c r="CB166" s="256">
        <v>0</v>
      </c>
    </row>
    <row r="167" spans="1:80">
      <c r="A167" s="257">
        <v>158</v>
      </c>
      <c r="B167" s="258" t="s">
        <v>1143</v>
      </c>
      <c r="C167" s="259" t="s">
        <v>981</v>
      </c>
      <c r="D167" s="260" t="s">
        <v>100</v>
      </c>
      <c r="E167" s="261">
        <v>2</v>
      </c>
      <c r="F167" s="261">
        <v>0</v>
      </c>
      <c r="G167" s="262">
        <f t="shared" si="40"/>
        <v>0</v>
      </c>
      <c r="H167" s="263">
        <v>0</v>
      </c>
      <c r="I167" s="264">
        <f t="shared" si="41"/>
        <v>0</v>
      </c>
      <c r="J167" s="263"/>
      <c r="K167" s="264">
        <f t="shared" si="42"/>
        <v>0</v>
      </c>
      <c r="O167" s="256">
        <v>2</v>
      </c>
      <c r="AA167" s="229">
        <v>12</v>
      </c>
      <c r="AB167" s="229">
        <v>0</v>
      </c>
      <c r="AC167" s="229">
        <v>158</v>
      </c>
      <c r="AZ167" s="229">
        <v>4</v>
      </c>
      <c r="BA167" s="229">
        <f t="shared" si="43"/>
        <v>0</v>
      </c>
      <c r="BB167" s="229">
        <f t="shared" si="44"/>
        <v>0</v>
      </c>
      <c r="BC167" s="229">
        <f t="shared" si="45"/>
        <v>0</v>
      </c>
      <c r="BD167" s="229">
        <f t="shared" si="46"/>
        <v>0</v>
      </c>
      <c r="BE167" s="229">
        <f t="shared" si="47"/>
        <v>0</v>
      </c>
      <c r="CA167" s="256">
        <v>12</v>
      </c>
      <c r="CB167" s="256">
        <v>0</v>
      </c>
    </row>
    <row r="168" spans="1:80">
      <c r="A168" s="257">
        <v>159</v>
      </c>
      <c r="B168" s="258" t="s">
        <v>1144</v>
      </c>
      <c r="C168" s="259" t="s">
        <v>985</v>
      </c>
      <c r="D168" s="260" t="s">
        <v>100</v>
      </c>
      <c r="E168" s="261">
        <v>6</v>
      </c>
      <c r="F168" s="261">
        <v>0</v>
      </c>
      <c r="G168" s="262">
        <f t="shared" si="40"/>
        <v>0</v>
      </c>
      <c r="H168" s="263">
        <v>0</v>
      </c>
      <c r="I168" s="264">
        <f t="shared" si="41"/>
        <v>0</v>
      </c>
      <c r="J168" s="263"/>
      <c r="K168" s="264">
        <f t="shared" si="42"/>
        <v>0</v>
      </c>
      <c r="O168" s="256">
        <v>2</v>
      </c>
      <c r="AA168" s="229">
        <v>12</v>
      </c>
      <c r="AB168" s="229">
        <v>0</v>
      </c>
      <c r="AC168" s="229">
        <v>159</v>
      </c>
      <c r="AZ168" s="229">
        <v>4</v>
      </c>
      <c r="BA168" s="229">
        <f t="shared" si="43"/>
        <v>0</v>
      </c>
      <c r="BB168" s="229">
        <f t="shared" si="44"/>
        <v>0</v>
      </c>
      <c r="BC168" s="229">
        <f t="shared" si="45"/>
        <v>0</v>
      </c>
      <c r="BD168" s="229">
        <f t="shared" si="46"/>
        <v>0</v>
      </c>
      <c r="BE168" s="229">
        <f t="shared" si="47"/>
        <v>0</v>
      </c>
      <c r="CA168" s="256">
        <v>12</v>
      </c>
      <c r="CB168" s="256">
        <v>0</v>
      </c>
    </row>
    <row r="169" spans="1:80">
      <c r="A169" s="257">
        <v>160</v>
      </c>
      <c r="B169" s="258" t="s">
        <v>1145</v>
      </c>
      <c r="C169" s="259" t="s">
        <v>1146</v>
      </c>
      <c r="D169" s="260" t="s">
        <v>100</v>
      </c>
      <c r="E169" s="261">
        <v>2</v>
      </c>
      <c r="F169" s="261">
        <v>0</v>
      </c>
      <c r="G169" s="262">
        <f t="shared" si="40"/>
        <v>0</v>
      </c>
      <c r="H169" s="263">
        <v>0</v>
      </c>
      <c r="I169" s="264">
        <f t="shared" si="41"/>
        <v>0</v>
      </c>
      <c r="J169" s="263"/>
      <c r="K169" s="264">
        <f t="shared" si="42"/>
        <v>0</v>
      </c>
      <c r="O169" s="256">
        <v>2</v>
      </c>
      <c r="AA169" s="229">
        <v>12</v>
      </c>
      <c r="AB169" s="229">
        <v>0</v>
      </c>
      <c r="AC169" s="229">
        <v>160</v>
      </c>
      <c r="AZ169" s="229">
        <v>4</v>
      </c>
      <c r="BA169" s="229">
        <f t="shared" si="43"/>
        <v>0</v>
      </c>
      <c r="BB169" s="229">
        <f t="shared" si="44"/>
        <v>0</v>
      </c>
      <c r="BC169" s="229">
        <f t="shared" si="45"/>
        <v>0</v>
      </c>
      <c r="BD169" s="229">
        <f t="shared" si="46"/>
        <v>0</v>
      </c>
      <c r="BE169" s="229">
        <f t="shared" si="47"/>
        <v>0</v>
      </c>
      <c r="CA169" s="256">
        <v>12</v>
      </c>
      <c r="CB169" s="256">
        <v>0</v>
      </c>
    </row>
    <row r="170" spans="1:80">
      <c r="A170" s="257">
        <v>161</v>
      </c>
      <c r="B170" s="258" t="s">
        <v>1147</v>
      </c>
      <c r="C170" s="259" t="s">
        <v>1148</v>
      </c>
      <c r="D170" s="260" t="s">
        <v>100</v>
      </c>
      <c r="E170" s="261">
        <v>12</v>
      </c>
      <c r="F170" s="261">
        <v>0</v>
      </c>
      <c r="G170" s="262">
        <f t="shared" si="40"/>
        <v>0</v>
      </c>
      <c r="H170" s="263">
        <v>0</v>
      </c>
      <c r="I170" s="264">
        <f t="shared" si="41"/>
        <v>0</v>
      </c>
      <c r="J170" s="263"/>
      <c r="K170" s="264">
        <f t="shared" si="42"/>
        <v>0</v>
      </c>
      <c r="O170" s="256">
        <v>2</v>
      </c>
      <c r="AA170" s="229">
        <v>12</v>
      </c>
      <c r="AB170" s="229">
        <v>0</v>
      </c>
      <c r="AC170" s="229">
        <v>161</v>
      </c>
      <c r="AZ170" s="229">
        <v>4</v>
      </c>
      <c r="BA170" s="229">
        <f t="shared" si="43"/>
        <v>0</v>
      </c>
      <c r="BB170" s="229">
        <f t="shared" si="44"/>
        <v>0</v>
      </c>
      <c r="BC170" s="229">
        <f t="shared" si="45"/>
        <v>0</v>
      </c>
      <c r="BD170" s="229">
        <f t="shared" si="46"/>
        <v>0</v>
      </c>
      <c r="BE170" s="229">
        <f t="shared" si="47"/>
        <v>0</v>
      </c>
      <c r="CA170" s="256">
        <v>12</v>
      </c>
      <c r="CB170" s="256">
        <v>0</v>
      </c>
    </row>
    <row r="171" spans="1:80">
      <c r="A171" s="257">
        <v>162</v>
      </c>
      <c r="B171" s="258" t="s">
        <v>1149</v>
      </c>
      <c r="C171" s="259" t="s">
        <v>1150</v>
      </c>
      <c r="D171" s="260" t="s">
        <v>100</v>
      </c>
      <c r="E171" s="261">
        <v>2</v>
      </c>
      <c r="F171" s="261">
        <v>0</v>
      </c>
      <c r="G171" s="262">
        <f t="shared" si="40"/>
        <v>0</v>
      </c>
      <c r="H171" s="263">
        <v>0</v>
      </c>
      <c r="I171" s="264">
        <f t="shared" si="41"/>
        <v>0</v>
      </c>
      <c r="J171" s="263"/>
      <c r="K171" s="264">
        <f t="shared" si="42"/>
        <v>0</v>
      </c>
      <c r="O171" s="256">
        <v>2</v>
      </c>
      <c r="AA171" s="229">
        <v>12</v>
      </c>
      <c r="AB171" s="229">
        <v>0</v>
      </c>
      <c r="AC171" s="229">
        <v>162</v>
      </c>
      <c r="AZ171" s="229">
        <v>4</v>
      </c>
      <c r="BA171" s="229">
        <f t="shared" si="43"/>
        <v>0</v>
      </c>
      <c r="BB171" s="229">
        <f t="shared" si="44"/>
        <v>0</v>
      </c>
      <c r="BC171" s="229">
        <f t="shared" si="45"/>
        <v>0</v>
      </c>
      <c r="BD171" s="229">
        <f t="shared" si="46"/>
        <v>0</v>
      </c>
      <c r="BE171" s="229">
        <f t="shared" si="47"/>
        <v>0</v>
      </c>
      <c r="CA171" s="256">
        <v>12</v>
      </c>
      <c r="CB171" s="256">
        <v>0</v>
      </c>
    </row>
    <row r="172" spans="1:80">
      <c r="A172" s="257">
        <v>163</v>
      </c>
      <c r="B172" s="258" t="s">
        <v>1151</v>
      </c>
      <c r="C172" s="259" t="s">
        <v>1152</v>
      </c>
      <c r="D172" s="260" t="s">
        <v>100</v>
      </c>
      <c r="E172" s="261">
        <v>3</v>
      </c>
      <c r="F172" s="261">
        <v>0</v>
      </c>
      <c r="G172" s="262">
        <f t="shared" si="40"/>
        <v>0</v>
      </c>
      <c r="H172" s="263">
        <v>0</v>
      </c>
      <c r="I172" s="264">
        <f t="shared" si="41"/>
        <v>0</v>
      </c>
      <c r="J172" s="263"/>
      <c r="K172" s="264">
        <f t="shared" si="42"/>
        <v>0</v>
      </c>
      <c r="O172" s="256">
        <v>2</v>
      </c>
      <c r="AA172" s="229">
        <v>12</v>
      </c>
      <c r="AB172" s="229">
        <v>0</v>
      </c>
      <c r="AC172" s="229">
        <v>163</v>
      </c>
      <c r="AZ172" s="229">
        <v>4</v>
      </c>
      <c r="BA172" s="229">
        <f t="shared" si="43"/>
        <v>0</v>
      </c>
      <c r="BB172" s="229">
        <f t="shared" si="44"/>
        <v>0</v>
      </c>
      <c r="BC172" s="229">
        <f t="shared" si="45"/>
        <v>0</v>
      </c>
      <c r="BD172" s="229">
        <f t="shared" si="46"/>
        <v>0</v>
      </c>
      <c r="BE172" s="229">
        <f t="shared" si="47"/>
        <v>0</v>
      </c>
      <c r="CA172" s="256">
        <v>12</v>
      </c>
      <c r="CB172" s="256">
        <v>0</v>
      </c>
    </row>
    <row r="173" spans="1:80">
      <c r="A173" s="257">
        <v>164</v>
      </c>
      <c r="B173" s="258" t="s">
        <v>1153</v>
      </c>
      <c r="C173" s="259" t="s">
        <v>1154</v>
      </c>
      <c r="D173" s="260" t="s">
        <v>100</v>
      </c>
      <c r="E173" s="261">
        <v>6</v>
      </c>
      <c r="F173" s="261">
        <v>0</v>
      </c>
      <c r="G173" s="262">
        <f t="shared" si="40"/>
        <v>0</v>
      </c>
      <c r="H173" s="263">
        <v>0</v>
      </c>
      <c r="I173" s="264">
        <f t="shared" si="41"/>
        <v>0</v>
      </c>
      <c r="J173" s="263"/>
      <c r="K173" s="264">
        <f t="shared" si="42"/>
        <v>0</v>
      </c>
      <c r="O173" s="256">
        <v>2</v>
      </c>
      <c r="AA173" s="229">
        <v>12</v>
      </c>
      <c r="AB173" s="229">
        <v>0</v>
      </c>
      <c r="AC173" s="229">
        <v>164</v>
      </c>
      <c r="AZ173" s="229">
        <v>4</v>
      </c>
      <c r="BA173" s="229">
        <f t="shared" si="43"/>
        <v>0</v>
      </c>
      <c r="BB173" s="229">
        <f t="shared" si="44"/>
        <v>0</v>
      </c>
      <c r="BC173" s="229">
        <f t="shared" si="45"/>
        <v>0</v>
      </c>
      <c r="BD173" s="229">
        <f t="shared" si="46"/>
        <v>0</v>
      </c>
      <c r="BE173" s="229">
        <f t="shared" si="47"/>
        <v>0</v>
      </c>
      <c r="CA173" s="256">
        <v>12</v>
      </c>
      <c r="CB173" s="256">
        <v>0</v>
      </c>
    </row>
    <row r="174" spans="1:80">
      <c r="A174" s="257">
        <v>165</v>
      </c>
      <c r="B174" s="258" t="s">
        <v>1155</v>
      </c>
      <c r="C174" s="259" t="s">
        <v>1156</v>
      </c>
      <c r="D174" s="260" t="s">
        <v>100</v>
      </c>
      <c r="E174" s="261">
        <v>27</v>
      </c>
      <c r="F174" s="261">
        <v>0</v>
      </c>
      <c r="G174" s="262">
        <f t="shared" si="40"/>
        <v>0</v>
      </c>
      <c r="H174" s="263">
        <v>0</v>
      </c>
      <c r="I174" s="264">
        <f t="shared" si="41"/>
        <v>0</v>
      </c>
      <c r="J174" s="263"/>
      <c r="K174" s="264">
        <f t="shared" si="42"/>
        <v>0</v>
      </c>
      <c r="O174" s="256">
        <v>2</v>
      </c>
      <c r="AA174" s="229">
        <v>12</v>
      </c>
      <c r="AB174" s="229">
        <v>0</v>
      </c>
      <c r="AC174" s="229">
        <v>165</v>
      </c>
      <c r="AZ174" s="229">
        <v>4</v>
      </c>
      <c r="BA174" s="229">
        <f t="shared" si="43"/>
        <v>0</v>
      </c>
      <c r="BB174" s="229">
        <f t="shared" si="44"/>
        <v>0</v>
      </c>
      <c r="BC174" s="229">
        <f t="shared" si="45"/>
        <v>0</v>
      </c>
      <c r="BD174" s="229">
        <f t="shared" si="46"/>
        <v>0</v>
      </c>
      <c r="BE174" s="229">
        <f t="shared" si="47"/>
        <v>0</v>
      </c>
      <c r="CA174" s="256">
        <v>12</v>
      </c>
      <c r="CB174" s="256">
        <v>0</v>
      </c>
    </row>
    <row r="175" spans="1:80">
      <c r="A175" s="257">
        <v>166</v>
      </c>
      <c r="B175" s="258" t="s">
        <v>1155</v>
      </c>
      <c r="C175" s="259" t="s">
        <v>1157</v>
      </c>
      <c r="D175" s="260" t="s">
        <v>100</v>
      </c>
      <c r="E175" s="261">
        <v>48</v>
      </c>
      <c r="F175" s="261">
        <v>0</v>
      </c>
      <c r="G175" s="262">
        <f t="shared" si="40"/>
        <v>0</v>
      </c>
      <c r="H175" s="263">
        <v>0</v>
      </c>
      <c r="I175" s="264">
        <f t="shared" si="41"/>
        <v>0</v>
      </c>
      <c r="J175" s="263"/>
      <c r="K175" s="264">
        <f t="shared" si="42"/>
        <v>0</v>
      </c>
      <c r="O175" s="256">
        <v>2</v>
      </c>
      <c r="AA175" s="229">
        <v>12</v>
      </c>
      <c r="AB175" s="229">
        <v>0</v>
      </c>
      <c r="AC175" s="229">
        <v>166</v>
      </c>
      <c r="AZ175" s="229">
        <v>4</v>
      </c>
      <c r="BA175" s="229">
        <f t="shared" si="43"/>
        <v>0</v>
      </c>
      <c r="BB175" s="229">
        <f t="shared" si="44"/>
        <v>0</v>
      </c>
      <c r="BC175" s="229">
        <f t="shared" si="45"/>
        <v>0</v>
      </c>
      <c r="BD175" s="229">
        <f t="shared" si="46"/>
        <v>0</v>
      </c>
      <c r="BE175" s="229">
        <f t="shared" si="47"/>
        <v>0</v>
      </c>
      <c r="CA175" s="256">
        <v>12</v>
      </c>
      <c r="CB175" s="256">
        <v>0</v>
      </c>
    </row>
    <row r="176" spans="1:80">
      <c r="A176" s="257">
        <v>167</v>
      </c>
      <c r="B176" s="258" t="s">
        <v>1158</v>
      </c>
      <c r="C176" s="259" t="s">
        <v>1159</v>
      </c>
      <c r="D176" s="260" t="s">
        <v>100</v>
      </c>
      <c r="E176" s="261">
        <v>50</v>
      </c>
      <c r="F176" s="261">
        <v>0</v>
      </c>
      <c r="G176" s="262">
        <f t="shared" si="40"/>
        <v>0</v>
      </c>
      <c r="H176" s="263">
        <v>0</v>
      </c>
      <c r="I176" s="264">
        <f t="shared" si="41"/>
        <v>0</v>
      </c>
      <c r="J176" s="263"/>
      <c r="K176" s="264">
        <f t="shared" si="42"/>
        <v>0</v>
      </c>
      <c r="O176" s="256">
        <v>2</v>
      </c>
      <c r="AA176" s="229">
        <v>12</v>
      </c>
      <c r="AB176" s="229">
        <v>0</v>
      </c>
      <c r="AC176" s="229">
        <v>167</v>
      </c>
      <c r="AZ176" s="229">
        <v>4</v>
      </c>
      <c r="BA176" s="229">
        <f t="shared" si="43"/>
        <v>0</v>
      </c>
      <c r="BB176" s="229">
        <f t="shared" si="44"/>
        <v>0</v>
      </c>
      <c r="BC176" s="229">
        <f t="shared" si="45"/>
        <v>0</v>
      </c>
      <c r="BD176" s="229">
        <f t="shared" si="46"/>
        <v>0</v>
      </c>
      <c r="BE176" s="229">
        <f t="shared" si="47"/>
        <v>0</v>
      </c>
      <c r="CA176" s="256">
        <v>12</v>
      </c>
      <c r="CB176" s="256">
        <v>0</v>
      </c>
    </row>
    <row r="177" spans="1:80">
      <c r="A177" s="257">
        <v>168</v>
      </c>
      <c r="B177" s="258" t="s">
        <v>1160</v>
      </c>
      <c r="C177" s="259" t="s">
        <v>1161</v>
      </c>
      <c r="D177" s="260" t="s">
        <v>12</v>
      </c>
      <c r="E177" s="261">
        <v>5</v>
      </c>
      <c r="F177" s="261">
        <v>0</v>
      </c>
      <c r="G177" s="262">
        <f t="shared" si="40"/>
        <v>0</v>
      </c>
      <c r="H177" s="263">
        <v>0</v>
      </c>
      <c r="I177" s="264">
        <f t="shared" si="41"/>
        <v>0</v>
      </c>
      <c r="J177" s="263"/>
      <c r="K177" s="264">
        <f t="shared" si="42"/>
        <v>0</v>
      </c>
      <c r="O177" s="256">
        <v>2</v>
      </c>
      <c r="AA177" s="229">
        <v>12</v>
      </c>
      <c r="AB177" s="229">
        <v>0</v>
      </c>
      <c r="AC177" s="229">
        <v>168</v>
      </c>
      <c r="AZ177" s="229">
        <v>4</v>
      </c>
      <c r="BA177" s="229">
        <f t="shared" si="43"/>
        <v>0</v>
      </c>
      <c r="BB177" s="229">
        <f t="shared" si="44"/>
        <v>0</v>
      </c>
      <c r="BC177" s="229">
        <f t="shared" si="45"/>
        <v>0</v>
      </c>
      <c r="BD177" s="229">
        <f t="shared" si="46"/>
        <v>0</v>
      </c>
      <c r="BE177" s="229">
        <f t="shared" si="47"/>
        <v>0</v>
      </c>
      <c r="CA177" s="256">
        <v>12</v>
      </c>
      <c r="CB177" s="256">
        <v>0</v>
      </c>
    </row>
    <row r="178" spans="1:80">
      <c r="A178" s="274"/>
      <c r="B178" s="275" t="s">
        <v>101</v>
      </c>
      <c r="C178" s="276" t="s">
        <v>998</v>
      </c>
      <c r="D178" s="277"/>
      <c r="E178" s="278"/>
      <c r="F178" s="279"/>
      <c r="G178" s="280">
        <f>SUM(G88:G177)</f>
        <v>0</v>
      </c>
      <c r="H178" s="281"/>
      <c r="I178" s="282">
        <f>SUM(I88:I177)</f>
        <v>0</v>
      </c>
      <c r="J178" s="281"/>
      <c r="K178" s="282">
        <f>SUM(K88:K177)</f>
        <v>0</v>
      </c>
      <c r="O178" s="256">
        <v>4</v>
      </c>
      <c r="BA178" s="283">
        <f>SUM(BA88:BA177)</f>
        <v>0</v>
      </c>
      <c r="BB178" s="283">
        <f>SUM(BB88:BB177)</f>
        <v>0</v>
      </c>
      <c r="BC178" s="283">
        <f>SUM(BC88:BC177)</f>
        <v>0</v>
      </c>
      <c r="BD178" s="283">
        <f>SUM(BD88:BD177)</f>
        <v>0</v>
      </c>
      <c r="BE178" s="283">
        <f>SUM(BE88:BE177)</f>
        <v>0</v>
      </c>
    </row>
    <row r="179" spans="1:80">
      <c r="A179" s="246" t="s">
        <v>97</v>
      </c>
      <c r="B179" s="247" t="s">
        <v>1162</v>
      </c>
      <c r="C179" s="248" t="s">
        <v>29</v>
      </c>
      <c r="D179" s="249"/>
      <c r="E179" s="250"/>
      <c r="F179" s="250"/>
      <c r="G179" s="251"/>
      <c r="H179" s="252"/>
      <c r="I179" s="253"/>
      <c r="J179" s="254"/>
      <c r="K179" s="255"/>
      <c r="O179" s="256">
        <v>1</v>
      </c>
    </row>
    <row r="180" spans="1:80">
      <c r="A180" s="257">
        <v>169</v>
      </c>
      <c r="B180" s="258" t="s">
        <v>110</v>
      </c>
      <c r="C180" s="259" t="s">
        <v>1164</v>
      </c>
      <c r="D180" s="260" t="s">
        <v>1165</v>
      </c>
      <c r="E180" s="261">
        <v>2</v>
      </c>
      <c r="F180" s="261">
        <v>0</v>
      </c>
      <c r="G180" s="262">
        <f>E180*F180</f>
        <v>0</v>
      </c>
      <c r="H180" s="263">
        <v>0</v>
      </c>
      <c r="I180" s="264">
        <f>E180*H180</f>
        <v>0</v>
      </c>
      <c r="J180" s="263"/>
      <c r="K180" s="264">
        <f>E180*J180</f>
        <v>0</v>
      </c>
      <c r="O180" s="256">
        <v>2</v>
      </c>
      <c r="AA180" s="229">
        <v>12</v>
      </c>
      <c r="AB180" s="229">
        <v>0</v>
      </c>
      <c r="AC180" s="229">
        <v>169</v>
      </c>
      <c r="AZ180" s="229">
        <v>4</v>
      </c>
      <c r="BA180" s="229">
        <f>IF(AZ180=1,G180,0)</f>
        <v>0</v>
      </c>
      <c r="BB180" s="229">
        <f>IF(AZ180=2,G180,0)</f>
        <v>0</v>
      </c>
      <c r="BC180" s="229">
        <f>IF(AZ180=3,G180,0)</f>
        <v>0</v>
      </c>
      <c r="BD180" s="229">
        <f>IF(AZ180=4,G180,0)</f>
        <v>0</v>
      </c>
      <c r="BE180" s="229">
        <f>IF(AZ180=5,G180,0)</f>
        <v>0</v>
      </c>
      <c r="CA180" s="256">
        <v>12</v>
      </c>
      <c r="CB180" s="256">
        <v>0</v>
      </c>
    </row>
    <row r="181" spans="1:80">
      <c r="A181" s="257">
        <v>170</v>
      </c>
      <c r="B181" s="258" t="s">
        <v>113</v>
      </c>
      <c r="C181" s="259" t="s">
        <v>1166</v>
      </c>
      <c r="D181" s="260" t="s">
        <v>1165</v>
      </c>
      <c r="E181" s="261">
        <v>1</v>
      </c>
      <c r="F181" s="261">
        <v>0</v>
      </c>
      <c r="G181" s="262">
        <f>E181*F181</f>
        <v>0</v>
      </c>
      <c r="H181" s="263">
        <v>0</v>
      </c>
      <c r="I181" s="264">
        <f>E181*H181</f>
        <v>0</v>
      </c>
      <c r="J181" s="263"/>
      <c r="K181" s="264">
        <f>E181*J181</f>
        <v>0</v>
      </c>
      <c r="O181" s="256">
        <v>2</v>
      </c>
      <c r="AA181" s="229">
        <v>12</v>
      </c>
      <c r="AB181" s="229">
        <v>0</v>
      </c>
      <c r="AC181" s="229">
        <v>170</v>
      </c>
      <c r="AZ181" s="229">
        <v>4</v>
      </c>
      <c r="BA181" s="229">
        <f>IF(AZ181=1,G181,0)</f>
        <v>0</v>
      </c>
      <c r="BB181" s="229">
        <f>IF(AZ181=2,G181,0)</f>
        <v>0</v>
      </c>
      <c r="BC181" s="229">
        <f>IF(AZ181=3,G181,0)</f>
        <v>0</v>
      </c>
      <c r="BD181" s="229">
        <f>IF(AZ181=4,G181,0)</f>
        <v>0</v>
      </c>
      <c r="BE181" s="229">
        <f>IF(AZ181=5,G181,0)</f>
        <v>0</v>
      </c>
      <c r="CA181" s="256">
        <v>12</v>
      </c>
      <c r="CB181" s="256">
        <v>0</v>
      </c>
    </row>
    <row r="182" spans="1:80">
      <c r="A182" s="257">
        <v>171</v>
      </c>
      <c r="B182" s="258" t="s">
        <v>116</v>
      </c>
      <c r="C182" s="259" t="s">
        <v>1167</v>
      </c>
      <c r="D182" s="260" t="s">
        <v>1165</v>
      </c>
      <c r="E182" s="261">
        <v>2</v>
      </c>
      <c r="F182" s="261">
        <v>0</v>
      </c>
      <c r="G182" s="262">
        <f>E182*F182</f>
        <v>0</v>
      </c>
      <c r="H182" s="263">
        <v>0</v>
      </c>
      <c r="I182" s="264">
        <f>E182*H182</f>
        <v>0</v>
      </c>
      <c r="J182" s="263"/>
      <c r="K182" s="264">
        <f>E182*J182</f>
        <v>0</v>
      </c>
      <c r="O182" s="256">
        <v>2</v>
      </c>
      <c r="AA182" s="229">
        <v>12</v>
      </c>
      <c r="AB182" s="229">
        <v>0</v>
      </c>
      <c r="AC182" s="229">
        <v>171</v>
      </c>
      <c r="AZ182" s="229">
        <v>4</v>
      </c>
      <c r="BA182" s="229">
        <f>IF(AZ182=1,G182,0)</f>
        <v>0</v>
      </c>
      <c r="BB182" s="229">
        <f>IF(AZ182=2,G182,0)</f>
        <v>0</v>
      </c>
      <c r="BC182" s="229">
        <f>IF(AZ182=3,G182,0)</f>
        <v>0</v>
      </c>
      <c r="BD182" s="229">
        <f>IF(AZ182=4,G182,0)</f>
        <v>0</v>
      </c>
      <c r="BE182" s="229">
        <f>IF(AZ182=5,G182,0)</f>
        <v>0</v>
      </c>
      <c r="CA182" s="256">
        <v>12</v>
      </c>
      <c r="CB182" s="256">
        <v>0</v>
      </c>
    </row>
    <row r="183" spans="1:80">
      <c r="A183" s="274"/>
      <c r="B183" s="275" t="s">
        <v>101</v>
      </c>
      <c r="C183" s="276" t="s">
        <v>1163</v>
      </c>
      <c r="D183" s="277"/>
      <c r="E183" s="278"/>
      <c r="F183" s="279"/>
      <c r="G183" s="280">
        <f>SUM(G179:G182)</f>
        <v>0</v>
      </c>
      <c r="H183" s="281"/>
      <c r="I183" s="282">
        <f>SUM(I179:I182)</f>
        <v>0</v>
      </c>
      <c r="J183" s="281"/>
      <c r="K183" s="282">
        <f>SUM(K179:K182)</f>
        <v>0</v>
      </c>
      <c r="O183" s="256">
        <v>4</v>
      </c>
      <c r="BA183" s="283">
        <f>SUM(BA179:BA182)</f>
        <v>0</v>
      </c>
      <c r="BB183" s="283">
        <f>SUM(BB179:BB182)</f>
        <v>0</v>
      </c>
      <c r="BC183" s="283">
        <f>SUM(BC179:BC182)</f>
        <v>0</v>
      </c>
      <c r="BD183" s="283">
        <f>SUM(BD179:BD182)</f>
        <v>0</v>
      </c>
      <c r="BE183" s="283">
        <f>SUM(BE179:BE182)</f>
        <v>0</v>
      </c>
    </row>
    <row r="184" spans="1:80">
      <c r="A184" s="246" t="s">
        <v>97</v>
      </c>
      <c r="B184" s="247" t="s">
        <v>1168</v>
      </c>
      <c r="C184" s="248" t="s">
        <v>1169</v>
      </c>
      <c r="D184" s="249"/>
      <c r="E184" s="250"/>
      <c r="F184" s="250"/>
      <c r="G184" s="251"/>
      <c r="H184" s="252"/>
      <c r="I184" s="253"/>
      <c r="J184" s="254"/>
      <c r="K184" s="255"/>
      <c r="O184" s="256">
        <v>1</v>
      </c>
    </row>
    <row r="185" spans="1:80">
      <c r="A185" s="257">
        <v>172</v>
      </c>
      <c r="B185" s="258" t="s">
        <v>107</v>
      </c>
      <c r="C185" s="259" t="s">
        <v>1171</v>
      </c>
      <c r="D185" s="260" t="s">
        <v>224</v>
      </c>
      <c r="E185" s="261">
        <v>1</v>
      </c>
      <c r="F185" s="261">
        <v>0</v>
      </c>
      <c r="G185" s="262">
        <f>E185*F185</f>
        <v>0</v>
      </c>
      <c r="H185" s="263">
        <v>0</v>
      </c>
      <c r="I185" s="264">
        <f>E185*H185</f>
        <v>0</v>
      </c>
      <c r="J185" s="263"/>
      <c r="K185" s="264">
        <f>E185*J185</f>
        <v>0</v>
      </c>
      <c r="O185" s="256">
        <v>2</v>
      </c>
      <c r="AA185" s="229">
        <v>12</v>
      </c>
      <c r="AB185" s="229">
        <v>0</v>
      </c>
      <c r="AC185" s="229">
        <v>172</v>
      </c>
      <c r="AZ185" s="229">
        <v>4</v>
      </c>
      <c r="BA185" s="229">
        <f>IF(AZ185=1,G185,0)</f>
        <v>0</v>
      </c>
      <c r="BB185" s="229">
        <f>IF(AZ185=2,G185,0)</f>
        <v>0</v>
      </c>
      <c r="BC185" s="229">
        <f>IF(AZ185=3,G185,0)</f>
        <v>0</v>
      </c>
      <c r="BD185" s="229">
        <f>IF(AZ185=4,G185,0)</f>
        <v>0</v>
      </c>
      <c r="BE185" s="229">
        <f>IF(AZ185=5,G185,0)</f>
        <v>0</v>
      </c>
      <c r="CA185" s="256">
        <v>12</v>
      </c>
      <c r="CB185" s="256">
        <v>0</v>
      </c>
    </row>
    <row r="186" spans="1:80">
      <c r="A186" s="265"/>
      <c r="B186" s="268"/>
      <c r="C186" s="329" t="s">
        <v>1172</v>
      </c>
      <c r="D186" s="330"/>
      <c r="E186" s="269">
        <v>1</v>
      </c>
      <c r="F186" s="270"/>
      <c r="G186" s="271"/>
      <c r="H186" s="272"/>
      <c r="I186" s="266"/>
      <c r="J186" s="273"/>
      <c r="K186" s="266"/>
      <c r="M186" s="267" t="s">
        <v>1172</v>
      </c>
      <c r="O186" s="256"/>
    </row>
    <row r="187" spans="1:80">
      <c r="A187" s="257">
        <v>173</v>
      </c>
      <c r="B187" s="258" t="s">
        <v>1173</v>
      </c>
      <c r="C187" s="259" t="s">
        <v>1174</v>
      </c>
      <c r="D187" s="260" t="s">
        <v>224</v>
      </c>
      <c r="E187" s="261">
        <v>1</v>
      </c>
      <c r="F187" s="261">
        <v>0</v>
      </c>
      <c r="G187" s="262">
        <f>E187*F187</f>
        <v>0</v>
      </c>
      <c r="H187" s="263">
        <v>0</v>
      </c>
      <c r="I187" s="264">
        <f>E187*H187</f>
        <v>0</v>
      </c>
      <c r="J187" s="263"/>
      <c r="K187" s="264">
        <f>E187*J187</f>
        <v>0</v>
      </c>
      <c r="O187" s="256">
        <v>2</v>
      </c>
      <c r="AA187" s="229">
        <v>12</v>
      </c>
      <c r="AB187" s="229">
        <v>0</v>
      </c>
      <c r="AC187" s="229">
        <v>173</v>
      </c>
      <c r="AZ187" s="229">
        <v>4</v>
      </c>
      <c r="BA187" s="229">
        <f>IF(AZ187=1,G187,0)</f>
        <v>0</v>
      </c>
      <c r="BB187" s="229">
        <f>IF(AZ187=2,G187,0)</f>
        <v>0</v>
      </c>
      <c r="BC187" s="229">
        <f>IF(AZ187=3,G187,0)</f>
        <v>0</v>
      </c>
      <c r="BD187" s="229">
        <f>IF(AZ187=4,G187,0)</f>
        <v>0</v>
      </c>
      <c r="BE187" s="229">
        <f>IF(AZ187=5,G187,0)</f>
        <v>0</v>
      </c>
      <c r="CA187" s="256">
        <v>12</v>
      </c>
      <c r="CB187" s="256">
        <v>0</v>
      </c>
    </row>
    <row r="188" spans="1:80">
      <c r="A188" s="265"/>
      <c r="B188" s="268"/>
      <c r="C188" s="329" t="s">
        <v>1172</v>
      </c>
      <c r="D188" s="330"/>
      <c r="E188" s="269">
        <v>1</v>
      </c>
      <c r="F188" s="270"/>
      <c r="G188" s="271"/>
      <c r="H188" s="272"/>
      <c r="I188" s="266"/>
      <c r="J188" s="273"/>
      <c r="K188" s="266"/>
      <c r="M188" s="267" t="s">
        <v>1172</v>
      </c>
      <c r="O188" s="256"/>
    </row>
    <row r="189" spans="1:80">
      <c r="A189" s="265"/>
      <c r="B189" s="268"/>
      <c r="C189" s="331" t="s">
        <v>1175</v>
      </c>
      <c r="D189" s="330"/>
      <c r="E189" s="294">
        <v>0</v>
      </c>
      <c r="F189" s="270"/>
      <c r="G189" s="271"/>
      <c r="H189" s="272"/>
      <c r="I189" s="266"/>
      <c r="J189" s="273"/>
      <c r="K189" s="266"/>
      <c r="M189" s="267" t="s">
        <v>1175</v>
      </c>
      <c r="O189" s="256"/>
    </row>
    <row r="190" spans="1:80">
      <c r="A190" s="265"/>
      <c r="B190" s="268"/>
      <c r="C190" s="331" t="s">
        <v>1176</v>
      </c>
      <c r="D190" s="330"/>
      <c r="E190" s="294">
        <v>0</v>
      </c>
      <c r="F190" s="270"/>
      <c r="G190" s="271"/>
      <c r="H190" s="272"/>
      <c r="I190" s="266"/>
      <c r="J190" s="273"/>
      <c r="K190" s="266"/>
      <c r="M190" s="267" t="s">
        <v>1176</v>
      </c>
      <c r="O190" s="256"/>
    </row>
    <row r="191" spans="1:80">
      <c r="A191" s="265"/>
      <c r="B191" s="268"/>
      <c r="C191" s="331" t="s">
        <v>1177</v>
      </c>
      <c r="D191" s="330"/>
      <c r="E191" s="294">
        <v>0</v>
      </c>
      <c r="F191" s="270"/>
      <c r="G191" s="271"/>
      <c r="H191" s="272"/>
      <c r="I191" s="266"/>
      <c r="J191" s="273"/>
      <c r="K191" s="266"/>
      <c r="M191" s="267" t="s">
        <v>1177</v>
      </c>
      <c r="O191" s="256"/>
    </row>
    <row r="192" spans="1:80">
      <c r="A192" s="265"/>
      <c r="B192" s="268"/>
      <c r="C192" s="331" t="s">
        <v>1178</v>
      </c>
      <c r="D192" s="330"/>
      <c r="E192" s="294">
        <v>0</v>
      </c>
      <c r="F192" s="270"/>
      <c r="G192" s="271"/>
      <c r="H192" s="272"/>
      <c r="I192" s="266"/>
      <c r="J192" s="273"/>
      <c r="K192" s="266"/>
      <c r="M192" s="267" t="s">
        <v>1178</v>
      </c>
      <c r="O192" s="256"/>
    </row>
    <row r="193" spans="1:80">
      <c r="A193" s="265"/>
      <c r="B193" s="268"/>
      <c r="C193" s="331" t="s">
        <v>1179</v>
      </c>
      <c r="D193" s="330"/>
      <c r="E193" s="294">
        <v>0</v>
      </c>
      <c r="F193" s="270"/>
      <c r="G193" s="271"/>
      <c r="H193" s="272"/>
      <c r="I193" s="266"/>
      <c r="J193" s="273"/>
      <c r="K193" s="266"/>
      <c r="M193" s="267" t="s">
        <v>1179</v>
      </c>
      <c r="O193" s="256"/>
    </row>
    <row r="194" spans="1:80">
      <c r="A194" s="265"/>
      <c r="B194" s="268"/>
      <c r="C194" s="331" t="s">
        <v>1180</v>
      </c>
      <c r="D194" s="330"/>
      <c r="E194" s="294">
        <v>0</v>
      </c>
      <c r="F194" s="270"/>
      <c r="G194" s="271"/>
      <c r="H194" s="272"/>
      <c r="I194" s="266"/>
      <c r="J194" s="273"/>
      <c r="K194" s="266"/>
      <c r="M194" s="267" t="s">
        <v>1180</v>
      </c>
      <c r="O194" s="256"/>
    </row>
    <row r="195" spans="1:80">
      <c r="A195" s="265"/>
      <c r="B195" s="268"/>
      <c r="C195" s="331" t="s">
        <v>1181</v>
      </c>
      <c r="D195" s="330"/>
      <c r="E195" s="294">
        <v>0</v>
      </c>
      <c r="F195" s="270"/>
      <c r="G195" s="271"/>
      <c r="H195" s="272"/>
      <c r="I195" s="266"/>
      <c r="J195" s="273"/>
      <c r="K195" s="266"/>
      <c r="M195" s="267" t="s">
        <v>1181</v>
      </c>
      <c r="O195" s="256"/>
    </row>
    <row r="196" spans="1:80">
      <c r="A196" s="265"/>
      <c r="B196" s="268"/>
      <c r="C196" s="331" t="s">
        <v>1182</v>
      </c>
      <c r="D196" s="330"/>
      <c r="E196" s="294">
        <v>0</v>
      </c>
      <c r="F196" s="270"/>
      <c r="G196" s="271"/>
      <c r="H196" s="272"/>
      <c r="I196" s="266"/>
      <c r="J196" s="273"/>
      <c r="K196" s="266"/>
      <c r="M196" s="267" t="s">
        <v>1182</v>
      </c>
      <c r="O196" s="256"/>
    </row>
    <row r="197" spans="1:80">
      <c r="A197" s="265"/>
      <c r="B197" s="268"/>
      <c r="C197" s="331" t="s">
        <v>1183</v>
      </c>
      <c r="D197" s="330"/>
      <c r="E197" s="294">
        <v>0</v>
      </c>
      <c r="F197" s="270"/>
      <c r="G197" s="271"/>
      <c r="H197" s="272"/>
      <c r="I197" s="266"/>
      <c r="J197" s="273"/>
      <c r="K197" s="266"/>
      <c r="M197" s="267" t="s">
        <v>1183</v>
      </c>
      <c r="O197" s="256"/>
    </row>
    <row r="198" spans="1:80">
      <c r="A198" s="265"/>
      <c r="B198" s="268"/>
      <c r="C198" s="331" t="s">
        <v>1184</v>
      </c>
      <c r="D198" s="330"/>
      <c r="E198" s="294">
        <v>0</v>
      </c>
      <c r="F198" s="270"/>
      <c r="G198" s="271"/>
      <c r="H198" s="272"/>
      <c r="I198" s="266"/>
      <c r="J198" s="273"/>
      <c r="K198" s="266"/>
      <c r="M198" s="267" t="s">
        <v>1184</v>
      </c>
      <c r="O198" s="256"/>
    </row>
    <row r="199" spans="1:80">
      <c r="A199" s="265"/>
      <c r="B199" s="268"/>
      <c r="C199" s="331" t="s">
        <v>1185</v>
      </c>
      <c r="D199" s="330"/>
      <c r="E199" s="294">
        <v>0</v>
      </c>
      <c r="F199" s="270"/>
      <c r="G199" s="271"/>
      <c r="H199" s="272"/>
      <c r="I199" s="266"/>
      <c r="J199" s="273"/>
      <c r="K199" s="266"/>
      <c r="M199" s="267" t="s">
        <v>1185</v>
      </c>
      <c r="O199" s="256"/>
    </row>
    <row r="200" spans="1:80">
      <c r="A200" s="265"/>
      <c r="B200" s="268"/>
      <c r="C200" s="331" t="s">
        <v>1186</v>
      </c>
      <c r="D200" s="330"/>
      <c r="E200" s="294">
        <v>0</v>
      </c>
      <c r="F200" s="270"/>
      <c r="G200" s="271"/>
      <c r="H200" s="272"/>
      <c r="I200" s="266"/>
      <c r="J200" s="273"/>
      <c r="K200" s="266"/>
      <c r="M200" s="267" t="s">
        <v>1186</v>
      </c>
      <c r="O200" s="256"/>
    </row>
    <row r="201" spans="1:80">
      <c r="A201" s="265"/>
      <c r="B201" s="268"/>
      <c r="C201" s="331" t="s">
        <v>1187</v>
      </c>
      <c r="D201" s="330"/>
      <c r="E201" s="294">
        <v>0</v>
      </c>
      <c r="F201" s="270"/>
      <c r="G201" s="271"/>
      <c r="H201" s="272"/>
      <c r="I201" s="266"/>
      <c r="J201" s="273"/>
      <c r="K201" s="266"/>
      <c r="M201" s="267" t="s">
        <v>1187</v>
      </c>
      <c r="O201" s="256"/>
    </row>
    <row r="202" spans="1:80">
      <c r="A202" s="265"/>
      <c r="B202" s="268"/>
      <c r="C202" s="331" t="s">
        <v>1188</v>
      </c>
      <c r="D202" s="330"/>
      <c r="E202" s="294">
        <v>0</v>
      </c>
      <c r="F202" s="270"/>
      <c r="G202" s="271"/>
      <c r="H202" s="272"/>
      <c r="I202" s="266"/>
      <c r="J202" s="273"/>
      <c r="K202" s="266"/>
      <c r="M202" s="267" t="s">
        <v>1188</v>
      </c>
      <c r="O202" s="256"/>
    </row>
    <row r="203" spans="1:80">
      <c r="A203" s="265"/>
      <c r="B203" s="268"/>
      <c r="C203" s="331" t="s">
        <v>1189</v>
      </c>
      <c r="D203" s="330"/>
      <c r="E203" s="294">
        <v>0</v>
      </c>
      <c r="F203" s="270"/>
      <c r="G203" s="271"/>
      <c r="H203" s="272"/>
      <c r="I203" s="266"/>
      <c r="J203" s="273"/>
      <c r="K203" s="266"/>
      <c r="M203" s="267" t="s">
        <v>1189</v>
      </c>
      <c r="O203" s="256"/>
    </row>
    <row r="204" spans="1:80">
      <c r="A204" s="265"/>
      <c r="B204" s="268"/>
      <c r="C204" s="331" t="s">
        <v>1190</v>
      </c>
      <c r="D204" s="330"/>
      <c r="E204" s="294">
        <v>0</v>
      </c>
      <c r="F204" s="270"/>
      <c r="G204" s="271"/>
      <c r="H204" s="272"/>
      <c r="I204" s="266"/>
      <c r="J204" s="273"/>
      <c r="K204" s="266"/>
      <c r="M204" s="267">
        <v>0</v>
      </c>
      <c r="O204" s="256"/>
    </row>
    <row r="205" spans="1:80">
      <c r="A205" s="265"/>
      <c r="B205" s="268"/>
      <c r="C205" s="331" t="s">
        <v>1190</v>
      </c>
      <c r="D205" s="330"/>
      <c r="E205" s="294">
        <v>0</v>
      </c>
      <c r="F205" s="270"/>
      <c r="G205" s="271"/>
      <c r="H205" s="272"/>
      <c r="I205" s="266"/>
      <c r="J205" s="273"/>
      <c r="K205" s="266"/>
      <c r="M205" s="267">
        <v>0</v>
      </c>
      <c r="O205" s="256"/>
    </row>
    <row r="206" spans="1:80">
      <c r="A206" s="265"/>
      <c r="B206" s="268"/>
      <c r="C206" s="331" t="s">
        <v>1191</v>
      </c>
      <c r="D206" s="330"/>
      <c r="E206" s="294">
        <v>0</v>
      </c>
      <c r="F206" s="270"/>
      <c r="G206" s="271"/>
      <c r="H206" s="272"/>
      <c r="I206" s="266"/>
      <c r="J206" s="273"/>
      <c r="K206" s="266"/>
      <c r="M206" s="267" t="s">
        <v>1191</v>
      </c>
      <c r="O206" s="256"/>
    </row>
    <row r="207" spans="1:80">
      <c r="A207" s="257">
        <v>174</v>
      </c>
      <c r="B207" s="258" t="s">
        <v>1192</v>
      </c>
      <c r="C207" s="259" t="s">
        <v>1193</v>
      </c>
      <c r="D207" s="260" t="s">
        <v>224</v>
      </c>
      <c r="E207" s="261">
        <v>1</v>
      </c>
      <c r="F207" s="261">
        <v>0</v>
      </c>
      <c r="G207" s="262">
        <f>E207*F207</f>
        <v>0</v>
      </c>
      <c r="H207" s="263">
        <v>0</v>
      </c>
      <c r="I207" s="264">
        <f>E207*H207</f>
        <v>0</v>
      </c>
      <c r="J207" s="263"/>
      <c r="K207" s="264">
        <f>E207*J207</f>
        <v>0</v>
      </c>
      <c r="O207" s="256">
        <v>2</v>
      </c>
      <c r="AA207" s="229">
        <v>12</v>
      </c>
      <c r="AB207" s="229">
        <v>0</v>
      </c>
      <c r="AC207" s="229">
        <v>174</v>
      </c>
      <c r="AZ207" s="229">
        <v>4</v>
      </c>
      <c r="BA207" s="229">
        <f>IF(AZ207=1,G207,0)</f>
        <v>0</v>
      </c>
      <c r="BB207" s="229">
        <f>IF(AZ207=2,G207,0)</f>
        <v>0</v>
      </c>
      <c r="BC207" s="229">
        <f>IF(AZ207=3,G207,0)</f>
        <v>0</v>
      </c>
      <c r="BD207" s="229">
        <f>IF(AZ207=4,G207,0)</f>
        <v>0</v>
      </c>
      <c r="BE207" s="229">
        <f>IF(AZ207=5,G207,0)</f>
        <v>0</v>
      </c>
      <c r="CA207" s="256">
        <v>12</v>
      </c>
      <c r="CB207" s="256">
        <v>0</v>
      </c>
    </row>
    <row r="208" spans="1:80">
      <c r="A208" s="265"/>
      <c r="B208" s="268"/>
      <c r="C208" s="329" t="s">
        <v>1172</v>
      </c>
      <c r="D208" s="330"/>
      <c r="E208" s="269">
        <v>1</v>
      </c>
      <c r="F208" s="270"/>
      <c r="G208" s="271"/>
      <c r="H208" s="272"/>
      <c r="I208" s="266"/>
      <c r="J208" s="273"/>
      <c r="K208" s="266"/>
      <c r="M208" s="267" t="s">
        <v>1172</v>
      </c>
      <c r="O208" s="256"/>
    </row>
    <row r="209" spans="1:80">
      <c r="A209" s="265"/>
      <c r="B209" s="268"/>
      <c r="C209" s="331" t="s">
        <v>1175</v>
      </c>
      <c r="D209" s="330"/>
      <c r="E209" s="294">
        <v>0</v>
      </c>
      <c r="F209" s="270"/>
      <c r="G209" s="271"/>
      <c r="H209" s="272"/>
      <c r="I209" s="266"/>
      <c r="J209" s="273"/>
      <c r="K209" s="266"/>
      <c r="M209" s="267" t="s">
        <v>1175</v>
      </c>
      <c r="O209" s="256"/>
    </row>
    <row r="210" spans="1:80">
      <c r="A210" s="265"/>
      <c r="B210" s="268"/>
      <c r="C210" s="331" t="s">
        <v>1194</v>
      </c>
      <c r="D210" s="330"/>
      <c r="E210" s="294">
        <v>0</v>
      </c>
      <c r="F210" s="270"/>
      <c r="G210" s="271"/>
      <c r="H210" s="272"/>
      <c r="I210" s="266"/>
      <c r="J210" s="273"/>
      <c r="K210" s="266"/>
      <c r="M210" s="267" t="s">
        <v>1194</v>
      </c>
      <c r="O210" s="256"/>
    </row>
    <row r="211" spans="1:80">
      <c r="A211" s="265"/>
      <c r="B211" s="268"/>
      <c r="C211" s="331" t="s">
        <v>1195</v>
      </c>
      <c r="D211" s="330"/>
      <c r="E211" s="294">
        <v>0</v>
      </c>
      <c r="F211" s="270"/>
      <c r="G211" s="271"/>
      <c r="H211" s="272"/>
      <c r="I211" s="266"/>
      <c r="J211" s="273"/>
      <c r="K211" s="266"/>
      <c r="M211" s="267" t="s">
        <v>1195</v>
      </c>
      <c r="O211" s="256"/>
    </row>
    <row r="212" spans="1:80">
      <c r="A212" s="265"/>
      <c r="B212" s="268"/>
      <c r="C212" s="331" t="s">
        <v>1179</v>
      </c>
      <c r="D212" s="330"/>
      <c r="E212" s="294">
        <v>0</v>
      </c>
      <c r="F212" s="270"/>
      <c r="G212" s="271"/>
      <c r="H212" s="272"/>
      <c r="I212" s="266"/>
      <c r="J212" s="273"/>
      <c r="K212" s="266"/>
      <c r="M212" s="267" t="s">
        <v>1179</v>
      </c>
      <c r="O212" s="256"/>
    </row>
    <row r="213" spans="1:80">
      <c r="A213" s="265"/>
      <c r="B213" s="268"/>
      <c r="C213" s="331" t="s">
        <v>1181</v>
      </c>
      <c r="D213" s="330"/>
      <c r="E213" s="294">
        <v>0</v>
      </c>
      <c r="F213" s="270"/>
      <c r="G213" s="271"/>
      <c r="H213" s="272"/>
      <c r="I213" s="266"/>
      <c r="J213" s="273"/>
      <c r="K213" s="266"/>
      <c r="M213" s="267" t="s">
        <v>1181</v>
      </c>
      <c r="O213" s="256"/>
    </row>
    <row r="214" spans="1:80">
      <c r="A214" s="265"/>
      <c r="B214" s="268"/>
      <c r="C214" s="331" t="s">
        <v>1196</v>
      </c>
      <c r="D214" s="330"/>
      <c r="E214" s="294">
        <v>0</v>
      </c>
      <c r="F214" s="270"/>
      <c r="G214" s="271"/>
      <c r="H214" s="272"/>
      <c r="I214" s="266"/>
      <c r="J214" s="273"/>
      <c r="K214" s="266"/>
      <c r="M214" s="267" t="s">
        <v>1196</v>
      </c>
      <c r="O214" s="256"/>
    </row>
    <row r="215" spans="1:80">
      <c r="A215" s="265"/>
      <c r="B215" s="268"/>
      <c r="C215" s="331" t="s">
        <v>1197</v>
      </c>
      <c r="D215" s="330"/>
      <c r="E215" s="294">
        <v>0</v>
      </c>
      <c r="F215" s="270"/>
      <c r="G215" s="271"/>
      <c r="H215" s="272"/>
      <c r="I215" s="266"/>
      <c r="J215" s="273"/>
      <c r="K215" s="266"/>
      <c r="M215" s="267" t="s">
        <v>1197</v>
      </c>
      <c r="O215" s="256"/>
    </row>
    <row r="216" spans="1:80">
      <c r="A216" s="265"/>
      <c r="B216" s="268"/>
      <c r="C216" s="331" t="s">
        <v>1185</v>
      </c>
      <c r="D216" s="330"/>
      <c r="E216" s="294">
        <v>0</v>
      </c>
      <c r="F216" s="270"/>
      <c r="G216" s="271"/>
      <c r="H216" s="272"/>
      <c r="I216" s="266"/>
      <c r="J216" s="273"/>
      <c r="K216" s="266"/>
      <c r="M216" s="267" t="s">
        <v>1185</v>
      </c>
      <c r="O216" s="256"/>
    </row>
    <row r="217" spans="1:80">
      <c r="A217" s="265"/>
      <c r="B217" s="268"/>
      <c r="C217" s="331" t="s">
        <v>1198</v>
      </c>
      <c r="D217" s="330"/>
      <c r="E217" s="294">
        <v>0</v>
      </c>
      <c r="F217" s="270"/>
      <c r="G217" s="271"/>
      <c r="H217" s="272"/>
      <c r="I217" s="266"/>
      <c r="J217" s="273"/>
      <c r="K217" s="266"/>
      <c r="M217" s="267" t="s">
        <v>1198</v>
      </c>
      <c r="O217" s="256"/>
    </row>
    <row r="218" spans="1:80">
      <c r="A218" s="265"/>
      <c r="B218" s="268"/>
      <c r="C218" s="331" t="s">
        <v>1188</v>
      </c>
      <c r="D218" s="330"/>
      <c r="E218" s="294">
        <v>0</v>
      </c>
      <c r="F218" s="270"/>
      <c r="G218" s="271"/>
      <c r="H218" s="272"/>
      <c r="I218" s="266"/>
      <c r="J218" s="273"/>
      <c r="K218" s="266"/>
      <c r="M218" s="267" t="s">
        <v>1188</v>
      </c>
      <c r="O218" s="256"/>
    </row>
    <row r="219" spans="1:80">
      <c r="A219" s="265"/>
      <c r="B219" s="268"/>
      <c r="C219" s="331" t="s">
        <v>1189</v>
      </c>
      <c r="D219" s="330"/>
      <c r="E219" s="294">
        <v>0</v>
      </c>
      <c r="F219" s="270"/>
      <c r="G219" s="271"/>
      <c r="H219" s="272"/>
      <c r="I219" s="266"/>
      <c r="J219" s="273"/>
      <c r="K219" s="266"/>
      <c r="M219" s="267" t="s">
        <v>1189</v>
      </c>
      <c r="O219" s="256"/>
    </row>
    <row r="220" spans="1:80">
      <c r="A220" s="265"/>
      <c r="B220" s="268"/>
      <c r="C220" s="331" t="s">
        <v>1190</v>
      </c>
      <c r="D220" s="330"/>
      <c r="E220" s="294">
        <v>0</v>
      </c>
      <c r="F220" s="270"/>
      <c r="G220" s="271"/>
      <c r="H220" s="272"/>
      <c r="I220" s="266"/>
      <c r="J220" s="273"/>
      <c r="K220" s="266"/>
      <c r="M220" s="267">
        <v>0</v>
      </c>
      <c r="O220" s="256"/>
    </row>
    <row r="221" spans="1:80">
      <c r="A221" s="265"/>
      <c r="B221" s="268"/>
      <c r="C221" s="331" t="s">
        <v>1190</v>
      </c>
      <c r="D221" s="330"/>
      <c r="E221" s="294">
        <v>0</v>
      </c>
      <c r="F221" s="270"/>
      <c r="G221" s="271"/>
      <c r="H221" s="272"/>
      <c r="I221" s="266"/>
      <c r="J221" s="273"/>
      <c r="K221" s="266"/>
      <c r="M221" s="267">
        <v>0</v>
      </c>
      <c r="O221" s="256"/>
    </row>
    <row r="222" spans="1:80">
      <c r="A222" s="265"/>
      <c r="B222" s="268"/>
      <c r="C222" s="331" t="s">
        <v>1191</v>
      </c>
      <c r="D222" s="330"/>
      <c r="E222" s="294">
        <v>0</v>
      </c>
      <c r="F222" s="270"/>
      <c r="G222" s="271"/>
      <c r="H222" s="272"/>
      <c r="I222" s="266"/>
      <c r="J222" s="273"/>
      <c r="K222" s="266"/>
      <c r="M222" s="267" t="s">
        <v>1191</v>
      </c>
      <c r="O222" s="256"/>
    </row>
    <row r="223" spans="1:80">
      <c r="A223" s="257">
        <v>175</v>
      </c>
      <c r="B223" s="258" t="s">
        <v>1199</v>
      </c>
      <c r="C223" s="259" t="s">
        <v>1200</v>
      </c>
      <c r="D223" s="260" t="s">
        <v>1165</v>
      </c>
      <c r="E223" s="261">
        <v>1</v>
      </c>
      <c r="F223" s="261">
        <v>0</v>
      </c>
      <c r="G223" s="262">
        <f>E223*F223</f>
        <v>0</v>
      </c>
      <c r="H223" s="263">
        <v>0</v>
      </c>
      <c r="I223" s="264">
        <f>E223*H223</f>
        <v>0</v>
      </c>
      <c r="J223" s="263"/>
      <c r="K223" s="264">
        <f>E223*J223</f>
        <v>0</v>
      </c>
      <c r="O223" s="256">
        <v>2</v>
      </c>
      <c r="AA223" s="229">
        <v>12</v>
      </c>
      <c r="AB223" s="229">
        <v>0</v>
      </c>
      <c r="AC223" s="229">
        <v>175</v>
      </c>
      <c r="AZ223" s="229">
        <v>4</v>
      </c>
      <c r="BA223" s="229">
        <f>IF(AZ223=1,G223,0)</f>
        <v>0</v>
      </c>
      <c r="BB223" s="229">
        <f>IF(AZ223=2,G223,0)</f>
        <v>0</v>
      </c>
      <c r="BC223" s="229">
        <f>IF(AZ223=3,G223,0)</f>
        <v>0</v>
      </c>
      <c r="BD223" s="229">
        <f>IF(AZ223=4,G223,0)</f>
        <v>0</v>
      </c>
      <c r="BE223" s="229">
        <f>IF(AZ223=5,G223,0)</f>
        <v>0</v>
      </c>
      <c r="CA223" s="256">
        <v>12</v>
      </c>
      <c r="CB223" s="256">
        <v>0</v>
      </c>
    </row>
    <row r="224" spans="1:80">
      <c r="A224" s="265"/>
      <c r="B224" s="268"/>
      <c r="C224" s="329" t="s">
        <v>1172</v>
      </c>
      <c r="D224" s="330"/>
      <c r="E224" s="269">
        <v>1</v>
      </c>
      <c r="F224" s="270"/>
      <c r="G224" s="271"/>
      <c r="H224" s="272"/>
      <c r="I224" s="266"/>
      <c r="J224" s="273"/>
      <c r="K224" s="266"/>
      <c r="M224" s="267" t="s">
        <v>1172</v>
      </c>
      <c r="O224" s="256"/>
    </row>
    <row r="225" spans="1:15">
      <c r="A225" s="265"/>
      <c r="B225" s="268"/>
      <c r="C225" s="331" t="s">
        <v>1175</v>
      </c>
      <c r="D225" s="330"/>
      <c r="E225" s="294">
        <v>0</v>
      </c>
      <c r="F225" s="270"/>
      <c r="G225" s="271"/>
      <c r="H225" s="272"/>
      <c r="I225" s="266"/>
      <c r="J225" s="273"/>
      <c r="K225" s="266"/>
      <c r="M225" s="267" t="s">
        <v>1175</v>
      </c>
      <c r="O225" s="256"/>
    </row>
    <row r="226" spans="1:15">
      <c r="A226" s="265"/>
      <c r="B226" s="268"/>
      <c r="C226" s="331" t="s">
        <v>1201</v>
      </c>
      <c r="D226" s="330"/>
      <c r="E226" s="294">
        <v>0</v>
      </c>
      <c r="F226" s="270"/>
      <c r="G226" s="271"/>
      <c r="H226" s="272"/>
      <c r="I226" s="266"/>
      <c r="J226" s="273"/>
      <c r="K226" s="266"/>
      <c r="M226" s="267" t="s">
        <v>1201</v>
      </c>
      <c r="O226" s="256"/>
    </row>
    <row r="227" spans="1:15">
      <c r="A227" s="265"/>
      <c r="B227" s="268"/>
      <c r="C227" s="331" t="s">
        <v>1202</v>
      </c>
      <c r="D227" s="330"/>
      <c r="E227" s="294">
        <v>0</v>
      </c>
      <c r="F227" s="270"/>
      <c r="G227" s="271"/>
      <c r="H227" s="272"/>
      <c r="I227" s="266"/>
      <c r="J227" s="273"/>
      <c r="K227" s="266"/>
      <c r="M227" s="267" t="s">
        <v>1202</v>
      </c>
      <c r="O227" s="256"/>
    </row>
    <row r="228" spans="1:15">
      <c r="A228" s="265"/>
      <c r="B228" s="268"/>
      <c r="C228" s="331" t="s">
        <v>1179</v>
      </c>
      <c r="D228" s="330"/>
      <c r="E228" s="294">
        <v>0</v>
      </c>
      <c r="F228" s="270"/>
      <c r="G228" s="271"/>
      <c r="H228" s="272"/>
      <c r="I228" s="266"/>
      <c r="J228" s="273"/>
      <c r="K228" s="266"/>
      <c r="M228" s="267" t="s">
        <v>1179</v>
      </c>
      <c r="O228" s="256"/>
    </row>
    <row r="229" spans="1:15">
      <c r="A229" s="265"/>
      <c r="B229" s="268"/>
      <c r="C229" s="331" t="s">
        <v>1203</v>
      </c>
      <c r="D229" s="330"/>
      <c r="E229" s="294">
        <v>0</v>
      </c>
      <c r="F229" s="270"/>
      <c r="G229" s="271"/>
      <c r="H229" s="272"/>
      <c r="I229" s="266"/>
      <c r="J229" s="273"/>
      <c r="K229" s="266"/>
      <c r="M229" s="267" t="s">
        <v>1203</v>
      </c>
      <c r="O229" s="256"/>
    </row>
    <row r="230" spans="1:15">
      <c r="A230" s="265"/>
      <c r="B230" s="268"/>
      <c r="C230" s="331" t="s">
        <v>1204</v>
      </c>
      <c r="D230" s="330"/>
      <c r="E230" s="294">
        <v>0</v>
      </c>
      <c r="F230" s="270"/>
      <c r="G230" s="271"/>
      <c r="H230" s="272"/>
      <c r="I230" s="266"/>
      <c r="J230" s="273"/>
      <c r="K230" s="266"/>
      <c r="M230" s="267" t="s">
        <v>1204</v>
      </c>
      <c r="O230" s="256"/>
    </row>
    <row r="231" spans="1:15">
      <c r="A231" s="265"/>
      <c r="B231" s="268"/>
      <c r="C231" s="331" t="s">
        <v>1182</v>
      </c>
      <c r="D231" s="330"/>
      <c r="E231" s="294">
        <v>0</v>
      </c>
      <c r="F231" s="270"/>
      <c r="G231" s="271"/>
      <c r="H231" s="272"/>
      <c r="I231" s="266"/>
      <c r="J231" s="273"/>
      <c r="K231" s="266"/>
      <c r="M231" s="267" t="s">
        <v>1182</v>
      </c>
      <c r="O231" s="256"/>
    </row>
    <row r="232" spans="1:15">
      <c r="A232" s="265"/>
      <c r="B232" s="268"/>
      <c r="C232" s="331" t="s">
        <v>1205</v>
      </c>
      <c r="D232" s="330"/>
      <c r="E232" s="294">
        <v>0</v>
      </c>
      <c r="F232" s="270"/>
      <c r="G232" s="271"/>
      <c r="H232" s="272"/>
      <c r="I232" s="266"/>
      <c r="J232" s="273"/>
      <c r="K232" s="266"/>
      <c r="M232" s="267" t="s">
        <v>1205</v>
      </c>
      <c r="O232" s="256"/>
    </row>
    <row r="233" spans="1:15">
      <c r="A233" s="265"/>
      <c r="B233" s="268"/>
      <c r="C233" s="331" t="s">
        <v>1206</v>
      </c>
      <c r="D233" s="330"/>
      <c r="E233" s="294">
        <v>0</v>
      </c>
      <c r="F233" s="270"/>
      <c r="G233" s="271"/>
      <c r="H233" s="272"/>
      <c r="I233" s="266"/>
      <c r="J233" s="273"/>
      <c r="K233" s="266"/>
      <c r="M233" s="267" t="s">
        <v>1206</v>
      </c>
      <c r="O233" s="256"/>
    </row>
    <row r="234" spans="1:15">
      <c r="A234" s="265"/>
      <c r="B234" s="268"/>
      <c r="C234" s="331" t="s">
        <v>1207</v>
      </c>
      <c r="D234" s="330"/>
      <c r="E234" s="294">
        <v>0</v>
      </c>
      <c r="F234" s="270"/>
      <c r="G234" s="271"/>
      <c r="H234" s="272"/>
      <c r="I234" s="266"/>
      <c r="J234" s="273"/>
      <c r="K234" s="266"/>
      <c r="M234" s="267" t="s">
        <v>1207</v>
      </c>
      <c r="O234" s="256"/>
    </row>
    <row r="235" spans="1:15">
      <c r="A235" s="265"/>
      <c r="B235" s="268"/>
      <c r="C235" s="331" t="s">
        <v>1208</v>
      </c>
      <c r="D235" s="330"/>
      <c r="E235" s="294">
        <v>0</v>
      </c>
      <c r="F235" s="270"/>
      <c r="G235" s="271"/>
      <c r="H235" s="272"/>
      <c r="I235" s="266"/>
      <c r="J235" s="273"/>
      <c r="K235" s="266"/>
      <c r="M235" s="267" t="s">
        <v>1208</v>
      </c>
      <c r="O235" s="256"/>
    </row>
    <row r="236" spans="1:15">
      <c r="A236" s="265"/>
      <c r="B236" s="268"/>
      <c r="C236" s="331" t="s">
        <v>1209</v>
      </c>
      <c r="D236" s="330"/>
      <c r="E236" s="294">
        <v>0</v>
      </c>
      <c r="F236" s="270"/>
      <c r="G236" s="271"/>
      <c r="H236" s="272"/>
      <c r="I236" s="266"/>
      <c r="J236" s="273"/>
      <c r="K236" s="266"/>
      <c r="M236" s="267" t="s">
        <v>1209</v>
      </c>
      <c r="O236" s="256"/>
    </row>
    <row r="237" spans="1:15">
      <c r="A237" s="265"/>
      <c r="B237" s="268"/>
      <c r="C237" s="331" t="s">
        <v>1210</v>
      </c>
      <c r="D237" s="330"/>
      <c r="E237" s="294">
        <v>0</v>
      </c>
      <c r="F237" s="270"/>
      <c r="G237" s="271"/>
      <c r="H237" s="272"/>
      <c r="I237" s="266"/>
      <c r="J237" s="273"/>
      <c r="K237" s="266"/>
      <c r="M237" s="267" t="s">
        <v>1210</v>
      </c>
      <c r="O237" s="256"/>
    </row>
    <row r="238" spans="1:15">
      <c r="A238" s="265"/>
      <c r="B238" s="268"/>
      <c r="C238" s="331" t="s">
        <v>1188</v>
      </c>
      <c r="D238" s="330"/>
      <c r="E238" s="294">
        <v>0</v>
      </c>
      <c r="F238" s="270"/>
      <c r="G238" s="271"/>
      <c r="H238" s="272"/>
      <c r="I238" s="266"/>
      <c r="J238" s="273"/>
      <c r="K238" s="266"/>
      <c r="M238" s="267" t="s">
        <v>1188</v>
      </c>
      <c r="O238" s="256"/>
    </row>
    <row r="239" spans="1:15">
      <c r="A239" s="265"/>
      <c r="B239" s="268"/>
      <c r="C239" s="331" t="s">
        <v>1189</v>
      </c>
      <c r="D239" s="330"/>
      <c r="E239" s="294">
        <v>0</v>
      </c>
      <c r="F239" s="270"/>
      <c r="G239" s="271"/>
      <c r="H239" s="272"/>
      <c r="I239" s="266"/>
      <c r="J239" s="273"/>
      <c r="K239" s="266"/>
      <c r="M239" s="267" t="s">
        <v>1189</v>
      </c>
      <c r="O239" s="256"/>
    </row>
    <row r="240" spans="1:15">
      <c r="A240" s="265"/>
      <c r="B240" s="268"/>
      <c r="C240" s="331" t="s">
        <v>1190</v>
      </c>
      <c r="D240" s="330"/>
      <c r="E240" s="294">
        <v>0</v>
      </c>
      <c r="F240" s="270"/>
      <c r="G240" s="271"/>
      <c r="H240" s="272"/>
      <c r="I240" s="266"/>
      <c r="J240" s="273"/>
      <c r="K240" s="266"/>
      <c r="M240" s="267">
        <v>0</v>
      </c>
      <c r="O240" s="256"/>
    </row>
    <row r="241" spans="1:80">
      <c r="A241" s="265"/>
      <c r="B241" s="268"/>
      <c r="C241" s="331" t="s">
        <v>1191</v>
      </c>
      <c r="D241" s="330"/>
      <c r="E241" s="294">
        <v>0</v>
      </c>
      <c r="F241" s="270"/>
      <c r="G241" s="271"/>
      <c r="H241" s="272"/>
      <c r="I241" s="266"/>
      <c r="J241" s="273"/>
      <c r="K241" s="266"/>
      <c r="M241" s="267" t="s">
        <v>1191</v>
      </c>
      <c r="O241" s="256"/>
    </row>
    <row r="242" spans="1:80">
      <c r="A242" s="274"/>
      <c r="B242" s="275" t="s">
        <v>101</v>
      </c>
      <c r="C242" s="276" t="s">
        <v>1170</v>
      </c>
      <c r="D242" s="277"/>
      <c r="E242" s="278"/>
      <c r="F242" s="279"/>
      <c r="G242" s="280">
        <f>SUM(G184:G241)</f>
        <v>0</v>
      </c>
      <c r="H242" s="281"/>
      <c r="I242" s="282">
        <f>SUM(I184:I241)</f>
        <v>0</v>
      </c>
      <c r="J242" s="281"/>
      <c r="K242" s="282">
        <f>SUM(K184:K241)</f>
        <v>0</v>
      </c>
      <c r="O242" s="256">
        <v>4</v>
      </c>
      <c r="BA242" s="283">
        <f>SUM(BA184:BA241)</f>
        <v>0</v>
      </c>
      <c r="BB242" s="283">
        <f>SUM(BB184:BB241)</f>
        <v>0</v>
      </c>
      <c r="BC242" s="283">
        <f>SUM(BC184:BC241)</f>
        <v>0</v>
      </c>
      <c r="BD242" s="283">
        <f>SUM(BD184:BD241)</f>
        <v>0</v>
      </c>
      <c r="BE242" s="283">
        <f>SUM(BE184:BE241)</f>
        <v>0</v>
      </c>
    </row>
    <row r="243" spans="1:80">
      <c r="A243" s="246" t="s">
        <v>97</v>
      </c>
      <c r="B243" s="247" t="s">
        <v>1211</v>
      </c>
      <c r="C243" s="248" t="s">
        <v>1212</v>
      </c>
      <c r="D243" s="249"/>
      <c r="E243" s="250"/>
      <c r="F243" s="250"/>
      <c r="G243" s="251"/>
      <c r="H243" s="252"/>
      <c r="I243" s="253"/>
      <c r="J243" s="254"/>
      <c r="K243" s="255"/>
      <c r="O243" s="256">
        <v>1</v>
      </c>
    </row>
    <row r="244" spans="1:80">
      <c r="A244" s="257">
        <v>176</v>
      </c>
      <c r="B244" s="258" t="s">
        <v>1214</v>
      </c>
      <c r="C244" s="259" t="s">
        <v>1215</v>
      </c>
      <c r="D244" s="260" t="s">
        <v>1216</v>
      </c>
      <c r="E244" s="261">
        <v>0.08</v>
      </c>
      <c r="F244" s="261">
        <v>0</v>
      </c>
      <c r="G244" s="262">
        <f>E244*F244</f>
        <v>0</v>
      </c>
      <c r="H244" s="263">
        <v>9.9000000000000008E-3</v>
      </c>
      <c r="I244" s="264">
        <f>E244*H244</f>
        <v>7.9200000000000006E-4</v>
      </c>
      <c r="J244" s="263">
        <v>0</v>
      </c>
      <c r="K244" s="264">
        <f>E244*J244</f>
        <v>0</v>
      </c>
      <c r="O244" s="256">
        <v>2</v>
      </c>
      <c r="AA244" s="229">
        <v>1</v>
      </c>
      <c r="AB244" s="229">
        <v>9</v>
      </c>
      <c r="AC244" s="229">
        <v>9</v>
      </c>
      <c r="AZ244" s="229">
        <v>4</v>
      </c>
      <c r="BA244" s="229">
        <f>IF(AZ244=1,G244,0)</f>
        <v>0</v>
      </c>
      <c r="BB244" s="229">
        <f>IF(AZ244=2,G244,0)</f>
        <v>0</v>
      </c>
      <c r="BC244" s="229">
        <f>IF(AZ244=3,G244,0)</f>
        <v>0</v>
      </c>
      <c r="BD244" s="229">
        <f>IF(AZ244=4,G244,0)</f>
        <v>0</v>
      </c>
      <c r="BE244" s="229">
        <f>IF(AZ244=5,G244,0)</f>
        <v>0</v>
      </c>
      <c r="CA244" s="256">
        <v>1</v>
      </c>
      <c r="CB244" s="256">
        <v>9</v>
      </c>
    </row>
    <row r="245" spans="1:80">
      <c r="A245" s="257">
        <v>177</v>
      </c>
      <c r="B245" s="258" t="s">
        <v>1217</v>
      </c>
      <c r="C245" s="259" t="s">
        <v>1218</v>
      </c>
      <c r="D245" s="260" t="s">
        <v>161</v>
      </c>
      <c r="E245" s="261">
        <v>23</v>
      </c>
      <c r="F245" s="261">
        <v>0</v>
      </c>
      <c r="G245" s="262">
        <f>E245*F245</f>
        <v>0</v>
      </c>
      <c r="H245" s="263">
        <v>0</v>
      </c>
      <c r="I245" s="264">
        <f>E245*H245</f>
        <v>0</v>
      </c>
      <c r="J245" s="263">
        <v>0</v>
      </c>
      <c r="K245" s="264">
        <f>E245*J245</f>
        <v>0</v>
      </c>
      <c r="O245" s="256">
        <v>2</v>
      </c>
      <c r="AA245" s="229">
        <v>1</v>
      </c>
      <c r="AB245" s="229">
        <v>9</v>
      </c>
      <c r="AC245" s="229">
        <v>9</v>
      </c>
      <c r="AZ245" s="229">
        <v>4</v>
      </c>
      <c r="BA245" s="229">
        <f>IF(AZ245=1,G245,0)</f>
        <v>0</v>
      </c>
      <c r="BB245" s="229">
        <f>IF(AZ245=2,G245,0)</f>
        <v>0</v>
      </c>
      <c r="BC245" s="229">
        <f>IF(AZ245=3,G245,0)</f>
        <v>0</v>
      </c>
      <c r="BD245" s="229">
        <f>IF(AZ245=4,G245,0)</f>
        <v>0</v>
      </c>
      <c r="BE245" s="229">
        <f>IF(AZ245=5,G245,0)</f>
        <v>0</v>
      </c>
      <c r="CA245" s="256">
        <v>1</v>
      </c>
      <c r="CB245" s="256">
        <v>9</v>
      </c>
    </row>
    <row r="246" spans="1:80">
      <c r="A246" s="257">
        <v>178</v>
      </c>
      <c r="B246" s="258" t="s">
        <v>1219</v>
      </c>
      <c r="C246" s="259" t="s">
        <v>1220</v>
      </c>
      <c r="D246" s="260" t="s">
        <v>173</v>
      </c>
      <c r="E246" s="261">
        <v>75</v>
      </c>
      <c r="F246" s="261">
        <v>0</v>
      </c>
      <c r="G246" s="262">
        <f>E246*F246</f>
        <v>0</v>
      </c>
      <c r="H246" s="263">
        <v>0</v>
      </c>
      <c r="I246" s="264">
        <f>E246*H246</f>
        <v>0</v>
      </c>
      <c r="J246" s="263">
        <v>0</v>
      </c>
      <c r="K246" s="264">
        <f>E246*J246</f>
        <v>0</v>
      </c>
      <c r="O246" s="256">
        <v>2</v>
      </c>
      <c r="AA246" s="229">
        <v>1</v>
      </c>
      <c r="AB246" s="229">
        <v>9</v>
      </c>
      <c r="AC246" s="229">
        <v>9</v>
      </c>
      <c r="AZ246" s="229">
        <v>4</v>
      </c>
      <c r="BA246" s="229">
        <f>IF(AZ246=1,G246,0)</f>
        <v>0</v>
      </c>
      <c r="BB246" s="229">
        <f>IF(AZ246=2,G246,0)</f>
        <v>0</v>
      </c>
      <c r="BC246" s="229">
        <f>IF(AZ246=3,G246,0)</f>
        <v>0</v>
      </c>
      <c r="BD246" s="229">
        <f>IF(AZ246=4,G246,0)</f>
        <v>0</v>
      </c>
      <c r="BE246" s="229">
        <f>IF(AZ246=5,G246,0)</f>
        <v>0</v>
      </c>
      <c r="CA246" s="256">
        <v>1</v>
      </c>
      <c r="CB246" s="256">
        <v>9</v>
      </c>
    </row>
    <row r="247" spans="1:80">
      <c r="A247" s="257">
        <v>179</v>
      </c>
      <c r="B247" s="258" t="s">
        <v>1221</v>
      </c>
      <c r="C247" s="259" t="s">
        <v>1222</v>
      </c>
      <c r="D247" s="260" t="s">
        <v>173</v>
      </c>
      <c r="E247" s="261">
        <v>75</v>
      </c>
      <c r="F247" s="261">
        <v>0</v>
      </c>
      <c r="G247" s="262">
        <f>E247*F247</f>
        <v>0</v>
      </c>
      <c r="H247" s="263">
        <v>0</v>
      </c>
      <c r="I247" s="264">
        <f>E247*H247</f>
        <v>0</v>
      </c>
      <c r="J247" s="263">
        <v>0</v>
      </c>
      <c r="K247" s="264">
        <f>E247*J247</f>
        <v>0</v>
      </c>
      <c r="O247" s="256">
        <v>2</v>
      </c>
      <c r="AA247" s="229">
        <v>1</v>
      </c>
      <c r="AB247" s="229">
        <v>9</v>
      </c>
      <c r="AC247" s="229">
        <v>9</v>
      </c>
      <c r="AZ247" s="229">
        <v>4</v>
      </c>
      <c r="BA247" s="229">
        <f>IF(AZ247=1,G247,0)</f>
        <v>0</v>
      </c>
      <c r="BB247" s="229">
        <f>IF(AZ247=2,G247,0)</f>
        <v>0</v>
      </c>
      <c r="BC247" s="229">
        <f>IF(AZ247=3,G247,0)</f>
        <v>0</v>
      </c>
      <c r="BD247" s="229">
        <f>IF(AZ247=4,G247,0)</f>
        <v>0</v>
      </c>
      <c r="BE247" s="229">
        <f>IF(AZ247=5,G247,0)</f>
        <v>0</v>
      </c>
      <c r="CA247" s="256">
        <v>1</v>
      </c>
      <c r="CB247" s="256">
        <v>9</v>
      </c>
    </row>
    <row r="248" spans="1:80">
      <c r="A248" s="274"/>
      <c r="B248" s="275" t="s">
        <v>101</v>
      </c>
      <c r="C248" s="276" t="s">
        <v>1213</v>
      </c>
      <c r="D248" s="277"/>
      <c r="E248" s="278"/>
      <c r="F248" s="279"/>
      <c r="G248" s="280">
        <f>SUM(G243:G247)</f>
        <v>0</v>
      </c>
      <c r="H248" s="281"/>
      <c r="I248" s="282">
        <f>SUM(I243:I247)</f>
        <v>7.9200000000000006E-4</v>
      </c>
      <c r="J248" s="281"/>
      <c r="K248" s="282">
        <f>SUM(K243:K247)</f>
        <v>0</v>
      </c>
      <c r="O248" s="256">
        <v>4</v>
      </c>
      <c r="BA248" s="283">
        <f>SUM(BA243:BA247)</f>
        <v>0</v>
      </c>
      <c r="BB248" s="283">
        <f>SUM(BB243:BB247)</f>
        <v>0</v>
      </c>
      <c r="BC248" s="283">
        <f>SUM(BC243:BC247)</f>
        <v>0</v>
      </c>
      <c r="BD248" s="283">
        <f>SUM(BD243:BD247)</f>
        <v>0</v>
      </c>
      <c r="BE248" s="283">
        <f>SUM(BE243:BE247)</f>
        <v>0</v>
      </c>
    </row>
    <row r="249" spans="1:80">
      <c r="E249" s="229"/>
    </row>
    <row r="250" spans="1:80">
      <c r="E250" s="229"/>
    </row>
    <row r="251" spans="1:80">
      <c r="E251" s="229"/>
    </row>
    <row r="252" spans="1:80">
      <c r="E252" s="229"/>
    </row>
    <row r="253" spans="1:80">
      <c r="E253" s="229"/>
    </row>
    <row r="254" spans="1:80">
      <c r="E254" s="229"/>
    </row>
    <row r="255" spans="1:80">
      <c r="E255" s="229"/>
    </row>
    <row r="256" spans="1:80">
      <c r="E256" s="229"/>
    </row>
    <row r="257" spans="1:7">
      <c r="E257" s="229"/>
    </row>
    <row r="258" spans="1:7">
      <c r="E258" s="229"/>
    </row>
    <row r="259" spans="1:7">
      <c r="E259" s="229"/>
    </row>
    <row r="260" spans="1:7">
      <c r="E260" s="229"/>
    </row>
    <row r="261" spans="1:7">
      <c r="E261" s="229"/>
    </row>
    <row r="262" spans="1:7">
      <c r="E262" s="229"/>
    </row>
    <row r="263" spans="1:7">
      <c r="E263" s="229"/>
    </row>
    <row r="264" spans="1:7">
      <c r="E264" s="229"/>
    </row>
    <row r="265" spans="1:7">
      <c r="E265" s="229"/>
    </row>
    <row r="266" spans="1:7">
      <c r="E266" s="229"/>
    </row>
    <row r="267" spans="1:7">
      <c r="E267" s="229"/>
    </row>
    <row r="268" spans="1:7">
      <c r="E268" s="229"/>
    </row>
    <row r="269" spans="1:7">
      <c r="E269" s="229"/>
    </row>
    <row r="270" spans="1:7">
      <c r="E270" s="229"/>
    </row>
    <row r="271" spans="1:7">
      <c r="E271" s="229"/>
    </row>
    <row r="272" spans="1:7">
      <c r="A272" s="273"/>
      <c r="B272" s="273"/>
      <c r="C272" s="273"/>
      <c r="D272" s="273"/>
      <c r="E272" s="273"/>
      <c r="F272" s="273"/>
      <c r="G272" s="273"/>
    </row>
    <row r="273" spans="1:7">
      <c r="A273" s="273"/>
      <c r="B273" s="273"/>
      <c r="C273" s="273"/>
      <c r="D273" s="273"/>
      <c r="E273" s="273"/>
      <c r="F273" s="273"/>
      <c r="G273" s="273"/>
    </row>
    <row r="274" spans="1:7">
      <c r="A274" s="273"/>
      <c r="B274" s="273"/>
      <c r="C274" s="273"/>
      <c r="D274" s="273"/>
      <c r="E274" s="273"/>
      <c r="F274" s="273"/>
      <c r="G274" s="273"/>
    </row>
    <row r="275" spans="1:7">
      <c r="A275" s="273"/>
      <c r="B275" s="273"/>
      <c r="C275" s="273"/>
      <c r="D275" s="273"/>
      <c r="E275" s="273"/>
      <c r="F275" s="273"/>
      <c r="G275" s="273"/>
    </row>
    <row r="276" spans="1:7">
      <c r="E276" s="229"/>
    </row>
    <row r="277" spans="1:7">
      <c r="E277" s="229"/>
    </row>
    <row r="278" spans="1:7">
      <c r="E278" s="229"/>
    </row>
    <row r="279" spans="1:7">
      <c r="E279" s="229"/>
    </row>
    <row r="280" spans="1:7">
      <c r="E280" s="229"/>
    </row>
    <row r="281" spans="1:7">
      <c r="E281" s="229"/>
    </row>
    <row r="282" spans="1:7">
      <c r="E282" s="229"/>
    </row>
    <row r="283" spans="1:7">
      <c r="E283" s="229"/>
    </row>
    <row r="284" spans="1:7">
      <c r="E284" s="229"/>
    </row>
    <row r="285" spans="1:7">
      <c r="E285" s="229"/>
    </row>
    <row r="286" spans="1:7">
      <c r="E286" s="229"/>
    </row>
    <row r="287" spans="1:7">
      <c r="E287" s="229"/>
    </row>
    <row r="288" spans="1:7">
      <c r="E288" s="229"/>
    </row>
    <row r="289" spans="5:5">
      <c r="E289" s="229"/>
    </row>
    <row r="290" spans="5:5">
      <c r="E290" s="229"/>
    </row>
    <row r="291" spans="5:5">
      <c r="E291" s="229"/>
    </row>
    <row r="292" spans="5:5">
      <c r="E292" s="229"/>
    </row>
    <row r="293" spans="5:5">
      <c r="E293" s="229"/>
    </row>
    <row r="294" spans="5:5">
      <c r="E294" s="229"/>
    </row>
    <row r="295" spans="5:5">
      <c r="E295" s="229"/>
    </row>
    <row r="296" spans="5:5">
      <c r="E296" s="229"/>
    </row>
    <row r="297" spans="5:5">
      <c r="E297" s="229"/>
    </row>
    <row r="298" spans="5:5">
      <c r="E298" s="229"/>
    </row>
    <row r="299" spans="5:5">
      <c r="E299" s="229"/>
    </row>
    <row r="300" spans="5:5">
      <c r="E300" s="229"/>
    </row>
    <row r="301" spans="5:5">
      <c r="E301" s="229"/>
    </row>
    <row r="302" spans="5:5">
      <c r="E302" s="229"/>
    </row>
    <row r="303" spans="5:5">
      <c r="E303" s="229"/>
    </row>
    <row r="304" spans="5:5">
      <c r="E304" s="229"/>
    </row>
    <row r="305" spans="1:7">
      <c r="E305" s="229"/>
    </row>
    <row r="306" spans="1:7">
      <c r="E306" s="229"/>
    </row>
    <row r="307" spans="1:7">
      <c r="A307" s="284"/>
      <c r="B307" s="284"/>
    </row>
    <row r="308" spans="1:7">
      <c r="A308" s="273"/>
      <c r="B308" s="273"/>
      <c r="C308" s="285"/>
      <c r="D308" s="285"/>
      <c r="E308" s="286"/>
      <c r="F308" s="285"/>
      <c r="G308" s="287"/>
    </row>
    <row r="309" spans="1:7">
      <c r="A309" s="288"/>
      <c r="B309" s="288"/>
      <c r="C309" s="273"/>
      <c r="D309" s="273"/>
      <c r="E309" s="289"/>
      <c r="F309" s="273"/>
      <c r="G309" s="273"/>
    </row>
    <row r="310" spans="1:7">
      <c r="A310" s="273"/>
      <c r="B310" s="273"/>
      <c r="C310" s="273"/>
      <c r="D310" s="273"/>
      <c r="E310" s="289"/>
      <c r="F310" s="273"/>
      <c r="G310" s="273"/>
    </row>
    <row r="311" spans="1:7">
      <c r="A311" s="273"/>
      <c r="B311" s="273"/>
      <c r="C311" s="273"/>
      <c r="D311" s="273"/>
      <c r="E311" s="289"/>
      <c r="F311" s="273"/>
      <c r="G311" s="273"/>
    </row>
    <row r="312" spans="1:7">
      <c r="A312" s="273"/>
      <c r="B312" s="273"/>
      <c r="C312" s="273"/>
      <c r="D312" s="273"/>
      <c r="E312" s="289"/>
      <c r="F312" s="273"/>
      <c r="G312" s="273"/>
    </row>
    <row r="313" spans="1:7">
      <c r="A313" s="273"/>
      <c r="B313" s="273"/>
      <c r="C313" s="273"/>
      <c r="D313" s="273"/>
      <c r="E313" s="289"/>
      <c r="F313" s="273"/>
      <c r="G313" s="273"/>
    </row>
    <row r="314" spans="1:7">
      <c r="A314" s="273"/>
      <c r="B314" s="273"/>
      <c r="C314" s="273"/>
      <c r="D314" s="273"/>
      <c r="E314" s="289"/>
      <c r="F314" s="273"/>
      <c r="G314" s="273"/>
    </row>
    <row r="315" spans="1:7">
      <c r="A315" s="273"/>
      <c r="B315" s="273"/>
      <c r="C315" s="273"/>
      <c r="D315" s="273"/>
      <c r="E315" s="289"/>
      <c r="F315" s="273"/>
      <c r="G315" s="273"/>
    </row>
    <row r="316" spans="1:7">
      <c r="A316" s="273"/>
      <c r="B316" s="273"/>
      <c r="C316" s="273"/>
      <c r="D316" s="273"/>
      <c r="E316" s="289"/>
      <c r="F316" s="273"/>
      <c r="G316" s="273"/>
    </row>
    <row r="317" spans="1:7">
      <c r="A317" s="273"/>
      <c r="B317" s="273"/>
      <c r="C317" s="273"/>
      <c r="D317" s="273"/>
      <c r="E317" s="289"/>
      <c r="F317" s="273"/>
      <c r="G317" s="273"/>
    </row>
    <row r="318" spans="1:7">
      <c r="A318" s="273"/>
      <c r="B318" s="273"/>
      <c r="C318" s="273"/>
      <c r="D318" s="273"/>
      <c r="E318" s="289"/>
      <c r="F318" s="273"/>
      <c r="G318" s="273"/>
    </row>
    <row r="319" spans="1:7">
      <c r="A319" s="273"/>
      <c r="B319" s="273"/>
      <c r="C319" s="273"/>
      <c r="D319" s="273"/>
      <c r="E319" s="289"/>
      <c r="F319" s="273"/>
      <c r="G319" s="273"/>
    </row>
    <row r="320" spans="1:7">
      <c r="A320" s="273"/>
      <c r="B320" s="273"/>
      <c r="C320" s="273"/>
      <c r="D320" s="273"/>
      <c r="E320" s="289"/>
      <c r="F320" s="273"/>
      <c r="G320" s="273"/>
    </row>
    <row r="321" spans="1:7">
      <c r="A321" s="273"/>
      <c r="B321" s="273"/>
      <c r="C321" s="273"/>
      <c r="D321" s="273"/>
      <c r="E321" s="289"/>
      <c r="F321" s="273"/>
      <c r="G321" s="273"/>
    </row>
  </sheetData>
  <mergeCells count="57">
    <mergeCell ref="A1:G1"/>
    <mergeCell ref="A3:B3"/>
    <mergeCell ref="A4:B4"/>
    <mergeCell ref="E4:G4"/>
    <mergeCell ref="C196:D196"/>
    <mergeCell ref="C186:D186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209:D209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8:D208"/>
    <mergeCell ref="C221:D221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34:D234"/>
    <mergeCell ref="C222:D222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41:D241"/>
    <mergeCell ref="C235:D235"/>
    <mergeCell ref="C236:D236"/>
    <mergeCell ref="C237:D237"/>
    <mergeCell ref="C238:D238"/>
    <mergeCell ref="C239:D239"/>
    <mergeCell ref="C240:D240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1"/>
  <dimension ref="A1:BE51"/>
  <sheetViews>
    <sheetView zoomScaleNormal="100" workbookViewId="0"/>
  </sheetViews>
  <sheetFormatPr defaultRowHeight="12.75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>
      <c r="A1" s="90" t="s">
        <v>102</v>
      </c>
      <c r="B1" s="91"/>
      <c r="C1" s="91"/>
      <c r="D1" s="91"/>
      <c r="E1" s="91"/>
      <c r="F1" s="91"/>
      <c r="G1" s="91"/>
    </row>
    <row r="2" spans="1:57" ht="12.75" customHeight="1">
      <c r="A2" s="92" t="s">
        <v>32</v>
      </c>
      <c r="B2" s="93"/>
      <c r="C2" s="94" t="s">
        <v>107</v>
      </c>
      <c r="D2" s="94" t="s">
        <v>108</v>
      </c>
      <c r="E2" s="95"/>
      <c r="F2" s="96" t="s">
        <v>33</v>
      </c>
      <c r="G2" s="97"/>
    </row>
    <row r="3" spans="1:57" ht="3" hidden="1" customHeight="1">
      <c r="A3" s="98"/>
      <c r="B3" s="99"/>
      <c r="C3" s="100"/>
      <c r="D3" s="100"/>
      <c r="E3" s="101"/>
      <c r="F3" s="102"/>
      <c r="G3" s="103"/>
    </row>
    <row r="4" spans="1:57" ht="12" customHeight="1">
      <c r="A4" s="104" t="s">
        <v>34</v>
      </c>
      <c r="B4" s="99"/>
      <c r="C4" s="100"/>
      <c r="D4" s="100"/>
      <c r="E4" s="101"/>
      <c r="F4" s="102" t="s">
        <v>35</v>
      </c>
      <c r="G4" s="105"/>
    </row>
    <row r="5" spans="1:57" ht="12.95" customHeight="1">
      <c r="A5" s="106" t="s">
        <v>107</v>
      </c>
      <c r="B5" s="107"/>
      <c r="C5" s="108" t="s">
        <v>108</v>
      </c>
      <c r="D5" s="109"/>
      <c r="E5" s="107"/>
      <c r="F5" s="102" t="s">
        <v>36</v>
      </c>
      <c r="G5" s="103"/>
    </row>
    <row r="6" spans="1:57" ht="12.95" customHeight="1">
      <c r="A6" s="104" t="s">
        <v>37</v>
      </c>
      <c r="B6" s="99"/>
      <c r="C6" s="100"/>
      <c r="D6" s="100"/>
      <c r="E6" s="101"/>
      <c r="F6" s="110" t="s">
        <v>38</v>
      </c>
      <c r="G6" s="111"/>
      <c r="O6" s="112"/>
    </row>
    <row r="7" spans="1:57" ht="12.95" customHeight="1">
      <c r="A7" s="113" t="s">
        <v>104</v>
      </c>
      <c r="B7" s="114"/>
      <c r="C7" s="115" t="s">
        <v>105</v>
      </c>
      <c r="D7" s="116"/>
      <c r="E7" s="116"/>
      <c r="F7" s="117" t="s">
        <v>39</v>
      </c>
      <c r="G7" s="111">
        <f>IF(G6=0,,ROUND((F30+F32)/G6,1))</f>
        <v>0</v>
      </c>
    </row>
    <row r="8" spans="1:57">
      <c r="A8" s="118" t="s">
        <v>40</v>
      </c>
      <c r="B8" s="102"/>
      <c r="C8" s="310"/>
      <c r="D8" s="310"/>
      <c r="E8" s="311"/>
      <c r="F8" s="119" t="s">
        <v>41</v>
      </c>
      <c r="G8" s="120"/>
      <c r="H8" s="121"/>
      <c r="I8" s="122"/>
    </row>
    <row r="9" spans="1:57">
      <c r="A9" s="118" t="s">
        <v>42</v>
      </c>
      <c r="B9" s="102"/>
      <c r="C9" s="310"/>
      <c r="D9" s="310"/>
      <c r="E9" s="311"/>
      <c r="F9" s="102"/>
      <c r="G9" s="123"/>
      <c r="H9" s="124"/>
    </row>
    <row r="10" spans="1:57">
      <c r="A10" s="118" t="s">
        <v>43</v>
      </c>
      <c r="B10" s="102"/>
      <c r="C10" s="310" t="s">
        <v>136</v>
      </c>
      <c r="D10" s="310"/>
      <c r="E10" s="310"/>
      <c r="F10" s="125"/>
      <c r="G10" s="126"/>
      <c r="H10" s="127"/>
    </row>
    <row r="11" spans="1:57" ht="13.5" customHeight="1">
      <c r="A11" s="118" t="s">
        <v>44</v>
      </c>
      <c r="B11" s="102"/>
      <c r="C11" s="310"/>
      <c r="D11" s="310"/>
      <c r="E11" s="310"/>
      <c r="F11" s="128" t="s">
        <v>45</v>
      </c>
      <c r="G11" s="129"/>
      <c r="H11" s="124"/>
      <c r="BA11" s="130"/>
      <c r="BB11" s="130"/>
      <c r="BC11" s="130"/>
      <c r="BD11" s="130"/>
      <c r="BE11" s="130"/>
    </row>
    <row r="12" spans="1:57" ht="12.75" customHeight="1">
      <c r="A12" s="131" t="s">
        <v>46</v>
      </c>
      <c r="B12" s="99"/>
      <c r="C12" s="312"/>
      <c r="D12" s="312"/>
      <c r="E12" s="312"/>
      <c r="F12" s="132" t="s">
        <v>47</v>
      </c>
      <c r="G12" s="133"/>
      <c r="H12" s="124"/>
    </row>
    <row r="13" spans="1:57" ht="28.5" customHeight="1" thickBot="1">
      <c r="A13" s="134" t="s">
        <v>48</v>
      </c>
      <c r="B13" s="135"/>
      <c r="C13" s="135"/>
      <c r="D13" s="135"/>
      <c r="E13" s="136"/>
      <c r="F13" s="136"/>
      <c r="G13" s="137"/>
      <c r="H13" s="124"/>
    </row>
    <row r="14" spans="1:57" ht="17.25" customHeight="1" thickBot="1">
      <c r="A14" s="138" t="s">
        <v>49</v>
      </c>
      <c r="B14" s="139"/>
      <c r="C14" s="140"/>
      <c r="D14" s="141" t="s">
        <v>50</v>
      </c>
      <c r="E14" s="142"/>
      <c r="F14" s="142"/>
      <c r="G14" s="140"/>
    </row>
    <row r="15" spans="1:57" ht="15.95" customHeight="1">
      <c r="A15" s="143"/>
      <c r="B15" s="144" t="s">
        <v>51</v>
      </c>
      <c r="C15" s="145">
        <f>'001 001 Rek'!E8</f>
        <v>0</v>
      </c>
      <c r="D15" s="146">
        <f>'001 001 Rek'!A16</f>
        <v>0</v>
      </c>
      <c r="E15" s="147"/>
      <c r="F15" s="148"/>
      <c r="G15" s="145">
        <f>'001 001 Rek'!I16</f>
        <v>0</v>
      </c>
    </row>
    <row r="16" spans="1:57" ht="15.95" customHeight="1">
      <c r="A16" s="143" t="s">
        <v>52</v>
      </c>
      <c r="B16" s="144" t="s">
        <v>53</v>
      </c>
      <c r="C16" s="145">
        <f>'001 001 Rek'!F8</f>
        <v>0</v>
      </c>
      <c r="D16" s="98"/>
      <c r="E16" s="149"/>
      <c r="F16" s="150"/>
      <c r="G16" s="145"/>
    </row>
    <row r="17" spans="1:7" ht="15.95" customHeight="1">
      <c r="A17" s="143" t="s">
        <v>54</v>
      </c>
      <c r="B17" s="144" t="s">
        <v>55</v>
      </c>
      <c r="C17" s="145">
        <f>'001 001 Rek'!H8</f>
        <v>0</v>
      </c>
      <c r="D17" s="98"/>
      <c r="E17" s="149"/>
      <c r="F17" s="150"/>
      <c r="G17" s="145"/>
    </row>
    <row r="18" spans="1:7" ht="15.95" customHeight="1">
      <c r="A18" s="151" t="s">
        <v>56</v>
      </c>
      <c r="B18" s="152" t="s">
        <v>57</v>
      </c>
      <c r="C18" s="145">
        <f>'001 001 Rek'!G8</f>
        <v>0</v>
      </c>
      <c r="D18" s="98"/>
      <c r="E18" s="149"/>
      <c r="F18" s="150"/>
      <c r="G18" s="145"/>
    </row>
    <row r="19" spans="1:7" ht="15.95" customHeight="1">
      <c r="A19" s="153" t="s">
        <v>58</v>
      </c>
      <c r="B19" s="144"/>
      <c r="C19" s="145">
        <f>SUM(C15:C18)</f>
        <v>0</v>
      </c>
      <c r="D19" s="98"/>
      <c r="E19" s="149"/>
      <c r="F19" s="150"/>
      <c r="G19" s="145"/>
    </row>
    <row r="20" spans="1:7" ht="15.95" customHeight="1">
      <c r="A20" s="153"/>
      <c r="B20" s="144"/>
      <c r="C20" s="145"/>
      <c r="D20" s="98"/>
      <c r="E20" s="149"/>
      <c r="F20" s="150"/>
      <c r="G20" s="145"/>
    </row>
    <row r="21" spans="1:7" ht="15.95" customHeight="1">
      <c r="A21" s="153" t="s">
        <v>29</v>
      </c>
      <c r="B21" s="144"/>
      <c r="C21" s="145">
        <f>'001 001 Rek'!I8</f>
        <v>0</v>
      </c>
      <c r="D21" s="98"/>
      <c r="E21" s="149"/>
      <c r="F21" s="150"/>
      <c r="G21" s="145"/>
    </row>
    <row r="22" spans="1:7" ht="15.95" customHeight="1">
      <c r="A22" s="154" t="s">
        <v>59</v>
      </c>
      <c r="B22" s="124"/>
      <c r="C22" s="145">
        <f>C19+C21</f>
        <v>0</v>
      </c>
      <c r="D22" s="98" t="s">
        <v>60</v>
      </c>
      <c r="E22" s="149"/>
      <c r="F22" s="150"/>
      <c r="G22" s="145">
        <f>G23-SUM(G15:G21)</f>
        <v>0</v>
      </c>
    </row>
    <row r="23" spans="1:7" ht="15.95" customHeight="1" thickBot="1">
      <c r="A23" s="313" t="s">
        <v>61</v>
      </c>
      <c r="B23" s="314"/>
      <c r="C23" s="155">
        <f>C22+G23</f>
        <v>0</v>
      </c>
      <c r="D23" s="156" t="s">
        <v>62</v>
      </c>
      <c r="E23" s="157"/>
      <c r="F23" s="158"/>
      <c r="G23" s="145">
        <f>'001 001 Rek'!H14</f>
        <v>0</v>
      </c>
    </row>
    <row r="24" spans="1:7">
      <c r="A24" s="159" t="s">
        <v>63</v>
      </c>
      <c r="B24" s="160"/>
      <c r="C24" s="161"/>
      <c r="D24" s="160" t="s">
        <v>64</v>
      </c>
      <c r="E24" s="160"/>
      <c r="F24" s="162" t="s">
        <v>65</v>
      </c>
      <c r="G24" s="163"/>
    </row>
    <row r="25" spans="1:7">
      <c r="A25" s="154" t="s">
        <v>66</v>
      </c>
      <c r="B25" s="124"/>
      <c r="C25" s="164"/>
      <c r="D25" s="124" t="s">
        <v>66</v>
      </c>
      <c r="F25" s="165" t="s">
        <v>66</v>
      </c>
      <c r="G25" s="166"/>
    </row>
    <row r="26" spans="1:7" ht="37.5" customHeight="1">
      <c r="A26" s="154" t="s">
        <v>67</v>
      </c>
      <c r="B26" s="167"/>
      <c r="C26" s="164"/>
      <c r="D26" s="124" t="s">
        <v>67</v>
      </c>
      <c r="F26" s="165" t="s">
        <v>67</v>
      </c>
      <c r="G26" s="166"/>
    </row>
    <row r="27" spans="1:7">
      <c r="A27" s="154"/>
      <c r="B27" s="168"/>
      <c r="C27" s="164"/>
      <c r="D27" s="124"/>
      <c r="F27" s="165"/>
      <c r="G27" s="166"/>
    </row>
    <row r="28" spans="1:7">
      <c r="A28" s="154" t="s">
        <v>68</v>
      </c>
      <c r="B28" s="124"/>
      <c r="C28" s="164"/>
      <c r="D28" s="165" t="s">
        <v>69</v>
      </c>
      <c r="E28" s="164"/>
      <c r="F28" s="169" t="s">
        <v>69</v>
      </c>
      <c r="G28" s="166"/>
    </row>
    <row r="29" spans="1:7" ht="69" customHeight="1">
      <c r="A29" s="154"/>
      <c r="B29" s="124"/>
      <c r="C29" s="170"/>
      <c r="D29" s="171"/>
      <c r="E29" s="170"/>
      <c r="F29" s="124"/>
      <c r="G29" s="166"/>
    </row>
    <row r="30" spans="1:7">
      <c r="A30" s="172" t="s">
        <v>11</v>
      </c>
      <c r="B30" s="173"/>
      <c r="C30" s="174">
        <v>21</v>
      </c>
      <c r="D30" s="173" t="s">
        <v>70</v>
      </c>
      <c r="E30" s="175"/>
      <c r="F30" s="305">
        <f>C23-F32</f>
        <v>0</v>
      </c>
      <c r="G30" s="306"/>
    </row>
    <row r="31" spans="1:7">
      <c r="A31" s="172" t="s">
        <v>71</v>
      </c>
      <c r="B31" s="173"/>
      <c r="C31" s="174">
        <f>C30</f>
        <v>21</v>
      </c>
      <c r="D31" s="173" t="s">
        <v>72</v>
      </c>
      <c r="E31" s="175"/>
      <c r="F31" s="305">
        <f>ROUND(PRODUCT(F30,C31/100),0)</f>
        <v>0</v>
      </c>
      <c r="G31" s="306"/>
    </row>
    <row r="32" spans="1:7">
      <c r="A32" s="172" t="s">
        <v>11</v>
      </c>
      <c r="B32" s="173"/>
      <c r="C32" s="174">
        <v>0</v>
      </c>
      <c r="D32" s="173" t="s">
        <v>72</v>
      </c>
      <c r="E32" s="175"/>
      <c r="F32" s="305">
        <v>0</v>
      </c>
      <c r="G32" s="306"/>
    </row>
    <row r="33" spans="1:8">
      <c r="A33" s="172" t="s">
        <v>71</v>
      </c>
      <c r="B33" s="176"/>
      <c r="C33" s="177">
        <f>C32</f>
        <v>0</v>
      </c>
      <c r="D33" s="173" t="s">
        <v>72</v>
      </c>
      <c r="E33" s="150"/>
      <c r="F33" s="305">
        <f>ROUND(PRODUCT(F32,C33/100),0)</f>
        <v>0</v>
      </c>
      <c r="G33" s="306"/>
    </row>
    <row r="34" spans="1:8" s="181" customFormat="1" ht="19.5" customHeight="1" thickBot="1">
      <c r="A34" s="178" t="s">
        <v>73</v>
      </c>
      <c r="B34" s="179"/>
      <c r="C34" s="179"/>
      <c r="D34" s="179"/>
      <c r="E34" s="180"/>
      <c r="F34" s="307">
        <f>ROUND(SUM(F30:F33),0)</f>
        <v>0</v>
      </c>
      <c r="G34" s="308"/>
    </row>
    <row r="36" spans="1:8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>
      <c r="A37" s="2"/>
      <c r="B37" s="309"/>
      <c r="C37" s="309"/>
      <c r="D37" s="309"/>
      <c r="E37" s="309"/>
      <c r="F37" s="309"/>
      <c r="G37" s="309"/>
      <c r="H37" s="1" t="s">
        <v>1</v>
      </c>
    </row>
    <row r="38" spans="1:8" ht="12.75" customHeight="1">
      <c r="A38" s="182"/>
      <c r="B38" s="309"/>
      <c r="C38" s="309"/>
      <c r="D38" s="309"/>
      <c r="E38" s="309"/>
      <c r="F38" s="309"/>
      <c r="G38" s="309"/>
      <c r="H38" s="1" t="s">
        <v>1</v>
      </c>
    </row>
    <row r="39" spans="1:8">
      <c r="A39" s="182"/>
      <c r="B39" s="309"/>
      <c r="C39" s="309"/>
      <c r="D39" s="309"/>
      <c r="E39" s="309"/>
      <c r="F39" s="309"/>
      <c r="G39" s="309"/>
      <c r="H39" s="1" t="s">
        <v>1</v>
      </c>
    </row>
    <row r="40" spans="1:8">
      <c r="A40" s="182"/>
      <c r="B40" s="309"/>
      <c r="C40" s="309"/>
      <c r="D40" s="309"/>
      <c r="E40" s="309"/>
      <c r="F40" s="309"/>
      <c r="G40" s="309"/>
      <c r="H40" s="1" t="s">
        <v>1</v>
      </c>
    </row>
    <row r="41" spans="1:8">
      <c r="A41" s="182"/>
      <c r="B41" s="309"/>
      <c r="C41" s="309"/>
      <c r="D41" s="309"/>
      <c r="E41" s="309"/>
      <c r="F41" s="309"/>
      <c r="G41" s="309"/>
      <c r="H41" s="1" t="s">
        <v>1</v>
      </c>
    </row>
    <row r="42" spans="1:8">
      <c r="A42" s="182"/>
      <c r="B42" s="309"/>
      <c r="C42" s="309"/>
      <c r="D42" s="309"/>
      <c r="E42" s="309"/>
      <c r="F42" s="309"/>
      <c r="G42" s="309"/>
      <c r="H42" s="1" t="s">
        <v>1</v>
      </c>
    </row>
    <row r="43" spans="1:8">
      <c r="A43" s="182"/>
      <c r="B43" s="309"/>
      <c r="C43" s="309"/>
      <c r="D43" s="309"/>
      <c r="E43" s="309"/>
      <c r="F43" s="309"/>
      <c r="G43" s="309"/>
      <c r="H43" s="1" t="s">
        <v>1</v>
      </c>
    </row>
    <row r="44" spans="1:8" ht="12.75" customHeight="1">
      <c r="A44" s="182"/>
      <c r="B44" s="309"/>
      <c r="C44" s="309"/>
      <c r="D44" s="309"/>
      <c r="E44" s="309"/>
      <c r="F44" s="309"/>
      <c r="G44" s="309"/>
      <c r="H44" s="1" t="s">
        <v>1</v>
      </c>
    </row>
    <row r="45" spans="1:8" ht="12.75" customHeight="1">
      <c r="A45" s="182"/>
      <c r="B45" s="309"/>
      <c r="C45" s="309"/>
      <c r="D45" s="309"/>
      <c r="E45" s="309"/>
      <c r="F45" s="309"/>
      <c r="G45" s="309"/>
      <c r="H45" s="1" t="s">
        <v>1</v>
      </c>
    </row>
    <row r="46" spans="1:8">
      <c r="B46" s="304"/>
      <c r="C46" s="304"/>
      <c r="D46" s="304"/>
      <c r="E46" s="304"/>
      <c r="F46" s="304"/>
      <c r="G46" s="304"/>
    </row>
    <row r="47" spans="1:8">
      <c r="B47" s="304"/>
      <c r="C47" s="304"/>
      <c r="D47" s="304"/>
      <c r="E47" s="304"/>
      <c r="F47" s="304"/>
      <c r="G47" s="304"/>
    </row>
    <row r="48" spans="1:8">
      <c r="B48" s="304"/>
      <c r="C48" s="304"/>
      <c r="D48" s="304"/>
      <c r="E48" s="304"/>
      <c r="F48" s="304"/>
      <c r="G48" s="304"/>
    </row>
    <row r="49" spans="2:7">
      <c r="B49" s="304"/>
      <c r="C49" s="304"/>
      <c r="D49" s="304"/>
      <c r="E49" s="304"/>
      <c r="F49" s="304"/>
      <c r="G49" s="304"/>
    </row>
    <row r="50" spans="2:7">
      <c r="B50" s="304"/>
      <c r="C50" s="304"/>
      <c r="D50" s="304"/>
      <c r="E50" s="304"/>
      <c r="F50" s="304"/>
      <c r="G50" s="304"/>
    </row>
    <row r="51" spans="2:7">
      <c r="B51" s="304"/>
      <c r="C51" s="304"/>
      <c r="D51" s="304"/>
      <c r="E51" s="304"/>
      <c r="F51" s="304"/>
      <c r="G51" s="304"/>
    </row>
  </sheetData>
  <mergeCells count="18">
    <mergeCell ref="A23:B23"/>
    <mergeCell ref="C8:E8"/>
    <mergeCell ref="C9:E9"/>
    <mergeCell ref="C10:E10"/>
    <mergeCell ref="C11:E11"/>
    <mergeCell ref="C12:E12"/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codeName="List27"/>
  <dimension ref="A1:BE51"/>
  <sheetViews>
    <sheetView topLeftCell="A34" zoomScaleNormal="100" workbookViewId="0"/>
  </sheetViews>
  <sheetFormatPr defaultRowHeight="12.75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>
      <c r="A1" s="90" t="s">
        <v>102</v>
      </c>
      <c r="B1" s="91"/>
      <c r="C1" s="91"/>
      <c r="D1" s="91"/>
      <c r="E1" s="91"/>
      <c r="F1" s="91"/>
      <c r="G1" s="91"/>
    </row>
    <row r="2" spans="1:57" ht="12.75" customHeight="1">
      <c r="A2" s="92" t="s">
        <v>32</v>
      </c>
      <c r="B2" s="93"/>
      <c r="C2" s="94" t="s">
        <v>1224</v>
      </c>
      <c r="D2" s="94" t="s">
        <v>1225</v>
      </c>
      <c r="E2" s="95"/>
      <c r="F2" s="96" t="s">
        <v>33</v>
      </c>
      <c r="G2" s="97"/>
    </row>
    <row r="3" spans="1:57" ht="3" hidden="1" customHeight="1">
      <c r="A3" s="98"/>
      <c r="B3" s="99"/>
      <c r="C3" s="100"/>
      <c r="D3" s="100"/>
      <c r="E3" s="101"/>
      <c r="F3" s="102"/>
      <c r="G3" s="103"/>
    </row>
    <row r="4" spans="1:57" ht="12" customHeight="1">
      <c r="A4" s="104" t="s">
        <v>34</v>
      </c>
      <c r="B4" s="99"/>
      <c r="C4" s="100"/>
      <c r="D4" s="100"/>
      <c r="E4" s="101"/>
      <c r="F4" s="102" t="s">
        <v>35</v>
      </c>
      <c r="G4" s="105"/>
    </row>
    <row r="5" spans="1:57" ht="12.95" customHeight="1">
      <c r="A5" s="106" t="s">
        <v>853</v>
      </c>
      <c r="B5" s="107"/>
      <c r="C5" s="108" t="s">
        <v>854</v>
      </c>
      <c r="D5" s="109"/>
      <c r="E5" s="107"/>
      <c r="F5" s="102" t="s">
        <v>36</v>
      </c>
      <c r="G5" s="103"/>
    </row>
    <row r="6" spans="1:57" ht="12.95" customHeight="1">
      <c r="A6" s="104" t="s">
        <v>37</v>
      </c>
      <c r="B6" s="99"/>
      <c r="C6" s="100"/>
      <c r="D6" s="100"/>
      <c r="E6" s="101"/>
      <c r="F6" s="110" t="s">
        <v>38</v>
      </c>
      <c r="G6" s="111"/>
      <c r="O6" s="112"/>
    </row>
    <row r="7" spans="1:57" ht="12.95" customHeight="1">
      <c r="A7" s="113" t="s">
        <v>104</v>
      </c>
      <c r="B7" s="114"/>
      <c r="C7" s="115" t="s">
        <v>105</v>
      </c>
      <c r="D7" s="116"/>
      <c r="E7" s="116"/>
      <c r="F7" s="117" t="s">
        <v>39</v>
      </c>
      <c r="G7" s="111">
        <f>IF(G6=0,,ROUND((F30+F32)/G6,1))</f>
        <v>0</v>
      </c>
    </row>
    <row r="8" spans="1:57">
      <c r="A8" s="118" t="s">
        <v>40</v>
      </c>
      <c r="B8" s="102"/>
      <c r="C8" s="310"/>
      <c r="D8" s="310"/>
      <c r="E8" s="311"/>
      <c r="F8" s="119" t="s">
        <v>41</v>
      </c>
      <c r="G8" s="120"/>
      <c r="H8" s="121"/>
      <c r="I8" s="122"/>
    </row>
    <row r="9" spans="1:57">
      <c r="A9" s="118" t="s">
        <v>42</v>
      </c>
      <c r="B9" s="102"/>
      <c r="C9" s="310"/>
      <c r="D9" s="310"/>
      <c r="E9" s="311"/>
      <c r="F9" s="102"/>
      <c r="G9" s="123"/>
      <c r="H9" s="124"/>
    </row>
    <row r="10" spans="1:57">
      <c r="A10" s="118" t="s">
        <v>43</v>
      </c>
      <c r="B10" s="102"/>
      <c r="C10" s="310" t="s">
        <v>136</v>
      </c>
      <c r="D10" s="310"/>
      <c r="E10" s="310"/>
      <c r="F10" s="125"/>
      <c r="G10" s="126"/>
      <c r="H10" s="127"/>
    </row>
    <row r="11" spans="1:57" ht="13.5" customHeight="1">
      <c r="A11" s="118" t="s">
        <v>44</v>
      </c>
      <c r="B11" s="102"/>
      <c r="C11" s="310"/>
      <c r="D11" s="310"/>
      <c r="E11" s="310"/>
      <c r="F11" s="128" t="s">
        <v>45</v>
      </c>
      <c r="G11" s="129"/>
      <c r="H11" s="124"/>
      <c r="BA11" s="130"/>
      <c r="BB11" s="130"/>
      <c r="BC11" s="130"/>
      <c r="BD11" s="130"/>
      <c r="BE11" s="130"/>
    </row>
    <row r="12" spans="1:57" ht="12.75" customHeight="1">
      <c r="A12" s="131" t="s">
        <v>46</v>
      </c>
      <c r="B12" s="99"/>
      <c r="C12" s="312"/>
      <c r="D12" s="312"/>
      <c r="E12" s="312"/>
      <c r="F12" s="132" t="s">
        <v>47</v>
      </c>
      <c r="G12" s="133"/>
      <c r="H12" s="124"/>
    </row>
    <row r="13" spans="1:57" ht="28.5" customHeight="1" thickBot="1">
      <c r="A13" s="134" t="s">
        <v>48</v>
      </c>
      <c r="B13" s="135"/>
      <c r="C13" s="135"/>
      <c r="D13" s="135"/>
      <c r="E13" s="136"/>
      <c r="F13" s="136"/>
      <c r="G13" s="137"/>
      <c r="H13" s="124"/>
    </row>
    <row r="14" spans="1:57" ht="17.25" customHeight="1" thickBot="1">
      <c r="A14" s="138" t="s">
        <v>49</v>
      </c>
      <c r="B14" s="139"/>
      <c r="C14" s="140"/>
      <c r="D14" s="141" t="s">
        <v>50</v>
      </c>
      <c r="E14" s="142"/>
      <c r="F14" s="142"/>
      <c r="G14" s="140"/>
    </row>
    <row r="15" spans="1:57" ht="15.95" customHeight="1">
      <c r="A15" s="143"/>
      <c r="B15" s="144" t="s">
        <v>51</v>
      </c>
      <c r="C15" s="145">
        <f>'500 502 Rek'!E8</f>
        <v>0</v>
      </c>
      <c r="D15" s="146">
        <f>'500 502 Rek'!A16</f>
        <v>0</v>
      </c>
      <c r="E15" s="147"/>
      <c r="F15" s="148"/>
      <c r="G15" s="145">
        <f>'500 502 Rek'!I16</f>
        <v>0</v>
      </c>
    </row>
    <row r="16" spans="1:57" ht="15.95" customHeight="1">
      <c r="A16" s="143" t="s">
        <v>52</v>
      </c>
      <c r="B16" s="144" t="s">
        <v>53</v>
      </c>
      <c r="C16" s="145">
        <f>'500 502 Rek'!F8</f>
        <v>0</v>
      </c>
      <c r="D16" s="98"/>
      <c r="E16" s="149"/>
      <c r="F16" s="150"/>
      <c r="G16" s="145"/>
    </row>
    <row r="17" spans="1:7" ht="15.95" customHeight="1">
      <c r="A17" s="143" t="s">
        <v>54</v>
      </c>
      <c r="B17" s="144" t="s">
        <v>55</v>
      </c>
      <c r="C17" s="145">
        <f>'500 502 Rek'!H8</f>
        <v>0</v>
      </c>
      <c r="D17" s="98"/>
      <c r="E17" s="149"/>
      <c r="F17" s="150"/>
      <c r="G17" s="145"/>
    </row>
    <row r="18" spans="1:7" ht="15.95" customHeight="1">
      <c r="A18" s="151" t="s">
        <v>56</v>
      </c>
      <c r="B18" s="152" t="s">
        <v>57</v>
      </c>
      <c r="C18" s="145">
        <f>'500 502 Rek'!G8</f>
        <v>0</v>
      </c>
      <c r="D18" s="98"/>
      <c r="E18" s="149"/>
      <c r="F18" s="150"/>
      <c r="G18" s="145"/>
    </row>
    <row r="19" spans="1:7" ht="15.95" customHeight="1">
      <c r="A19" s="153" t="s">
        <v>58</v>
      </c>
      <c r="B19" s="144"/>
      <c r="C19" s="145">
        <f>SUM(C15:C18)</f>
        <v>0</v>
      </c>
      <c r="D19" s="98"/>
      <c r="E19" s="149"/>
      <c r="F19" s="150"/>
      <c r="G19" s="145"/>
    </row>
    <row r="20" spans="1:7" ht="15.95" customHeight="1">
      <c r="A20" s="153"/>
      <c r="B20" s="144"/>
      <c r="C20" s="145"/>
      <c r="D20" s="98"/>
      <c r="E20" s="149"/>
      <c r="F20" s="150"/>
      <c r="G20" s="145"/>
    </row>
    <row r="21" spans="1:7" ht="15.95" customHeight="1">
      <c r="A21" s="153" t="s">
        <v>29</v>
      </c>
      <c r="B21" s="144"/>
      <c r="C21" s="145">
        <f>'500 502 Rek'!I8</f>
        <v>0</v>
      </c>
      <c r="D21" s="98"/>
      <c r="E21" s="149"/>
      <c r="F21" s="150"/>
      <c r="G21" s="145"/>
    </row>
    <row r="22" spans="1:7" ht="15.95" customHeight="1">
      <c r="A22" s="154" t="s">
        <v>59</v>
      </c>
      <c r="B22" s="124"/>
      <c r="C22" s="145">
        <f>C19+C21</f>
        <v>0</v>
      </c>
      <c r="D22" s="98" t="s">
        <v>60</v>
      </c>
      <c r="E22" s="149"/>
      <c r="F22" s="150"/>
      <c r="G22" s="145">
        <f>G23-SUM(G15:G21)</f>
        <v>0</v>
      </c>
    </row>
    <row r="23" spans="1:7" ht="15.95" customHeight="1" thickBot="1">
      <c r="A23" s="313" t="s">
        <v>61</v>
      </c>
      <c r="B23" s="314"/>
      <c r="C23" s="155">
        <f>C22+G23</f>
        <v>0</v>
      </c>
      <c r="D23" s="156" t="s">
        <v>62</v>
      </c>
      <c r="E23" s="157"/>
      <c r="F23" s="158"/>
      <c r="G23" s="145">
        <f>'500 502 Rek'!H14</f>
        <v>0</v>
      </c>
    </row>
    <row r="24" spans="1:7">
      <c r="A24" s="159" t="s">
        <v>63</v>
      </c>
      <c r="B24" s="160"/>
      <c r="C24" s="161"/>
      <c r="D24" s="160" t="s">
        <v>64</v>
      </c>
      <c r="E24" s="160"/>
      <c r="F24" s="162" t="s">
        <v>65</v>
      </c>
      <c r="G24" s="163"/>
    </row>
    <row r="25" spans="1:7">
      <c r="A25" s="154" t="s">
        <v>66</v>
      </c>
      <c r="B25" s="124"/>
      <c r="C25" s="164"/>
      <c r="D25" s="124" t="s">
        <v>66</v>
      </c>
      <c r="F25" s="165" t="s">
        <v>66</v>
      </c>
      <c r="G25" s="166"/>
    </row>
    <row r="26" spans="1:7" ht="37.5" customHeight="1">
      <c r="A26" s="154" t="s">
        <v>67</v>
      </c>
      <c r="B26" s="167"/>
      <c r="C26" s="164"/>
      <c r="D26" s="124" t="s">
        <v>67</v>
      </c>
      <c r="F26" s="165" t="s">
        <v>67</v>
      </c>
      <c r="G26" s="166"/>
    </row>
    <row r="27" spans="1:7">
      <c r="A27" s="154"/>
      <c r="B27" s="168"/>
      <c r="C27" s="164"/>
      <c r="D27" s="124"/>
      <c r="F27" s="165"/>
      <c r="G27" s="166"/>
    </row>
    <row r="28" spans="1:7">
      <c r="A28" s="154" t="s">
        <v>68</v>
      </c>
      <c r="B28" s="124"/>
      <c r="C28" s="164"/>
      <c r="D28" s="165" t="s">
        <v>69</v>
      </c>
      <c r="E28" s="164"/>
      <c r="F28" s="169" t="s">
        <v>69</v>
      </c>
      <c r="G28" s="166"/>
    </row>
    <row r="29" spans="1:7" ht="69" customHeight="1">
      <c r="A29" s="154"/>
      <c r="B29" s="124"/>
      <c r="C29" s="170"/>
      <c r="D29" s="171"/>
      <c r="E29" s="170"/>
      <c r="F29" s="124"/>
      <c r="G29" s="166"/>
    </row>
    <row r="30" spans="1:7">
      <c r="A30" s="172" t="s">
        <v>11</v>
      </c>
      <c r="B30" s="173"/>
      <c r="C30" s="174">
        <v>21</v>
      </c>
      <c r="D30" s="173" t="s">
        <v>70</v>
      </c>
      <c r="E30" s="175"/>
      <c r="F30" s="305">
        <f>C23-F32</f>
        <v>0</v>
      </c>
      <c r="G30" s="306"/>
    </row>
    <row r="31" spans="1:7">
      <c r="A31" s="172" t="s">
        <v>71</v>
      </c>
      <c r="B31" s="173"/>
      <c r="C31" s="174">
        <f>C30</f>
        <v>21</v>
      </c>
      <c r="D31" s="173" t="s">
        <v>72</v>
      </c>
      <c r="E31" s="175"/>
      <c r="F31" s="305">
        <f>ROUND(PRODUCT(F30,C31/100),0)</f>
        <v>0</v>
      </c>
      <c r="G31" s="306"/>
    </row>
    <row r="32" spans="1:7">
      <c r="A32" s="172" t="s">
        <v>11</v>
      </c>
      <c r="B32" s="173"/>
      <c r="C32" s="174">
        <v>0</v>
      </c>
      <c r="D32" s="173" t="s">
        <v>72</v>
      </c>
      <c r="E32" s="175"/>
      <c r="F32" s="305">
        <v>0</v>
      </c>
      <c r="G32" s="306"/>
    </row>
    <row r="33" spans="1:8">
      <c r="A33" s="172" t="s">
        <v>71</v>
      </c>
      <c r="B33" s="176"/>
      <c r="C33" s="177">
        <f>C32</f>
        <v>0</v>
      </c>
      <c r="D33" s="173" t="s">
        <v>72</v>
      </c>
      <c r="E33" s="150"/>
      <c r="F33" s="305">
        <f>ROUND(PRODUCT(F32,C33/100),0)</f>
        <v>0</v>
      </c>
      <c r="G33" s="306"/>
    </row>
    <row r="34" spans="1:8" s="181" customFormat="1" ht="19.5" customHeight="1" thickBot="1">
      <c r="A34" s="178" t="s">
        <v>73</v>
      </c>
      <c r="B34" s="179"/>
      <c r="C34" s="179"/>
      <c r="D34" s="179"/>
      <c r="E34" s="180"/>
      <c r="F34" s="307">
        <f>ROUND(SUM(F30:F33),0)</f>
        <v>0</v>
      </c>
      <c r="G34" s="308"/>
    </row>
    <row r="36" spans="1:8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>
      <c r="A37" s="2"/>
      <c r="B37" s="309"/>
      <c r="C37" s="309"/>
      <c r="D37" s="309"/>
      <c r="E37" s="309"/>
      <c r="F37" s="309"/>
      <c r="G37" s="309"/>
      <c r="H37" s="1" t="s">
        <v>1</v>
      </c>
    </row>
    <row r="38" spans="1:8" ht="12.75" customHeight="1">
      <c r="A38" s="182"/>
      <c r="B38" s="309"/>
      <c r="C38" s="309"/>
      <c r="D38" s="309"/>
      <c r="E38" s="309"/>
      <c r="F38" s="309"/>
      <c r="G38" s="309"/>
      <c r="H38" s="1" t="s">
        <v>1</v>
      </c>
    </row>
    <row r="39" spans="1:8">
      <c r="A39" s="182"/>
      <c r="B39" s="309"/>
      <c r="C39" s="309"/>
      <c r="D39" s="309"/>
      <c r="E39" s="309"/>
      <c r="F39" s="309"/>
      <c r="G39" s="309"/>
      <c r="H39" s="1" t="s">
        <v>1</v>
      </c>
    </row>
    <row r="40" spans="1:8">
      <c r="A40" s="182"/>
      <c r="B40" s="309"/>
      <c r="C40" s="309"/>
      <c r="D40" s="309"/>
      <c r="E40" s="309"/>
      <c r="F40" s="309"/>
      <c r="G40" s="309"/>
      <c r="H40" s="1" t="s">
        <v>1</v>
      </c>
    </row>
    <row r="41" spans="1:8">
      <c r="A41" s="182"/>
      <c r="B41" s="309"/>
      <c r="C41" s="309"/>
      <c r="D41" s="309"/>
      <c r="E41" s="309"/>
      <c r="F41" s="309"/>
      <c r="G41" s="309"/>
      <c r="H41" s="1" t="s">
        <v>1</v>
      </c>
    </row>
    <row r="42" spans="1:8">
      <c r="A42" s="182"/>
      <c r="B42" s="309"/>
      <c r="C42" s="309"/>
      <c r="D42" s="309"/>
      <c r="E42" s="309"/>
      <c r="F42" s="309"/>
      <c r="G42" s="309"/>
      <c r="H42" s="1" t="s">
        <v>1</v>
      </c>
    </row>
    <row r="43" spans="1:8">
      <c r="A43" s="182"/>
      <c r="B43" s="309"/>
      <c r="C43" s="309"/>
      <c r="D43" s="309"/>
      <c r="E43" s="309"/>
      <c r="F43" s="309"/>
      <c r="G43" s="309"/>
      <c r="H43" s="1" t="s">
        <v>1</v>
      </c>
    </row>
    <row r="44" spans="1:8" ht="12.75" customHeight="1">
      <c r="A44" s="182"/>
      <c r="B44" s="309"/>
      <c r="C44" s="309"/>
      <c r="D44" s="309"/>
      <c r="E44" s="309"/>
      <c r="F44" s="309"/>
      <c r="G44" s="309"/>
      <c r="H44" s="1" t="s">
        <v>1</v>
      </c>
    </row>
    <row r="45" spans="1:8" ht="12.75" customHeight="1">
      <c r="A45" s="182"/>
      <c r="B45" s="309"/>
      <c r="C45" s="309"/>
      <c r="D45" s="309"/>
      <c r="E45" s="309"/>
      <c r="F45" s="309"/>
      <c r="G45" s="309"/>
      <c r="H45" s="1" t="s">
        <v>1</v>
      </c>
    </row>
    <row r="46" spans="1:8">
      <c r="B46" s="304"/>
      <c r="C46" s="304"/>
      <c r="D46" s="304"/>
      <c r="E46" s="304"/>
      <c r="F46" s="304"/>
      <c r="G46" s="304"/>
    </row>
    <row r="47" spans="1:8">
      <c r="B47" s="304"/>
      <c r="C47" s="304"/>
      <c r="D47" s="304"/>
      <c r="E47" s="304"/>
      <c r="F47" s="304"/>
      <c r="G47" s="304"/>
    </row>
    <row r="48" spans="1:8">
      <c r="B48" s="304"/>
      <c r="C48" s="304"/>
      <c r="D48" s="304"/>
      <c r="E48" s="304"/>
      <c r="F48" s="304"/>
      <c r="G48" s="304"/>
    </row>
    <row r="49" spans="2:7">
      <c r="B49" s="304"/>
      <c r="C49" s="304"/>
      <c r="D49" s="304"/>
      <c r="E49" s="304"/>
      <c r="F49" s="304"/>
      <c r="G49" s="304"/>
    </row>
    <row r="50" spans="2:7">
      <c r="B50" s="304"/>
      <c r="C50" s="304"/>
      <c r="D50" s="304"/>
      <c r="E50" s="304"/>
      <c r="F50" s="304"/>
      <c r="G50" s="304"/>
    </row>
    <row r="51" spans="2:7">
      <c r="B51" s="304"/>
      <c r="C51" s="304"/>
      <c r="D51" s="304"/>
      <c r="E51" s="304"/>
      <c r="F51" s="304"/>
      <c r="G51" s="304"/>
    </row>
  </sheetData>
  <mergeCells count="18">
    <mergeCell ref="A23:B23"/>
    <mergeCell ref="C8:E8"/>
    <mergeCell ref="C9:E9"/>
    <mergeCell ref="C10:E10"/>
    <mergeCell ref="C11:E11"/>
    <mergeCell ref="C12:E12"/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codeName="List37"/>
  <dimension ref="A1:BE65"/>
  <sheetViews>
    <sheetView workbookViewId="0">
      <selection sqref="A1:B1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>
      <c r="A1" s="315" t="s">
        <v>2</v>
      </c>
      <c r="B1" s="316"/>
      <c r="C1" s="183" t="s">
        <v>106</v>
      </c>
      <c r="D1" s="184"/>
      <c r="E1" s="185"/>
      <c r="F1" s="184"/>
      <c r="G1" s="186" t="s">
        <v>75</v>
      </c>
      <c r="H1" s="187" t="s">
        <v>1224</v>
      </c>
      <c r="I1" s="188"/>
    </row>
    <row r="2" spans="1:57" ht="13.5" thickBot="1">
      <c r="A2" s="317" t="s">
        <v>76</v>
      </c>
      <c r="B2" s="318"/>
      <c r="C2" s="189" t="s">
        <v>855</v>
      </c>
      <c r="D2" s="190"/>
      <c r="E2" s="191"/>
      <c r="F2" s="190"/>
      <c r="G2" s="319" t="s">
        <v>1225</v>
      </c>
      <c r="H2" s="320"/>
      <c r="I2" s="321"/>
    </row>
    <row r="3" spans="1:57" ht="13.5" thickTop="1">
      <c r="F3" s="124"/>
    </row>
    <row r="4" spans="1:57" ht="19.5" customHeight="1">
      <c r="A4" s="192" t="s">
        <v>77</v>
      </c>
      <c r="B4" s="193"/>
      <c r="C4" s="193"/>
      <c r="D4" s="193"/>
      <c r="E4" s="194"/>
      <c r="F4" s="193"/>
      <c r="G4" s="193"/>
      <c r="H4" s="193"/>
      <c r="I4" s="193"/>
    </row>
    <row r="5" spans="1:57" ht="13.5" thickBot="1"/>
    <row r="6" spans="1:57" s="124" customFormat="1" ht="13.5" thickBot="1">
      <c r="A6" s="195"/>
      <c r="B6" s="196" t="s">
        <v>78</v>
      </c>
      <c r="C6" s="196"/>
      <c r="D6" s="197"/>
      <c r="E6" s="198" t="s">
        <v>25</v>
      </c>
      <c r="F6" s="199" t="s">
        <v>26</v>
      </c>
      <c r="G6" s="199" t="s">
        <v>27</v>
      </c>
      <c r="H6" s="199" t="s">
        <v>28</v>
      </c>
      <c r="I6" s="200" t="s">
        <v>29</v>
      </c>
    </row>
    <row r="7" spans="1:57" s="124" customFormat="1" ht="13.5" thickBot="1">
      <c r="A7" s="290" t="str">
        <f>'500 502 Pol'!B7</f>
        <v>M22</v>
      </c>
      <c r="B7" s="62" t="str">
        <f>'500 502 Pol'!C7</f>
        <v>Montáž sdělovací a zabezp. techniky</v>
      </c>
      <c r="D7" s="201"/>
      <c r="E7" s="291">
        <f>'500 502 Pol'!BA30</f>
        <v>0</v>
      </c>
      <c r="F7" s="292">
        <f>'500 502 Pol'!BB30</f>
        <v>0</v>
      </c>
      <c r="G7" s="292">
        <f>'500 502 Pol'!BC30</f>
        <v>0</v>
      </c>
      <c r="H7" s="292">
        <f>'500 502 Pol'!BD30</f>
        <v>0</v>
      </c>
      <c r="I7" s="293">
        <f>'500 502 Pol'!BE30</f>
        <v>0</v>
      </c>
    </row>
    <row r="8" spans="1:57" s="14" customFormat="1" ht="13.5" thickBot="1">
      <c r="A8" s="202"/>
      <c r="B8" s="203" t="s">
        <v>79</v>
      </c>
      <c r="C8" s="203"/>
      <c r="D8" s="204"/>
      <c r="E8" s="205">
        <f>SUM(E7:E7)</f>
        <v>0</v>
      </c>
      <c r="F8" s="206">
        <f>SUM(F7:F7)</f>
        <v>0</v>
      </c>
      <c r="G8" s="206">
        <f>SUM(G7:G7)</f>
        <v>0</v>
      </c>
      <c r="H8" s="206">
        <f>SUM(H7:H7)</f>
        <v>0</v>
      </c>
      <c r="I8" s="207">
        <f>SUM(I7:I7)</f>
        <v>0</v>
      </c>
    </row>
    <row r="9" spans="1:57">
      <c r="A9" s="124"/>
      <c r="B9" s="124"/>
      <c r="C9" s="124"/>
      <c r="D9" s="124"/>
      <c r="E9" s="124"/>
      <c r="F9" s="124"/>
      <c r="G9" s="124"/>
      <c r="H9" s="124"/>
      <c r="I9" s="124"/>
    </row>
    <row r="10" spans="1:57" ht="19.5" customHeight="1">
      <c r="A10" s="193" t="s">
        <v>80</v>
      </c>
      <c r="B10" s="193"/>
      <c r="C10" s="193"/>
      <c r="D10" s="193"/>
      <c r="E10" s="193"/>
      <c r="F10" s="193"/>
      <c r="G10" s="208"/>
      <c r="H10" s="193"/>
      <c r="I10" s="193"/>
      <c r="BA10" s="130"/>
      <c r="BB10" s="130"/>
      <c r="BC10" s="130"/>
      <c r="BD10" s="130"/>
      <c r="BE10" s="130"/>
    </row>
    <row r="11" spans="1:57" ht="13.5" thickBot="1"/>
    <row r="12" spans="1:57">
      <c r="A12" s="159" t="s">
        <v>81</v>
      </c>
      <c r="B12" s="160"/>
      <c r="C12" s="160"/>
      <c r="D12" s="209"/>
      <c r="E12" s="210" t="s">
        <v>82</v>
      </c>
      <c r="F12" s="211" t="s">
        <v>12</v>
      </c>
      <c r="G12" s="212" t="s">
        <v>83</v>
      </c>
      <c r="H12" s="213"/>
      <c r="I12" s="214" t="s">
        <v>82</v>
      </c>
    </row>
    <row r="13" spans="1:57">
      <c r="A13" s="153"/>
      <c r="B13" s="144"/>
      <c r="C13" s="144"/>
      <c r="D13" s="215"/>
      <c r="E13" s="216"/>
      <c r="F13" s="217"/>
      <c r="G13" s="218">
        <f>CHOOSE(BA13+1,E8+F8,E8+F8+H8,E8+F8+G8+H8,E8,F8,H8,G8,H8+G8,0)</f>
        <v>0</v>
      </c>
      <c r="H13" s="219"/>
      <c r="I13" s="220">
        <f>E13+F13*G13/100</f>
        <v>0</v>
      </c>
      <c r="BA13" s="1">
        <v>8</v>
      </c>
    </row>
    <row r="14" spans="1:57" ht="13.5" thickBot="1">
      <c r="A14" s="221"/>
      <c r="B14" s="222" t="s">
        <v>84</v>
      </c>
      <c r="C14" s="223"/>
      <c r="D14" s="224"/>
      <c r="E14" s="225"/>
      <c r="F14" s="226"/>
      <c r="G14" s="226"/>
      <c r="H14" s="322">
        <f>SUM(I13:I13)</f>
        <v>0</v>
      </c>
      <c r="I14" s="323"/>
    </row>
    <row r="16" spans="1:57">
      <c r="B16" s="14"/>
      <c r="F16" s="227"/>
      <c r="G16" s="228"/>
      <c r="H16" s="228"/>
      <c r="I16" s="46"/>
    </row>
    <row r="17" spans="6:9">
      <c r="F17" s="227"/>
      <c r="G17" s="228"/>
      <c r="H17" s="228"/>
      <c r="I17" s="46"/>
    </row>
    <row r="18" spans="6:9">
      <c r="F18" s="227"/>
      <c r="G18" s="228"/>
      <c r="H18" s="228"/>
      <c r="I18" s="46"/>
    </row>
    <row r="19" spans="6:9">
      <c r="F19" s="227"/>
      <c r="G19" s="228"/>
      <c r="H19" s="228"/>
      <c r="I19" s="46"/>
    </row>
    <row r="20" spans="6:9">
      <c r="F20" s="227"/>
      <c r="G20" s="228"/>
      <c r="H20" s="228"/>
      <c r="I20" s="46"/>
    </row>
    <row r="21" spans="6:9">
      <c r="F21" s="227"/>
      <c r="G21" s="228"/>
      <c r="H21" s="228"/>
      <c r="I21" s="46"/>
    </row>
    <row r="22" spans="6:9">
      <c r="F22" s="227"/>
      <c r="G22" s="228"/>
      <c r="H22" s="228"/>
      <c r="I22" s="46"/>
    </row>
    <row r="23" spans="6:9">
      <c r="F23" s="227"/>
      <c r="G23" s="228"/>
      <c r="H23" s="228"/>
      <c r="I23" s="46"/>
    </row>
    <row r="24" spans="6:9">
      <c r="F24" s="227"/>
      <c r="G24" s="228"/>
      <c r="H24" s="228"/>
      <c r="I24" s="46"/>
    </row>
    <row r="25" spans="6:9">
      <c r="F25" s="227"/>
      <c r="G25" s="228"/>
      <c r="H25" s="228"/>
      <c r="I25" s="46"/>
    </row>
    <row r="26" spans="6:9">
      <c r="F26" s="227"/>
      <c r="G26" s="228"/>
      <c r="H26" s="228"/>
      <c r="I26" s="46"/>
    </row>
    <row r="27" spans="6:9">
      <c r="F27" s="227"/>
      <c r="G27" s="228"/>
      <c r="H27" s="228"/>
      <c r="I27" s="46"/>
    </row>
    <row r="28" spans="6:9">
      <c r="F28" s="227"/>
      <c r="G28" s="228"/>
      <c r="H28" s="228"/>
      <c r="I28" s="46"/>
    </row>
    <row r="29" spans="6:9">
      <c r="F29" s="227"/>
      <c r="G29" s="228"/>
      <c r="H29" s="228"/>
      <c r="I29" s="46"/>
    </row>
    <row r="30" spans="6:9">
      <c r="F30" s="227"/>
      <c r="G30" s="228"/>
      <c r="H30" s="228"/>
      <c r="I30" s="46"/>
    </row>
    <row r="31" spans="6:9">
      <c r="F31" s="227"/>
      <c r="G31" s="228"/>
      <c r="H31" s="228"/>
      <c r="I31" s="46"/>
    </row>
    <row r="32" spans="6:9">
      <c r="F32" s="227"/>
      <c r="G32" s="228"/>
      <c r="H32" s="228"/>
      <c r="I32" s="46"/>
    </row>
    <row r="33" spans="6:9">
      <c r="F33" s="227"/>
      <c r="G33" s="228"/>
      <c r="H33" s="228"/>
      <c r="I33" s="46"/>
    </row>
    <row r="34" spans="6:9">
      <c r="F34" s="227"/>
      <c r="G34" s="228"/>
      <c r="H34" s="228"/>
      <c r="I34" s="46"/>
    </row>
    <row r="35" spans="6:9">
      <c r="F35" s="227"/>
      <c r="G35" s="228"/>
      <c r="H35" s="228"/>
      <c r="I35" s="46"/>
    </row>
    <row r="36" spans="6:9">
      <c r="F36" s="227"/>
      <c r="G36" s="228"/>
      <c r="H36" s="228"/>
      <c r="I36" s="46"/>
    </row>
    <row r="37" spans="6:9">
      <c r="F37" s="227"/>
      <c r="G37" s="228"/>
      <c r="H37" s="228"/>
      <c r="I37" s="46"/>
    </row>
    <row r="38" spans="6:9">
      <c r="F38" s="227"/>
      <c r="G38" s="228"/>
      <c r="H38" s="228"/>
      <c r="I38" s="46"/>
    </row>
    <row r="39" spans="6:9">
      <c r="F39" s="227"/>
      <c r="G39" s="228"/>
      <c r="H39" s="228"/>
      <c r="I39" s="46"/>
    </row>
    <row r="40" spans="6:9">
      <c r="F40" s="227"/>
      <c r="G40" s="228"/>
      <c r="H40" s="228"/>
      <c r="I40" s="46"/>
    </row>
    <row r="41" spans="6:9">
      <c r="F41" s="227"/>
      <c r="G41" s="228"/>
      <c r="H41" s="228"/>
      <c r="I41" s="46"/>
    </row>
    <row r="42" spans="6:9">
      <c r="F42" s="227"/>
      <c r="G42" s="228"/>
      <c r="H42" s="228"/>
      <c r="I42" s="46"/>
    </row>
    <row r="43" spans="6:9">
      <c r="F43" s="227"/>
      <c r="G43" s="228"/>
      <c r="H43" s="228"/>
      <c r="I43" s="46"/>
    </row>
    <row r="44" spans="6:9">
      <c r="F44" s="227"/>
      <c r="G44" s="228"/>
      <c r="H44" s="228"/>
      <c r="I44" s="46"/>
    </row>
    <row r="45" spans="6:9">
      <c r="F45" s="227"/>
      <c r="G45" s="228"/>
      <c r="H45" s="228"/>
      <c r="I45" s="46"/>
    </row>
    <row r="46" spans="6:9">
      <c r="F46" s="227"/>
      <c r="G46" s="228"/>
      <c r="H46" s="228"/>
      <c r="I46" s="46"/>
    </row>
    <row r="47" spans="6:9">
      <c r="F47" s="227"/>
      <c r="G47" s="228"/>
      <c r="H47" s="228"/>
      <c r="I47" s="46"/>
    </row>
    <row r="48" spans="6:9">
      <c r="F48" s="227"/>
      <c r="G48" s="228"/>
      <c r="H48" s="228"/>
      <c r="I48" s="46"/>
    </row>
    <row r="49" spans="6:9">
      <c r="F49" s="227"/>
      <c r="G49" s="228"/>
      <c r="H49" s="228"/>
      <c r="I49" s="46"/>
    </row>
    <row r="50" spans="6:9">
      <c r="F50" s="227"/>
      <c r="G50" s="228"/>
      <c r="H50" s="228"/>
      <c r="I50" s="46"/>
    </row>
    <row r="51" spans="6:9">
      <c r="F51" s="227"/>
      <c r="G51" s="228"/>
      <c r="H51" s="228"/>
      <c r="I51" s="46"/>
    </row>
    <row r="52" spans="6:9">
      <c r="F52" s="227"/>
      <c r="G52" s="228"/>
      <c r="H52" s="228"/>
      <c r="I52" s="46"/>
    </row>
    <row r="53" spans="6:9">
      <c r="F53" s="227"/>
      <c r="G53" s="228"/>
      <c r="H53" s="228"/>
      <c r="I53" s="46"/>
    </row>
    <row r="54" spans="6:9">
      <c r="F54" s="227"/>
      <c r="G54" s="228"/>
      <c r="H54" s="228"/>
      <c r="I54" s="46"/>
    </row>
    <row r="55" spans="6:9">
      <c r="F55" s="227"/>
      <c r="G55" s="228"/>
      <c r="H55" s="228"/>
      <c r="I55" s="46"/>
    </row>
    <row r="56" spans="6:9">
      <c r="F56" s="227"/>
      <c r="G56" s="228"/>
      <c r="H56" s="228"/>
      <c r="I56" s="46"/>
    </row>
    <row r="57" spans="6:9">
      <c r="F57" s="227"/>
      <c r="G57" s="228"/>
      <c r="H57" s="228"/>
      <c r="I57" s="46"/>
    </row>
    <row r="58" spans="6:9">
      <c r="F58" s="227"/>
      <c r="G58" s="228"/>
      <c r="H58" s="228"/>
      <c r="I58" s="46"/>
    </row>
    <row r="59" spans="6:9">
      <c r="F59" s="227"/>
      <c r="G59" s="228"/>
      <c r="H59" s="228"/>
      <c r="I59" s="46"/>
    </row>
    <row r="60" spans="6:9">
      <c r="F60" s="227"/>
      <c r="G60" s="228"/>
      <c r="H60" s="228"/>
      <c r="I60" s="46"/>
    </row>
    <row r="61" spans="6:9">
      <c r="F61" s="227"/>
      <c r="G61" s="228"/>
      <c r="H61" s="228"/>
      <c r="I61" s="46"/>
    </row>
    <row r="62" spans="6:9">
      <c r="F62" s="227"/>
      <c r="G62" s="228"/>
      <c r="H62" s="228"/>
      <c r="I62" s="46"/>
    </row>
    <row r="63" spans="6:9">
      <c r="F63" s="227"/>
      <c r="G63" s="228"/>
      <c r="H63" s="228"/>
      <c r="I63" s="46"/>
    </row>
    <row r="64" spans="6:9">
      <c r="F64" s="227"/>
      <c r="G64" s="228"/>
      <c r="H64" s="228"/>
      <c r="I64" s="46"/>
    </row>
    <row r="65" spans="6:9">
      <c r="F65" s="227"/>
      <c r="G65" s="228"/>
      <c r="H65" s="228"/>
      <c r="I65" s="46"/>
    </row>
  </sheetData>
  <mergeCells count="4">
    <mergeCell ref="A1:B1"/>
    <mergeCell ref="A2:B2"/>
    <mergeCell ref="G2:I2"/>
    <mergeCell ref="H14:I14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codeName="List8"/>
  <dimension ref="A1:CB103"/>
  <sheetViews>
    <sheetView showGridLines="0" showZeros="0" zoomScaleNormal="100" zoomScaleSheetLayoutView="100" workbookViewId="0">
      <selection activeCell="J1" sqref="J1:J65536 K1:K65536"/>
    </sheetView>
  </sheetViews>
  <sheetFormatPr defaultRowHeight="12.75"/>
  <cols>
    <col min="1" max="1" width="4.42578125" style="229" customWidth="1"/>
    <col min="2" max="2" width="11.5703125" style="229" customWidth="1"/>
    <col min="3" max="3" width="40.42578125" style="229" customWidth="1"/>
    <col min="4" max="4" width="5.5703125" style="229" customWidth="1"/>
    <col min="5" max="5" width="8.5703125" style="239" customWidth="1"/>
    <col min="6" max="6" width="9.85546875" style="229" customWidth="1"/>
    <col min="7" max="7" width="13.85546875" style="229" customWidth="1"/>
    <col min="8" max="8" width="11.7109375" style="229" hidden="1" customWidth="1"/>
    <col min="9" max="9" width="11.5703125" style="229" hidden="1" customWidth="1"/>
    <col min="10" max="10" width="11" style="229" hidden="1" customWidth="1"/>
    <col min="11" max="11" width="10.42578125" style="229" hidden="1" customWidth="1"/>
    <col min="12" max="12" width="75.42578125" style="229" customWidth="1"/>
    <col min="13" max="13" width="45.28515625" style="229" customWidth="1"/>
    <col min="14" max="16384" width="9.140625" style="229"/>
  </cols>
  <sheetData>
    <row r="1" spans="1:80" ht="15.75">
      <c r="A1" s="324" t="s">
        <v>103</v>
      </c>
      <c r="B1" s="324"/>
      <c r="C1" s="324"/>
      <c r="D1" s="324"/>
      <c r="E1" s="324"/>
      <c r="F1" s="324"/>
      <c r="G1" s="324"/>
    </row>
    <row r="2" spans="1:80" ht="14.25" customHeight="1" thickBot="1">
      <c r="B2" s="230"/>
      <c r="C2" s="231"/>
      <c r="D2" s="231"/>
      <c r="E2" s="232"/>
      <c r="F2" s="231"/>
      <c r="G2" s="231"/>
    </row>
    <row r="3" spans="1:80" ht="13.5" thickTop="1">
      <c r="A3" s="315" t="s">
        <v>2</v>
      </c>
      <c r="B3" s="316"/>
      <c r="C3" s="183" t="s">
        <v>106</v>
      </c>
      <c r="D3" s="233"/>
      <c r="E3" s="234" t="s">
        <v>85</v>
      </c>
      <c r="F3" s="235" t="str">
        <f>'500 502 Rek'!H1</f>
        <v>502</v>
      </c>
      <c r="G3" s="236"/>
    </row>
    <row r="4" spans="1:80" ht="13.5" thickBot="1">
      <c r="A4" s="325" t="s">
        <v>76</v>
      </c>
      <c r="B4" s="318"/>
      <c r="C4" s="189" t="s">
        <v>855</v>
      </c>
      <c r="D4" s="237"/>
      <c r="E4" s="326" t="str">
        <f>'500 502 Rek'!G2</f>
        <v>Elektronická zabezpečovací signalizace</v>
      </c>
      <c r="F4" s="327"/>
      <c r="G4" s="328"/>
    </row>
    <row r="5" spans="1:80" ht="13.5" thickTop="1">
      <c r="A5" s="238"/>
      <c r="G5" s="240"/>
    </row>
    <row r="6" spans="1:80" ht="27" customHeight="1">
      <c r="A6" s="241" t="s">
        <v>86</v>
      </c>
      <c r="B6" s="242" t="s">
        <v>87</v>
      </c>
      <c r="C6" s="242" t="s">
        <v>88</v>
      </c>
      <c r="D6" s="242" t="s">
        <v>89</v>
      </c>
      <c r="E6" s="243" t="s">
        <v>90</v>
      </c>
      <c r="F6" s="242" t="s">
        <v>91</v>
      </c>
      <c r="G6" s="244" t="s">
        <v>92</v>
      </c>
      <c r="H6" s="245" t="s">
        <v>93</v>
      </c>
      <c r="I6" s="245" t="s">
        <v>94</v>
      </c>
      <c r="J6" s="245" t="s">
        <v>95</v>
      </c>
      <c r="K6" s="245" t="s">
        <v>96</v>
      </c>
    </row>
    <row r="7" spans="1:80">
      <c r="A7" s="246" t="s">
        <v>97</v>
      </c>
      <c r="B7" s="247" t="s">
        <v>1226</v>
      </c>
      <c r="C7" s="248" t="s">
        <v>1227</v>
      </c>
      <c r="D7" s="249"/>
      <c r="E7" s="250"/>
      <c r="F7" s="250"/>
      <c r="G7" s="251"/>
      <c r="H7" s="252"/>
      <c r="I7" s="253"/>
      <c r="J7" s="254"/>
      <c r="K7" s="255"/>
      <c r="O7" s="256">
        <v>1</v>
      </c>
    </row>
    <row r="8" spans="1:80">
      <c r="A8" s="257">
        <v>1</v>
      </c>
      <c r="B8" s="258" t="s">
        <v>1229</v>
      </c>
      <c r="C8" s="259" t="s">
        <v>1230</v>
      </c>
      <c r="D8" s="260" t="s">
        <v>224</v>
      </c>
      <c r="E8" s="261">
        <v>1</v>
      </c>
      <c r="F8" s="261">
        <v>0</v>
      </c>
      <c r="G8" s="262">
        <f>E8*F8</f>
        <v>0</v>
      </c>
      <c r="H8" s="263">
        <v>0</v>
      </c>
      <c r="I8" s="264">
        <f>E8*H8</f>
        <v>0</v>
      </c>
      <c r="J8" s="263"/>
      <c r="K8" s="264">
        <f>E8*J8</f>
        <v>0</v>
      </c>
      <c r="O8" s="256">
        <v>2</v>
      </c>
      <c r="AA8" s="229">
        <v>11</v>
      </c>
      <c r="AB8" s="229">
        <v>3</v>
      </c>
      <c r="AC8" s="229">
        <v>1</v>
      </c>
      <c r="AZ8" s="229">
        <v>4</v>
      </c>
      <c r="BA8" s="229">
        <f>IF(AZ8=1,G8,0)</f>
        <v>0</v>
      </c>
      <c r="BB8" s="229">
        <f>IF(AZ8=2,G8,0)</f>
        <v>0</v>
      </c>
      <c r="BC8" s="229">
        <f>IF(AZ8=3,G8,0)</f>
        <v>0</v>
      </c>
      <c r="BD8" s="229">
        <f>IF(AZ8=4,G8,0)</f>
        <v>0</v>
      </c>
      <c r="BE8" s="229">
        <f>IF(AZ8=5,G8,0)</f>
        <v>0</v>
      </c>
      <c r="CA8" s="256">
        <v>11</v>
      </c>
      <c r="CB8" s="256">
        <v>3</v>
      </c>
    </row>
    <row r="9" spans="1:80">
      <c r="A9" s="265"/>
      <c r="B9" s="268"/>
      <c r="C9" s="329" t="s">
        <v>1231</v>
      </c>
      <c r="D9" s="330"/>
      <c r="E9" s="269">
        <v>1</v>
      </c>
      <c r="F9" s="270"/>
      <c r="G9" s="271"/>
      <c r="H9" s="272"/>
      <c r="I9" s="266"/>
      <c r="J9" s="273"/>
      <c r="K9" s="266"/>
      <c r="M9" s="267" t="s">
        <v>1231</v>
      </c>
      <c r="O9" s="256"/>
    </row>
    <row r="10" spans="1:80">
      <c r="A10" s="265"/>
      <c r="B10" s="268"/>
      <c r="C10" s="331" t="s">
        <v>1175</v>
      </c>
      <c r="D10" s="330"/>
      <c r="E10" s="294">
        <v>0</v>
      </c>
      <c r="F10" s="270"/>
      <c r="G10" s="271"/>
      <c r="H10" s="272"/>
      <c r="I10" s="266"/>
      <c r="J10" s="273"/>
      <c r="K10" s="266"/>
      <c r="M10" s="267" t="s">
        <v>1175</v>
      </c>
      <c r="O10" s="256"/>
    </row>
    <row r="11" spans="1:80">
      <c r="A11" s="265"/>
      <c r="B11" s="268"/>
      <c r="C11" s="332" t="s">
        <v>1232</v>
      </c>
      <c r="D11" s="330"/>
      <c r="E11" s="295">
        <v>1</v>
      </c>
      <c r="F11" s="270"/>
      <c r="G11" s="271"/>
      <c r="H11" s="272"/>
      <c r="I11" s="266"/>
      <c r="J11" s="273"/>
      <c r="K11" s="266"/>
      <c r="M11" s="267" t="s">
        <v>1232</v>
      </c>
      <c r="O11" s="256"/>
    </row>
    <row r="12" spans="1:80" ht="22.5">
      <c r="A12" s="265"/>
      <c r="B12" s="268"/>
      <c r="C12" s="331" t="s">
        <v>1233</v>
      </c>
      <c r="D12" s="330"/>
      <c r="E12" s="294">
        <v>0</v>
      </c>
      <c r="F12" s="270"/>
      <c r="G12" s="271"/>
      <c r="H12" s="272"/>
      <c r="I12" s="266"/>
      <c r="J12" s="273"/>
      <c r="K12" s="266"/>
      <c r="M12" s="267" t="s">
        <v>1233</v>
      </c>
      <c r="O12" s="256"/>
    </row>
    <row r="13" spans="1:80">
      <c r="A13" s="265"/>
      <c r="B13" s="268"/>
      <c r="C13" s="331" t="s">
        <v>1234</v>
      </c>
      <c r="D13" s="330"/>
      <c r="E13" s="294">
        <v>0</v>
      </c>
      <c r="F13" s="270"/>
      <c r="G13" s="271"/>
      <c r="H13" s="272"/>
      <c r="I13" s="266"/>
      <c r="J13" s="273"/>
      <c r="K13" s="266"/>
      <c r="M13" s="267" t="s">
        <v>1234</v>
      </c>
      <c r="O13" s="256"/>
    </row>
    <row r="14" spans="1:80">
      <c r="A14" s="265"/>
      <c r="B14" s="268"/>
      <c r="C14" s="331" t="s">
        <v>1235</v>
      </c>
      <c r="D14" s="330"/>
      <c r="E14" s="294">
        <v>0</v>
      </c>
      <c r="F14" s="270"/>
      <c r="G14" s="271"/>
      <c r="H14" s="272"/>
      <c r="I14" s="266"/>
      <c r="J14" s="273"/>
      <c r="K14" s="266"/>
      <c r="M14" s="267" t="s">
        <v>1235</v>
      </c>
      <c r="O14" s="256"/>
    </row>
    <row r="15" spans="1:80">
      <c r="A15" s="265"/>
      <c r="B15" s="268"/>
      <c r="C15" s="331" t="s">
        <v>1236</v>
      </c>
      <c r="D15" s="330"/>
      <c r="E15" s="294">
        <v>0</v>
      </c>
      <c r="F15" s="270"/>
      <c r="G15" s="271"/>
      <c r="H15" s="272"/>
      <c r="I15" s="266"/>
      <c r="J15" s="273"/>
      <c r="K15" s="266"/>
      <c r="M15" s="267" t="s">
        <v>1236</v>
      </c>
      <c r="O15" s="256"/>
    </row>
    <row r="16" spans="1:80">
      <c r="A16" s="265"/>
      <c r="B16" s="268"/>
      <c r="C16" s="331" t="s">
        <v>1237</v>
      </c>
      <c r="D16" s="330"/>
      <c r="E16" s="294">
        <v>0</v>
      </c>
      <c r="F16" s="270"/>
      <c r="G16" s="271"/>
      <c r="H16" s="272"/>
      <c r="I16" s="266"/>
      <c r="J16" s="273"/>
      <c r="K16" s="266"/>
      <c r="M16" s="267" t="s">
        <v>1237</v>
      </c>
      <c r="O16" s="256"/>
    </row>
    <row r="17" spans="1:57">
      <c r="A17" s="265"/>
      <c r="B17" s="268"/>
      <c r="C17" s="331" t="s">
        <v>1238</v>
      </c>
      <c r="D17" s="330"/>
      <c r="E17" s="294">
        <v>0</v>
      </c>
      <c r="F17" s="270"/>
      <c r="G17" s="271"/>
      <c r="H17" s="272"/>
      <c r="I17" s="266"/>
      <c r="J17" s="273"/>
      <c r="K17" s="266"/>
      <c r="M17" s="267" t="s">
        <v>1238</v>
      </c>
      <c r="O17" s="256"/>
    </row>
    <row r="18" spans="1:57">
      <c r="A18" s="265"/>
      <c r="B18" s="268"/>
      <c r="C18" s="331" t="s">
        <v>1239</v>
      </c>
      <c r="D18" s="330"/>
      <c r="E18" s="294">
        <v>0</v>
      </c>
      <c r="F18" s="270"/>
      <c r="G18" s="271"/>
      <c r="H18" s="272"/>
      <c r="I18" s="266"/>
      <c r="J18" s="273"/>
      <c r="K18" s="266"/>
      <c r="M18" s="267" t="s">
        <v>1239</v>
      </c>
      <c r="O18" s="256"/>
    </row>
    <row r="19" spans="1:57">
      <c r="A19" s="265"/>
      <c r="B19" s="268"/>
      <c r="C19" s="331" t="s">
        <v>1240</v>
      </c>
      <c r="D19" s="330"/>
      <c r="E19" s="294">
        <v>0</v>
      </c>
      <c r="F19" s="270"/>
      <c r="G19" s="271"/>
      <c r="H19" s="272"/>
      <c r="I19" s="266"/>
      <c r="J19" s="273"/>
      <c r="K19" s="266"/>
      <c r="M19" s="267" t="s">
        <v>1240</v>
      </c>
      <c r="O19" s="256"/>
    </row>
    <row r="20" spans="1:57">
      <c r="A20" s="265"/>
      <c r="B20" s="268"/>
      <c r="C20" s="331" t="s">
        <v>1241</v>
      </c>
      <c r="D20" s="330"/>
      <c r="E20" s="294">
        <v>0</v>
      </c>
      <c r="F20" s="270"/>
      <c r="G20" s="271"/>
      <c r="H20" s="272"/>
      <c r="I20" s="266"/>
      <c r="J20" s="273"/>
      <c r="K20" s="266"/>
      <c r="M20" s="267" t="s">
        <v>1241</v>
      </c>
      <c r="O20" s="256"/>
    </row>
    <row r="21" spans="1:57">
      <c r="A21" s="265"/>
      <c r="B21" s="268"/>
      <c r="C21" s="331" t="s">
        <v>1242</v>
      </c>
      <c r="D21" s="330"/>
      <c r="E21" s="294">
        <v>0</v>
      </c>
      <c r="F21" s="270"/>
      <c r="G21" s="271"/>
      <c r="H21" s="272"/>
      <c r="I21" s="266"/>
      <c r="J21" s="273"/>
      <c r="K21" s="266"/>
      <c r="M21" s="267" t="s">
        <v>1242</v>
      </c>
      <c r="O21" s="256"/>
    </row>
    <row r="22" spans="1:57">
      <c r="A22" s="265"/>
      <c r="B22" s="268"/>
      <c r="C22" s="331" t="s">
        <v>1243</v>
      </c>
      <c r="D22" s="330"/>
      <c r="E22" s="294">
        <v>0</v>
      </c>
      <c r="F22" s="270"/>
      <c r="G22" s="271"/>
      <c r="H22" s="272"/>
      <c r="I22" s="266"/>
      <c r="J22" s="273"/>
      <c r="K22" s="266"/>
      <c r="M22" s="267" t="s">
        <v>1243</v>
      </c>
      <c r="O22" s="256"/>
    </row>
    <row r="23" spans="1:57">
      <c r="A23" s="265"/>
      <c r="B23" s="268"/>
      <c r="C23" s="331" t="s">
        <v>1244</v>
      </c>
      <c r="D23" s="330"/>
      <c r="E23" s="294">
        <v>0</v>
      </c>
      <c r="F23" s="270"/>
      <c r="G23" s="271"/>
      <c r="H23" s="272"/>
      <c r="I23" s="266"/>
      <c r="J23" s="273"/>
      <c r="K23" s="266"/>
      <c r="M23" s="267" t="s">
        <v>1244</v>
      </c>
      <c r="O23" s="256"/>
    </row>
    <row r="24" spans="1:57">
      <c r="A24" s="265"/>
      <c r="B24" s="268"/>
      <c r="C24" s="331" t="s">
        <v>1245</v>
      </c>
      <c r="D24" s="330"/>
      <c r="E24" s="294">
        <v>0</v>
      </c>
      <c r="F24" s="270"/>
      <c r="G24" s="271"/>
      <c r="H24" s="272"/>
      <c r="I24" s="266"/>
      <c r="J24" s="273"/>
      <c r="K24" s="266"/>
      <c r="M24" s="267" t="s">
        <v>1245</v>
      </c>
      <c r="O24" s="256"/>
    </row>
    <row r="25" spans="1:57">
      <c r="A25" s="265"/>
      <c r="B25" s="268"/>
      <c r="C25" s="331" t="s">
        <v>1246</v>
      </c>
      <c r="D25" s="330"/>
      <c r="E25" s="294">
        <v>0</v>
      </c>
      <c r="F25" s="270"/>
      <c r="G25" s="271"/>
      <c r="H25" s="272"/>
      <c r="I25" s="266"/>
      <c r="J25" s="273"/>
      <c r="K25" s="266"/>
      <c r="M25" s="267" t="s">
        <v>1246</v>
      </c>
      <c r="O25" s="256"/>
    </row>
    <row r="26" spans="1:57">
      <c r="A26" s="265"/>
      <c r="B26" s="268"/>
      <c r="C26" s="331" t="s">
        <v>1247</v>
      </c>
      <c r="D26" s="330"/>
      <c r="E26" s="294">
        <v>0</v>
      </c>
      <c r="F26" s="270"/>
      <c r="G26" s="271"/>
      <c r="H26" s="272"/>
      <c r="I26" s="266"/>
      <c r="J26" s="273"/>
      <c r="K26" s="266"/>
      <c r="M26" s="267" t="s">
        <v>1247</v>
      </c>
      <c r="O26" s="256"/>
    </row>
    <row r="27" spans="1:57">
      <c r="A27" s="265"/>
      <c r="B27" s="268"/>
      <c r="C27" s="332" t="s">
        <v>1232</v>
      </c>
      <c r="D27" s="330"/>
      <c r="E27" s="295">
        <v>0</v>
      </c>
      <c r="F27" s="270"/>
      <c r="G27" s="271"/>
      <c r="H27" s="272"/>
      <c r="I27" s="266"/>
      <c r="J27" s="273"/>
      <c r="K27" s="266"/>
      <c r="M27" s="267" t="s">
        <v>1232</v>
      </c>
      <c r="O27" s="256"/>
    </row>
    <row r="28" spans="1:57">
      <c r="A28" s="265"/>
      <c r="B28" s="268"/>
      <c r="C28" s="331" t="s">
        <v>1190</v>
      </c>
      <c r="D28" s="330"/>
      <c r="E28" s="294">
        <v>0</v>
      </c>
      <c r="F28" s="270"/>
      <c r="G28" s="271"/>
      <c r="H28" s="272"/>
      <c r="I28" s="266"/>
      <c r="J28" s="273"/>
      <c r="K28" s="266"/>
      <c r="M28" s="267">
        <v>0</v>
      </c>
      <c r="O28" s="256"/>
    </row>
    <row r="29" spans="1:57">
      <c r="A29" s="265"/>
      <c r="B29" s="268"/>
      <c r="C29" s="331" t="s">
        <v>1191</v>
      </c>
      <c r="D29" s="330"/>
      <c r="E29" s="294">
        <v>0</v>
      </c>
      <c r="F29" s="270"/>
      <c r="G29" s="271"/>
      <c r="H29" s="272"/>
      <c r="I29" s="266"/>
      <c r="J29" s="273"/>
      <c r="K29" s="266"/>
      <c r="M29" s="267" t="s">
        <v>1191</v>
      </c>
      <c r="O29" s="256"/>
    </row>
    <row r="30" spans="1:57">
      <c r="A30" s="274"/>
      <c r="B30" s="275" t="s">
        <v>101</v>
      </c>
      <c r="C30" s="276" t="s">
        <v>1228</v>
      </c>
      <c r="D30" s="277"/>
      <c r="E30" s="278"/>
      <c r="F30" s="279"/>
      <c r="G30" s="280">
        <f>SUM(G7:G29)</f>
        <v>0</v>
      </c>
      <c r="H30" s="281"/>
      <c r="I30" s="282">
        <f>SUM(I7:I29)</f>
        <v>0</v>
      </c>
      <c r="J30" s="281"/>
      <c r="K30" s="282">
        <f>SUM(K7:K29)</f>
        <v>0</v>
      </c>
      <c r="O30" s="256">
        <v>4</v>
      </c>
      <c r="BA30" s="283">
        <f>SUM(BA7:BA29)</f>
        <v>0</v>
      </c>
      <c r="BB30" s="283">
        <f>SUM(BB7:BB29)</f>
        <v>0</v>
      </c>
      <c r="BC30" s="283">
        <f>SUM(BC7:BC29)</f>
        <v>0</v>
      </c>
      <c r="BD30" s="283">
        <f>SUM(BD7:BD29)</f>
        <v>0</v>
      </c>
      <c r="BE30" s="283">
        <f>SUM(BE7:BE29)</f>
        <v>0</v>
      </c>
    </row>
    <row r="31" spans="1:57">
      <c r="E31" s="229"/>
    </row>
    <row r="32" spans="1:57">
      <c r="E32" s="229"/>
    </row>
    <row r="33" spans="5:5">
      <c r="E33" s="229"/>
    </row>
    <row r="34" spans="5:5">
      <c r="E34" s="229"/>
    </row>
    <row r="35" spans="5:5">
      <c r="E35" s="229"/>
    </row>
    <row r="36" spans="5:5">
      <c r="E36" s="229"/>
    </row>
    <row r="37" spans="5:5">
      <c r="E37" s="229"/>
    </row>
    <row r="38" spans="5:5">
      <c r="E38" s="229"/>
    </row>
    <row r="39" spans="5:5">
      <c r="E39" s="229"/>
    </row>
    <row r="40" spans="5:5">
      <c r="E40" s="229"/>
    </row>
    <row r="41" spans="5:5">
      <c r="E41" s="229"/>
    </row>
    <row r="42" spans="5:5">
      <c r="E42" s="229"/>
    </row>
    <row r="43" spans="5:5">
      <c r="E43" s="229"/>
    </row>
    <row r="44" spans="5:5">
      <c r="E44" s="229"/>
    </row>
    <row r="45" spans="5:5">
      <c r="E45" s="229"/>
    </row>
    <row r="46" spans="5:5">
      <c r="E46" s="229"/>
    </row>
    <row r="47" spans="5:5">
      <c r="E47" s="229"/>
    </row>
    <row r="48" spans="5:5">
      <c r="E48" s="229"/>
    </row>
    <row r="49" spans="1:7">
      <c r="E49" s="229"/>
    </row>
    <row r="50" spans="1:7">
      <c r="E50" s="229"/>
    </row>
    <row r="51" spans="1:7">
      <c r="E51" s="229"/>
    </row>
    <row r="52" spans="1:7">
      <c r="E52" s="229"/>
    </row>
    <row r="53" spans="1:7">
      <c r="E53" s="229"/>
    </row>
    <row r="54" spans="1:7">
      <c r="A54" s="273"/>
      <c r="B54" s="273"/>
      <c r="C54" s="273"/>
      <c r="D54" s="273"/>
      <c r="E54" s="273"/>
      <c r="F54" s="273"/>
      <c r="G54" s="273"/>
    </row>
    <row r="55" spans="1:7">
      <c r="A55" s="273"/>
      <c r="B55" s="273"/>
      <c r="C55" s="273"/>
      <c r="D55" s="273"/>
      <c r="E55" s="273"/>
      <c r="F55" s="273"/>
      <c r="G55" s="273"/>
    </row>
    <row r="56" spans="1:7">
      <c r="A56" s="273"/>
      <c r="B56" s="273"/>
      <c r="C56" s="273"/>
      <c r="D56" s="273"/>
      <c r="E56" s="273"/>
      <c r="F56" s="273"/>
      <c r="G56" s="273"/>
    </row>
    <row r="57" spans="1:7">
      <c r="A57" s="273"/>
      <c r="B57" s="273"/>
      <c r="C57" s="273"/>
      <c r="D57" s="273"/>
      <c r="E57" s="273"/>
      <c r="F57" s="273"/>
      <c r="G57" s="273"/>
    </row>
    <row r="58" spans="1:7">
      <c r="E58" s="229"/>
    </row>
    <row r="59" spans="1:7">
      <c r="E59" s="229"/>
    </row>
    <row r="60" spans="1:7">
      <c r="E60" s="229"/>
    </row>
    <row r="61" spans="1:7">
      <c r="E61" s="229"/>
    </row>
    <row r="62" spans="1:7">
      <c r="E62" s="229"/>
    </row>
    <row r="63" spans="1:7">
      <c r="E63" s="229"/>
    </row>
    <row r="64" spans="1:7">
      <c r="E64" s="229"/>
    </row>
    <row r="65" spans="5:5">
      <c r="E65" s="229"/>
    </row>
    <row r="66" spans="5:5">
      <c r="E66" s="229"/>
    </row>
    <row r="67" spans="5:5">
      <c r="E67" s="229"/>
    </row>
    <row r="68" spans="5:5">
      <c r="E68" s="229"/>
    </row>
    <row r="69" spans="5:5">
      <c r="E69" s="229"/>
    </row>
    <row r="70" spans="5:5">
      <c r="E70" s="229"/>
    </row>
    <row r="71" spans="5:5">
      <c r="E71" s="229"/>
    </row>
    <row r="72" spans="5:5">
      <c r="E72" s="229"/>
    </row>
    <row r="73" spans="5:5">
      <c r="E73" s="229"/>
    </row>
    <row r="74" spans="5:5">
      <c r="E74" s="229"/>
    </row>
    <row r="75" spans="5:5">
      <c r="E75" s="229"/>
    </row>
    <row r="76" spans="5:5">
      <c r="E76" s="229"/>
    </row>
    <row r="77" spans="5:5">
      <c r="E77" s="229"/>
    </row>
    <row r="78" spans="5:5">
      <c r="E78" s="229"/>
    </row>
    <row r="79" spans="5:5">
      <c r="E79" s="229"/>
    </row>
    <row r="80" spans="5:5">
      <c r="E80" s="229"/>
    </row>
    <row r="81" spans="1:7">
      <c r="E81" s="229"/>
    </row>
    <row r="82" spans="1:7">
      <c r="E82" s="229"/>
    </row>
    <row r="83" spans="1:7">
      <c r="E83" s="229"/>
    </row>
    <row r="84" spans="1:7">
      <c r="E84" s="229"/>
    </row>
    <row r="85" spans="1:7">
      <c r="E85" s="229"/>
    </row>
    <row r="86" spans="1:7">
      <c r="E86" s="229"/>
    </row>
    <row r="87" spans="1:7">
      <c r="E87" s="229"/>
    </row>
    <row r="88" spans="1:7">
      <c r="E88" s="229"/>
    </row>
    <row r="89" spans="1:7">
      <c r="A89" s="284"/>
      <c r="B89" s="284"/>
    </row>
    <row r="90" spans="1:7">
      <c r="A90" s="273"/>
      <c r="B90" s="273"/>
      <c r="C90" s="285"/>
      <c r="D90" s="285"/>
      <c r="E90" s="286"/>
      <c r="F90" s="285"/>
      <c r="G90" s="287"/>
    </row>
    <row r="91" spans="1:7">
      <c r="A91" s="288"/>
      <c r="B91" s="288"/>
      <c r="C91" s="273"/>
      <c r="D91" s="273"/>
      <c r="E91" s="289"/>
      <c r="F91" s="273"/>
      <c r="G91" s="273"/>
    </row>
    <row r="92" spans="1:7">
      <c r="A92" s="273"/>
      <c r="B92" s="273"/>
      <c r="C92" s="273"/>
      <c r="D92" s="273"/>
      <c r="E92" s="289"/>
      <c r="F92" s="273"/>
      <c r="G92" s="273"/>
    </row>
    <row r="93" spans="1:7">
      <c r="A93" s="273"/>
      <c r="B93" s="273"/>
      <c r="C93" s="273"/>
      <c r="D93" s="273"/>
      <c r="E93" s="289"/>
      <c r="F93" s="273"/>
      <c r="G93" s="273"/>
    </row>
    <row r="94" spans="1:7">
      <c r="A94" s="273"/>
      <c r="B94" s="273"/>
      <c r="C94" s="273"/>
      <c r="D94" s="273"/>
      <c r="E94" s="289"/>
      <c r="F94" s="273"/>
      <c r="G94" s="273"/>
    </row>
    <row r="95" spans="1:7">
      <c r="A95" s="273"/>
      <c r="B95" s="273"/>
      <c r="C95" s="273"/>
      <c r="D95" s="273"/>
      <c r="E95" s="289"/>
      <c r="F95" s="273"/>
      <c r="G95" s="273"/>
    </row>
    <row r="96" spans="1:7">
      <c r="A96" s="273"/>
      <c r="B96" s="273"/>
      <c r="C96" s="273"/>
      <c r="D96" s="273"/>
      <c r="E96" s="289"/>
      <c r="F96" s="273"/>
      <c r="G96" s="273"/>
    </row>
    <row r="97" spans="1:7">
      <c r="A97" s="273"/>
      <c r="B97" s="273"/>
      <c r="C97" s="273"/>
      <c r="D97" s="273"/>
      <c r="E97" s="289"/>
      <c r="F97" s="273"/>
      <c r="G97" s="273"/>
    </row>
    <row r="98" spans="1:7">
      <c r="A98" s="273"/>
      <c r="B98" s="273"/>
      <c r="C98" s="273"/>
      <c r="D98" s="273"/>
      <c r="E98" s="289"/>
      <c r="F98" s="273"/>
      <c r="G98" s="273"/>
    </row>
    <row r="99" spans="1:7">
      <c r="A99" s="273"/>
      <c r="B99" s="273"/>
      <c r="C99" s="273"/>
      <c r="D99" s="273"/>
      <c r="E99" s="289"/>
      <c r="F99" s="273"/>
      <c r="G99" s="273"/>
    </row>
    <row r="100" spans="1:7">
      <c r="A100" s="273"/>
      <c r="B100" s="273"/>
      <c r="C100" s="273"/>
      <c r="D100" s="273"/>
      <c r="E100" s="289"/>
      <c r="F100" s="273"/>
      <c r="G100" s="273"/>
    </row>
    <row r="101" spans="1:7">
      <c r="A101" s="273"/>
      <c r="B101" s="273"/>
      <c r="C101" s="273"/>
      <c r="D101" s="273"/>
      <c r="E101" s="289"/>
      <c r="F101" s="273"/>
      <c r="G101" s="273"/>
    </row>
    <row r="102" spans="1:7">
      <c r="A102" s="273"/>
      <c r="B102" s="273"/>
      <c r="C102" s="273"/>
      <c r="D102" s="273"/>
      <c r="E102" s="289"/>
      <c r="F102" s="273"/>
      <c r="G102" s="273"/>
    </row>
    <row r="103" spans="1:7">
      <c r="A103" s="273"/>
      <c r="B103" s="273"/>
      <c r="C103" s="273"/>
      <c r="D103" s="273"/>
      <c r="E103" s="289"/>
      <c r="F103" s="273"/>
      <c r="G103" s="273"/>
    </row>
  </sheetData>
  <mergeCells count="25">
    <mergeCell ref="C10:D10"/>
    <mergeCell ref="C11:D11"/>
    <mergeCell ref="C12:D12"/>
    <mergeCell ref="A1:G1"/>
    <mergeCell ref="A3:B3"/>
    <mergeCell ref="A4:B4"/>
    <mergeCell ref="E4:G4"/>
    <mergeCell ref="C9:D9"/>
    <mergeCell ref="C24:D24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5:D25"/>
    <mergeCell ref="C26:D26"/>
    <mergeCell ref="C27:D27"/>
    <mergeCell ref="C28:D28"/>
    <mergeCell ref="C29:D29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31"/>
  <dimension ref="A1:BE65"/>
  <sheetViews>
    <sheetView workbookViewId="0">
      <selection sqref="A1:B1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>
      <c r="A1" s="315" t="s">
        <v>2</v>
      </c>
      <c r="B1" s="316"/>
      <c r="C1" s="183" t="s">
        <v>106</v>
      </c>
      <c r="D1" s="184"/>
      <c r="E1" s="185"/>
      <c r="F1" s="184"/>
      <c r="G1" s="186" t="s">
        <v>75</v>
      </c>
      <c r="H1" s="187" t="s">
        <v>107</v>
      </c>
      <c r="I1" s="188"/>
    </row>
    <row r="2" spans="1:57" ht="13.5" thickBot="1">
      <c r="A2" s="317" t="s">
        <v>76</v>
      </c>
      <c r="B2" s="318"/>
      <c r="C2" s="189" t="s">
        <v>109</v>
      </c>
      <c r="D2" s="190"/>
      <c r="E2" s="191"/>
      <c r="F2" s="190"/>
      <c r="G2" s="319" t="s">
        <v>108</v>
      </c>
      <c r="H2" s="320"/>
      <c r="I2" s="321"/>
    </row>
    <row r="3" spans="1:57" ht="13.5" thickTop="1">
      <c r="F3" s="124"/>
    </row>
    <row r="4" spans="1:57" ht="19.5" customHeight="1">
      <c r="A4" s="192" t="s">
        <v>77</v>
      </c>
      <c r="B4" s="193"/>
      <c r="C4" s="193"/>
      <c r="D4" s="193"/>
      <c r="E4" s="194"/>
      <c r="F4" s="193"/>
      <c r="G4" s="193"/>
      <c r="H4" s="193"/>
      <c r="I4" s="193"/>
    </row>
    <row r="5" spans="1:57" ht="13.5" thickBot="1"/>
    <row r="6" spans="1:57" s="124" customFormat="1" ht="13.5" thickBot="1">
      <c r="A6" s="195"/>
      <c r="B6" s="196" t="s">
        <v>78</v>
      </c>
      <c r="C6" s="196"/>
      <c r="D6" s="197"/>
      <c r="E6" s="198" t="s">
        <v>25</v>
      </c>
      <c r="F6" s="199" t="s">
        <v>26</v>
      </c>
      <c r="G6" s="199" t="s">
        <v>27</v>
      </c>
      <c r="H6" s="199" t="s">
        <v>28</v>
      </c>
      <c r="I6" s="200" t="s">
        <v>29</v>
      </c>
    </row>
    <row r="7" spans="1:57" s="124" customFormat="1" ht="13.5" thickBot="1">
      <c r="A7" s="290" t="str">
        <f>'001 001 Pol'!B7</f>
        <v>001</v>
      </c>
      <c r="B7" s="62" t="str">
        <f>'001 001 Pol'!C7</f>
        <v>Vedlejší a ostatní náklady</v>
      </c>
      <c r="D7" s="201"/>
      <c r="E7" s="291">
        <f>'001 001 Pol'!BA20</f>
        <v>0</v>
      </c>
      <c r="F7" s="292">
        <f>'001 001 Pol'!BB20</f>
        <v>0</v>
      </c>
      <c r="G7" s="292">
        <f>'001 001 Pol'!BC20</f>
        <v>0</v>
      </c>
      <c r="H7" s="292">
        <f>'001 001 Pol'!BD20</f>
        <v>0</v>
      </c>
      <c r="I7" s="293">
        <f>'001 001 Pol'!BE20</f>
        <v>0</v>
      </c>
    </row>
    <row r="8" spans="1:57" s="14" customFormat="1" ht="13.5" thickBot="1">
      <c r="A8" s="202"/>
      <c r="B8" s="203" t="s">
        <v>79</v>
      </c>
      <c r="C8" s="203"/>
      <c r="D8" s="204"/>
      <c r="E8" s="205">
        <f>SUM(E7:E7)</f>
        <v>0</v>
      </c>
      <c r="F8" s="206">
        <f>SUM(F7:F7)</f>
        <v>0</v>
      </c>
      <c r="G8" s="206">
        <f>SUM(G7:G7)</f>
        <v>0</v>
      </c>
      <c r="H8" s="206">
        <f>SUM(H7:H7)</f>
        <v>0</v>
      </c>
      <c r="I8" s="207">
        <f>SUM(I7:I7)</f>
        <v>0</v>
      </c>
    </row>
    <row r="9" spans="1:57">
      <c r="A9" s="124"/>
      <c r="B9" s="124"/>
      <c r="C9" s="124"/>
      <c r="D9" s="124"/>
      <c r="E9" s="124"/>
      <c r="F9" s="124"/>
      <c r="G9" s="124"/>
      <c r="H9" s="124"/>
      <c r="I9" s="124"/>
    </row>
    <row r="10" spans="1:57" ht="19.5" customHeight="1">
      <c r="A10" s="193" t="s">
        <v>80</v>
      </c>
      <c r="B10" s="193"/>
      <c r="C10" s="193"/>
      <c r="D10" s="193"/>
      <c r="E10" s="193"/>
      <c r="F10" s="193"/>
      <c r="G10" s="208"/>
      <c r="H10" s="193"/>
      <c r="I10" s="193"/>
      <c r="BA10" s="130"/>
      <c r="BB10" s="130"/>
      <c r="BC10" s="130"/>
      <c r="BD10" s="130"/>
      <c r="BE10" s="130"/>
    </row>
    <row r="11" spans="1:57" ht="13.5" thickBot="1"/>
    <row r="12" spans="1:57">
      <c r="A12" s="159" t="s">
        <v>81</v>
      </c>
      <c r="B12" s="160"/>
      <c r="C12" s="160"/>
      <c r="D12" s="209"/>
      <c r="E12" s="210" t="s">
        <v>82</v>
      </c>
      <c r="F12" s="211" t="s">
        <v>12</v>
      </c>
      <c r="G12" s="212" t="s">
        <v>83</v>
      </c>
      <c r="H12" s="213"/>
      <c r="I12" s="214" t="s">
        <v>82</v>
      </c>
    </row>
    <row r="13" spans="1:57">
      <c r="A13" s="153"/>
      <c r="B13" s="144"/>
      <c r="C13" s="144"/>
      <c r="D13" s="215"/>
      <c r="E13" s="216"/>
      <c r="F13" s="217"/>
      <c r="G13" s="218">
        <f>CHOOSE(BA13+1,E8+F8,E8+F8+H8,E8+F8+G8+H8,E8,F8,H8,G8,H8+G8,0)</f>
        <v>0</v>
      </c>
      <c r="H13" s="219"/>
      <c r="I13" s="220">
        <f>E13+F13*G13/100</f>
        <v>0</v>
      </c>
      <c r="BA13" s="1">
        <v>8</v>
      </c>
    </row>
    <row r="14" spans="1:57" ht="13.5" thickBot="1">
      <c r="A14" s="221"/>
      <c r="B14" s="222" t="s">
        <v>84</v>
      </c>
      <c r="C14" s="223"/>
      <c r="D14" s="224"/>
      <c r="E14" s="225"/>
      <c r="F14" s="226"/>
      <c r="G14" s="226"/>
      <c r="H14" s="322">
        <f>SUM(I13:I13)</f>
        <v>0</v>
      </c>
      <c r="I14" s="323"/>
    </row>
    <row r="16" spans="1:57">
      <c r="B16" s="14"/>
      <c r="F16" s="227"/>
      <c r="G16" s="228"/>
      <c r="H16" s="228"/>
      <c r="I16" s="46"/>
    </row>
    <row r="17" spans="6:9">
      <c r="F17" s="227"/>
      <c r="G17" s="228"/>
      <c r="H17" s="228"/>
      <c r="I17" s="46"/>
    </row>
    <row r="18" spans="6:9">
      <c r="F18" s="227"/>
      <c r="G18" s="228"/>
      <c r="H18" s="228"/>
      <c r="I18" s="46"/>
    </row>
    <row r="19" spans="6:9">
      <c r="F19" s="227"/>
      <c r="G19" s="228"/>
      <c r="H19" s="228"/>
      <c r="I19" s="46"/>
    </row>
    <row r="20" spans="6:9">
      <c r="F20" s="227"/>
      <c r="G20" s="228"/>
      <c r="H20" s="228"/>
      <c r="I20" s="46"/>
    </row>
    <row r="21" spans="6:9">
      <c r="F21" s="227"/>
      <c r="G21" s="228"/>
      <c r="H21" s="228"/>
      <c r="I21" s="46"/>
    </row>
    <row r="22" spans="6:9">
      <c r="F22" s="227"/>
      <c r="G22" s="228"/>
      <c r="H22" s="228"/>
      <c r="I22" s="46"/>
    </row>
    <row r="23" spans="6:9">
      <c r="F23" s="227"/>
      <c r="G23" s="228"/>
      <c r="H23" s="228"/>
      <c r="I23" s="46"/>
    </row>
    <row r="24" spans="6:9">
      <c r="F24" s="227"/>
      <c r="G24" s="228"/>
      <c r="H24" s="228"/>
      <c r="I24" s="46"/>
    </row>
    <row r="25" spans="6:9">
      <c r="F25" s="227"/>
      <c r="G25" s="228"/>
      <c r="H25" s="228"/>
      <c r="I25" s="46"/>
    </row>
    <row r="26" spans="6:9">
      <c r="F26" s="227"/>
      <c r="G26" s="228"/>
      <c r="H26" s="228"/>
      <c r="I26" s="46"/>
    </row>
    <row r="27" spans="6:9">
      <c r="F27" s="227"/>
      <c r="G27" s="228"/>
      <c r="H27" s="228"/>
      <c r="I27" s="46"/>
    </row>
    <row r="28" spans="6:9">
      <c r="F28" s="227"/>
      <c r="G28" s="228"/>
      <c r="H28" s="228"/>
      <c r="I28" s="46"/>
    </row>
    <row r="29" spans="6:9">
      <c r="F29" s="227"/>
      <c r="G29" s="228"/>
      <c r="H29" s="228"/>
      <c r="I29" s="46"/>
    </row>
    <row r="30" spans="6:9">
      <c r="F30" s="227"/>
      <c r="G30" s="228"/>
      <c r="H30" s="228"/>
      <c r="I30" s="46"/>
    </row>
    <row r="31" spans="6:9">
      <c r="F31" s="227"/>
      <c r="G31" s="228"/>
      <c r="H31" s="228"/>
      <c r="I31" s="46"/>
    </row>
    <row r="32" spans="6:9">
      <c r="F32" s="227"/>
      <c r="G32" s="228"/>
      <c r="H32" s="228"/>
      <c r="I32" s="46"/>
    </row>
    <row r="33" spans="6:9">
      <c r="F33" s="227"/>
      <c r="G33" s="228"/>
      <c r="H33" s="228"/>
      <c r="I33" s="46"/>
    </row>
    <row r="34" spans="6:9">
      <c r="F34" s="227"/>
      <c r="G34" s="228"/>
      <c r="H34" s="228"/>
      <c r="I34" s="46"/>
    </row>
    <row r="35" spans="6:9">
      <c r="F35" s="227"/>
      <c r="G35" s="228"/>
      <c r="H35" s="228"/>
      <c r="I35" s="46"/>
    </row>
    <row r="36" spans="6:9">
      <c r="F36" s="227"/>
      <c r="G36" s="228"/>
      <c r="H36" s="228"/>
      <c r="I36" s="46"/>
    </row>
    <row r="37" spans="6:9">
      <c r="F37" s="227"/>
      <c r="G37" s="228"/>
      <c r="H37" s="228"/>
      <c r="I37" s="46"/>
    </row>
    <row r="38" spans="6:9">
      <c r="F38" s="227"/>
      <c r="G38" s="228"/>
      <c r="H38" s="228"/>
      <c r="I38" s="46"/>
    </row>
    <row r="39" spans="6:9">
      <c r="F39" s="227"/>
      <c r="G39" s="228"/>
      <c r="H39" s="228"/>
      <c r="I39" s="46"/>
    </row>
    <row r="40" spans="6:9">
      <c r="F40" s="227"/>
      <c r="G40" s="228"/>
      <c r="H40" s="228"/>
      <c r="I40" s="46"/>
    </row>
    <row r="41" spans="6:9">
      <c r="F41" s="227"/>
      <c r="G41" s="228"/>
      <c r="H41" s="228"/>
      <c r="I41" s="46"/>
    </row>
    <row r="42" spans="6:9">
      <c r="F42" s="227"/>
      <c r="G42" s="228"/>
      <c r="H42" s="228"/>
      <c r="I42" s="46"/>
    </row>
    <row r="43" spans="6:9">
      <c r="F43" s="227"/>
      <c r="G43" s="228"/>
      <c r="H43" s="228"/>
      <c r="I43" s="46"/>
    </row>
    <row r="44" spans="6:9">
      <c r="F44" s="227"/>
      <c r="G44" s="228"/>
      <c r="H44" s="228"/>
      <c r="I44" s="46"/>
    </row>
    <row r="45" spans="6:9">
      <c r="F45" s="227"/>
      <c r="G45" s="228"/>
      <c r="H45" s="228"/>
      <c r="I45" s="46"/>
    </row>
    <row r="46" spans="6:9">
      <c r="F46" s="227"/>
      <c r="G46" s="228"/>
      <c r="H46" s="228"/>
      <c r="I46" s="46"/>
    </row>
    <row r="47" spans="6:9">
      <c r="F47" s="227"/>
      <c r="G47" s="228"/>
      <c r="H47" s="228"/>
      <c r="I47" s="46"/>
    </row>
    <row r="48" spans="6:9">
      <c r="F48" s="227"/>
      <c r="G48" s="228"/>
      <c r="H48" s="228"/>
      <c r="I48" s="46"/>
    </row>
    <row r="49" spans="6:9">
      <c r="F49" s="227"/>
      <c r="G49" s="228"/>
      <c r="H49" s="228"/>
      <c r="I49" s="46"/>
    </row>
    <row r="50" spans="6:9">
      <c r="F50" s="227"/>
      <c r="G50" s="228"/>
      <c r="H50" s="228"/>
      <c r="I50" s="46"/>
    </row>
    <row r="51" spans="6:9">
      <c r="F51" s="227"/>
      <c r="G51" s="228"/>
      <c r="H51" s="228"/>
      <c r="I51" s="46"/>
    </row>
    <row r="52" spans="6:9">
      <c r="F52" s="227"/>
      <c r="G52" s="228"/>
      <c r="H52" s="228"/>
      <c r="I52" s="46"/>
    </row>
    <row r="53" spans="6:9">
      <c r="F53" s="227"/>
      <c r="G53" s="228"/>
      <c r="H53" s="228"/>
      <c r="I53" s="46"/>
    </row>
    <row r="54" spans="6:9">
      <c r="F54" s="227"/>
      <c r="G54" s="228"/>
      <c r="H54" s="228"/>
      <c r="I54" s="46"/>
    </row>
    <row r="55" spans="6:9">
      <c r="F55" s="227"/>
      <c r="G55" s="228"/>
      <c r="H55" s="228"/>
      <c r="I55" s="46"/>
    </row>
    <row r="56" spans="6:9">
      <c r="F56" s="227"/>
      <c r="G56" s="228"/>
      <c r="H56" s="228"/>
      <c r="I56" s="46"/>
    </row>
    <row r="57" spans="6:9">
      <c r="F57" s="227"/>
      <c r="G57" s="228"/>
      <c r="H57" s="228"/>
      <c r="I57" s="46"/>
    </row>
    <row r="58" spans="6:9">
      <c r="F58" s="227"/>
      <c r="G58" s="228"/>
      <c r="H58" s="228"/>
      <c r="I58" s="46"/>
    </row>
    <row r="59" spans="6:9">
      <c r="F59" s="227"/>
      <c r="G59" s="228"/>
      <c r="H59" s="228"/>
      <c r="I59" s="46"/>
    </row>
    <row r="60" spans="6:9">
      <c r="F60" s="227"/>
      <c r="G60" s="228"/>
      <c r="H60" s="228"/>
      <c r="I60" s="46"/>
    </row>
    <row r="61" spans="6:9">
      <c r="F61" s="227"/>
      <c r="G61" s="228"/>
      <c r="H61" s="228"/>
      <c r="I61" s="46"/>
    </row>
    <row r="62" spans="6:9">
      <c r="F62" s="227"/>
      <c r="G62" s="228"/>
      <c r="H62" s="228"/>
      <c r="I62" s="46"/>
    </row>
    <row r="63" spans="6:9">
      <c r="F63" s="227"/>
      <c r="G63" s="228"/>
      <c r="H63" s="228"/>
      <c r="I63" s="46"/>
    </row>
    <row r="64" spans="6:9">
      <c r="F64" s="227"/>
      <c r="G64" s="228"/>
      <c r="H64" s="228"/>
      <c r="I64" s="46"/>
    </row>
    <row r="65" spans="6:9">
      <c r="F65" s="227"/>
      <c r="G65" s="228"/>
      <c r="H65" s="228"/>
      <c r="I65" s="46"/>
    </row>
  </sheetData>
  <mergeCells count="4">
    <mergeCell ref="A1:B1"/>
    <mergeCell ref="A2:B2"/>
    <mergeCell ref="G2:I2"/>
    <mergeCell ref="H14:I14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2"/>
  <dimension ref="A1:CB93"/>
  <sheetViews>
    <sheetView showGridLines="0" showZeros="0" zoomScaleNormal="100" zoomScaleSheetLayoutView="100" workbookViewId="0">
      <selection activeCell="J1" sqref="J1:J65536 K1:K65536"/>
    </sheetView>
  </sheetViews>
  <sheetFormatPr defaultRowHeight="12.75"/>
  <cols>
    <col min="1" max="1" width="4.42578125" style="229" customWidth="1"/>
    <col min="2" max="2" width="11.5703125" style="229" customWidth="1"/>
    <col min="3" max="3" width="40.42578125" style="229" customWidth="1"/>
    <col min="4" max="4" width="5.5703125" style="229" customWidth="1"/>
    <col min="5" max="5" width="8.5703125" style="239" customWidth="1"/>
    <col min="6" max="6" width="9.85546875" style="229" customWidth="1"/>
    <col min="7" max="7" width="13.85546875" style="229" customWidth="1"/>
    <col min="8" max="8" width="11.7109375" style="229" hidden="1" customWidth="1"/>
    <col min="9" max="9" width="11.5703125" style="229" hidden="1" customWidth="1"/>
    <col min="10" max="10" width="11" style="229" hidden="1" customWidth="1"/>
    <col min="11" max="11" width="10.42578125" style="229" hidden="1" customWidth="1"/>
    <col min="12" max="12" width="75.42578125" style="229" customWidth="1"/>
    <col min="13" max="13" width="45.28515625" style="229" customWidth="1"/>
    <col min="14" max="16384" width="9.140625" style="229"/>
  </cols>
  <sheetData>
    <row r="1" spans="1:80" ht="15.75">
      <c r="A1" s="324" t="s">
        <v>103</v>
      </c>
      <c r="B1" s="324"/>
      <c r="C1" s="324"/>
      <c r="D1" s="324"/>
      <c r="E1" s="324"/>
      <c r="F1" s="324"/>
      <c r="G1" s="324"/>
    </row>
    <row r="2" spans="1:80" ht="14.25" customHeight="1" thickBot="1">
      <c r="B2" s="230"/>
      <c r="C2" s="231"/>
      <c r="D2" s="231"/>
      <c r="E2" s="232"/>
      <c r="F2" s="231"/>
      <c r="G2" s="231"/>
    </row>
    <row r="3" spans="1:80" ht="13.5" thickTop="1">
      <c r="A3" s="315" t="s">
        <v>2</v>
      </c>
      <c r="B3" s="316"/>
      <c r="C3" s="183" t="s">
        <v>106</v>
      </c>
      <c r="D3" s="233"/>
      <c r="E3" s="234" t="s">
        <v>85</v>
      </c>
      <c r="F3" s="235" t="str">
        <f>'001 001 Rek'!H1</f>
        <v>001</v>
      </c>
      <c r="G3" s="236"/>
    </row>
    <row r="4" spans="1:80" ht="13.5" thickBot="1">
      <c r="A4" s="325" t="s">
        <v>76</v>
      </c>
      <c r="B4" s="318"/>
      <c r="C4" s="189" t="s">
        <v>109</v>
      </c>
      <c r="D4" s="237"/>
      <c r="E4" s="326" t="str">
        <f>'001 001 Rek'!G2</f>
        <v>Vedlejší a ostatní náklady</v>
      </c>
      <c r="F4" s="327"/>
      <c r="G4" s="328"/>
    </row>
    <row r="5" spans="1:80" ht="13.5" thickTop="1">
      <c r="A5" s="238"/>
      <c r="G5" s="240"/>
    </row>
    <row r="6" spans="1:80" ht="27" customHeight="1">
      <c r="A6" s="241" t="s">
        <v>86</v>
      </c>
      <c r="B6" s="242" t="s">
        <v>87</v>
      </c>
      <c r="C6" s="242" t="s">
        <v>88</v>
      </c>
      <c r="D6" s="242" t="s">
        <v>89</v>
      </c>
      <c r="E6" s="243" t="s">
        <v>90</v>
      </c>
      <c r="F6" s="242" t="s">
        <v>91</v>
      </c>
      <c r="G6" s="244" t="s">
        <v>92</v>
      </c>
      <c r="H6" s="245" t="s">
        <v>93</v>
      </c>
      <c r="I6" s="245" t="s">
        <v>94</v>
      </c>
      <c r="J6" s="245" t="s">
        <v>95</v>
      </c>
      <c r="K6" s="245" t="s">
        <v>96</v>
      </c>
    </row>
    <row r="7" spans="1:80">
      <c r="A7" s="246" t="s">
        <v>97</v>
      </c>
      <c r="B7" s="247" t="s">
        <v>107</v>
      </c>
      <c r="C7" s="248" t="s">
        <v>108</v>
      </c>
      <c r="D7" s="249"/>
      <c r="E7" s="250"/>
      <c r="F7" s="250"/>
      <c r="G7" s="251"/>
      <c r="H7" s="252"/>
      <c r="I7" s="253"/>
      <c r="J7" s="254"/>
      <c r="K7" s="255"/>
      <c r="O7" s="256">
        <v>1</v>
      </c>
    </row>
    <row r="8" spans="1:80" ht="22.5">
      <c r="A8" s="257">
        <v>1</v>
      </c>
      <c r="B8" s="258" t="s">
        <v>110</v>
      </c>
      <c r="C8" s="259" t="s">
        <v>111</v>
      </c>
      <c r="D8" s="260" t="s">
        <v>112</v>
      </c>
      <c r="E8" s="261">
        <v>1</v>
      </c>
      <c r="F8" s="261">
        <v>0</v>
      </c>
      <c r="G8" s="262">
        <f t="shared" ref="G8:G19" si="0">E8*F8</f>
        <v>0</v>
      </c>
      <c r="H8" s="263">
        <v>0</v>
      </c>
      <c r="I8" s="264">
        <f t="shared" ref="I8:I19" si="1">E8*H8</f>
        <v>0</v>
      </c>
      <c r="J8" s="263"/>
      <c r="K8" s="264">
        <f t="shared" ref="K8:K19" si="2">E8*J8</f>
        <v>0</v>
      </c>
      <c r="O8" s="256">
        <v>2</v>
      </c>
      <c r="AA8" s="229">
        <v>12</v>
      </c>
      <c r="AB8" s="229">
        <v>0</v>
      </c>
      <c r="AC8" s="229">
        <v>1</v>
      </c>
      <c r="AZ8" s="229">
        <v>1</v>
      </c>
      <c r="BA8" s="229">
        <f t="shared" ref="BA8:BA19" si="3">IF(AZ8=1,G8,0)</f>
        <v>0</v>
      </c>
      <c r="BB8" s="229">
        <f t="shared" ref="BB8:BB19" si="4">IF(AZ8=2,G8,0)</f>
        <v>0</v>
      </c>
      <c r="BC8" s="229">
        <f t="shared" ref="BC8:BC19" si="5">IF(AZ8=3,G8,0)</f>
        <v>0</v>
      </c>
      <c r="BD8" s="229">
        <f t="shared" ref="BD8:BD19" si="6">IF(AZ8=4,G8,0)</f>
        <v>0</v>
      </c>
      <c r="BE8" s="229">
        <f t="shared" ref="BE8:BE19" si="7">IF(AZ8=5,G8,0)</f>
        <v>0</v>
      </c>
      <c r="CA8" s="256">
        <v>12</v>
      </c>
      <c r="CB8" s="256">
        <v>0</v>
      </c>
    </row>
    <row r="9" spans="1:80" ht="22.5">
      <c r="A9" s="257">
        <v>2</v>
      </c>
      <c r="B9" s="258" t="s">
        <v>113</v>
      </c>
      <c r="C9" s="259" t="s">
        <v>114</v>
      </c>
      <c r="D9" s="260" t="s">
        <v>115</v>
      </c>
      <c r="E9" s="261">
        <v>1</v>
      </c>
      <c r="F9" s="261">
        <v>0</v>
      </c>
      <c r="G9" s="262">
        <f t="shared" si="0"/>
        <v>0</v>
      </c>
      <c r="H9" s="263">
        <v>0</v>
      </c>
      <c r="I9" s="264">
        <f t="shared" si="1"/>
        <v>0</v>
      </c>
      <c r="J9" s="263"/>
      <c r="K9" s="264">
        <f t="shared" si="2"/>
        <v>0</v>
      </c>
      <c r="O9" s="256">
        <v>2</v>
      </c>
      <c r="AA9" s="229">
        <v>12</v>
      </c>
      <c r="AB9" s="229">
        <v>0</v>
      </c>
      <c r="AC9" s="229">
        <v>2</v>
      </c>
      <c r="AZ9" s="229">
        <v>1</v>
      </c>
      <c r="BA9" s="229">
        <f t="shared" si="3"/>
        <v>0</v>
      </c>
      <c r="BB9" s="229">
        <f t="shared" si="4"/>
        <v>0</v>
      </c>
      <c r="BC9" s="229">
        <f t="shared" si="5"/>
        <v>0</v>
      </c>
      <c r="BD9" s="229">
        <f t="shared" si="6"/>
        <v>0</v>
      </c>
      <c r="BE9" s="229">
        <f t="shared" si="7"/>
        <v>0</v>
      </c>
      <c r="CA9" s="256">
        <v>12</v>
      </c>
      <c r="CB9" s="256">
        <v>0</v>
      </c>
    </row>
    <row r="10" spans="1:80" ht="22.5">
      <c r="A10" s="257">
        <v>3</v>
      </c>
      <c r="B10" s="258" t="s">
        <v>116</v>
      </c>
      <c r="C10" s="259" t="s">
        <v>117</v>
      </c>
      <c r="D10" s="260" t="s">
        <v>115</v>
      </c>
      <c r="E10" s="261">
        <v>1</v>
      </c>
      <c r="F10" s="261">
        <v>0</v>
      </c>
      <c r="G10" s="262">
        <f t="shared" si="0"/>
        <v>0</v>
      </c>
      <c r="H10" s="263">
        <v>0</v>
      </c>
      <c r="I10" s="264">
        <f t="shared" si="1"/>
        <v>0</v>
      </c>
      <c r="J10" s="263"/>
      <c r="K10" s="264">
        <f t="shared" si="2"/>
        <v>0</v>
      </c>
      <c r="O10" s="256">
        <v>2</v>
      </c>
      <c r="AA10" s="229">
        <v>12</v>
      </c>
      <c r="AB10" s="229">
        <v>0</v>
      </c>
      <c r="AC10" s="229">
        <v>4</v>
      </c>
      <c r="AZ10" s="229">
        <v>1</v>
      </c>
      <c r="BA10" s="229">
        <f t="shared" si="3"/>
        <v>0</v>
      </c>
      <c r="BB10" s="229">
        <f t="shared" si="4"/>
        <v>0</v>
      </c>
      <c r="BC10" s="229">
        <f t="shared" si="5"/>
        <v>0</v>
      </c>
      <c r="BD10" s="229">
        <f t="shared" si="6"/>
        <v>0</v>
      </c>
      <c r="BE10" s="229">
        <f t="shared" si="7"/>
        <v>0</v>
      </c>
      <c r="CA10" s="256">
        <v>12</v>
      </c>
      <c r="CB10" s="256">
        <v>0</v>
      </c>
    </row>
    <row r="11" spans="1:80" ht="22.5">
      <c r="A11" s="257">
        <v>4</v>
      </c>
      <c r="B11" s="258" t="s">
        <v>118</v>
      </c>
      <c r="C11" s="259" t="s">
        <v>119</v>
      </c>
      <c r="D11" s="260" t="s">
        <v>115</v>
      </c>
      <c r="E11" s="261">
        <v>1</v>
      </c>
      <c r="F11" s="261">
        <v>0</v>
      </c>
      <c r="G11" s="262">
        <f t="shared" si="0"/>
        <v>0</v>
      </c>
      <c r="H11" s="263">
        <v>0</v>
      </c>
      <c r="I11" s="264">
        <f t="shared" si="1"/>
        <v>0</v>
      </c>
      <c r="J11" s="263"/>
      <c r="K11" s="264">
        <f t="shared" si="2"/>
        <v>0</v>
      </c>
      <c r="O11" s="256">
        <v>2</v>
      </c>
      <c r="AA11" s="229">
        <v>12</v>
      </c>
      <c r="AB11" s="229">
        <v>0</v>
      </c>
      <c r="AC11" s="229">
        <v>16</v>
      </c>
      <c r="AZ11" s="229">
        <v>1</v>
      </c>
      <c r="BA11" s="229">
        <f t="shared" si="3"/>
        <v>0</v>
      </c>
      <c r="BB11" s="229">
        <f t="shared" si="4"/>
        <v>0</v>
      </c>
      <c r="BC11" s="229">
        <f t="shared" si="5"/>
        <v>0</v>
      </c>
      <c r="BD11" s="229">
        <f t="shared" si="6"/>
        <v>0</v>
      </c>
      <c r="BE11" s="229">
        <f t="shared" si="7"/>
        <v>0</v>
      </c>
      <c r="CA11" s="256">
        <v>12</v>
      </c>
      <c r="CB11" s="256">
        <v>0</v>
      </c>
    </row>
    <row r="12" spans="1:80" ht="22.5">
      <c r="A12" s="257">
        <v>5</v>
      </c>
      <c r="B12" s="258" t="s">
        <v>120</v>
      </c>
      <c r="C12" s="259" t="s">
        <v>121</v>
      </c>
      <c r="D12" s="260" t="s">
        <v>115</v>
      </c>
      <c r="E12" s="261">
        <v>1</v>
      </c>
      <c r="F12" s="261">
        <v>0</v>
      </c>
      <c r="G12" s="262">
        <f t="shared" si="0"/>
        <v>0</v>
      </c>
      <c r="H12" s="263">
        <v>0</v>
      </c>
      <c r="I12" s="264">
        <f t="shared" si="1"/>
        <v>0</v>
      </c>
      <c r="J12" s="263"/>
      <c r="K12" s="264">
        <f t="shared" si="2"/>
        <v>0</v>
      </c>
      <c r="O12" s="256">
        <v>2</v>
      </c>
      <c r="AA12" s="229">
        <v>12</v>
      </c>
      <c r="AB12" s="229">
        <v>0</v>
      </c>
      <c r="AC12" s="229">
        <v>10</v>
      </c>
      <c r="AZ12" s="229">
        <v>1</v>
      </c>
      <c r="BA12" s="229">
        <f t="shared" si="3"/>
        <v>0</v>
      </c>
      <c r="BB12" s="229">
        <f t="shared" si="4"/>
        <v>0</v>
      </c>
      <c r="BC12" s="229">
        <f t="shared" si="5"/>
        <v>0</v>
      </c>
      <c r="BD12" s="229">
        <f t="shared" si="6"/>
        <v>0</v>
      </c>
      <c r="BE12" s="229">
        <f t="shared" si="7"/>
        <v>0</v>
      </c>
      <c r="CA12" s="256">
        <v>12</v>
      </c>
      <c r="CB12" s="256">
        <v>0</v>
      </c>
    </row>
    <row r="13" spans="1:80" ht="22.5">
      <c r="A13" s="257">
        <v>6</v>
      </c>
      <c r="B13" s="258" t="s">
        <v>122</v>
      </c>
      <c r="C13" s="259" t="s">
        <v>123</v>
      </c>
      <c r="D13" s="260" t="s">
        <v>115</v>
      </c>
      <c r="E13" s="261">
        <v>1</v>
      </c>
      <c r="F13" s="261">
        <v>0</v>
      </c>
      <c r="G13" s="262">
        <f t="shared" si="0"/>
        <v>0</v>
      </c>
      <c r="H13" s="263">
        <v>0</v>
      </c>
      <c r="I13" s="264">
        <f t="shared" si="1"/>
        <v>0</v>
      </c>
      <c r="J13" s="263"/>
      <c r="K13" s="264">
        <f t="shared" si="2"/>
        <v>0</v>
      </c>
      <c r="O13" s="256">
        <v>2</v>
      </c>
      <c r="AA13" s="229">
        <v>12</v>
      </c>
      <c r="AB13" s="229">
        <v>0</v>
      </c>
      <c r="AC13" s="229">
        <v>12</v>
      </c>
      <c r="AZ13" s="229">
        <v>1</v>
      </c>
      <c r="BA13" s="229">
        <f t="shared" si="3"/>
        <v>0</v>
      </c>
      <c r="BB13" s="229">
        <f t="shared" si="4"/>
        <v>0</v>
      </c>
      <c r="BC13" s="229">
        <f t="shared" si="5"/>
        <v>0</v>
      </c>
      <c r="BD13" s="229">
        <f t="shared" si="6"/>
        <v>0</v>
      </c>
      <c r="BE13" s="229">
        <f t="shared" si="7"/>
        <v>0</v>
      </c>
      <c r="CA13" s="256">
        <v>12</v>
      </c>
      <c r="CB13" s="256">
        <v>0</v>
      </c>
    </row>
    <row r="14" spans="1:80" ht="22.5">
      <c r="A14" s="257">
        <v>7</v>
      </c>
      <c r="B14" s="258" t="s">
        <v>124</v>
      </c>
      <c r="C14" s="259" t="s">
        <v>125</v>
      </c>
      <c r="D14" s="260" t="s">
        <v>115</v>
      </c>
      <c r="E14" s="261">
        <v>1</v>
      </c>
      <c r="F14" s="261">
        <v>0</v>
      </c>
      <c r="G14" s="262">
        <f t="shared" si="0"/>
        <v>0</v>
      </c>
      <c r="H14" s="263">
        <v>0</v>
      </c>
      <c r="I14" s="264">
        <f t="shared" si="1"/>
        <v>0</v>
      </c>
      <c r="J14" s="263"/>
      <c r="K14" s="264">
        <f t="shared" si="2"/>
        <v>0</v>
      </c>
      <c r="O14" s="256">
        <v>2</v>
      </c>
      <c r="AA14" s="229">
        <v>12</v>
      </c>
      <c r="AB14" s="229">
        <v>0</v>
      </c>
      <c r="AC14" s="229">
        <v>3</v>
      </c>
      <c r="AZ14" s="229">
        <v>1</v>
      </c>
      <c r="BA14" s="229">
        <f t="shared" si="3"/>
        <v>0</v>
      </c>
      <c r="BB14" s="229">
        <f t="shared" si="4"/>
        <v>0</v>
      </c>
      <c r="BC14" s="229">
        <f t="shared" si="5"/>
        <v>0</v>
      </c>
      <c r="BD14" s="229">
        <f t="shared" si="6"/>
        <v>0</v>
      </c>
      <c r="BE14" s="229">
        <f t="shared" si="7"/>
        <v>0</v>
      </c>
      <c r="CA14" s="256">
        <v>12</v>
      </c>
      <c r="CB14" s="256">
        <v>0</v>
      </c>
    </row>
    <row r="15" spans="1:80" ht="22.5">
      <c r="A15" s="257">
        <v>8</v>
      </c>
      <c r="B15" s="258" t="s">
        <v>126</v>
      </c>
      <c r="C15" s="259" t="s">
        <v>127</v>
      </c>
      <c r="D15" s="260" t="s">
        <v>115</v>
      </c>
      <c r="E15" s="261">
        <v>1</v>
      </c>
      <c r="F15" s="261">
        <v>0</v>
      </c>
      <c r="G15" s="262">
        <f t="shared" si="0"/>
        <v>0</v>
      </c>
      <c r="H15" s="263">
        <v>0</v>
      </c>
      <c r="I15" s="264">
        <f t="shared" si="1"/>
        <v>0</v>
      </c>
      <c r="J15" s="263"/>
      <c r="K15" s="264">
        <f t="shared" si="2"/>
        <v>0</v>
      </c>
      <c r="O15" s="256">
        <v>2</v>
      </c>
      <c r="AA15" s="229">
        <v>12</v>
      </c>
      <c r="AB15" s="229">
        <v>0</v>
      </c>
      <c r="AC15" s="229">
        <v>5</v>
      </c>
      <c r="AZ15" s="229">
        <v>1</v>
      </c>
      <c r="BA15" s="229">
        <f t="shared" si="3"/>
        <v>0</v>
      </c>
      <c r="BB15" s="229">
        <f t="shared" si="4"/>
        <v>0</v>
      </c>
      <c r="BC15" s="229">
        <f t="shared" si="5"/>
        <v>0</v>
      </c>
      <c r="BD15" s="229">
        <f t="shared" si="6"/>
        <v>0</v>
      </c>
      <c r="BE15" s="229">
        <f t="shared" si="7"/>
        <v>0</v>
      </c>
      <c r="CA15" s="256">
        <v>12</v>
      </c>
      <c r="CB15" s="256">
        <v>0</v>
      </c>
    </row>
    <row r="16" spans="1:80" ht="22.5">
      <c r="A16" s="257">
        <v>9</v>
      </c>
      <c r="B16" s="258" t="s">
        <v>128</v>
      </c>
      <c r="C16" s="259" t="s">
        <v>129</v>
      </c>
      <c r="D16" s="260" t="s">
        <v>115</v>
      </c>
      <c r="E16" s="261">
        <v>1</v>
      </c>
      <c r="F16" s="261">
        <v>0</v>
      </c>
      <c r="G16" s="262">
        <f t="shared" si="0"/>
        <v>0</v>
      </c>
      <c r="H16" s="263">
        <v>0</v>
      </c>
      <c r="I16" s="264">
        <f t="shared" si="1"/>
        <v>0</v>
      </c>
      <c r="J16" s="263"/>
      <c r="K16" s="264">
        <f t="shared" si="2"/>
        <v>0</v>
      </c>
      <c r="O16" s="256">
        <v>2</v>
      </c>
      <c r="AA16" s="229">
        <v>12</v>
      </c>
      <c r="AB16" s="229">
        <v>0</v>
      </c>
      <c r="AC16" s="229">
        <v>6</v>
      </c>
      <c r="AZ16" s="229">
        <v>1</v>
      </c>
      <c r="BA16" s="229">
        <f t="shared" si="3"/>
        <v>0</v>
      </c>
      <c r="BB16" s="229">
        <f t="shared" si="4"/>
        <v>0</v>
      </c>
      <c r="BC16" s="229">
        <f t="shared" si="5"/>
        <v>0</v>
      </c>
      <c r="BD16" s="229">
        <f t="shared" si="6"/>
        <v>0</v>
      </c>
      <c r="BE16" s="229">
        <f t="shared" si="7"/>
        <v>0</v>
      </c>
      <c r="CA16" s="256">
        <v>12</v>
      </c>
      <c r="CB16" s="256">
        <v>0</v>
      </c>
    </row>
    <row r="17" spans="1:80" ht="22.5">
      <c r="A17" s="257">
        <v>10</v>
      </c>
      <c r="B17" s="258" t="s">
        <v>130</v>
      </c>
      <c r="C17" s="259" t="s">
        <v>131</v>
      </c>
      <c r="D17" s="260" t="s">
        <v>115</v>
      </c>
      <c r="E17" s="261">
        <v>1</v>
      </c>
      <c r="F17" s="261">
        <v>0</v>
      </c>
      <c r="G17" s="262">
        <f t="shared" si="0"/>
        <v>0</v>
      </c>
      <c r="H17" s="263">
        <v>0</v>
      </c>
      <c r="I17" s="264">
        <f t="shared" si="1"/>
        <v>0</v>
      </c>
      <c r="J17" s="263"/>
      <c r="K17" s="264">
        <f t="shared" si="2"/>
        <v>0</v>
      </c>
      <c r="O17" s="256">
        <v>2</v>
      </c>
      <c r="AA17" s="229">
        <v>12</v>
      </c>
      <c r="AB17" s="229">
        <v>0</v>
      </c>
      <c r="AC17" s="229">
        <v>9</v>
      </c>
      <c r="AZ17" s="229">
        <v>1</v>
      </c>
      <c r="BA17" s="229">
        <f t="shared" si="3"/>
        <v>0</v>
      </c>
      <c r="BB17" s="229">
        <f t="shared" si="4"/>
        <v>0</v>
      </c>
      <c r="BC17" s="229">
        <f t="shared" si="5"/>
        <v>0</v>
      </c>
      <c r="BD17" s="229">
        <f t="shared" si="6"/>
        <v>0</v>
      </c>
      <c r="BE17" s="229">
        <f t="shared" si="7"/>
        <v>0</v>
      </c>
      <c r="CA17" s="256">
        <v>12</v>
      </c>
      <c r="CB17" s="256">
        <v>0</v>
      </c>
    </row>
    <row r="18" spans="1:80" ht="22.5">
      <c r="A18" s="257">
        <v>11</v>
      </c>
      <c r="B18" s="258" t="s">
        <v>132</v>
      </c>
      <c r="C18" s="259" t="s">
        <v>133</v>
      </c>
      <c r="D18" s="260" t="s">
        <v>115</v>
      </c>
      <c r="E18" s="261">
        <v>1</v>
      </c>
      <c r="F18" s="261">
        <v>0</v>
      </c>
      <c r="G18" s="262">
        <f t="shared" si="0"/>
        <v>0</v>
      </c>
      <c r="H18" s="263">
        <v>0</v>
      </c>
      <c r="I18" s="264">
        <f t="shared" si="1"/>
        <v>0</v>
      </c>
      <c r="J18" s="263"/>
      <c r="K18" s="264">
        <f t="shared" si="2"/>
        <v>0</v>
      </c>
      <c r="O18" s="256">
        <v>2</v>
      </c>
      <c r="AA18" s="229">
        <v>12</v>
      </c>
      <c r="AB18" s="229">
        <v>0</v>
      </c>
      <c r="AC18" s="229">
        <v>14</v>
      </c>
      <c r="AZ18" s="229">
        <v>1</v>
      </c>
      <c r="BA18" s="229">
        <f t="shared" si="3"/>
        <v>0</v>
      </c>
      <c r="BB18" s="229">
        <f t="shared" si="4"/>
        <v>0</v>
      </c>
      <c r="BC18" s="229">
        <f t="shared" si="5"/>
        <v>0</v>
      </c>
      <c r="BD18" s="229">
        <f t="shared" si="6"/>
        <v>0</v>
      </c>
      <c r="BE18" s="229">
        <f t="shared" si="7"/>
        <v>0</v>
      </c>
      <c r="CA18" s="256">
        <v>12</v>
      </c>
      <c r="CB18" s="256">
        <v>0</v>
      </c>
    </row>
    <row r="19" spans="1:80">
      <c r="A19" s="257">
        <v>12</v>
      </c>
      <c r="B19" s="258" t="s">
        <v>134</v>
      </c>
      <c r="C19" s="259" t="s">
        <v>135</v>
      </c>
      <c r="D19" s="260" t="s">
        <v>115</v>
      </c>
      <c r="E19" s="261">
        <v>1</v>
      </c>
      <c r="F19" s="261">
        <v>0</v>
      </c>
      <c r="G19" s="262">
        <f t="shared" si="0"/>
        <v>0</v>
      </c>
      <c r="H19" s="263">
        <v>0</v>
      </c>
      <c r="I19" s="264">
        <f t="shared" si="1"/>
        <v>0</v>
      </c>
      <c r="J19" s="263"/>
      <c r="K19" s="264">
        <f t="shared" si="2"/>
        <v>0</v>
      </c>
      <c r="O19" s="256">
        <v>2</v>
      </c>
      <c r="AA19" s="229">
        <v>12</v>
      </c>
      <c r="AB19" s="229">
        <v>0</v>
      </c>
      <c r="AC19" s="229">
        <v>15</v>
      </c>
      <c r="AZ19" s="229">
        <v>1</v>
      </c>
      <c r="BA19" s="229">
        <f t="shared" si="3"/>
        <v>0</v>
      </c>
      <c r="BB19" s="229">
        <f t="shared" si="4"/>
        <v>0</v>
      </c>
      <c r="BC19" s="229">
        <f t="shared" si="5"/>
        <v>0</v>
      </c>
      <c r="BD19" s="229">
        <f t="shared" si="6"/>
        <v>0</v>
      </c>
      <c r="BE19" s="229">
        <f t="shared" si="7"/>
        <v>0</v>
      </c>
      <c r="CA19" s="256">
        <v>12</v>
      </c>
      <c r="CB19" s="256">
        <v>0</v>
      </c>
    </row>
    <row r="20" spans="1:80">
      <c r="A20" s="274"/>
      <c r="B20" s="275" t="s">
        <v>101</v>
      </c>
      <c r="C20" s="276" t="s">
        <v>109</v>
      </c>
      <c r="D20" s="277"/>
      <c r="E20" s="278"/>
      <c r="F20" s="279"/>
      <c r="G20" s="280">
        <f>SUM(G7:G19)</f>
        <v>0</v>
      </c>
      <c r="H20" s="281"/>
      <c r="I20" s="282">
        <f>SUM(I7:I19)</f>
        <v>0</v>
      </c>
      <c r="J20" s="281"/>
      <c r="K20" s="282">
        <f>SUM(K7:K19)</f>
        <v>0</v>
      </c>
      <c r="O20" s="256">
        <v>4</v>
      </c>
      <c r="BA20" s="283">
        <f>SUM(BA7:BA19)</f>
        <v>0</v>
      </c>
      <c r="BB20" s="283">
        <f>SUM(BB7:BB19)</f>
        <v>0</v>
      </c>
      <c r="BC20" s="283">
        <f>SUM(BC7:BC19)</f>
        <v>0</v>
      </c>
      <c r="BD20" s="283">
        <f>SUM(BD7:BD19)</f>
        <v>0</v>
      </c>
      <c r="BE20" s="283">
        <f>SUM(BE7:BE19)</f>
        <v>0</v>
      </c>
    </row>
    <row r="21" spans="1:80">
      <c r="E21" s="229"/>
    </row>
    <row r="22" spans="1:80">
      <c r="E22" s="229"/>
    </row>
    <row r="23" spans="1:80">
      <c r="E23" s="229"/>
    </row>
    <row r="24" spans="1:80">
      <c r="E24" s="229"/>
    </row>
    <row r="25" spans="1:80">
      <c r="E25" s="229"/>
    </row>
    <row r="26" spans="1:80">
      <c r="E26" s="229"/>
    </row>
    <row r="27" spans="1:80">
      <c r="E27" s="229"/>
    </row>
    <row r="28" spans="1:80">
      <c r="E28" s="229"/>
    </row>
    <row r="29" spans="1:80">
      <c r="E29" s="229"/>
    </row>
    <row r="30" spans="1:80">
      <c r="E30" s="229"/>
    </row>
    <row r="31" spans="1:80">
      <c r="E31" s="229"/>
    </row>
    <row r="32" spans="1:80">
      <c r="E32" s="229"/>
    </row>
    <row r="33" spans="1:7">
      <c r="E33" s="229"/>
    </row>
    <row r="34" spans="1:7">
      <c r="E34" s="229"/>
    </row>
    <row r="35" spans="1:7">
      <c r="E35" s="229"/>
    </row>
    <row r="36" spans="1:7">
      <c r="E36" s="229"/>
    </row>
    <row r="37" spans="1:7">
      <c r="E37" s="229"/>
    </row>
    <row r="38" spans="1:7">
      <c r="E38" s="229"/>
    </row>
    <row r="39" spans="1:7">
      <c r="E39" s="229"/>
    </row>
    <row r="40" spans="1:7">
      <c r="E40" s="229"/>
    </row>
    <row r="41" spans="1:7">
      <c r="E41" s="229"/>
    </row>
    <row r="42" spans="1:7">
      <c r="E42" s="229"/>
    </row>
    <row r="43" spans="1:7">
      <c r="E43" s="229"/>
    </row>
    <row r="44" spans="1:7">
      <c r="A44" s="273"/>
      <c r="B44" s="273"/>
      <c r="C44" s="273"/>
      <c r="D44" s="273"/>
      <c r="E44" s="273"/>
      <c r="F44" s="273"/>
      <c r="G44" s="273"/>
    </row>
    <row r="45" spans="1:7">
      <c r="A45" s="273"/>
      <c r="B45" s="273"/>
      <c r="C45" s="273"/>
      <c r="D45" s="273"/>
      <c r="E45" s="273"/>
      <c r="F45" s="273"/>
      <c r="G45" s="273"/>
    </row>
    <row r="46" spans="1:7">
      <c r="A46" s="273"/>
      <c r="B46" s="273"/>
      <c r="C46" s="273"/>
      <c r="D46" s="273"/>
      <c r="E46" s="273"/>
      <c r="F46" s="273"/>
      <c r="G46" s="273"/>
    </row>
    <row r="47" spans="1:7">
      <c r="A47" s="273"/>
      <c r="B47" s="273"/>
      <c r="C47" s="273"/>
      <c r="D47" s="273"/>
      <c r="E47" s="273"/>
      <c r="F47" s="273"/>
      <c r="G47" s="273"/>
    </row>
    <row r="48" spans="1:7">
      <c r="E48" s="229"/>
    </row>
    <row r="49" spans="5:5">
      <c r="E49" s="229"/>
    </row>
    <row r="50" spans="5:5">
      <c r="E50" s="229"/>
    </row>
    <row r="51" spans="5:5">
      <c r="E51" s="229"/>
    </row>
    <row r="52" spans="5:5">
      <c r="E52" s="229"/>
    </row>
    <row r="53" spans="5:5">
      <c r="E53" s="229"/>
    </row>
    <row r="54" spans="5:5">
      <c r="E54" s="229"/>
    </row>
    <row r="55" spans="5:5">
      <c r="E55" s="229"/>
    </row>
    <row r="56" spans="5:5">
      <c r="E56" s="229"/>
    </row>
    <row r="57" spans="5:5">
      <c r="E57" s="229"/>
    </row>
    <row r="58" spans="5:5">
      <c r="E58" s="229"/>
    </row>
    <row r="59" spans="5:5">
      <c r="E59" s="229"/>
    </row>
    <row r="60" spans="5:5">
      <c r="E60" s="229"/>
    </row>
    <row r="61" spans="5:5">
      <c r="E61" s="229"/>
    </row>
    <row r="62" spans="5:5">
      <c r="E62" s="229"/>
    </row>
    <row r="63" spans="5:5">
      <c r="E63" s="229"/>
    </row>
    <row r="64" spans="5:5">
      <c r="E64" s="229"/>
    </row>
    <row r="65" spans="1:7">
      <c r="E65" s="229"/>
    </row>
    <row r="66" spans="1:7">
      <c r="E66" s="229"/>
    </row>
    <row r="67" spans="1:7">
      <c r="E67" s="229"/>
    </row>
    <row r="68" spans="1:7">
      <c r="E68" s="229"/>
    </row>
    <row r="69" spans="1:7">
      <c r="E69" s="229"/>
    </row>
    <row r="70" spans="1:7">
      <c r="E70" s="229"/>
    </row>
    <row r="71" spans="1:7">
      <c r="E71" s="229"/>
    </row>
    <row r="72" spans="1:7">
      <c r="E72" s="229"/>
    </row>
    <row r="73" spans="1:7">
      <c r="E73" s="229"/>
    </row>
    <row r="74" spans="1:7">
      <c r="E74" s="229"/>
    </row>
    <row r="75" spans="1:7">
      <c r="E75" s="229"/>
    </row>
    <row r="76" spans="1:7">
      <c r="E76" s="229"/>
    </row>
    <row r="77" spans="1:7">
      <c r="E77" s="229"/>
    </row>
    <row r="78" spans="1:7">
      <c r="E78" s="229"/>
    </row>
    <row r="79" spans="1:7">
      <c r="A79" s="284"/>
      <c r="B79" s="284"/>
    </row>
    <row r="80" spans="1:7">
      <c r="A80" s="273"/>
      <c r="B80" s="273"/>
      <c r="C80" s="285"/>
      <c r="D80" s="285"/>
      <c r="E80" s="286"/>
      <c r="F80" s="285"/>
      <c r="G80" s="287"/>
    </row>
    <row r="81" spans="1:7">
      <c r="A81" s="288"/>
      <c r="B81" s="288"/>
      <c r="C81" s="273"/>
      <c r="D81" s="273"/>
      <c r="E81" s="289"/>
      <c r="F81" s="273"/>
      <c r="G81" s="273"/>
    </row>
    <row r="82" spans="1:7">
      <c r="A82" s="273"/>
      <c r="B82" s="273"/>
      <c r="C82" s="273"/>
      <c r="D82" s="273"/>
      <c r="E82" s="289"/>
      <c r="F82" s="273"/>
      <c r="G82" s="273"/>
    </row>
    <row r="83" spans="1:7">
      <c r="A83" s="273"/>
      <c r="B83" s="273"/>
      <c r="C83" s="273"/>
      <c r="D83" s="273"/>
      <c r="E83" s="289"/>
      <c r="F83" s="273"/>
      <c r="G83" s="273"/>
    </row>
    <row r="84" spans="1:7">
      <c r="A84" s="273"/>
      <c r="B84" s="273"/>
      <c r="C84" s="273"/>
      <c r="D84" s="273"/>
      <c r="E84" s="289"/>
      <c r="F84" s="273"/>
      <c r="G84" s="273"/>
    </row>
    <row r="85" spans="1:7">
      <c r="A85" s="273"/>
      <c r="B85" s="273"/>
      <c r="C85" s="273"/>
      <c r="D85" s="273"/>
      <c r="E85" s="289"/>
      <c r="F85" s="273"/>
      <c r="G85" s="273"/>
    </row>
    <row r="86" spans="1:7">
      <c r="A86" s="273"/>
      <c r="B86" s="273"/>
      <c r="C86" s="273"/>
      <c r="D86" s="273"/>
      <c r="E86" s="289"/>
      <c r="F86" s="273"/>
      <c r="G86" s="273"/>
    </row>
    <row r="87" spans="1:7">
      <c r="A87" s="273"/>
      <c r="B87" s="273"/>
      <c r="C87" s="273"/>
      <c r="D87" s="273"/>
      <c r="E87" s="289"/>
      <c r="F87" s="273"/>
      <c r="G87" s="273"/>
    </row>
    <row r="88" spans="1:7">
      <c r="A88" s="273"/>
      <c r="B88" s="273"/>
      <c r="C88" s="273"/>
      <c r="D88" s="273"/>
      <c r="E88" s="289"/>
      <c r="F88" s="273"/>
      <c r="G88" s="273"/>
    </row>
    <row r="89" spans="1:7">
      <c r="A89" s="273"/>
      <c r="B89" s="273"/>
      <c r="C89" s="273"/>
      <c r="D89" s="273"/>
      <c r="E89" s="289"/>
      <c r="F89" s="273"/>
      <c r="G89" s="273"/>
    </row>
    <row r="90" spans="1:7">
      <c r="A90" s="273"/>
      <c r="B90" s="273"/>
      <c r="C90" s="273"/>
      <c r="D90" s="273"/>
      <c r="E90" s="289"/>
      <c r="F90" s="273"/>
      <c r="G90" s="273"/>
    </row>
    <row r="91" spans="1:7">
      <c r="A91" s="273"/>
      <c r="B91" s="273"/>
      <c r="C91" s="273"/>
      <c r="D91" s="273"/>
      <c r="E91" s="289"/>
      <c r="F91" s="273"/>
      <c r="G91" s="273"/>
    </row>
    <row r="92" spans="1:7">
      <c r="A92" s="273"/>
      <c r="B92" s="273"/>
      <c r="C92" s="273"/>
      <c r="D92" s="273"/>
      <c r="E92" s="289"/>
      <c r="F92" s="273"/>
      <c r="G92" s="273"/>
    </row>
    <row r="93" spans="1:7">
      <c r="A93" s="273"/>
      <c r="B93" s="273"/>
      <c r="C93" s="273"/>
      <c r="D93" s="273"/>
      <c r="E93" s="289"/>
      <c r="F93" s="273"/>
      <c r="G93" s="273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22"/>
  <dimension ref="A1:BE51"/>
  <sheetViews>
    <sheetView topLeftCell="A34" zoomScaleNormal="100" workbookViewId="0"/>
  </sheetViews>
  <sheetFormatPr defaultRowHeight="12.75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>
      <c r="A1" s="90" t="s">
        <v>102</v>
      </c>
      <c r="B1" s="91"/>
      <c r="C1" s="91"/>
      <c r="D1" s="91"/>
      <c r="E1" s="91"/>
      <c r="F1" s="91"/>
      <c r="G1" s="91"/>
    </row>
    <row r="2" spans="1:57" ht="12.75" customHeight="1">
      <c r="A2" s="92" t="s">
        <v>32</v>
      </c>
      <c r="B2" s="93"/>
      <c r="C2" s="94" t="s">
        <v>137</v>
      </c>
      <c r="D2" s="94" t="s">
        <v>140</v>
      </c>
      <c r="E2" s="95"/>
      <c r="F2" s="96" t="s">
        <v>33</v>
      </c>
      <c r="G2" s="97"/>
    </row>
    <row r="3" spans="1:57" ht="3" hidden="1" customHeight="1">
      <c r="A3" s="98"/>
      <c r="B3" s="99"/>
      <c r="C3" s="100"/>
      <c r="D3" s="100"/>
      <c r="E3" s="101"/>
      <c r="F3" s="102"/>
      <c r="G3" s="103"/>
    </row>
    <row r="4" spans="1:57" ht="12" customHeight="1">
      <c r="A4" s="104" t="s">
        <v>34</v>
      </c>
      <c r="B4" s="99"/>
      <c r="C4" s="100"/>
      <c r="D4" s="100"/>
      <c r="E4" s="101"/>
      <c r="F4" s="102" t="s">
        <v>35</v>
      </c>
      <c r="G4" s="105"/>
    </row>
    <row r="5" spans="1:57" ht="12.95" customHeight="1">
      <c r="A5" s="106" t="s">
        <v>137</v>
      </c>
      <c r="B5" s="107"/>
      <c r="C5" s="108" t="s">
        <v>138</v>
      </c>
      <c r="D5" s="109"/>
      <c r="E5" s="107"/>
      <c r="F5" s="102" t="s">
        <v>36</v>
      </c>
      <c r="G5" s="103"/>
    </row>
    <row r="6" spans="1:57" ht="12.95" customHeight="1">
      <c r="A6" s="104" t="s">
        <v>37</v>
      </c>
      <c r="B6" s="99"/>
      <c r="C6" s="100"/>
      <c r="D6" s="100"/>
      <c r="E6" s="101"/>
      <c r="F6" s="110" t="s">
        <v>38</v>
      </c>
      <c r="G6" s="111"/>
      <c r="O6" s="112"/>
    </row>
    <row r="7" spans="1:57" ht="12.95" customHeight="1">
      <c r="A7" s="113" t="s">
        <v>104</v>
      </c>
      <c r="B7" s="114"/>
      <c r="C7" s="115" t="s">
        <v>105</v>
      </c>
      <c r="D7" s="116"/>
      <c r="E7" s="116"/>
      <c r="F7" s="117" t="s">
        <v>39</v>
      </c>
      <c r="G7" s="111">
        <f>IF(G6=0,,ROUND((F30+F32)/G6,1))</f>
        <v>0</v>
      </c>
    </row>
    <row r="8" spans="1:57">
      <c r="A8" s="118" t="s">
        <v>40</v>
      </c>
      <c r="B8" s="102"/>
      <c r="C8" s="310"/>
      <c r="D8" s="310"/>
      <c r="E8" s="311"/>
      <c r="F8" s="119" t="s">
        <v>41</v>
      </c>
      <c r="G8" s="120"/>
      <c r="H8" s="121"/>
      <c r="I8" s="122"/>
    </row>
    <row r="9" spans="1:57">
      <c r="A9" s="118" t="s">
        <v>42</v>
      </c>
      <c r="B9" s="102"/>
      <c r="C9" s="310"/>
      <c r="D9" s="310"/>
      <c r="E9" s="311"/>
      <c r="F9" s="102"/>
      <c r="G9" s="123"/>
      <c r="H9" s="124"/>
    </row>
    <row r="10" spans="1:57">
      <c r="A10" s="118" t="s">
        <v>43</v>
      </c>
      <c r="B10" s="102"/>
      <c r="C10" s="310" t="s">
        <v>136</v>
      </c>
      <c r="D10" s="310"/>
      <c r="E10" s="310"/>
      <c r="F10" s="125"/>
      <c r="G10" s="126"/>
      <c r="H10" s="127"/>
    </row>
    <row r="11" spans="1:57" ht="13.5" customHeight="1">
      <c r="A11" s="118" t="s">
        <v>44</v>
      </c>
      <c r="B11" s="102"/>
      <c r="C11" s="310"/>
      <c r="D11" s="310"/>
      <c r="E11" s="310"/>
      <c r="F11" s="128" t="s">
        <v>45</v>
      </c>
      <c r="G11" s="129"/>
      <c r="H11" s="124"/>
      <c r="BA11" s="130"/>
      <c r="BB11" s="130"/>
      <c r="BC11" s="130"/>
      <c r="BD11" s="130"/>
      <c r="BE11" s="130"/>
    </row>
    <row r="12" spans="1:57" ht="12.75" customHeight="1">
      <c r="A12" s="131" t="s">
        <v>46</v>
      </c>
      <c r="B12" s="99"/>
      <c r="C12" s="312"/>
      <c r="D12" s="312"/>
      <c r="E12" s="312"/>
      <c r="F12" s="132" t="s">
        <v>47</v>
      </c>
      <c r="G12" s="133"/>
      <c r="H12" s="124"/>
    </row>
    <row r="13" spans="1:57" ht="28.5" customHeight="1" thickBot="1">
      <c r="A13" s="134" t="s">
        <v>48</v>
      </c>
      <c r="B13" s="135"/>
      <c r="C13" s="135"/>
      <c r="D13" s="135"/>
      <c r="E13" s="136"/>
      <c r="F13" s="136"/>
      <c r="G13" s="137"/>
      <c r="H13" s="124"/>
    </row>
    <row r="14" spans="1:57" ht="17.25" customHeight="1" thickBot="1">
      <c r="A14" s="138" t="s">
        <v>49</v>
      </c>
      <c r="B14" s="139"/>
      <c r="C14" s="140"/>
      <c r="D14" s="141" t="s">
        <v>50</v>
      </c>
      <c r="E14" s="142"/>
      <c r="F14" s="142"/>
      <c r="G14" s="140"/>
    </row>
    <row r="15" spans="1:57" ht="15.95" customHeight="1">
      <c r="A15" s="143"/>
      <c r="B15" s="144" t="s">
        <v>51</v>
      </c>
      <c r="C15" s="145">
        <f>'100 100 Rek'!E33</f>
        <v>0</v>
      </c>
      <c r="D15" s="146">
        <f>'100 100 Rek'!A41</f>
        <v>0</v>
      </c>
      <c r="E15" s="147"/>
      <c r="F15" s="148"/>
      <c r="G15" s="145">
        <f>'100 100 Rek'!I41</f>
        <v>0</v>
      </c>
    </row>
    <row r="16" spans="1:57" ht="15.95" customHeight="1">
      <c r="A16" s="143" t="s">
        <v>52</v>
      </c>
      <c r="B16" s="144" t="s">
        <v>53</v>
      </c>
      <c r="C16" s="145">
        <f>'100 100 Rek'!F33</f>
        <v>0</v>
      </c>
      <c r="D16" s="98"/>
      <c r="E16" s="149"/>
      <c r="F16" s="150"/>
      <c r="G16" s="145"/>
    </row>
    <row r="17" spans="1:7" ht="15.95" customHeight="1">
      <c r="A17" s="143" t="s">
        <v>54</v>
      </c>
      <c r="B17" s="144" t="s">
        <v>55</v>
      </c>
      <c r="C17" s="145">
        <f>'100 100 Rek'!H33</f>
        <v>0</v>
      </c>
      <c r="D17" s="98"/>
      <c r="E17" s="149"/>
      <c r="F17" s="150"/>
      <c r="G17" s="145"/>
    </row>
    <row r="18" spans="1:7" ht="15.95" customHeight="1">
      <c r="A18" s="151" t="s">
        <v>56</v>
      </c>
      <c r="B18" s="152" t="s">
        <v>57</v>
      </c>
      <c r="C18" s="145">
        <f>'100 100 Rek'!G33</f>
        <v>0</v>
      </c>
      <c r="D18" s="98"/>
      <c r="E18" s="149"/>
      <c r="F18" s="150"/>
      <c r="G18" s="145"/>
    </row>
    <row r="19" spans="1:7" ht="15.95" customHeight="1">
      <c r="A19" s="153" t="s">
        <v>58</v>
      </c>
      <c r="B19" s="144"/>
      <c r="C19" s="145">
        <f>SUM(C15:C18)</f>
        <v>0</v>
      </c>
      <c r="D19" s="98"/>
      <c r="E19" s="149"/>
      <c r="F19" s="150"/>
      <c r="G19" s="145"/>
    </row>
    <row r="20" spans="1:7" ht="15.95" customHeight="1">
      <c r="A20" s="153"/>
      <c r="B20" s="144"/>
      <c r="C20" s="145"/>
      <c r="D20" s="98"/>
      <c r="E20" s="149"/>
      <c r="F20" s="150"/>
      <c r="G20" s="145"/>
    </row>
    <row r="21" spans="1:7" ht="15.95" customHeight="1">
      <c r="A21" s="153" t="s">
        <v>29</v>
      </c>
      <c r="B21" s="144"/>
      <c r="C21" s="145">
        <f>'100 100 Rek'!I33</f>
        <v>0</v>
      </c>
      <c r="D21" s="98"/>
      <c r="E21" s="149"/>
      <c r="F21" s="150"/>
      <c r="G21" s="145"/>
    </row>
    <row r="22" spans="1:7" ht="15.95" customHeight="1">
      <c r="A22" s="154" t="s">
        <v>59</v>
      </c>
      <c r="B22" s="124"/>
      <c r="C22" s="145">
        <f>C19+C21</f>
        <v>0</v>
      </c>
      <c r="D22" s="98" t="s">
        <v>60</v>
      </c>
      <c r="E22" s="149"/>
      <c r="F22" s="150"/>
      <c r="G22" s="145">
        <f>G23-SUM(G15:G21)</f>
        <v>0</v>
      </c>
    </row>
    <row r="23" spans="1:7" ht="15.95" customHeight="1" thickBot="1">
      <c r="A23" s="313" t="s">
        <v>61</v>
      </c>
      <c r="B23" s="314"/>
      <c r="C23" s="155">
        <f>C22+G23</f>
        <v>0</v>
      </c>
      <c r="D23" s="156" t="s">
        <v>62</v>
      </c>
      <c r="E23" s="157"/>
      <c r="F23" s="158"/>
      <c r="G23" s="145">
        <f>'100 100 Rek'!H39</f>
        <v>0</v>
      </c>
    </row>
    <row r="24" spans="1:7">
      <c r="A24" s="159" t="s">
        <v>63</v>
      </c>
      <c r="B24" s="160"/>
      <c r="C24" s="161"/>
      <c r="D24" s="160" t="s">
        <v>64</v>
      </c>
      <c r="E24" s="160"/>
      <c r="F24" s="162" t="s">
        <v>65</v>
      </c>
      <c r="G24" s="163"/>
    </row>
    <row r="25" spans="1:7">
      <c r="A25" s="154" t="s">
        <v>66</v>
      </c>
      <c r="B25" s="124"/>
      <c r="C25" s="164"/>
      <c r="D25" s="124" t="s">
        <v>66</v>
      </c>
      <c r="F25" s="165" t="s">
        <v>66</v>
      </c>
      <c r="G25" s="166"/>
    </row>
    <row r="26" spans="1:7" ht="37.5" customHeight="1">
      <c r="A26" s="154" t="s">
        <v>67</v>
      </c>
      <c r="B26" s="167"/>
      <c r="C26" s="164"/>
      <c r="D26" s="124" t="s">
        <v>67</v>
      </c>
      <c r="F26" s="165" t="s">
        <v>67</v>
      </c>
      <c r="G26" s="166"/>
    </row>
    <row r="27" spans="1:7">
      <c r="A27" s="154"/>
      <c r="B27" s="168"/>
      <c r="C27" s="164"/>
      <c r="D27" s="124"/>
      <c r="F27" s="165"/>
      <c r="G27" s="166"/>
    </row>
    <row r="28" spans="1:7">
      <c r="A28" s="154" t="s">
        <v>68</v>
      </c>
      <c r="B28" s="124"/>
      <c r="C28" s="164"/>
      <c r="D28" s="165" t="s">
        <v>69</v>
      </c>
      <c r="E28" s="164"/>
      <c r="F28" s="169" t="s">
        <v>69</v>
      </c>
      <c r="G28" s="166"/>
    </row>
    <row r="29" spans="1:7" ht="69" customHeight="1">
      <c r="A29" s="154"/>
      <c r="B29" s="124"/>
      <c r="C29" s="170"/>
      <c r="D29" s="171"/>
      <c r="E29" s="170"/>
      <c r="F29" s="124"/>
      <c r="G29" s="166"/>
    </row>
    <row r="30" spans="1:7">
      <c r="A30" s="172" t="s">
        <v>11</v>
      </c>
      <c r="B30" s="173"/>
      <c r="C30" s="174">
        <v>21</v>
      </c>
      <c r="D30" s="173" t="s">
        <v>70</v>
      </c>
      <c r="E30" s="175"/>
      <c r="F30" s="305">
        <f>C23-F32</f>
        <v>0</v>
      </c>
      <c r="G30" s="306"/>
    </row>
    <row r="31" spans="1:7">
      <c r="A31" s="172" t="s">
        <v>71</v>
      </c>
      <c r="B31" s="173"/>
      <c r="C31" s="174">
        <f>C30</f>
        <v>21</v>
      </c>
      <c r="D31" s="173" t="s">
        <v>72</v>
      </c>
      <c r="E31" s="175"/>
      <c r="F31" s="305">
        <f>ROUND(PRODUCT(F30,C31/100),0)</f>
        <v>0</v>
      </c>
      <c r="G31" s="306"/>
    </row>
    <row r="32" spans="1:7">
      <c r="A32" s="172" t="s">
        <v>11</v>
      </c>
      <c r="B32" s="173"/>
      <c r="C32" s="174">
        <v>0</v>
      </c>
      <c r="D32" s="173" t="s">
        <v>72</v>
      </c>
      <c r="E32" s="175"/>
      <c r="F32" s="305">
        <v>0</v>
      </c>
      <c r="G32" s="306"/>
    </row>
    <row r="33" spans="1:8">
      <c r="A33" s="172" t="s">
        <v>71</v>
      </c>
      <c r="B33" s="176"/>
      <c r="C33" s="177">
        <f>C32</f>
        <v>0</v>
      </c>
      <c r="D33" s="173" t="s">
        <v>72</v>
      </c>
      <c r="E33" s="150"/>
      <c r="F33" s="305">
        <f>ROUND(PRODUCT(F32,C33/100),0)</f>
        <v>0</v>
      </c>
      <c r="G33" s="306"/>
    </row>
    <row r="34" spans="1:8" s="181" customFormat="1" ht="19.5" customHeight="1" thickBot="1">
      <c r="A34" s="178" t="s">
        <v>73</v>
      </c>
      <c r="B34" s="179"/>
      <c r="C34" s="179"/>
      <c r="D34" s="179"/>
      <c r="E34" s="180"/>
      <c r="F34" s="307">
        <f>ROUND(SUM(F30:F33),0)</f>
        <v>0</v>
      </c>
      <c r="G34" s="308"/>
    </row>
    <row r="36" spans="1:8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>
      <c r="A37" s="2"/>
      <c r="B37" s="309" t="s">
        <v>683</v>
      </c>
      <c r="C37" s="309"/>
      <c r="D37" s="309"/>
      <c r="E37" s="309"/>
      <c r="F37" s="309"/>
      <c r="G37" s="309"/>
      <c r="H37" s="1" t="s">
        <v>1</v>
      </c>
    </row>
    <row r="38" spans="1:8" ht="12.75" customHeight="1">
      <c r="A38" s="182"/>
      <c r="B38" s="309"/>
      <c r="C38" s="309"/>
      <c r="D38" s="309"/>
      <c r="E38" s="309"/>
      <c r="F38" s="309"/>
      <c r="G38" s="309"/>
      <c r="H38" s="1" t="s">
        <v>1</v>
      </c>
    </row>
    <row r="39" spans="1:8">
      <c r="A39" s="182"/>
      <c r="B39" s="309"/>
      <c r="C39" s="309"/>
      <c r="D39" s="309"/>
      <c r="E39" s="309"/>
      <c r="F39" s="309"/>
      <c r="G39" s="309"/>
      <c r="H39" s="1" t="s">
        <v>1</v>
      </c>
    </row>
    <row r="40" spans="1:8">
      <c r="A40" s="182"/>
      <c r="B40" s="309"/>
      <c r="C40" s="309"/>
      <c r="D40" s="309"/>
      <c r="E40" s="309"/>
      <c r="F40" s="309"/>
      <c r="G40" s="309"/>
      <c r="H40" s="1" t="s">
        <v>1</v>
      </c>
    </row>
    <row r="41" spans="1:8">
      <c r="A41" s="182"/>
      <c r="B41" s="309"/>
      <c r="C41" s="309"/>
      <c r="D41" s="309"/>
      <c r="E41" s="309"/>
      <c r="F41" s="309"/>
      <c r="G41" s="309"/>
      <c r="H41" s="1" t="s">
        <v>1</v>
      </c>
    </row>
    <row r="42" spans="1:8">
      <c r="A42" s="182"/>
      <c r="B42" s="309"/>
      <c r="C42" s="309"/>
      <c r="D42" s="309"/>
      <c r="E42" s="309"/>
      <c r="F42" s="309"/>
      <c r="G42" s="309"/>
      <c r="H42" s="1" t="s">
        <v>1</v>
      </c>
    </row>
    <row r="43" spans="1:8">
      <c r="A43" s="182"/>
      <c r="B43" s="309"/>
      <c r="C43" s="309"/>
      <c r="D43" s="309"/>
      <c r="E43" s="309"/>
      <c r="F43" s="309"/>
      <c r="G43" s="309"/>
      <c r="H43" s="1" t="s">
        <v>1</v>
      </c>
    </row>
    <row r="44" spans="1:8" ht="12.75" customHeight="1">
      <c r="A44" s="182"/>
      <c r="B44" s="309"/>
      <c r="C44" s="309"/>
      <c r="D44" s="309"/>
      <c r="E44" s="309"/>
      <c r="F44" s="309"/>
      <c r="G44" s="309"/>
      <c r="H44" s="1" t="s">
        <v>1</v>
      </c>
    </row>
    <row r="45" spans="1:8" ht="12.75" customHeight="1">
      <c r="A45" s="182"/>
      <c r="B45" s="309"/>
      <c r="C45" s="309"/>
      <c r="D45" s="309"/>
      <c r="E45" s="309"/>
      <c r="F45" s="309"/>
      <c r="G45" s="309"/>
      <c r="H45" s="1" t="s">
        <v>1</v>
      </c>
    </row>
    <row r="46" spans="1:8">
      <c r="B46" s="304"/>
      <c r="C46" s="304"/>
      <c r="D46" s="304"/>
      <c r="E46" s="304"/>
      <c r="F46" s="304"/>
      <c r="G46" s="304"/>
    </row>
    <row r="47" spans="1:8">
      <c r="B47" s="304"/>
      <c r="C47" s="304"/>
      <c r="D47" s="304"/>
      <c r="E47" s="304"/>
      <c r="F47" s="304"/>
      <c r="G47" s="304"/>
    </row>
    <row r="48" spans="1:8">
      <c r="B48" s="304"/>
      <c r="C48" s="304"/>
      <c r="D48" s="304"/>
      <c r="E48" s="304"/>
      <c r="F48" s="304"/>
      <c r="G48" s="304"/>
    </row>
    <row r="49" spans="2:7">
      <c r="B49" s="304"/>
      <c r="C49" s="304"/>
      <c r="D49" s="304"/>
      <c r="E49" s="304"/>
      <c r="F49" s="304"/>
      <c r="G49" s="304"/>
    </row>
    <row r="50" spans="2:7">
      <c r="B50" s="304"/>
      <c r="C50" s="304"/>
      <c r="D50" s="304"/>
      <c r="E50" s="304"/>
      <c r="F50" s="304"/>
      <c r="G50" s="304"/>
    </row>
    <row r="51" spans="2:7">
      <c r="B51" s="304"/>
      <c r="C51" s="304"/>
      <c r="D51" s="304"/>
      <c r="E51" s="304"/>
      <c r="F51" s="304"/>
      <c r="G51" s="304"/>
    </row>
  </sheetData>
  <mergeCells count="18">
    <mergeCell ref="A23:B23"/>
    <mergeCell ref="C8:E8"/>
    <mergeCell ref="C9:E9"/>
    <mergeCell ref="C10:E10"/>
    <mergeCell ref="C11:E11"/>
    <mergeCell ref="C12:E12"/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32"/>
  <dimension ref="A1:BE90"/>
  <sheetViews>
    <sheetView workbookViewId="0">
      <selection sqref="A1:B1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>
      <c r="A1" s="315" t="s">
        <v>2</v>
      </c>
      <c r="B1" s="316"/>
      <c r="C1" s="183" t="s">
        <v>106</v>
      </c>
      <c r="D1" s="184"/>
      <c r="E1" s="185"/>
      <c r="F1" s="184"/>
      <c r="G1" s="186" t="s">
        <v>75</v>
      </c>
      <c r="H1" s="187" t="s">
        <v>137</v>
      </c>
      <c r="I1" s="188"/>
    </row>
    <row r="2" spans="1:9" ht="13.5" thickBot="1">
      <c r="A2" s="317" t="s">
        <v>76</v>
      </c>
      <c r="B2" s="318"/>
      <c r="C2" s="189" t="s">
        <v>139</v>
      </c>
      <c r="D2" s="190"/>
      <c r="E2" s="191"/>
      <c r="F2" s="190"/>
      <c r="G2" s="319" t="s">
        <v>140</v>
      </c>
      <c r="H2" s="320"/>
      <c r="I2" s="321"/>
    </row>
    <row r="3" spans="1:9" ht="13.5" thickTop="1">
      <c r="F3" s="124"/>
    </row>
    <row r="4" spans="1:9" ht="19.5" customHeight="1">
      <c r="A4" s="192" t="s">
        <v>77</v>
      </c>
      <c r="B4" s="193"/>
      <c r="C4" s="193"/>
      <c r="D4" s="193"/>
      <c r="E4" s="194"/>
      <c r="F4" s="193"/>
      <c r="G4" s="193"/>
      <c r="H4" s="193"/>
      <c r="I4" s="193"/>
    </row>
    <row r="5" spans="1:9" ht="13.5" thickBot="1"/>
    <row r="6" spans="1:9" s="124" customFormat="1" ht="13.5" thickBot="1">
      <c r="A6" s="195"/>
      <c r="B6" s="196" t="s">
        <v>78</v>
      </c>
      <c r="C6" s="196"/>
      <c r="D6" s="197"/>
      <c r="E6" s="198" t="s">
        <v>25</v>
      </c>
      <c r="F6" s="199" t="s">
        <v>26</v>
      </c>
      <c r="G6" s="199" t="s">
        <v>27</v>
      </c>
      <c r="H6" s="199" t="s">
        <v>28</v>
      </c>
      <c r="I6" s="200" t="s">
        <v>29</v>
      </c>
    </row>
    <row r="7" spans="1:9" s="124" customFormat="1">
      <c r="A7" s="290" t="str">
        <f>'100 100 Pol'!B7</f>
        <v>1</v>
      </c>
      <c r="B7" s="62" t="str">
        <f>'100 100 Pol'!C7</f>
        <v>Zemní práce</v>
      </c>
      <c r="D7" s="201"/>
      <c r="E7" s="291">
        <f>'100 100 Pol'!BA20</f>
        <v>0</v>
      </c>
      <c r="F7" s="292">
        <f>'100 100 Pol'!BB20</f>
        <v>0</v>
      </c>
      <c r="G7" s="292">
        <f>'100 100 Pol'!BC20</f>
        <v>0</v>
      </c>
      <c r="H7" s="292">
        <f>'100 100 Pol'!BD20</f>
        <v>0</v>
      </c>
      <c r="I7" s="293">
        <f>'100 100 Pol'!BE20</f>
        <v>0</v>
      </c>
    </row>
    <row r="8" spans="1:9" s="124" customFormat="1">
      <c r="A8" s="290" t="str">
        <f>'100 100 Pol'!B21</f>
        <v>2</v>
      </c>
      <c r="B8" s="62" t="str">
        <f>'100 100 Pol'!C21</f>
        <v>Základy a zvláštní zakládání</v>
      </c>
      <c r="D8" s="201"/>
      <c r="E8" s="291">
        <f>'100 100 Pol'!BA38</f>
        <v>0</v>
      </c>
      <c r="F8" s="292">
        <f>'100 100 Pol'!BB38</f>
        <v>0</v>
      </c>
      <c r="G8" s="292">
        <f>'100 100 Pol'!BC38</f>
        <v>0</v>
      </c>
      <c r="H8" s="292">
        <f>'100 100 Pol'!BD38</f>
        <v>0</v>
      </c>
      <c r="I8" s="293">
        <f>'100 100 Pol'!BE38</f>
        <v>0</v>
      </c>
    </row>
    <row r="9" spans="1:9" s="124" customFormat="1">
      <c r="A9" s="290" t="str">
        <f>'100 100 Pol'!B39</f>
        <v>3</v>
      </c>
      <c r="B9" s="62" t="str">
        <f>'100 100 Pol'!C39</f>
        <v>Svislé a kompletní konstrukce</v>
      </c>
      <c r="D9" s="201"/>
      <c r="E9" s="291">
        <f>'100 100 Pol'!BA54</f>
        <v>0</v>
      </c>
      <c r="F9" s="292">
        <f>'100 100 Pol'!BB54</f>
        <v>0</v>
      </c>
      <c r="G9" s="292">
        <f>'100 100 Pol'!BC54</f>
        <v>0</v>
      </c>
      <c r="H9" s="292">
        <f>'100 100 Pol'!BD54</f>
        <v>0</v>
      </c>
      <c r="I9" s="293">
        <f>'100 100 Pol'!BE54</f>
        <v>0</v>
      </c>
    </row>
    <row r="10" spans="1:9" s="124" customFormat="1">
      <c r="A10" s="290" t="str">
        <f>'100 100 Pol'!B55</f>
        <v>311</v>
      </c>
      <c r="B10" s="62" t="str">
        <f>'100 100 Pol'!C55</f>
        <v>Sádrokartonové konstrukce</v>
      </c>
      <c r="D10" s="201"/>
      <c r="E10" s="291">
        <f>'100 100 Pol'!BA57</f>
        <v>0</v>
      </c>
      <c r="F10" s="292">
        <f>'100 100 Pol'!BB57</f>
        <v>0</v>
      </c>
      <c r="G10" s="292">
        <f>'100 100 Pol'!BC57</f>
        <v>0</v>
      </c>
      <c r="H10" s="292">
        <f>'100 100 Pol'!BD57</f>
        <v>0</v>
      </c>
      <c r="I10" s="293">
        <f>'100 100 Pol'!BE57</f>
        <v>0</v>
      </c>
    </row>
    <row r="11" spans="1:9" s="124" customFormat="1">
      <c r="A11" s="290" t="str">
        <f>'100 100 Pol'!B58</f>
        <v>4</v>
      </c>
      <c r="B11" s="62" t="str">
        <f>'100 100 Pol'!C58</f>
        <v>Vodorovné konstrukce</v>
      </c>
      <c r="D11" s="201"/>
      <c r="E11" s="291">
        <f>'100 100 Pol'!BA66</f>
        <v>0</v>
      </c>
      <c r="F11" s="292">
        <f>'100 100 Pol'!BB66</f>
        <v>0</v>
      </c>
      <c r="G11" s="292">
        <f>'100 100 Pol'!BC66</f>
        <v>0</v>
      </c>
      <c r="H11" s="292">
        <f>'100 100 Pol'!BD66</f>
        <v>0</v>
      </c>
      <c r="I11" s="293">
        <f>'100 100 Pol'!BE66</f>
        <v>0</v>
      </c>
    </row>
    <row r="12" spans="1:9" s="124" customFormat="1">
      <c r="A12" s="290" t="str">
        <f>'100 100 Pol'!B67</f>
        <v>5</v>
      </c>
      <c r="B12" s="62" t="str">
        <f>'100 100 Pol'!C67</f>
        <v>Komunikace</v>
      </c>
      <c r="D12" s="201"/>
      <c r="E12" s="291">
        <f>'100 100 Pol'!BA80</f>
        <v>0</v>
      </c>
      <c r="F12" s="292">
        <f>'100 100 Pol'!BB80</f>
        <v>0</v>
      </c>
      <c r="G12" s="292">
        <f>'100 100 Pol'!BC80</f>
        <v>0</v>
      </c>
      <c r="H12" s="292">
        <f>'100 100 Pol'!BD80</f>
        <v>0</v>
      </c>
      <c r="I12" s="293">
        <f>'100 100 Pol'!BE80</f>
        <v>0</v>
      </c>
    </row>
    <row r="13" spans="1:9" s="124" customFormat="1">
      <c r="A13" s="290" t="str">
        <f>'100 100 Pol'!B81</f>
        <v>61</v>
      </c>
      <c r="B13" s="62" t="str">
        <f>'100 100 Pol'!C81</f>
        <v>Upravy povrchů vnitřní</v>
      </c>
      <c r="D13" s="201"/>
      <c r="E13" s="291">
        <f>'100 100 Pol'!BA110</f>
        <v>0</v>
      </c>
      <c r="F13" s="292">
        <f>'100 100 Pol'!BB110</f>
        <v>0</v>
      </c>
      <c r="G13" s="292">
        <f>'100 100 Pol'!BC110</f>
        <v>0</v>
      </c>
      <c r="H13" s="292">
        <f>'100 100 Pol'!BD110</f>
        <v>0</v>
      </c>
      <c r="I13" s="293">
        <f>'100 100 Pol'!BE110</f>
        <v>0</v>
      </c>
    </row>
    <row r="14" spans="1:9" s="124" customFormat="1">
      <c r="A14" s="290" t="str">
        <f>'100 100 Pol'!B111</f>
        <v>62</v>
      </c>
      <c r="B14" s="62" t="str">
        <f>'100 100 Pol'!C111</f>
        <v>Úpravy povrchů vnější</v>
      </c>
      <c r="D14" s="201"/>
      <c r="E14" s="291">
        <f>'100 100 Pol'!BA134</f>
        <v>0</v>
      </c>
      <c r="F14" s="292">
        <f>'100 100 Pol'!BB134</f>
        <v>0</v>
      </c>
      <c r="G14" s="292">
        <f>'100 100 Pol'!BC134</f>
        <v>0</v>
      </c>
      <c r="H14" s="292">
        <f>'100 100 Pol'!BD134</f>
        <v>0</v>
      </c>
      <c r="I14" s="293">
        <f>'100 100 Pol'!BE134</f>
        <v>0</v>
      </c>
    </row>
    <row r="15" spans="1:9" s="124" customFormat="1">
      <c r="A15" s="290" t="str">
        <f>'100 100 Pol'!B135</f>
        <v>63</v>
      </c>
      <c r="B15" s="62" t="str">
        <f>'100 100 Pol'!C135</f>
        <v>Podlahy a podlahové konstrukce</v>
      </c>
      <c r="D15" s="201"/>
      <c r="E15" s="291">
        <f>'100 100 Pol'!BA147</f>
        <v>0</v>
      </c>
      <c r="F15" s="292">
        <f>'100 100 Pol'!BB147</f>
        <v>0</v>
      </c>
      <c r="G15" s="292">
        <f>'100 100 Pol'!BC147</f>
        <v>0</v>
      </c>
      <c r="H15" s="292">
        <f>'100 100 Pol'!BD147</f>
        <v>0</v>
      </c>
      <c r="I15" s="293">
        <f>'100 100 Pol'!BE147</f>
        <v>0</v>
      </c>
    </row>
    <row r="16" spans="1:9" s="124" customFormat="1">
      <c r="A16" s="290" t="str">
        <f>'100 100 Pol'!B148</f>
        <v>64</v>
      </c>
      <c r="B16" s="62" t="str">
        <f>'100 100 Pol'!C148</f>
        <v>Výplně otvorů</v>
      </c>
      <c r="D16" s="201"/>
      <c r="E16" s="291">
        <f>'100 100 Pol'!BA158</f>
        <v>0</v>
      </c>
      <c r="F16" s="292">
        <f>'100 100 Pol'!BB158</f>
        <v>0</v>
      </c>
      <c r="G16" s="292">
        <f>'100 100 Pol'!BC158</f>
        <v>0</v>
      </c>
      <c r="H16" s="292">
        <f>'100 100 Pol'!BD158</f>
        <v>0</v>
      </c>
      <c r="I16" s="293">
        <f>'100 100 Pol'!BE158</f>
        <v>0</v>
      </c>
    </row>
    <row r="17" spans="1:9" s="124" customFormat="1">
      <c r="A17" s="290" t="str">
        <f>'100 100 Pol'!B159</f>
        <v>94</v>
      </c>
      <c r="B17" s="62" t="str">
        <f>'100 100 Pol'!C159</f>
        <v>Lešení a stavební výtahy</v>
      </c>
      <c r="D17" s="201"/>
      <c r="E17" s="291">
        <f>'100 100 Pol'!BA207</f>
        <v>0</v>
      </c>
      <c r="F17" s="292">
        <f>'100 100 Pol'!BB207</f>
        <v>0</v>
      </c>
      <c r="G17" s="292">
        <f>'100 100 Pol'!BC207</f>
        <v>0</v>
      </c>
      <c r="H17" s="292">
        <f>'100 100 Pol'!BD207</f>
        <v>0</v>
      </c>
      <c r="I17" s="293">
        <f>'100 100 Pol'!BE207</f>
        <v>0</v>
      </c>
    </row>
    <row r="18" spans="1:9" s="124" customFormat="1">
      <c r="A18" s="290" t="str">
        <f>'100 100 Pol'!B208</f>
        <v>95</v>
      </c>
      <c r="B18" s="62" t="str">
        <f>'100 100 Pol'!C208</f>
        <v>Dokončovací kce na pozem.stav.</v>
      </c>
      <c r="D18" s="201"/>
      <c r="E18" s="291">
        <f>'100 100 Pol'!BA213</f>
        <v>0</v>
      </c>
      <c r="F18" s="292">
        <f>'100 100 Pol'!BB213</f>
        <v>0</v>
      </c>
      <c r="G18" s="292">
        <f>'100 100 Pol'!BC213</f>
        <v>0</v>
      </c>
      <c r="H18" s="292">
        <f>'100 100 Pol'!BD213</f>
        <v>0</v>
      </c>
      <c r="I18" s="293">
        <f>'100 100 Pol'!BE213</f>
        <v>0</v>
      </c>
    </row>
    <row r="19" spans="1:9" s="124" customFormat="1">
      <c r="A19" s="290" t="str">
        <f>'100 100 Pol'!B214</f>
        <v>96</v>
      </c>
      <c r="B19" s="62" t="str">
        <f>'100 100 Pol'!C214</f>
        <v>Bourání konstrukcí</v>
      </c>
      <c r="D19" s="201"/>
      <c r="E19" s="291">
        <f>'100 100 Pol'!BA225</f>
        <v>0</v>
      </c>
      <c r="F19" s="292">
        <f>'100 100 Pol'!BB225</f>
        <v>0</v>
      </c>
      <c r="G19" s="292">
        <f>'100 100 Pol'!BC225</f>
        <v>0</v>
      </c>
      <c r="H19" s="292">
        <f>'100 100 Pol'!BD225</f>
        <v>0</v>
      </c>
      <c r="I19" s="293">
        <f>'100 100 Pol'!BE225</f>
        <v>0</v>
      </c>
    </row>
    <row r="20" spans="1:9" s="124" customFormat="1">
      <c r="A20" s="290" t="str">
        <f>'100 100 Pol'!B226</f>
        <v>97</v>
      </c>
      <c r="B20" s="62" t="str">
        <f>'100 100 Pol'!C226</f>
        <v>Prorážení otvorů</v>
      </c>
      <c r="D20" s="201"/>
      <c r="E20" s="291">
        <f>'100 100 Pol'!BA268</f>
        <v>0</v>
      </c>
      <c r="F20" s="292">
        <f>'100 100 Pol'!BB268</f>
        <v>0</v>
      </c>
      <c r="G20" s="292">
        <f>'100 100 Pol'!BC268</f>
        <v>0</v>
      </c>
      <c r="H20" s="292">
        <f>'100 100 Pol'!BD268</f>
        <v>0</v>
      </c>
      <c r="I20" s="293">
        <f>'100 100 Pol'!BE268</f>
        <v>0</v>
      </c>
    </row>
    <row r="21" spans="1:9" s="124" customFormat="1">
      <c r="A21" s="290" t="str">
        <f>'100 100 Pol'!B269</f>
        <v>99</v>
      </c>
      <c r="B21" s="62" t="str">
        <f>'100 100 Pol'!C269</f>
        <v>Staveništní přesun hmot</v>
      </c>
      <c r="D21" s="201"/>
      <c r="E21" s="291">
        <f>'100 100 Pol'!BA271</f>
        <v>0</v>
      </c>
      <c r="F21" s="292">
        <f>'100 100 Pol'!BB271</f>
        <v>0</v>
      </c>
      <c r="G21" s="292">
        <f>'100 100 Pol'!BC271</f>
        <v>0</v>
      </c>
      <c r="H21" s="292">
        <f>'100 100 Pol'!BD271</f>
        <v>0</v>
      </c>
      <c r="I21" s="293">
        <f>'100 100 Pol'!BE271</f>
        <v>0</v>
      </c>
    </row>
    <row r="22" spans="1:9" s="124" customFormat="1">
      <c r="A22" s="290" t="str">
        <f>'100 100 Pol'!B272</f>
        <v>711</v>
      </c>
      <c r="B22" s="62" t="str">
        <f>'100 100 Pol'!C272</f>
        <v>Izolace proti vodě</v>
      </c>
      <c r="D22" s="201"/>
      <c r="E22" s="291">
        <f>'100 100 Pol'!BA295</f>
        <v>0</v>
      </c>
      <c r="F22" s="292">
        <f>'100 100 Pol'!BB295</f>
        <v>0</v>
      </c>
      <c r="G22" s="292">
        <f>'100 100 Pol'!BC295</f>
        <v>0</v>
      </c>
      <c r="H22" s="292">
        <f>'100 100 Pol'!BD295</f>
        <v>0</v>
      </c>
      <c r="I22" s="293">
        <f>'100 100 Pol'!BE295</f>
        <v>0</v>
      </c>
    </row>
    <row r="23" spans="1:9" s="124" customFormat="1">
      <c r="A23" s="290" t="str">
        <f>'100 100 Pol'!B296</f>
        <v>713</v>
      </c>
      <c r="B23" s="62" t="str">
        <f>'100 100 Pol'!C296</f>
        <v>Izolace tepelné</v>
      </c>
      <c r="D23" s="201"/>
      <c r="E23" s="291">
        <f>'100 100 Pol'!BA310</f>
        <v>0</v>
      </c>
      <c r="F23" s="292">
        <f>'100 100 Pol'!BB310</f>
        <v>0</v>
      </c>
      <c r="G23" s="292">
        <f>'100 100 Pol'!BC310</f>
        <v>0</v>
      </c>
      <c r="H23" s="292">
        <f>'100 100 Pol'!BD310</f>
        <v>0</v>
      </c>
      <c r="I23" s="293">
        <f>'100 100 Pol'!BE310</f>
        <v>0</v>
      </c>
    </row>
    <row r="24" spans="1:9" s="124" customFormat="1">
      <c r="A24" s="290" t="str">
        <f>'100 100 Pol'!B311</f>
        <v>762</v>
      </c>
      <c r="B24" s="62" t="str">
        <f>'100 100 Pol'!C311</f>
        <v>Konstrukce tesařské</v>
      </c>
      <c r="D24" s="201"/>
      <c r="E24" s="291">
        <f>'100 100 Pol'!BA331</f>
        <v>0</v>
      </c>
      <c r="F24" s="292">
        <f>'100 100 Pol'!BB331</f>
        <v>0</v>
      </c>
      <c r="G24" s="292">
        <f>'100 100 Pol'!BC331</f>
        <v>0</v>
      </c>
      <c r="H24" s="292">
        <f>'100 100 Pol'!BD331</f>
        <v>0</v>
      </c>
      <c r="I24" s="293">
        <f>'100 100 Pol'!BE331</f>
        <v>0</v>
      </c>
    </row>
    <row r="25" spans="1:9" s="124" customFormat="1">
      <c r="A25" s="290" t="str">
        <f>'100 100 Pol'!B332</f>
        <v>764</v>
      </c>
      <c r="B25" s="62" t="str">
        <f>'100 100 Pol'!C332</f>
        <v>Konstrukce klempířské</v>
      </c>
      <c r="D25" s="201"/>
      <c r="E25" s="291">
        <f>'100 100 Pol'!BA343</f>
        <v>0</v>
      </c>
      <c r="F25" s="292">
        <f>'100 100 Pol'!BB343</f>
        <v>0</v>
      </c>
      <c r="G25" s="292">
        <f>'100 100 Pol'!BC343</f>
        <v>0</v>
      </c>
      <c r="H25" s="292">
        <f>'100 100 Pol'!BD343</f>
        <v>0</v>
      </c>
      <c r="I25" s="293">
        <f>'100 100 Pol'!BE343</f>
        <v>0</v>
      </c>
    </row>
    <row r="26" spans="1:9" s="124" customFormat="1">
      <c r="A26" s="290" t="str">
        <f>'100 100 Pol'!B344</f>
        <v>765</v>
      </c>
      <c r="B26" s="62" t="str">
        <f>'100 100 Pol'!C344</f>
        <v>Krytiny tvrdé</v>
      </c>
      <c r="D26" s="201"/>
      <c r="E26" s="291">
        <f>'100 100 Pol'!BA363</f>
        <v>0</v>
      </c>
      <c r="F26" s="292">
        <f>'100 100 Pol'!BB363</f>
        <v>0</v>
      </c>
      <c r="G26" s="292">
        <f>'100 100 Pol'!BC363</f>
        <v>0</v>
      </c>
      <c r="H26" s="292">
        <f>'100 100 Pol'!BD363</f>
        <v>0</v>
      </c>
      <c r="I26" s="293">
        <f>'100 100 Pol'!BE363</f>
        <v>0</v>
      </c>
    </row>
    <row r="27" spans="1:9" s="124" customFormat="1">
      <c r="A27" s="290" t="str">
        <f>'100 100 Pol'!B364</f>
        <v>766</v>
      </c>
      <c r="B27" s="62" t="str">
        <f>'100 100 Pol'!C364</f>
        <v>Konstrukce truhlářské</v>
      </c>
      <c r="D27" s="201"/>
      <c r="E27" s="291">
        <f>'100 100 Pol'!BA396</f>
        <v>0</v>
      </c>
      <c r="F27" s="292">
        <f>'100 100 Pol'!BB396</f>
        <v>0</v>
      </c>
      <c r="G27" s="292">
        <f>'100 100 Pol'!BC396</f>
        <v>0</v>
      </c>
      <c r="H27" s="292">
        <f>'100 100 Pol'!BD396</f>
        <v>0</v>
      </c>
      <c r="I27" s="293">
        <f>'100 100 Pol'!BE396</f>
        <v>0</v>
      </c>
    </row>
    <row r="28" spans="1:9" s="124" customFormat="1">
      <c r="A28" s="290" t="str">
        <f>'100 100 Pol'!B397</f>
        <v>767</v>
      </c>
      <c r="B28" s="62" t="str">
        <f>'100 100 Pol'!C397</f>
        <v>Konstrukce zámečnické</v>
      </c>
      <c r="D28" s="201"/>
      <c r="E28" s="291">
        <f>'100 100 Pol'!BA413</f>
        <v>0</v>
      </c>
      <c r="F28" s="292">
        <f>'100 100 Pol'!BB413</f>
        <v>0</v>
      </c>
      <c r="G28" s="292">
        <f>'100 100 Pol'!BC413</f>
        <v>0</v>
      </c>
      <c r="H28" s="292">
        <f>'100 100 Pol'!BD413</f>
        <v>0</v>
      </c>
      <c r="I28" s="293">
        <f>'100 100 Pol'!BE413</f>
        <v>0</v>
      </c>
    </row>
    <row r="29" spans="1:9" s="124" customFormat="1">
      <c r="A29" s="290" t="str">
        <f>'100 100 Pol'!B414</f>
        <v>771</v>
      </c>
      <c r="B29" s="62" t="str">
        <f>'100 100 Pol'!C414</f>
        <v>Podlahy z dlaždic a obklady</v>
      </c>
      <c r="D29" s="201"/>
      <c r="E29" s="291">
        <f>'100 100 Pol'!BA428</f>
        <v>0</v>
      </c>
      <c r="F29" s="292">
        <f>'100 100 Pol'!BB428</f>
        <v>0</v>
      </c>
      <c r="G29" s="292">
        <f>'100 100 Pol'!BC428</f>
        <v>0</v>
      </c>
      <c r="H29" s="292">
        <f>'100 100 Pol'!BD428</f>
        <v>0</v>
      </c>
      <c r="I29" s="293">
        <f>'100 100 Pol'!BE428</f>
        <v>0</v>
      </c>
    </row>
    <row r="30" spans="1:9" s="124" customFormat="1">
      <c r="A30" s="290" t="str">
        <f>'100 100 Pol'!B429</f>
        <v>781</v>
      </c>
      <c r="B30" s="62" t="str">
        <f>'100 100 Pol'!C429</f>
        <v>Obklady keramické</v>
      </c>
      <c r="D30" s="201"/>
      <c r="E30" s="291">
        <f>'100 100 Pol'!BA449</f>
        <v>0</v>
      </c>
      <c r="F30" s="292">
        <f>'100 100 Pol'!BB449</f>
        <v>0</v>
      </c>
      <c r="G30" s="292">
        <f>'100 100 Pol'!BC449</f>
        <v>0</v>
      </c>
      <c r="H30" s="292">
        <f>'100 100 Pol'!BD449</f>
        <v>0</v>
      </c>
      <c r="I30" s="293">
        <f>'100 100 Pol'!BE449</f>
        <v>0</v>
      </c>
    </row>
    <row r="31" spans="1:9" s="124" customFormat="1">
      <c r="A31" s="290" t="str">
        <f>'100 100 Pol'!B450</f>
        <v>784</v>
      </c>
      <c r="B31" s="62" t="str">
        <f>'100 100 Pol'!C450</f>
        <v>Malby</v>
      </c>
      <c r="D31" s="201"/>
      <c r="E31" s="291">
        <f>'100 100 Pol'!BA461</f>
        <v>0</v>
      </c>
      <c r="F31" s="292">
        <f>'100 100 Pol'!BB461</f>
        <v>0</v>
      </c>
      <c r="G31" s="292">
        <f>'100 100 Pol'!BC461</f>
        <v>0</v>
      </c>
      <c r="H31" s="292">
        <f>'100 100 Pol'!BD461</f>
        <v>0</v>
      </c>
      <c r="I31" s="293">
        <f>'100 100 Pol'!BE461</f>
        <v>0</v>
      </c>
    </row>
    <row r="32" spans="1:9" s="124" customFormat="1" ht="13.5" thickBot="1">
      <c r="A32" s="290" t="str">
        <f>'100 100 Pol'!B462</f>
        <v>D96</v>
      </c>
      <c r="B32" s="62" t="str">
        <f>'100 100 Pol'!C462</f>
        <v>Přesuny suti a vybouraných hmot</v>
      </c>
      <c r="D32" s="201"/>
      <c r="E32" s="291">
        <f>'100 100 Pol'!BA471</f>
        <v>0</v>
      </c>
      <c r="F32" s="292">
        <f>'100 100 Pol'!BB471</f>
        <v>0</v>
      </c>
      <c r="G32" s="292">
        <f>'100 100 Pol'!BC471</f>
        <v>0</v>
      </c>
      <c r="H32" s="292">
        <f>'100 100 Pol'!BD471</f>
        <v>0</v>
      </c>
      <c r="I32" s="293">
        <f>'100 100 Pol'!BE471</f>
        <v>0</v>
      </c>
    </row>
    <row r="33" spans="1:57" s="14" customFormat="1" ht="13.5" thickBot="1">
      <c r="A33" s="202"/>
      <c r="B33" s="203" t="s">
        <v>79</v>
      </c>
      <c r="C33" s="203"/>
      <c r="D33" s="204"/>
      <c r="E33" s="205">
        <f>SUM(E7:E32)</f>
        <v>0</v>
      </c>
      <c r="F33" s="206">
        <f>SUM(F7:F32)</f>
        <v>0</v>
      </c>
      <c r="G33" s="206">
        <f>SUM(G7:G32)</f>
        <v>0</v>
      </c>
      <c r="H33" s="206">
        <f>SUM(H7:H32)</f>
        <v>0</v>
      </c>
      <c r="I33" s="207">
        <f>SUM(I7:I32)</f>
        <v>0</v>
      </c>
    </row>
    <row r="34" spans="1:57">
      <c r="A34" s="124"/>
      <c r="B34" s="124"/>
      <c r="C34" s="124"/>
      <c r="D34" s="124"/>
      <c r="E34" s="124"/>
      <c r="F34" s="124"/>
      <c r="G34" s="124"/>
      <c r="H34" s="124"/>
      <c r="I34" s="124"/>
    </row>
    <row r="35" spans="1:57" ht="19.5" customHeight="1">
      <c r="A35" s="193" t="s">
        <v>80</v>
      </c>
      <c r="B35" s="193"/>
      <c r="C35" s="193"/>
      <c r="D35" s="193"/>
      <c r="E35" s="193"/>
      <c r="F35" s="193"/>
      <c r="G35" s="208"/>
      <c r="H35" s="193"/>
      <c r="I35" s="193"/>
      <c r="BA35" s="130"/>
      <c r="BB35" s="130"/>
      <c r="BC35" s="130"/>
      <c r="BD35" s="130"/>
      <c r="BE35" s="130"/>
    </row>
    <row r="36" spans="1:57" ht="13.5" thickBot="1"/>
    <row r="37" spans="1:57">
      <c r="A37" s="159" t="s">
        <v>81</v>
      </c>
      <c r="B37" s="160"/>
      <c r="C37" s="160"/>
      <c r="D37" s="209"/>
      <c r="E37" s="210" t="s">
        <v>82</v>
      </c>
      <c r="F37" s="211" t="s">
        <v>12</v>
      </c>
      <c r="G37" s="212" t="s">
        <v>83</v>
      </c>
      <c r="H37" s="213"/>
      <c r="I37" s="214" t="s">
        <v>82</v>
      </c>
    </row>
    <row r="38" spans="1:57">
      <c r="A38" s="153"/>
      <c r="B38" s="144"/>
      <c r="C38" s="144"/>
      <c r="D38" s="215"/>
      <c r="E38" s="216"/>
      <c r="F38" s="217"/>
      <c r="G38" s="218">
        <f>CHOOSE(BA38+1,E33+F33,E33+F33+H33,E33+F33+G33+H33,E33,F33,H33,G33,H33+G33,0)</f>
        <v>0</v>
      </c>
      <c r="H38" s="219"/>
      <c r="I38" s="220">
        <f>E38+F38*G38/100</f>
        <v>0</v>
      </c>
      <c r="BA38" s="1">
        <v>8</v>
      </c>
    </row>
    <row r="39" spans="1:57" ht="13.5" thickBot="1">
      <c r="A39" s="221"/>
      <c r="B39" s="222" t="s">
        <v>84</v>
      </c>
      <c r="C39" s="223"/>
      <c r="D39" s="224"/>
      <c r="E39" s="225"/>
      <c r="F39" s="226"/>
      <c r="G39" s="226"/>
      <c r="H39" s="322">
        <f>SUM(I38:I38)</f>
        <v>0</v>
      </c>
      <c r="I39" s="323"/>
    </row>
    <row r="41" spans="1:57">
      <c r="B41" s="14"/>
      <c r="F41" s="227"/>
      <c r="G41" s="228"/>
      <c r="H41" s="228"/>
      <c r="I41" s="46"/>
    </row>
    <row r="42" spans="1:57">
      <c r="F42" s="227"/>
      <c r="G42" s="228"/>
      <c r="H42" s="228"/>
      <c r="I42" s="46"/>
    </row>
    <row r="43" spans="1:57">
      <c r="F43" s="227"/>
      <c r="G43" s="228"/>
      <c r="H43" s="228"/>
      <c r="I43" s="46"/>
    </row>
    <row r="44" spans="1:57">
      <c r="F44" s="227"/>
      <c r="G44" s="228"/>
      <c r="H44" s="228"/>
      <c r="I44" s="46"/>
    </row>
    <row r="45" spans="1:57">
      <c r="F45" s="227"/>
      <c r="G45" s="228"/>
      <c r="H45" s="228"/>
      <c r="I45" s="46"/>
    </row>
    <row r="46" spans="1:57">
      <c r="F46" s="227"/>
      <c r="G46" s="228"/>
      <c r="H46" s="228"/>
      <c r="I46" s="46"/>
    </row>
    <row r="47" spans="1:57">
      <c r="F47" s="227"/>
      <c r="G47" s="228"/>
      <c r="H47" s="228"/>
      <c r="I47" s="46"/>
    </row>
    <row r="48" spans="1:57">
      <c r="F48" s="227"/>
      <c r="G48" s="228"/>
      <c r="H48" s="228"/>
      <c r="I48" s="46"/>
    </row>
    <row r="49" spans="6:9">
      <c r="F49" s="227"/>
      <c r="G49" s="228"/>
      <c r="H49" s="228"/>
      <c r="I49" s="46"/>
    </row>
    <row r="50" spans="6:9">
      <c r="F50" s="227"/>
      <c r="G50" s="228"/>
      <c r="H50" s="228"/>
      <c r="I50" s="46"/>
    </row>
    <row r="51" spans="6:9">
      <c r="F51" s="227"/>
      <c r="G51" s="228"/>
      <c r="H51" s="228"/>
      <c r="I51" s="46"/>
    </row>
    <row r="52" spans="6:9">
      <c r="F52" s="227"/>
      <c r="G52" s="228"/>
      <c r="H52" s="228"/>
      <c r="I52" s="46"/>
    </row>
    <row r="53" spans="6:9">
      <c r="F53" s="227"/>
      <c r="G53" s="228"/>
      <c r="H53" s="228"/>
      <c r="I53" s="46"/>
    </row>
    <row r="54" spans="6:9">
      <c r="F54" s="227"/>
      <c r="G54" s="228"/>
      <c r="H54" s="228"/>
      <c r="I54" s="46"/>
    </row>
    <row r="55" spans="6:9">
      <c r="F55" s="227"/>
      <c r="G55" s="228"/>
      <c r="H55" s="228"/>
      <c r="I55" s="46"/>
    </row>
    <row r="56" spans="6:9">
      <c r="F56" s="227"/>
      <c r="G56" s="228"/>
      <c r="H56" s="228"/>
      <c r="I56" s="46"/>
    </row>
    <row r="57" spans="6:9">
      <c r="F57" s="227"/>
      <c r="G57" s="228"/>
      <c r="H57" s="228"/>
      <c r="I57" s="46"/>
    </row>
    <row r="58" spans="6:9">
      <c r="F58" s="227"/>
      <c r="G58" s="228"/>
      <c r="H58" s="228"/>
      <c r="I58" s="46"/>
    </row>
    <row r="59" spans="6:9">
      <c r="F59" s="227"/>
      <c r="G59" s="228"/>
      <c r="H59" s="228"/>
      <c r="I59" s="46"/>
    </row>
    <row r="60" spans="6:9">
      <c r="F60" s="227"/>
      <c r="G60" s="228"/>
      <c r="H60" s="228"/>
      <c r="I60" s="46"/>
    </row>
    <row r="61" spans="6:9">
      <c r="F61" s="227"/>
      <c r="G61" s="228"/>
      <c r="H61" s="228"/>
      <c r="I61" s="46"/>
    </row>
    <row r="62" spans="6:9">
      <c r="F62" s="227"/>
      <c r="G62" s="228"/>
      <c r="H62" s="228"/>
      <c r="I62" s="46"/>
    </row>
    <row r="63" spans="6:9">
      <c r="F63" s="227"/>
      <c r="G63" s="228"/>
      <c r="H63" s="228"/>
      <c r="I63" s="46"/>
    </row>
    <row r="64" spans="6:9">
      <c r="F64" s="227"/>
      <c r="G64" s="228"/>
      <c r="H64" s="228"/>
      <c r="I64" s="46"/>
    </row>
    <row r="65" spans="6:9">
      <c r="F65" s="227"/>
      <c r="G65" s="228"/>
      <c r="H65" s="228"/>
      <c r="I65" s="46"/>
    </row>
    <row r="66" spans="6:9">
      <c r="F66" s="227"/>
      <c r="G66" s="228"/>
      <c r="H66" s="228"/>
      <c r="I66" s="46"/>
    </row>
    <row r="67" spans="6:9">
      <c r="F67" s="227"/>
      <c r="G67" s="228"/>
      <c r="H67" s="228"/>
      <c r="I67" s="46"/>
    </row>
    <row r="68" spans="6:9">
      <c r="F68" s="227"/>
      <c r="G68" s="228"/>
      <c r="H68" s="228"/>
      <c r="I68" s="46"/>
    </row>
    <row r="69" spans="6:9">
      <c r="F69" s="227"/>
      <c r="G69" s="228"/>
      <c r="H69" s="228"/>
      <c r="I69" s="46"/>
    </row>
    <row r="70" spans="6:9">
      <c r="F70" s="227"/>
      <c r="G70" s="228"/>
      <c r="H70" s="228"/>
      <c r="I70" s="46"/>
    </row>
    <row r="71" spans="6:9">
      <c r="F71" s="227"/>
      <c r="G71" s="228"/>
      <c r="H71" s="228"/>
      <c r="I71" s="46"/>
    </row>
    <row r="72" spans="6:9">
      <c r="F72" s="227"/>
      <c r="G72" s="228"/>
      <c r="H72" s="228"/>
      <c r="I72" s="46"/>
    </row>
    <row r="73" spans="6:9">
      <c r="F73" s="227"/>
      <c r="G73" s="228"/>
      <c r="H73" s="228"/>
      <c r="I73" s="46"/>
    </row>
    <row r="74" spans="6:9">
      <c r="F74" s="227"/>
      <c r="G74" s="228"/>
      <c r="H74" s="228"/>
      <c r="I74" s="46"/>
    </row>
    <row r="75" spans="6:9">
      <c r="F75" s="227"/>
      <c r="G75" s="228"/>
      <c r="H75" s="228"/>
      <c r="I75" s="46"/>
    </row>
    <row r="76" spans="6:9">
      <c r="F76" s="227"/>
      <c r="G76" s="228"/>
      <c r="H76" s="228"/>
      <c r="I76" s="46"/>
    </row>
    <row r="77" spans="6:9">
      <c r="F77" s="227"/>
      <c r="G77" s="228"/>
      <c r="H77" s="228"/>
      <c r="I77" s="46"/>
    </row>
    <row r="78" spans="6:9">
      <c r="F78" s="227"/>
      <c r="G78" s="228"/>
      <c r="H78" s="228"/>
      <c r="I78" s="46"/>
    </row>
    <row r="79" spans="6:9">
      <c r="F79" s="227"/>
      <c r="G79" s="228"/>
      <c r="H79" s="228"/>
      <c r="I79" s="46"/>
    </row>
    <row r="80" spans="6:9">
      <c r="F80" s="227"/>
      <c r="G80" s="228"/>
      <c r="H80" s="228"/>
      <c r="I80" s="46"/>
    </row>
    <row r="81" spans="6:9">
      <c r="F81" s="227"/>
      <c r="G81" s="228"/>
      <c r="H81" s="228"/>
      <c r="I81" s="46"/>
    </row>
    <row r="82" spans="6:9">
      <c r="F82" s="227"/>
      <c r="G82" s="228"/>
      <c r="H82" s="228"/>
      <c r="I82" s="46"/>
    </row>
    <row r="83" spans="6:9">
      <c r="F83" s="227"/>
      <c r="G83" s="228"/>
      <c r="H83" s="228"/>
      <c r="I83" s="46"/>
    </row>
    <row r="84" spans="6:9">
      <c r="F84" s="227"/>
      <c r="G84" s="228"/>
      <c r="H84" s="228"/>
      <c r="I84" s="46"/>
    </row>
    <row r="85" spans="6:9">
      <c r="F85" s="227"/>
      <c r="G85" s="228"/>
      <c r="H85" s="228"/>
      <c r="I85" s="46"/>
    </row>
    <row r="86" spans="6:9">
      <c r="F86" s="227"/>
      <c r="G86" s="228"/>
      <c r="H86" s="228"/>
      <c r="I86" s="46"/>
    </row>
    <row r="87" spans="6:9">
      <c r="F87" s="227"/>
      <c r="G87" s="228"/>
      <c r="H87" s="228"/>
      <c r="I87" s="46"/>
    </row>
    <row r="88" spans="6:9">
      <c r="F88" s="227"/>
      <c r="G88" s="228"/>
      <c r="H88" s="228"/>
      <c r="I88" s="46"/>
    </row>
    <row r="89" spans="6:9">
      <c r="F89" s="227"/>
      <c r="G89" s="228"/>
      <c r="H89" s="228"/>
      <c r="I89" s="46"/>
    </row>
    <row r="90" spans="6:9">
      <c r="F90" s="227"/>
      <c r="G90" s="228"/>
      <c r="H90" s="228"/>
      <c r="I90" s="46"/>
    </row>
  </sheetData>
  <mergeCells count="4">
    <mergeCell ref="A1:B1"/>
    <mergeCell ref="A2:B2"/>
    <mergeCell ref="G2:I2"/>
    <mergeCell ref="H39:I39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3"/>
  <dimension ref="A1:CB544"/>
  <sheetViews>
    <sheetView showGridLines="0" showZeros="0" topLeftCell="A445" zoomScaleNormal="100" zoomScaleSheetLayoutView="100" workbookViewId="0">
      <selection activeCell="J1" sqref="J1:J65536 K1:K65536"/>
    </sheetView>
  </sheetViews>
  <sheetFormatPr defaultRowHeight="12.75"/>
  <cols>
    <col min="1" max="1" width="4.42578125" style="229" customWidth="1"/>
    <col min="2" max="2" width="11.5703125" style="229" customWidth="1"/>
    <col min="3" max="3" width="40.42578125" style="229" customWidth="1"/>
    <col min="4" max="4" width="5.5703125" style="229" customWidth="1"/>
    <col min="5" max="5" width="8.5703125" style="239" customWidth="1"/>
    <col min="6" max="6" width="9.85546875" style="229" customWidth="1"/>
    <col min="7" max="7" width="13.85546875" style="229" customWidth="1"/>
    <col min="8" max="8" width="11.7109375" style="229" hidden="1" customWidth="1"/>
    <col min="9" max="9" width="11.5703125" style="229" hidden="1" customWidth="1"/>
    <col min="10" max="10" width="11" style="229" hidden="1" customWidth="1"/>
    <col min="11" max="11" width="10.42578125" style="229" hidden="1" customWidth="1"/>
    <col min="12" max="12" width="75.42578125" style="229" customWidth="1"/>
    <col min="13" max="13" width="45.28515625" style="229" customWidth="1"/>
    <col min="14" max="16384" width="9.140625" style="229"/>
  </cols>
  <sheetData>
    <row r="1" spans="1:80" ht="15.75">
      <c r="A1" s="324" t="s">
        <v>103</v>
      </c>
      <c r="B1" s="324"/>
      <c r="C1" s="324"/>
      <c r="D1" s="324"/>
      <c r="E1" s="324"/>
      <c r="F1" s="324"/>
      <c r="G1" s="324"/>
    </row>
    <row r="2" spans="1:80" ht="14.25" customHeight="1" thickBot="1">
      <c r="B2" s="230"/>
      <c r="C2" s="231"/>
      <c r="D2" s="231"/>
      <c r="E2" s="232"/>
      <c r="F2" s="231"/>
      <c r="G2" s="231"/>
    </row>
    <row r="3" spans="1:80" ht="13.5" thickTop="1">
      <c r="A3" s="315" t="s">
        <v>2</v>
      </c>
      <c r="B3" s="316"/>
      <c r="C3" s="183" t="s">
        <v>106</v>
      </c>
      <c r="D3" s="233"/>
      <c r="E3" s="234" t="s">
        <v>85</v>
      </c>
      <c r="F3" s="235" t="str">
        <f>'100 100 Rek'!H1</f>
        <v>100</v>
      </c>
      <c r="G3" s="236"/>
    </row>
    <row r="4" spans="1:80" ht="13.5" thickBot="1">
      <c r="A4" s="325" t="s">
        <v>76</v>
      </c>
      <c r="B4" s="318"/>
      <c r="C4" s="189" t="s">
        <v>139</v>
      </c>
      <c r="D4" s="237"/>
      <c r="E4" s="326" t="str">
        <f>'100 100 Rek'!G2</f>
        <v>Rekonstrukce fary - stavební rozpočet</v>
      </c>
      <c r="F4" s="327"/>
      <c r="G4" s="328"/>
    </row>
    <row r="5" spans="1:80" ht="13.5" thickTop="1">
      <c r="A5" s="238"/>
      <c r="G5" s="240"/>
    </row>
    <row r="6" spans="1:80" ht="27" customHeight="1">
      <c r="A6" s="241" t="s">
        <v>86</v>
      </c>
      <c r="B6" s="242" t="s">
        <v>87</v>
      </c>
      <c r="C6" s="242" t="s">
        <v>88</v>
      </c>
      <c r="D6" s="242" t="s">
        <v>89</v>
      </c>
      <c r="E6" s="243" t="s">
        <v>90</v>
      </c>
      <c r="F6" s="242" t="s">
        <v>91</v>
      </c>
      <c r="G6" s="244" t="s">
        <v>92</v>
      </c>
      <c r="H6" s="245" t="s">
        <v>93</v>
      </c>
      <c r="I6" s="245" t="s">
        <v>94</v>
      </c>
      <c r="J6" s="245" t="s">
        <v>95</v>
      </c>
      <c r="K6" s="245" t="s">
        <v>96</v>
      </c>
    </row>
    <row r="7" spans="1:80">
      <c r="A7" s="246" t="s">
        <v>97</v>
      </c>
      <c r="B7" s="247" t="s">
        <v>98</v>
      </c>
      <c r="C7" s="248" t="s">
        <v>99</v>
      </c>
      <c r="D7" s="249"/>
      <c r="E7" s="250"/>
      <c r="F7" s="250"/>
      <c r="G7" s="251"/>
      <c r="H7" s="252"/>
      <c r="I7" s="253"/>
      <c r="J7" s="254"/>
      <c r="K7" s="255"/>
      <c r="O7" s="256">
        <v>1</v>
      </c>
    </row>
    <row r="8" spans="1:80">
      <c r="A8" s="257">
        <v>1</v>
      </c>
      <c r="B8" s="258" t="s">
        <v>142</v>
      </c>
      <c r="C8" s="259" t="s">
        <v>143</v>
      </c>
      <c r="D8" s="260" t="s">
        <v>144</v>
      </c>
      <c r="E8" s="261">
        <v>25.446000000000002</v>
      </c>
      <c r="F8" s="261">
        <v>0</v>
      </c>
      <c r="G8" s="262">
        <f>E8*F8</f>
        <v>0</v>
      </c>
      <c r="H8" s="263">
        <v>0</v>
      </c>
      <c r="I8" s="264">
        <f>E8*H8</f>
        <v>0</v>
      </c>
      <c r="J8" s="263">
        <v>0</v>
      </c>
      <c r="K8" s="264">
        <f>E8*J8</f>
        <v>0</v>
      </c>
      <c r="O8" s="256">
        <v>2</v>
      </c>
      <c r="AA8" s="229">
        <v>1</v>
      </c>
      <c r="AB8" s="229">
        <v>1</v>
      </c>
      <c r="AC8" s="229">
        <v>1</v>
      </c>
      <c r="AZ8" s="229">
        <v>1</v>
      </c>
      <c r="BA8" s="229">
        <f>IF(AZ8=1,G8,0)</f>
        <v>0</v>
      </c>
      <c r="BB8" s="229">
        <f>IF(AZ8=2,G8,0)</f>
        <v>0</v>
      </c>
      <c r="BC8" s="229">
        <f>IF(AZ8=3,G8,0)</f>
        <v>0</v>
      </c>
      <c r="BD8" s="229">
        <f>IF(AZ8=4,G8,0)</f>
        <v>0</v>
      </c>
      <c r="BE8" s="229">
        <f>IF(AZ8=5,G8,0)</f>
        <v>0</v>
      </c>
      <c r="CA8" s="256">
        <v>1</v>
      </c>
      <c r="CB8" s="256">
        <v>1</v>
      </c>
    </row>
    <row r="9" spans="1:80" ht="22.5">
      <c r="A9" s="265"/>
      <c r="B9" s="268"/>
      <c r="C9" s="329" t="s">
        <v>145</v>
      </c>
      <c r="D9" s="330"/>
      <c r="E9" s="269">
        <v>25.446000000000002</v>
      </c>
      <c r="F9" s="270"/>
      <c r="G9" s="271"/>
      <c r="H9" s="272"/>
      <c r="I9" s="266"/>
      <c r="J9" s="273"/>
      <c r="K9" s="266"/>
      <c r="M9" s="267" t="s">
        <v>145</v>
      </c>
      <c r="O9" s="256"/>
    </row>
    <row r="10" spans="1:80">
      <c r="A10" s="265"/>
      <c r="B10" s="268"/>
      <c r="C10" s="329" t="s">
        <v>146</v>
      </c>
      <c r="D10" s="330"/>
      <c r="E10" s="269">
        <v>0</v>
      </c>
      <c r="F10" s="270"/>
      <c r="G10" s="271"/>
      <c r="H10" s="272"/>
      <c r="I10" s="266"/>
      <c r="J10" s="273"/>
      <c r="K10" s="266"/>
      <c r="M10" s="267" t="s">
        <v>146</v>
      </c>
      <c r="O10" s="256"/>
    </row>
    <row r="11" spans="1:80">
      <c r="A11" s="257">
        <v>2</v>
      </c>
      <c r="B11" s="258" t="s">
        <v>147</v>
      </c>
      <c r="C11" s="259" t="s">
        <v>148</v>
      </c>
      <c r="D11" s="260" t="s">
        <v>144</v>
      </c>
      <c r="E11" s="261">
        <v>25.446000000000002</v>
      </c>
      <c r="F11" s="261">
        <v>0</v>
      </c>
      <c r="G11" s="262">
        <f>E11*F11</f>
        <v>0</v>
      </c>
      <c r="H11" s="263">
        <v>0</v>
      </c>
      <c r="I11" s="264">
        <f>E11*H11</f>
        <v>0</v>
      </c>
      <c r="J11" s="263">
        <v>0</v>
      </c>
      <c r="K11" s="264">
        <f>E11*J11</f>
        <v>0</v>
      </c>
      <c r="O11" s="256">
        <v>2</v>
      </c>
      <c r="AA11" s="229">
        <v>1</v>
      </c>
      <c r="AB11" s="229">
        <v>1</v>
      </c>
      <c r="AC11" s="229">
        <v>1</v>
      </c>
      <c r="AZ11" s="229">
        <v>1</v>
      </c>
      <c r="BA11" s="229">
        <f>IF(AZ11=1,G11,0)</f>
        <v>0</v>
      </c>
      <c r="BB11" s="229">
        <f>IF(AZ11=2,G11,0)</f>
        <v>0</v>
      </c>
      <c r="BC11" s="229">
        <f>IF(AZ11=3,G11,0)</f>
        <v>0</v>
      </c>
      <c r="BD11" s="229">
        <f>IF(AZ11=4,G11,0)</f>
        <v>0</v>
      </c>
      <c r="BE11" s="229">
        <f>IF(AZ11=5,G11,0)</f>
        <v>0</v>
      </c>
      <c r="CA11" s="256">
        <v>1</v>
      </c>
      <c r="CB11" s="256">
        <v>1</v>
      </c>
    </row>
    <row r="12" spans="1:80">
      <c r="A12" s="257">
        <v>3</v>
      </c>
      <c r="B12" s="258" t="s">
        <v>149</v>
      </c>
      <c r="C12" s="259" t="s">
        <v>150</v>
      </c>
      <c r="D12" s="260" t="s">
        <v>144</v>
      </c>
      <c r="E12" s="261">
        <v>101.7842</v>
      </c>
      <c r="F12" s="261">
        <v>0</v>
      </c>
      <c r="G12" s="262">
        <f>E12*F12</f>
        <v>0</v>
      </c>
      <c r="H12" s="263">
        <v>0</v>
      </c>
      <c r="I12" s="264">
        <f>E12*H12</f>
        <v>0</v>
      </c>
      <c r="J12" s="263">
        <v>0</v>
      </c>
      <c r="K12" s="264">
        <f>E12*J12</f>
        <v>0</v>
      </c>
      <c r="O12" s="256">
        <v>2</v>
      </c>
      <c r="AA12" s="229">
        <v>1</v>
      </c>
      <c r="AB12" s="229">
        <v>1</v>
      </c>
      <c r="AC12" s="229">
        <v>1</v>
      </c>
      <c r="AZ12" s="229">
        <v>1</v>
      </c>
      <c r="BA12" s="229">
        <f>IF(AZ12=1,G12,0)</f>
        <v>0</v>
      </c>
      <c r="BB12" s="229">
        <f>IF(AZ12=2,G12,0)</f>
        <v>0</v>
      </c>
      <c r="BC12" s="229">
        <f>IF(AZ12=3,G12,0)</f>
        <v>0</v>
      </c>
      <c r="BD12" s="229">
        <f>IF(AZ12=4,G12,0)</f>
        <v>0</v>
      </c>
      <c r="BE12" s="229">
        <f>IF(AZ12=5,G12,0)</f>
        <v>0</v>
      </c>
      <c r="CA12" s="256">
        <v>1</v>
      </c>
      <c r="CB12" s="256">
        <v>1</v>
      </c>
    </row>
    <row r="13" spans="1:80">
      <c r="A13" s="265"/>
      <c r="B13" s="268"/>
      <c r="C13" s="329" t="s">
        <v>151</v>
      </c>
      <c r="D13" s="330"/>
      <c r="E13" s="269">
        <v>101.7842</v>
      </c>
      <c r="F13" s="270"/>
      <c r="G13" s="271"/>
      <c r="H13" s="272"/>
      <c r="I13" s="266"/>
      <c r="J13" s="273"/>
      <c r="K13" s="266"/>
      <c r="M13" s="267" t="s">
        <v>151</v>
      </c>
      <c r="O13" s="256"/>
    </row>
    <row r="14" spans="1:80">
      <c r="A14" s="257">
        <v>4</v>
      </c>
      <c r="B14" s="258" t="s">
        <v>152</v>
      </c>
      <c r="C14" s="259" t="s">
        <v>153</v>
      </c>
      <c r="D14" s="260" t="s">
        <v>144</v>
      </c>
      <c r="E14" s="261">
        <v>25.446000000000002</v>
      </c>
      <c r="F14" s="261">
        <v>0</v>
      </c>
      <c r="G14" s="262">
        <f>E14*F14</f>
        <v>0</v>
      </c>
      <c r="H14" s="263">
        <v>0</v>
      </c>
      <c r="I14" s="264">
        <f>E14*H14</f>
        <v>0</v>
      </c>
      <c r="J14" s="263">
        <v>0</v>
      </c>
      <c r="K14" s="264">
        <f>E14*J14</f>
        <v>0</v>
      </c>
      <c r="O14" s="256">
        <v>2</v>
      </c>
      <c r="AA14" s="229">
        <v>1</v>
      </c>
      <c r="AB14" s="229">
        <v>1</v>
      </c>
      <c r="AC14" s="229">
        <v>1</v>
      </c>
      <c r="AZ14" s="229">
        <v>1</v>
      </c>
      <c r="BA14" s="229">
        <f>IF(AZ14=1,G14,0)</f>
        <v>0</v>
      </c>
      <c r="BB14" s="229">
        <f>IF(AZ14=2,G14,0)</f>
        <v>0</v>
      </c>
      <c r="BC14" s="229">
        <f>IF(AZ14=3,G14,0)</f>
        <v>0</v>
      </c>
      <c r="BD14" s="229">
        <f>IF(AZ14=4,G14,0)</f>
        <v>0</v>
      </c>
      <c r="BE14" s="229">
        <f>IF(AZ14=5,G14,0)</f>
        <v>0</v>
      </c>
      <c r="CA14" s="256">
        <v>1</v>
      </c>
      <c r="CB14" s="256">
        <v>1</v>
      </c>
    </row>
    <row r="15" spans="1:80">
      <c r="A15" s="257">
        <v>5</v>
      </c>
      <c r="B15" s="258" t="s">
        <v>154</v>
      </c>
      <c r="C15" s="259" t="s">
        <v>155</v>
      </c>
      <c r="D15" s="260" t="s">
        <v>144</v>
      </c>
      <c r="E15" s="261">
        <v>25.446000000000002</v>
      </c>
      <c r="F15" s="261">
        <v>0</v>
      </c>
      <c r="G15" s="262">
        <f>E15*F15</f>
        <v>0</v>
      </c>
      <c r="H15" s="263">
        <v>0</v>
      </c>
      <c r="I15" s="264">
        <f>E15*H15</f>
        <v>0</v>
      </c>
      <c r="J15" s="263">
        <v>0</v>
      </c>
      <c r="K15" s="264">
        <f>E15*J15</f>
        <v>0</v>
      </c>
      <c r="O15" s="256">
        <v>2</v>
      </c>
      <c r="AA15" s="229">
        <v>1</v>
      </c>
      <c r="AB15" s="229">
        <v>1</v>
      </c>
      <c r="AC15" s="229">
        <v>1</v>
      </c>
      <c r="AZ15" s="229">
        <v>1</v>
      </c>
      <c r="BA15" s="229">
        <f>IF(AZ15=1,G15,0)</f>
        <v>0</v>
      </c>
      <c r="BB15" s="229">
        <f>IF(AZ15=2,G15,0)</f>
        <v>0</v>
      </c>
      <c r="BC15" s="229">
        <f>IF(AZ15=3,G15,0)</f>
        <v>0</v>
      </c>
      <c r="BD15" s="229">
        <f>IF(AZ15=4,G15,0)</f>
        <v>0</v>
      </c>
      <c r="BE15" s="229">
        <f>IF(AZ15=5,G15,0)</f>
        <v>0</v>
      </c>
      <c r="CA15" s="256">
        <v>1</v>
      </c>
      <c r="CB15" s="256">
        <v>1</v>
      </c>
    </row>
    <row r="16" spans="1:80">
      <c r="A16" s="257">
        <v>6</v>
      </c>
      <c r="B16" s="258" t="s">
        <v>156</v>
      </c>
      <c r="C16" s="259" t="s">
        <v>157</v>
      </c>
      <c r="D16" s="260" t="s">
        <v>144</v>
      </c>
      <c r="E16" s="261">
        <v>18.27</v>
      </c>
      <c r="F16" s="261">
        <v>0</v>
      </c>
      <c r="G16" s="262">
        <f>E16*F16</f>
        <v>0</v>
      </c>
      <c r="H16" s="263">
        <v>0</v>
      </c>
      <c r="I16" s="264">
        <f>E16*H16</f>
        <v>0</v>
      </c>
      <c r="J16" s="263">
        <v>0</v>
      </c>
      <c r="K16" s="264">
        <f>E16*J16</f>
        <v>0</v>
      </c>
      <c r="O16" s="256">
        <v>2</v>
      </c>
      <c r="AA16" s="229">
        <v>1</v>
      </c>
      <c r="AB16" s="229">
        <v>1</v>
      </c>
      <c r="AC16" s="229">
        <v>1</v>
      </c>
      <c r="AZ16" s="229">
        <v>1</v>
      </c>
      <c r="BA16" s="229">
        <f>IF(AZ16=1,G16,0)</f>
        <v>0</v>
      </c>
      <c r="BB16" s="229">
        <f>IF(AZ16=2,G16,0)</f>
        <v>0</v>
      </c>
      <c r="BC16" s="229">
        <f>IF(AZ16=3,G16,0)</f>
        <v>0</v>
      </c>
      <c r="BD16" s="229">
        <f>IF(AZ16=4,G16,0)</f>
        <v>0</v>
      </c>
      <c r="BE16" s="229">
        <f>IF(AZ16=5,G16,0)</f>
        <v>0</v>
      </c>
      <c r="CA16" s="256">
        <v>1</v>
      </c>
      <c r="CB16" s="256">
        <v>1</v>
      </c>
    </row>
    <row r="17" spans="1:80" ht="22.5">
      <c r="A17" s="265"/>
      <c r="B17" s="268"/>
      <c r="C17" s="329" t="s">
        <v>158</v>
      </c>
      <c r="D17" s="330"/>
      <c r="E17" s="269">
        <v>18.27</v>
      </c>
      <c r="F17" s="270"/>
      <c r="G17" s="271"/>
      <c r="H17" s="272"/>
      <c r="I17" s="266"/>
      <c r="J17" s="273"/>
      <c r="K17" s="266"/>
      <c r="M17" s="267" t="s">
        <v>158</v>
      </c>
      <c r="O17" s="256"/>
    </row>
    <row r="18" spans="1:80">
      <c r="A18" s="257">
        <v>7</v>
      </c>
      <c r="B18" s="258" t="s">
        <v>159</v>
      </c>
      <c r="C18" s="259" t="s">
        <v>160</v>
      </c>
      <c r="D18" s="260" t="s">
        <v>161</v>
      </c>
      <c r="E18" s="261">
        <v>110.64</v>
      </c>
      <c r="F18" s="261">
        <v>0</v>
      </c>
      <c r="G18" s="262">
        <f>E18*F18</f>
        <v>0</v>
      </c>
      <c r="H18" s="263">
        <v>0</v>
      </c>
      <c r="I18" s="264">
        <f>E18*H18</f>
        <v>0</v>
      </c>
      <c r="J18" s="263">
        <v>0</v>
      </c>
      <c r="K18" s="264">
        <f>E18*J18</f>
        <v>0</v>
      </c>
      <c r="O18" s="256">
        <v>2</v>
      </c>
      <c r="AA18" s="229">
        <v>1</v>
      </c>
      <c r="AB18" s="229">
        <v>1</v>
      </c>
      <c r="AC18" s="229">
        <v>1</v>
      </c>
      <c r="AZ18" s="229">
        <v>1</v>
      </c>
      <c r="BA18" s="229">
        <f>IF(AZ18=1,G18,0)</f>
        <v>0</v>
      </c>
      <c r="BB18" s="229">
        <f>IF(AZ18=2,G18,0)</f>
        <v>0</v>
      </c>
      <c r="BC18" s="229">
        <f>IF(AZ18=3,G18,0)</f>
        <v>0</v>
      </c>
      <c r="BD18" s="229">
        <f>IF(AZ18=4,G18,0)</f>
        <v>0</v>
      </c>
      <c r="BE18" s="229">
        <f>IF(AZ18=5,G18,0)</f>
        <v>0</v>
      </c>
      <c r="CA18" s="256">
        <v>1</v>
      </c>
      <c r="CB18" s="256">
        <v>1</v>
      </c>
    </row>
    <row r="19" spans="1:80">
      <c r="A19" s="265"/>
      <c r="B19" s="268"/>
      <c r="C19" s="329" t="s">
        <v>162</v>
      </c>
      <c r="D19" s="330"/>
      <c r="E19" s="269">
        <v>110.64</v>
      </c>
      <c r="F19" s="270"/>
      <c r="G19" s="271"/>
      <c r="H19" s="272"/>
      <c r="I19" s="266"/>
      <c r="J19" s="273"/>
      <c r="K19" s="266"/>
      <c r="M19" s="267" t="s">
        <v>162</v>
      </c>
      <c r="O19" s="256"/>
    </row>
    <row r="20" spans="1:80">
      <c r="A20" s="274"/>
      <c r="B20" s="275" t="s">
        <v>101</v>
      </c>
      <c r="C20" s="276" t="s">
        <v>141</v>
      </c>
      <c r="D20" s="277"/>
      <c r="E20" s="278"/>
      <c r="F20" s="279"/>
      <c r="G20" s="280">
        <f>SUM(G7:G19)</f>
        <v>0</v>
      </c>
      <c r="H20" s="281"/>
      <c r="I20" s="282">
        <f>SUM(I7:I19)</f>
        <v>0</v>
      </c>
      <c r="J20" s="281"/>
      <c r="K20" s="282">
        <f>SUM(K7:K19)</f>
        <v>0</v>
      </c>
      <c r="O20" s="256">
        <v>4</v>
      </c>
      <c r="BA20" s="283">
        <f>SUM(BA7:BA19)</f>
        <v>0</v>
      </c>
      <c r="BB20" s="283">
        <f>SUM(BB7:BB19)</f>
        <v>0</v>
      </c>
      <c r="BC20" s="283">
        <f>SUM(BC7:BC19)</f>
        <v>0</v>
      </c>
      <c r="BD20" s="283">
        <f>SUM(BD7:BD19)</f>
        <v>0</v>
      </c>
      <c r="BE20" s="283">
        <f>SUM(BE7:BE19)</f>
        <v>0</v>
      </c>
    </row>
    <row r="21" spans="1:80">
      <c r="A21" s="246" t="s">
        <v>97</v>
      </c>
      <c r="B21" s="247" t="s">
        <v>163</v>
      </c>
      <c r="C21" s="248" t="s">
        <v>164</v>
      </c>
      <c r="D21" s="249"/>
      <c r="E21" s="250"/>
      <c r="F21" s="250"/>
      <c r="G21" s="251"/>
      <c r="H21" s="252"/>
      <c r="I21" s="253"/>
      <c r="J21" s="254"/>
      <c r="K21" s="255"/>
      <c r="O21" s="256">
        <v>1</v>
      </c>
    </row>
    <row r="22" spans="1:80">
      <c r="A22" s="257">
        <v>8</v>
      </c>
      <c r="B22" s="258" t="s">
        <v>166</v>
      </c>
      <c r="C22" s="259" t="s">
        <v>167</v>
      </c>
      <c r="D22" s="260" t="s">
        <v>144</v>
      </c>
      <c r="E22" s="261">
        <v>13.702500000000001</v>
      </c>
      <c r="F22" s="261">
        <v>0</v>
      </c>
      <c r="G22" s="262">
        <f>E22*F22</f>
        <v>0</v>
      </c>
      <c r="H22" s="263">
        <v>1.9205000000000001</v>
      </c>
      <c r="I22" s="264">
        <f>E22*H22</f>
        <v>26.315651250000002</v>
      </c>
      <c r="J22" s="263">
        <v>0</v>
      </c>
      <c r="K22" s="264">
        <f>E22*J22</f>
        <v>0</v>
      </c>
      <c r="O22" s="256">
        <v>2</v>
      </c>
      <c r="AA22" s="229">
        <v>1</v>
      </c>
      <c r="AB22" s="229">
        <v>1</v>
      </c>
      <c r="AC22" s="229">
        <v>1</v>
      </c>
      <c r="AZ22" s="229">
        <v>1</v>
      </c>
      <c r="BA22" s="229">
        <f>IF(AZ22=1,G22,0)</f>
        <v>0</v>
      </c>
      <c r="BB22" s="229">
        <f>IF(AZ22=2,G22,0)</f>
        <v>0</v>
      </c>
      <c r="BC22" s="229">
        <f>IF(AZ22=3,G22,0)</f>
        <v>0</v>
      </c>
      <c r="BD22" s="229">
        <f>IF(AZ22=4,G22,0)</f>
        <v>0</v>
      </c>
      <c r="BE22" s="229">
        <f>IF(AZ22=5,G22,0)</f>
        <v>0</v>
      </c>
      <c r="CA22" s="256">
        <v>1</v>
      </c>
      <c r="CB22" s="256">
        <v>1</v>
      </c>
    </row>
    <row r="23" spans="1:80">
      <c r="A23" s="265"/>
      <c r="B23" s="268"/>
      <c r="C23" s="329" t="s">
        <v>168</v>
      </c>
      <c r="D23" s="330"/>
      <c r="E23" s="269">
        <v>13.702500000000001</v>
      </c>
      <c r="F23" s="270"/>
      <c r="G23" s="271"/>
      <c r="H23" s="272"/>
      <c r="I23" s="266"/>
      <c r="J23" s="273"/>
      <c r="K23" s="266"/>
      <c r="M23" s="267" t="s">
        <v>168</v>
      </c>
      <c r="O23" s="256"/>
    </row>
    <row r="24" spans="1:80">
      <c r="A24" s="257">
        <v>9</v>
      </c>
      <c r="B24" s="258" t="s">
        <v>169</v>
      </c>
      <c r="C24" s="259" t="s">
        <v>170</v>
      </c>
      <c r="D24" s="260" t="s">
        <v>144</v>
      </c>
      <c r="E24" s="261">
        <v>13.702500000000001</v>
      </c>
      <c r="F24" s="261">
        <v>0</v>
      </c>
      <c r="G24" s="262">
        <f>E24*F24</f>
        <v>0</v>
      </c>
      <c r="H24" s="263">
        <v>1.9205000000000001</v>
      </c>
      <c r="I24" s="264">
        <f>E24*H24</f>
        <v>26.315651250000002</v>
      </c>
      <c r="J24" s="263">
        <v>0</v>
      </c>
      <c r="K24" s="264">
        <f>E24*J24</f>
        <v>0</v>
      </c>
      <c r="O24" s="256">
        <v>2</v>
      </c>
      <c r="AA24" s="229">
        <v>1</v>
      </c>
      <c r="AB24" s="229">
        <v>1</v>
      </c>
      <c r="AC24" s="229">
        <v>1</v>
      </c>
      <c r="AZ24" s="229">
        <v>1</v>
      </c>
      <c r="BA24" s="229">
        <f>IF(AZ24=1,G24,0)</f>
        <v>0</v>
      </c>
      <c r="BB24" s="229">
        <f>IF(AZ24=2,G24,0)</f>
        <v>0</v>
      </c>
      <c r="BC24" s="229">
        <f>IF(AZ24=3,G24,0)</f>
        <v>0</v>
      </c>
      <c r="BD24" s="229">
        <f>IF(AZ24=4,G24,0)</f>
        <v>0</v>
      </c>
      <c r="BE24" s="229">
        <f>IF(AZ24=5,G24,0)</f>
        <v>0</v>
      </c>
      <c r="CA24" s="256">
        <v>1</v>
      </c>
      <c r="CB24" s="256">
        <v>1</v>
      </c>
    </row>
    <row r="25" spans="1:80">
      <c r="A25" s="265"/>
      <c r="B25" s="268"/>
      <c r="C25" s="329" t="s">
        <v>168</v>
      </c>
      <c r="D25" s="330"/>
      <c r="E25" s="269">
        <v>13.702500000000001</v>
      </c>
      <c r="F25" s="270"/>
      <c r="G25" s="271"/>
      <c r="H25" s="272"/>
      <c r="I25" s="266"/>
      <c r="J25" s="273"/>
      <c r="K25" s="266"/>
      <c r="M25" s="267" t="s">
        <v>168</v>
      </c>
      <c r="O25" s="256"/>
    </row>
    <row r="26" spans="1:80">
      <c r="A26" s="257">
        <v>10</v>
      </c>
      <c r="B26" s="258" t="s">
        <v>171</v>
      </c>
      <c r="C26" s="259" t="s">
        <v>172</v>
      </c>
      <c r="D26" s="260" t="s">
        <v>173</v>
      </c>
      <c r="E26" s="261">
        <v>91.35</v>
      </c>
      <c r="F26" s="261">
        <v>0</v>
      </c>
      <c r="G26" s="262">
        <f>E26*F26</f>
        <v>0</v>
      </c>
      <c r="H26" s="263">
        <v>4.8999999999999998E-4</v>
      </c>
      <c r="I26" s="264">
        <f>E26*H26</f>
        <v>4.4761499999999996E-2</v>
      </c>
      <c r="J26" s="263">
        <v>0</v>
      </c>
      <c r="K26" s="264">
        <f>E26*J26</f>
        <v>0</v>
      </c>
      <c r="O26" s="256">
        <v>2</v>
      </c>
      <c r="AA26" s="229">
        <v>1</v>
      </c>
      <c r="AB26" s="229">
        <v>1</v>
      </c>
      <c r="AC26" s="229">
        <v>1</v>
      </c>
      <c r="AZ26" s="229">
        <v>1</v>
      </c>
      <c r="BA26" s="229">
        <f>IF(AZ26=1,G26,0)</f>
        <v>0</v>
      </c>
      <c r="BB26" s="229">
        <f>IF(AZ26=2,G26,0)</f>
        <v>0</v>
      </c>
      <c r="BC26" s="229">
        <f>IF(AZ26=3,G26,0)</f>
        <v>0</v>
      </c>
      <c r="BD26" s="229">
        <f>IF(AZ26=4,G26,0)</f>
        <v>0</v>
      </c>
      <c r="BE26" s="229">
        <f>IF(AZ26=5,G26,0)</f>
        <v>0</v>
      </c>
      <c r="CA26" s="256">
        <v>1</v>
      </c>
      <c r="CB26" s="256">
        <v>1</v>
      </c>
    </row>
    <row r="27" spans="1:80">
      <c r="A27" s="265"/>
      <c r="B27" s="268"/>
      <c r="C27" s="329" t="s">
        <v>174</v>
      </c>
      <c r="D27" s="330"/>
      <c r="E27" s="269">
        <v>91.35</v>
      </c>
      <c r="F27" s="270"/>
      <c r="G27" s="271"/>
      <c r="H27" s="272"/>
      <c r="I27" s="266"/>
      <c r="J27" s="273"/>
      <c r="K27" s="266"/>
      <c r="M27" s="267" t="s">
        <v>174</v>
      </c>
      <c r="O27" s="256"/>
    </row>
    <row r="28" spans="1:80">
      <c r="A28" s="257">
        <v>11</v>
      </c>
      <c r="B28" s="258" t="s">
        <v>175</v>
      </c>
      <c r="C28" s="259" t="s">
        <v>176</v>
      </c>
      <c r="D28" s="260" t="s">
        <v>144</v>
      </c>
      <c r="E28" s="261">
        <v>11.183</v>
      </c>
      <c r="F28" s="261">
        <v>0</v>
      </c>
      <c r="G28" s="262">
        <f>E28*F28</f>
        <v>0</v>
      </c>
      <c r="H28" s="263">
        <v>1.93971</v>
      </c>
      <c r="I28" s="264">
        <f>E28*H28</f>
        <v>21.69177693</v>
      </c>
      <c r="J28" s="263">
        <v>0</v>
      </c>
      <c r="K28" s="264">
        <f>E28*J28</f>
        <v>0</v>
      </c>
      <c r="O28" s="256">
        <v>2</v>
      </c>
      <c r="AA28" s="229">
        <v>1</v>
      </c>
      <c r="AB28" s="229">
        <v>1</v>
      </c>
      <c r="AC28" s="229">
        <v>1</v>
      </c>
      <c r="AZ28" s="229">
        <v>1</v>
      </c>
      <c r="BA28" s="229">
        <f>IF(AZ28=1,G28,0)</f>
        <v>0</v>
      </c>
      <c r="BB28" s="229">
        <f>IF(AZ28=2,G28,0)</f>
        <v>0</v>
      </c>
      <c r="BC28" s="229">
        <f>IF(AZ28=3,G28,0)</f>
        <v>0</v>
      </c>
      <c r="BD28" s="229">
        <f>IF(AZ28=4,G28,0)</f>
        <v>0</v>
      </c>
      <c r="BE28" s="229">
        <f>IF(AZ28=5,G28,0)</f>
        <v>0</v>
      </c>
      <c r="CA28" s="256">
        <v>1</v>
      </c>
      <c r="CB28" s="256">
        <v>1</v>
      </c>
    </row>
    <row r="29" spans="1:80" ht="33.75">
      <c r="A29" s="265"/>
      <c r="B29" s="268"/>
      <c r="C29" s="329" t="s">
        <v>177</v>
      </c>
      <c r="D29" s="330"/>
      <c r="E29" s="269">
        <v>10.448499999999999</v>
      </c>
      <c r="F29" s="270"/>
      <c r="G29" s="271"/>
      <c r="H29" s="272"/>
      <c r="I29" s="266"/>
      <c r="J29" s="273"/>
      <c r="K29" s="266"/>
      <c r="M29" s="267" t="s">
        <v>177</v>
      </c>
      <c r="O29" s="256"/>
    </row>
    <row r="30" spans="1:80">
      <c r="A30" s="265"/>
      <c r="B30" s="268"/>
      <c r="C30" s="329" t="s">
        <v>178</v>
      </c>
      <c r="D30" s="330"/>
      <c r="E30" s="269">
        <v>0.60650000000000004</v>
      </c>
      <c r="F30" s="270"/>
      <c r="G30" s="271"/>
      <c r="H30" s="272"/>
      <c r="I30" s="266"/>
      <c r="J30" s="273"/>
      <c r="K30" s="266"/>
      <c r="M30" s="267" t="s">
        <v>178</v>
      </c>
      <c r="O30" s="256"/>
    </row>
    <row r="31" spans="1:80">
      <c r="A31" s="265"/>
      <c r="B31" s="268"/>
      <c r="C31" s="329" t="s">
        <v>179</v>
      </c>
      <c r="D31" s="330"/>
      <c r="E31" s="269">
        <v>0.128</v>
      </c>
      <c r="F31" s="270"/>
      <c r="G31" s="271"/>
      <c r="H31" s="272"/>
      <c r="I31" s="266"/>
      <c r="J31" s="273"/>
      <c r="K31" s="266"/>
      <c r="M31" s="267" t="s">
        <v>179</v>
      </c>
      <c r="O31" s="256"/>
    </row>
    <row r="32" spans="1:80">
      <c r="A32" s="257">
        <v>12</v>
      </c>
      <c r="B32" s="258" t="s">
        <v>180</v>
      </c>
      <c r="C32" s="259" t="s">
        <v>181</v>
      </c>
      <c r="D32" s="260" t="s">
        <v>144</v>
      </c>
      <c r="E32" s="261">
        <v>1.024</v>
      </c>
      <c r="F32" s="261">
        <v>0</v>
      </c>
      <c r="G32" s="262">
        <f>E32*F32</f>
        <v>0</v>
      </c>
      <c r="H32" s="263">
        <v>2.5249999999999999</v>
      </c>
      <c r="I32" s="264">
        <f>E32*H32</f>
        <v>2.5855999999999999</v>
      </c>
      <c r="J32" s="263">
        <v>0</v>
      </c>
      <c r="K32" s="264">
        <f>E32*J32</f>
        <v>0</v>
      </c>
      <c r="O32" s="256">
        <v>2</v>
      </c>
      <c r="AA32" s="229">
        <v>1</v>
      </c>
      <c r="AB32" s="229">
        <v>1</v>
      </c>
      <c r="AC32" s="229">
        <v>1</v>
      </c>
      <c r="AZ32" s="229">
        <v>1</v>
      </c>
      <c r="BA32" s="229">
        <f>IF(AZ32=1,G32,0)</f>
        <v>0</v>
      </c>
      <c r="BB32" s="229">
        <f>IF(AZ32=2,G32,0)</f>
        <v>0</v>
      </c>
      <c r="BC32" s="229">
        <f>IF(AZ32=3,G32,0)</f>
        <v>0</v>
      </c>
      <c r="BD32" s="229">
        <f>IF(AZ32=4,G32,0)</f>
        <v>0</v>
      </c>
      <c r="BE32" s="229">
        <f>IF(AZ32=5,G32,0)</f>
        <v>0</v>
      </c>
      <c r="CA32" s="256">
        <v>1</v>
      </c>
      <c r="CB32" s="256">
        <v>1</v>
      </c>
    </row>
    <row r="33" spans="1:80">
      <c r="A33" s="265"/>
      <c r="B33" s="268"/>
      <c r="C33" s="329" t="s">
        <v>182</v>
      </c>
      <c r="D33" s="330"/>
      <c r="E33" s="269">
        <v>1.024</v>
      </c>
      <c r="F33" s="270"/>
      <c r="G33" s="271"/>
      <c r="H33" s="272"/>
      <c r="I33" s="266"/>
      <c r="J33" s="273"/>
      <c r="K33" s="266"/>
      <c r="M33" s="267" t="s">
        <v>182</v>
      </c>
      <c r="O33" s="256"/>
    </row>
    <row r="34" spans="1:80">
      <c r="A34" s="257">
        <v>13</v>
      </c>
      <c r="B34" s="258" t="s">
        <v>183</v>
      </c>
      <c r="C34" s="259" t="s">
        <v>184</v>
      </c>
      <c r="D34" s="260" t="s">
        <v>161</v>
      </c>
      <c r="E34" s="261">
        <v>5.12</v>
      </c>
      <c r="F34" s="261">
        <v>0</v>
      </c>
      <c r="G34" s="262">
        <f>E34*F34</f>
        <v>0</v>
      </c>
      <c r="H34" s="263">
        <v>3.925E-2</v>
      </c>
      <c r="I34" s="264">
        <f>E34*H34</f>
        <v>0.20096</v>
      </c>
      <c r="J34" s="263">
        <v>0</v>
      </c>
      <c r="K34" s="264">
        <f>E34*J34</f>
        <v>0</v>
      </c>
      <c r="O34" s="256">
        <v>2</v>
      </c>
      <c r="AA34" s="229">
        <v>1</v>
      </c>
      <c r="AB34" s="229">
        <v>1</v>
      </c>
      <c r="AC34" s="229">
        <v>1</v>
      </c>
      <c r="AZ34" s="229">
        <v>1</v>
      </c>
      <c r="BA34" s="229">
        <f>IF(AZ34=1,G34,0)</f>
        <v>0</v>
      </c>
      <c r="BB34" s="229">
        <f>IF(AZ34=2,G34,0)</f>
        <v>0</v>
      </c>
      <c r="BC34" s="229">
        <f>IF(AZ34=3,G34,0)</f>
        <v>0</v>
      </c>
      <c r="BD34" s="229">
        <f>IF(AZ34=4,G34,0)</f>
        <v>0</v>
      </c>
      <c r="BE34" s="229">
        <f>IF(AZ34=5,G34,0)</f>
        <v>0</v>
      </c>
      <c r="CA34" s="256">
        <v>1</v>
      </c>
      <c r="CB34" s="256">
        <v>1</v>
      </c>
    </row>
    <row r="35" spans="1:80">
      <c r="A35" s="265"/>
      <c r="B35" s="268"/>
      <c r="C35" s="329" t="s">
        <v>185</v>
      </c>
      <c r="D35" s="330"/>
      <c r="E35" s="269">
        <v>5.12</v>
      </c>
      <c r="F35" s="270"/>
      <c r="G35" s="271"/>
      <c r="H35" s="272"/>
      <c r="I35" s="266"/>
      <c r="J35" s="273"/>
      <c r="K35" s="266"/>
      <c r="M35" s="267" t="s">
        <v>185</v>
      </c>
      <c r="O35" s="256"/>
    </row>
    <row r="36" spans="1:80">
      <c r="A36" s="257">
        <v>14</v>
      </c>
      <c r="B36" s="258" t="s">
        <v>186</v>
      </c>
      <c r="C36" s="259" t="s">
        <v>187</v>
      </c>
      <c r="D36" s="260" t="s">
        <v>161</v>
      </c>
      <c r="E36" s="261">
        <v>5.12</v>
      </c>
      <c r="F36" s="261">
        <v>0</v>
      </c>
      <c r="G36" s="262">
        <f>E36*F36</f>
        <v>0</v>
      </c>
      <c r="H36" s="263">
        <v>0</v>
      </c>
      <c r="I36" s="264">
        <f>E36*H36</f>
        <v>0</v>
      </c>
      <c r="J36" s="263">
        <v>0</v>
      </c>
      <c r="K36" s="264">
        <f>E36*J36</f>
        <v>0</v>
      </c>
      <c r="O36" s="256">
        <v>2</v>
      </c>
      <c r="AA36" s="229">
        <v>1</v>
      </c>
      <c r="AB36" s="229">
        <v>1</v>
      </c>
      <c r="AC36" s="229">
        <v>1</v>
      </c>
      <c r="AZ36" s="229">
        <v>1</v>
      </c>
      <c r="BA36" s="229">
        <f>IF(AZ36=1,G36,0)</f>
        <v>0</v>
      </c>
      <c r="BB36" s="229">
        <f>IF(AZ36=2,G36,0)</f>
        <v>0</v>
      </c>
      <c r="BC36" s="229">
        <f>IF(AZ36=3,G36,0)</f>
        <v>0</v>
      </c>
      <c r="BD36" s="229">
        <f>IF(AZ36=4,G36,0)</f>
        <v>0</v>
      </c>
      <c r="BE36" s="229">
        <f>IF(AZ36=5,G36,0)</f>
        <v>0</v>
      </c>
      <c r="CA36" s="256">
        <v>1</v>
      </c>
      <c r="CB36" s="256">
        <v>1</v>
      </c>
    </row>
    <row r="37" spans="1:80">
      <c r="A37" s="265"/>
      <c r="B37" s="268"/>
      <c r="C37" s="329" t="s">
        <v>185</v>
      </c>
      <c r="D37" s="330"/>
      <c r="E37" s="269">
        <v>5.12</v>
      </c>
      <c r="F37" s="270"/>
      <c r="G37" s="271"/>
      <c r="H37" s="272"/>
      <c r="I37" s="266"/>
      <c r="J37" s="273"/>
      <c r="K37" s="266"/>
      <c r="M37" s="267" t="s">
        <v>185</v>
      </c>
      <c r="O37" s="256"/>
    </row>
    <row r="38" spans="1:80">
      <c r="A38" s="274"/>
      <c r="B38" s="275" t="s">
        <v>101</v>
      </c>
      <c r="C38" s="276" t="s">
        <v>165</v>
      </c>
      <c r="D38" s="277"/>
      <c r="E38" s="278"/>
      <c r="F38" s="279"/>
      <c r="G38" s="280">
        <f>SUM(G21:G37)</f>
        <v>0</v>
      </c>
      <c r="H38" s="281"/>
      <c r="I38" s="282">
        <f>SUM(I21:I37)</f>
        <v>77.154400929999994</v>
      </c>
      <c r="J38" s="281"/>
      <c r="K38" s="282">
        <f>SUM(K21:K37)</f>
        <v>0</v>
      </c>
      <c r="O38" s="256">
        <v>4</v>
      </c>
      <c r="BA38" s="283">
        <f>SUM(BA21:BA37)</f>
        <v>0</v>
      </c>
      <c r="BB38" s="283">
        <f>SUM(BB21:BB37)</f>
        <v>0</v>
      </c>
      <c r="BC38" s="283">
        <f>SUM(BC21:BC37)</f>
        <v>0</v>
      </c>
      <c r="BD38" s="283">
        <f>SUM(BD21:BD37)</f>
        <v>0</v>
      </c>
      <c r="BE38" s="283">
        <f>SUM(BE21:BE37)</f>
        <v>0</v>
      </c>
    </row>
    <row r="39" spans="1:80">
      <c r="A39" s="246" t="s">
        <v>97</v>
      </c>
      <c r="B39" s="247" t="s">
        <v>188</v>
      </c>
      <c r="C39" s="248" t="s">
        <v>189</v>
      </c>
      <c r="D39" s="249"/>
      <c r="E39" s="250"/>
      <c r="F39" s="250"/>
      <c r="G39" s="251"/>
      <c r="H39" s="252"/>
      <c r="I39" s="253"/>
      <c r="J39" s="254"/>
      <c r="K39" s="255"/>
      <c r="O39" s="256">
        <v>1</v>
      </c>
    </row>
    <row r="40" spans="1:80" ht="22.5">
      <c r="A40" s="257">
        <v>15</v>
      </c>
      <c r="B40" s="258" t="s">
        <v>191</v>
      </c>
      <c r="C40" s="259" t="s">
        <v>192</v>
      </c>
      <c r="D40" s="260" t="s">
        <v>161</v>
      </c>
      <c r="E40" s="261">
        <v>4.8</v>
      </c>
      <c r="F40" s="261">
        <v>0</v>
      </c>
      <c r="G40" s="262">
        <f>E40*F40</f>
        <v>0</v>
      </c>
      <c r="H40" s="263">
        <v>0.37606000000000001</v>
      </c>
      <c r="I40" s="264">
        <f>E40*H40</f>
        <v>1.805088</v>
      </c>
      <c r="J40" s="263">
        <v>0</v>
      </c>
      <c r="K40" s="264">
        <f>E40*J40</f>
        <v>0</v>
      </c>
      <c r="O40" s="256">
        <v>2</v>
      </c>
      <c r="AA40" s="229">
        <v>1</v>
      </c>
      <c r="AB40" s="229">
        <v>1</v>
      </c>
      <c r="AC40" s="229">
        <v>1</v>
      </c>
      <c r="AZ40" s="229">
        <v>1</v>
      </c>
      <c r="BA40" s="229">
        <f>IF(AZ40=1,G40,0)</f>
        <v>0</v>
      </c>
      <c r="BB40" s="229">
        <f>IF(AZ40=2,G40,0)</f>
        <v>0</v>
      </c>
      <c r="BC40" s="229">
        <f>IF(AZ40=3,G40,0)</f>
        <v>0</v>
      </c>
      <c r="BD40" s="229">
        <f>IF(AZ40=4,G40,0)</f>
        <v>0</v>
      </c>
      <c r="BE40" s="229">
        <f>IF(AZ40=5,G40,0)</f>
        <v>0</v>
      </c>
      <c r="CA40" s="256">
        <v>1</v>
      </c>
      <c r="CB40" s="256">
        <v>1</v>
      </c>
    </row>
    <row r="41" spans="1:80">
      <c r="A41" s="265"/>
      <c r="B41" s="268"/>
      <c r="C41" s="329" t="s">
        <v>193</v>
      </c>
      <c r="D41" s="330"/>
      <c r="E41" s="269">
        <v>4.8</v>
      </c>
      <c r="F41" s="270"/>
      <c r="G41" s="271"/>
      <c r="H41" s="272"/>
      <c r="I41" s="266"/>
      <c r="J41" s="273"/>
      <c r="K41" s="266"/>
      <c r="M41" s="267" t="s">
        <v>193</v>
      </c>
      <c r="O41" s="256"/>
    </row>
    <row r="42" spans="1:80">
      <c r="A42" s="257">
        <v>16</v>
      </c>
      <c r="B42" s="258" t="s">
        <v>194</v>
      </c>
      <c r="C42" s="259" t="s">
        <v>195</v>
      </c>
      <c r="D42" s="260" t="s">
        <v>144</v>
      </c>
      <c r="E42" s="261">
        <v>0.16</v>
      </c>
      <c r="F42" s="261">
        <v>0</v>
      </c>
      <c r="G42" s="262">
        <f>E42*F42</f>
        <v>0</v>
      </c>
      <c r="H42" s="263">
        <v>1.9332</v>
      </c>
      <c r="I42" s="264">
        <f>E42*H42</f>
        <v>0.30931200000000003</v>
      </c>
      <c r="J42" s="263">
        <v>0</v>
      </c>
      <c r="K42" s="264">
        <f>E42*J42</f>
        <v>0</v>
      </c>
      <c r="O42" s="256">
        <v>2</v>
      </c>
      <c r="AA42" s="229">
        <v>1</v>
      </c>
      <c r="AB42" s="229">
        <v>1</v>
      </c>
      <c r="AC42" s="229">
        <v>1</v>
      </c>
      <c r="AZ42" s="229">
        <v>1</v>
      </c>
      <c r="BA42" s="229">
        <f>IF(AZ42=1,G42,0)</f>
        <v>0</v>
      </c>
      <c r="BB42" s="229">
        <f>IF(AZ42=2,G42,0)</f>
        <v>0</v>
      </c>
      <c r="BC42" s="229">
        <f>IF(AZ42=3,G42,0)</f>
        <v>0</v>
      </c>
      <c r="BD42" s="229">
        <f>IF(AZ42=4,G42,0)</f>
        <v>0</v>
      </c>
      <c r="BE42" s="229">
        <f>IF(AZ42=5,G42,0)</f>
        <v>0</v>
      </c>
      <c r="CA42" s="256">
        <v>1</v>
      </c>
      <c r="CB42" s="256">
        <v>1</v>
      </c>
    </row>
    <row r="43" spans="1:80" ht="22.5">
      <c r="A43" s="257">
        <v>17</v>
      </c>
      <c r="B43" s="258" t="s">
        <v>196</v>
      </c>
      <c r="C43" s="259" t="s">
        <v>197</v>
      </c>
      <c r="D43" s="260" t="s">
        <v>198</v>
      </c>
      <c r="E43" s="261">
        <v>0.24970000000000001</v>
      </c>
      <c r="F43" s="261">
        <v>0</v>
      </c>
      <c r="G43" s="262">
        <f>E43*F43</f>
        <v>0</v>
      </c>
      <c r="H43" s="263">
        <v>1.0900000000000001</v>
      </c>
      <c r="I43" s="264">
        <f>E43*H43</f>
        <v>0.272173</v>
      </c>
      <c r="J43" s="263">
        <v>0</v>
      </c>
      <c r="K43" s="264">
        <f>E43*J43</f>
        <v>0</v>
      </c>
      <c r="O43" s="256">
        <v>2</v>
      </c>
      <c r="AA43" s="229">
        <v>1</v>
      </c>
      <c r="AB43" s="229">
        <v>1</v>
      </c>
      <c r="AC43" s="229">
        <v>1</v>
      </c>
      <c r="AZ43" s="229">
        <v>1</v>
      </c>
      <c r="BA43" s="229">
        <f>IF(AZ43=1,G43,0)</f>
        <v>0</v>
      </c>
      <c r="BB43" s="229">
        <f>IF(AZ43=2,G43,0)</f>
        <v>0</v>
      </c>
      <c r="BC43" s="229">
        <f>IF(AZ43=3,G43,0)</f>
        <v>0</v>
      </c>
      <c r="BD43" s="229">
        <f>IF(AZ43=4,G43,0)</f>
        <v>0</v>
      </c>
      <c r="BE43" s="229">
        <f>IF(AZ43=5,G43,0)</f>
        <v>0</v>
      </c>
      <c r="CA43" s="256">
        <v>1</v>
      </c>
      <c r="CB43" s="256">
        <v>1</v>
      </c>
    </row>
    <row r="44" spans="1:80">
      <c r="A44" s="265"/>
      <c r="B44" s="268"/>
      <c r="C44" s="329" t="s">
        <v>199</v>
      </c>
      <c r="D44" s="330"/>
      <c r="E44" s="269">
        <v>0.24970000000000001</v>
      </c>
      <c r="F44" s="270"/>
      <c r="G44" s="271"/>
      <c r="H44" s="272"/>
      <c r="I44" s="266"/>
      <c r="J44" s="273"/>
      <c r="K44" s="266"/>
      <c r="M44" s="267" t="s">
        <v>199</v>
      </c>
      <c r="O44" s="256"/>
    </row>
    <row r="45" spans="1:80" ht="22.5">
      <c r="A45" s="257">
        <v>18</v>
      </c>
      <c r="B45" s="258" t="s">
        <v>200</v>
      </c>
      <c r="C45" s="259" t="s">
        <v>201</v>
      </c>
      <c r="D45" s="260" t="s">
        <v>198</v>
      </c>
      <c r="E45" s="261">
        <v>0.95450000000000002</v>
      </c>
      <c r="F45" s="261">
        <v>0</v>
      </c>
      <c r="G45" s="262">
        <f>E45*F45</f>
        <v>0</v>
      </c>
      <c r="H45" s="263">
        <v>1.0900000000000001</v>
      </c>
      <c r="I45" s="264">
        <f>E45*H45</f>
        <v>1.040405</v>
      </c>
      <c r="J45" s="263">
        <v>0</v>
      </c>
      <c r="K45" s="264">
        <f>E45*J45</f>
        <v>0</v>
      </c>
      <c r="O45" s="256">
        <v>2</v>
      </c>
      <c r="AA45" s="229">
        <v>1</v>
      </c>
      <c r="AB45" s="229">
        <v>1</v>
      </c>
      <c r="AC45" s="229">
        <v>1</v>
      </c>
      <c r="AZ45" s="229">
        <v>1</v>
      </c>
      <c r="BA45" s="229">
        <f>IF(AZ45=1,G45,0)</f>
        <v>0</v>
      </c>
      <c r="BB45" s="229">
        <f>IF(AZ45=2,G45,0)</f>
        <v>0</v>
      </c>
      <c r="BC45" s="229">
        <f>IF(AZ45=3,G45,0)</f>
        <v>0</v>
      </c>
      <c r="BD45" s="229">
        <f>IF(AZ45=4,G45,0)</f>
        <v>0</v>
      </c>
      <c r="BE45" s="229">
        <f>IF(AZ45=5,G45,0)</f>
        <v>0</v>
      </c>
      <c r="CA45" s="256">
        <v>1</v>
      </c>
      <c r="CB45" s="256">
        <v>1</v>
      </c>
    </row>
    <row r="46" spans="1:80" ht="22.5">
      <c r="A46" s="257">
        <v>19</v>
      </c>
      <c r="B46" s="258" t="s">
        <v>202</v>
      </c>
      <c r="C46" s="259" t="s">
        <v>203</v>
      </c>
      <c r="D46" s="260" t="s">
        <v>161</v>
      </c>
      <c r="E46" s="261">
        <v>42.602499999999999</v>
      </c>
      <c r="F46" s="261">
        <v>0</v>
      </c>
      <c r="G46" s="262">
        <f>E46*F46</f>
        <v>0</v>
      </c>
      <c r="H46" s="263">
        <v>0.124</v>
      </c>
      <c r="I46" s="264">
        <f>E46*H46</f>
        <v>5.2827099999999998</v>
      </c>
      <c r="J46" s="263">
        <v>0</v>
      </c>
      <c r="K46" s="264">
        <f>E46*J46</f>
        <v>0</v>
      </c>
      <c r="O46" s="256">
        <v>2</v>
      </c>
      <c r="AA46" s="229">
        <v>1</v>
      </c>
      <c r="AB46" s="229">
        <v>1</v>
      </c>
      <c r="AC46" s="229">
        <v>1</v>
      </c>
      <c r="AZ46" s="229">
        <v>1</v>
      </c>
      <c r="BA46" s="229">
        <f>IF(AZ46=1,G46,0)</f>
        <v>0</v>
      </c>
      <c r="BB46" s="229">
        <f>IF(AZ46=2,G46,0)</f>
        <v>0</v>
      </c>
      <c r="BC46" s="229">
        <f>IF(AZ46=3,G46,0)</f>
        <v>0</v>
      </c>
      <c r="BD46" s="229">
        <f>IF(AZ46=4,G46,0)</f>
        <v>0</v>
      </c>
      <c r="BE46" s="229">
        <f>IF(AZ46=5,G46,0)</f>
        <v>0</v>
      </c>
      <c r="CA46" s="256">
        <v>1</v>
      </c>
      <c r="CB46" s="256">
        <v>1</v>
      </c>
    </row>
    <row r="47" spans="1:80">
      <c r="A47" s="265"/>
      <c r="B47" s="268"/>
      <c r="C47" s="329" t="s">
        <v>204</v>
      </c>
      <c r="D47" s="330"/>
      <c r="E47" s="269">
        <v>34.19</v>
      </c>
      <c r="F47" s="270"/>
      <c r="G47" s="271"/>
      <c r="H47" s="272"/>
      <c r="I47" s="266"/>
      <c r="J47" s="273"/>
      <c r="K47" s="266"/>
      <c r="M47" s="267" t="s">
        <v>204</v>
      </c>
      <c r="O47" s="256"/>
    </row>
    <row r="48" spans="1:80">
      <c r="A48" s="265"/>
      <c r="B48" s="268"/>
      <c r="C48" s="329" t="s">
        <v>205</v>
      </c>
      <c r="D48" s="330"/>
      <c r="E48" s="269">
        <v>8.4124999999999996</v>
      </c>
      <c r="F48" s="270"/>
      <c r="G48" s="271"/>
      <c r="H48" s="272"/>
      <c r="I48" s="266"/>
      <c r="J48" s="273"/>
      <c r="K48" s="266"/>
      <c r="M48" s="267" t="s">
        <v>205</v>
      </c>
      <c r="O48" s="256"/>
    </row>
    <row r="49" spans="1:80">
      <c r="A49" s="257">
        <v>20</v>
      </c>
      <c r="B49" s="258" t="s">
        <v>206</v>
      </c>
      <c r="C49" s="259" t="s">
        <v>207</v>
      </c>
      <c r="D49" s="260" t="s">
        <v>173</v>
      </c>
      <c r="E49" s="261">
        <v>19.8</v>
      </c>
      <c r="F49" s="261">
        <v>0</v>
      </c>
      <c r="G49" s="262">
        <f>E49*F49</f>
        <v>0</v>
      </c>
      <c r="H49" s="263">
        <v>1.0200000000000001E-3</v>
      </c>
      <c r="I49" s="264">
        <f>E49*H49</f>
        <v>2.0196000000000002E-2</v>
      </c>
      <c r="J49" s="263">
        <v>0</v>
      </c>
      <c r="K49" s="264">
        <f>E49*J49</f>
        <v>0</v>
      </c>
      <c r="O49" s="256">
        <v>2</v>
      </c>
      <c r="AA49" s="229">
        <v>1</v>
      </c>
      <c r="AB49" s="229">
        <v>1</v>
      </c>
      <c r="AC49" s="229">
        <v>1</v>
      </c>
      <c r="AZ49" s="229">
        <v>1</v>
      </c>
      <c r="BA49" s="229">
        <f>IF(AZ49=1,G49,0)</f>
        <v>0</v>
      </c>
      <c r="BB49" s="229">
        <f>IF(AZ49=2,G49,0)</f>
        <v>0</v>
      </c>
      <c r="BC49" s="229">
        <f>IF(AZ49=3,G49,0)</f>
        <v>0</v>
      </c>
      <c r="BD49" s="229">
        <f>IF(AZ49=4,G49,0)</f>
        <v>0</v>
      </c>
      <c r="BE49" s="229">
        <f>IF(AZ49=5,G49,0)</f>
        <v>0</v>
      </c>
      <c r="CA49" s="256">
        <v>1</v>
      </c>
      <c r="CB49" s="256">
        <v>1</v>
      </c>
    </row>
    <row r="50" spans="1:80">
      <c r="A50" s="265"/>
      <c r="B50" s="268"/>
      <c r="C50" s="329" t="s">
        <v>208</v>
      </c>
      <c r="D50" s="330"/>
      <c r="E50" s="269">
        <v>19.8</v>
      </c>
      <c r="F50" s="270"/>
      <c r="G50" s="271"/>
      <c r="H50" s="272"/>
      <c r="I50" s="266"/>
      <c r="J50" s="273"/>
      <c r="K50" s="266"/>
      <c r="M50" s="267" t="s">
        <v>208</v>
      </c>
      <c r="O50" s="256"/>
    </row>
    <row r="51" spans="1:80">
      <c r="A51" s="257">
        <v>21</v>
      </c>
      <c r="B51" s="258" t="s">
        <v>209</v>
      </c>
      <c r="C51" s="259" t="s">
        <v>210</v>
      </c>
      <c r="D51" s="260" t="s">
        <v>161</v>
      </c>
      <c r="E51" s="261">
        <v>1.08</v>
      </c>
      <c r="F51" s="261">
        <v>0</v>
      </c>
      <c r="G51" s="262">
        <f>E51*F51</f>
        <v>0</v>
      </c>
      <c r="H51" s="263">
        <v>0.18323999999999999</v>
      </c>
      <c r="I51" s="264">
        <f>E51*H51</f>
        <v>0.1978992</v>
      </c>
      <c r="J51" s="263">
        <v>0</v>
      </c>
      <c r="K51" s="264">
        <f>E51*J51</f>
        <v>0</v>
      </c>
      <c r="O51" s="256">
        <v>2</v>
      </c>
      <c r="AA51" s="229">
        <v>1</v>
      </c>
      <c r="AB51" s="229">
        <v>1</v>
      </c>
      <c r="AC51" s="229">
        <v>1</v>
      </c>
      <c r="AZ51" s="229">
        <v>1</v>
      </c>
      <c r="BA51" s="229">
        <f>IF(AZ51=1,G51,0)</f>
        <v>0</v>
      </c>
      <c r="BB51" s="229">
        <f>IF(AZ51=2,G51,0)</f>
        <v>0</v>
      </c>
      <c r="BC51" s="229">
        <f>IF(AZ51=3,G51,0)</f>
        <v>0</v>
      </c>
      <c r="BD51" s="229">
        <f>IF(AZ51=4,G51,0)</f>
        <v>0</v>
      </c>
      <c r="BE51" s="229">
        <f>IF(AZ51=5,G51,0)</f>
        <v>0</v>
      </c>
      <c r="CA51" s="256">
        <v>1</v>
      </c>
      <c r="CB51" s="256">
        <v>1</v>
      </c>
    </row>
    <row r="52" spans="1:80">
      <c r="A52" s="257">
        <v>22</v>
      </c>
      <c r="B52" s="258" t="s">
        <v>211</v>
      </c>
      <c r="C52" s="259" t="s">
        <v>212</v>
      </c>
      <c r="D52" s="260" t="s">
        <v>161</v>
      </c>
      <c r="E52" s="261">
        <v>5.6204000000000001</v>
      </c>
      <c r="F52" s="261">
        <v>0</v>
      </c>
      <c r="G52" s="262">
        <f>E52*F52</f>
        <v>0</v>
      </c>
      <c r="H52" s="263">
        <v>0.17856</v>
      </c>
      <c r="I52" s="264">
        <f>E52*H52</f>
        <v>1.003578624</v>
      </c>
      <c r="J52" s="263">
        <v>0</v>
      </c>
      <c r="K52" s="264">
        <f>E52*J52</f>
        <v>0</v>
      </c>
      <c r="O52" s="256">
        <v>2</v>
      </c>
      <c r="AA52" s="229">
        <v>1</v>
      </c>
      <c r="AB52" s="229">
        <v>1</v>
      </c>
      <c r="AC52" s="229">
        <v>1</v>
      </c>
      <c r="AZ52" s="229">
        <v>1</v>
      </c>
      <c r="BA52" s="229">
        <f>IF(AZ52=1,G52,0)</f>
        <v>0</v>
      </c>
      <c r="BB52" s="229">
        <f>IF(AZ52=2,G52,0)</f>
        <v>0</v>
      </c>
      <c r="BC52" s="229">
        <f>IF(AZ52=3,G52,0)</f>
        <v>0</v>
      </c>
      <c r="BD52" s="229">
        <f>IF(AZ52=4,G52,0)</f>
        <v>0</v>
      </c>
      <c r="BE52" s="229">
        <f>IF(AZ52=5,G52,0)</f>
        <v>0</v>
      </c>
      <c r="CA52" s="256">
        <v>1</v>
      </c>
      <c r="CB52" s="256">
        <v>1</v>
      </c>
    </row>
    <row r="53" spans="1:80">
      <c r="A53" s="265"/>
      <c r="B53" s="268"/>
      <c r="C53" s="329" t="s">
        <v>213</v>
      </c>
      <c r="D53" s="330"/>
      <c r="E53" s="269">
        <v>5.6204000000000001</v>
      </c>
      <c r="F53" s="270"/>
      <c r="G53" s="271"/>
      <c r="H53" s="272"/>
      <c r="I53" s="266"/>
      <c r="J53" s="273"/>
      <c r="K53" s="266"/>
      <c r="M53" s="267" t="s">
        <v>213</v>
      </c>
      <c r="O53" s="256"/>
    </row>
    <row r="54" spans="1:80">
      <c r="A54" s="274"/>
      <c r="B54" s="275" t="s">
        <v>101</v>
      </c>
      <c r="C54" s="276" t="s">
        <v>190</v>
      </c>
      <c r="D54" s="277"/>
      <c r="E54" s="278"/>
      <c r="F54" s="279"/>
      <c r="G54" s="280">
        <f>SUM(G39:G53)</f>
        <v>0</v>
      </c>
      <c r="H54" s="281"/>
      <c r="I54" s="282">
        <f>SUM(I39:I53)</f>
        <v>9.9313618239999997</v>
      </c>
      <c r="J54" s="281"/>
      <c r="K54" s="282">
        <f>SUM(K39:K53)</f>
        <v>0</v>
      </c>
      <c r="O54" s="256">
        <v>4</v>
      </c>
      <c r="BA54" s="283">
        <f>SUM(BA39:BA53)</f>
        <v>0</v>
      </c>
      <c r="BB54" s="283">
        <f>SUM(BB39:BB53)</f>
        <v>0</v>
      </c>
      <c r="BC54" s="283">
        <f>SUM(BC39:BC53)</f>
        <v>0</v>
      </c>
      <c r="BD54" s="283">
        <f>SUM(BD39:BD53)</f>
        <v>0</v>
      </c>
      <c r="BE54" s="283">
        <f>SUM(BE39:BE53)</f>
        <v>0</v>
      </c>
    </row>
    <row r="55" spans="1:80">
      <c r="A55" s="246" t="s">
        <v>97</v>
      </c>
      <c r="B55" s="247" t="s">
        <v>214</v>
      </c>
      <c r="C55" s="248" t="s">
        <v>215</v>
      </c>
      <c r="D55" s="249"/>
      <c r="E55" s="250"/>
      <c r="F55" s="250"/>
      <c r="G55" s="251"/>
      <c r="H55" s="252"/>
      <c r="I55" s="253"/>
      <c r="J55" s="254"/>
      <c r="K55" s="255"/>
      <c r="O55" s="256">
        <v>1</v>
      </c>
    </row>
    <row r="56" spans="1:80" ht="22.5">
      <c r="A56" s="257">
        <v>23</v>
      </c>
      <c r="B56" s="258" t="s">
        <v>217</v>
      </c>
      <c r="C56" s="259" t="s">
        <v>218</v>
      </c>
      <c r="D56" s="260" t="s">
        <v>161</v>
      </c>
      <c r="E56" s="261">
        <v>260.09100000000001</v>
      </c>
      <c r="F56" s="261">
        <v>0</v>
      </c>
      <c r="G56" s="262">
        <f>E56*F56</f>
        <v>0</v>
      </c>
      <c r="H56" s="263">
        <v>1.9189999999999999E-2</v>
      </c>
      <c r="I56" s="264">
        <f>E56*H56</f>
        <v>4.9911462899999997</v>
      </c>
      <c r="J56" s="263">
        <v>0</v>
      </c>
      <c r="K56" s="264">
        <f>E56*J56</f>
        <v>0</v>
      </c>
      <c r="O56" s="256">
        <v>2</v>
      </c>
      <c r="AA56" s="229">
        <v>1</v>
      </c>
      <c r="AB56" s="229">
        <v>1</v>
      </c>
      <c r="AC56" s="229">
        <v>1</v>
      </c>
      <c r="AZ56" s="229">
        <v>1</v>
      </c>
      <c r="BA56" s="229">
        <f>IF(AZ56=1,G56,0)</f>
        <v>0</v>
      </c>
      <c r="BB56" s="229">
        <f>IF(AZ56=2,G56,0)</f>
        <v>0</v>
      </c>
      <c r="BC56" s="229">
        <f>IF(AZ56=3,G56,0)</f>
        <v>0</v>
      </c>
      <c r="BD56" s="229">
        <f>IF(AZ56=4,G56,0)</f>
        <v>0</v>
      </c>
      <c r="BE56" s="229">
        <f>IF(AZ56=5,G56,0)</f>
        <v>0</v>
      </c>
      <c r="CA56" s="256">
        <v>1</v>
      </c>
      <c r="CB56" s="256">
        <v>1</v>
      </c>
    </row>
    <row r="57" spans="1:80">
      <c r="A57" s="274"/>
      <c r="B57" s="275" t="s">
        <v>101</v>
      </c>
      <c r="C57" s="276" t="s">
        <v>216</v>
      </c>
      <c r="D57" s="277"/>
      <c r="E57" s="278"/>
      <c r="F57" s="279"/>
      <c r="G57" s="280">
        <f>SUM(G55:G56)</f>
        <v>0</v>
      </c>
      <c r="H57" s="281"/>
      <c r="I57" s="282">
        <f>SUM(I55:I56)</f>
        <v>4.9911462899999997</v>
      </c>
      <c r="J57" s="281"/>
      <c r="K57" s="282">
        <f>SUM(K55:K56)</f>
        <v>0</v>
      </c>
      <c r="O57" s="256">
        <v>4</v>
      </c>
      <c r="BA57" s="283">
        <f>SUM(BA55:BA56)</f>
        <v>0</v>
      </c>
      <c r="BB57" s="283">
        <f>SUM(BB55:BB56)</f>
        <v>0</v>
      </c>
      <c r="BC57" s="283">
        <f>SUM(BC55:BC56)</f>
        <v>0</v>
      </c>
      <c r="BD57" s="283">
        <f>SUM(BD55:BD56)</f>
        <v>0</v>
      </c>
      <c r="BE57" s="283">
        <f>SUM(BE55:BE56)</f>
        <v>0</v>
      </c>
    </row>
    <row r="58" spans="1:80">
      <c r="A58" s="246" t="s">
        <v>97</v>
      </c>
      <c r="B58" s="247" t="s">
        <v>219</v>
      </c>
      <c r="C58" s="248" t="s">
        <v>220</v>
      </c>
      <c r="D58" s="249"/>
      <c r="E58" s="250"/>
      <c r="F58" s="250"/>
      <c r="G58" s="251"/>
      <c r="H58" s="252"/>
      <c r="I58" s="253"/>
      <c r="J58" s="254"/>
      <c r="K58" s="255"/>
      <c r="O58" s="256">
        <v>1</v>
      </c>
    </row>
    <row r="59" spans="1:80">
      <c r="A59" s="257">
        <v>24</v>
      </c>
      <c r="B59" s="258" t="s">
        <v>222</v>
      </c>
      <c r="C59" s="259" t="s">
        <v>223</v>
      </c>
      <c r="D59" s="260" t="s">
        <v>224</v>
      </c>
      <c r="E59" s="261">
        <v>10.367900000000001</v>
      </c>
      <c r="F59" s="261">
        <v>0</v>
      </c>
      <c r="G59" s="262">
        <f>E59*F59</f>
        <v>0</v>
      </c>
      <c r="H59" s="263">
        <v>7.4870000000000006E-2</v>
      </c>
      <c r="I59" s="264">
        <f>E59*H59</f>
        <v>0.77624467300000011</v>
      </c>
      <c r="J59" s="263">
        <v>0</v>
      </c>
      <c r="K59" s="264">
        <f>E59*J59</f>
        <v>0</v>
      </c>
      <c r="O59" s="256">
        <v>2</v>
      </c>
      <c r="AA59" s="229">
        <v>1</v>
      </c>
      <c r="AB59" s="229">
        <v>1</v>
      </c>
      <c r="AC59" s="229">
        <v>1</v>
      </c>
      <c r="AZ59" s="229">
        <v>1</v>
      </c>
      <c r="BA59" s="229">
        <f>IF(AZ59=1,G59,0)</f>
        <v>0</v>
      </c>
      <c r="BB59" s="229">
        <f>IF(AZ59=2,G59,0)</f>
        <v>0</v>
      </c>
      <c r="BC59" s="229">
        <f>IF(AZ59=3,G59,0)</f>
        <v>0</v>
      </c>
      <c r="BD59" s="229">
        <f>IF(AZ59=4,G59,0)</f>
        <v>0</v>
      </c>
      <c r="BE59" s="229">
        <f>IF(AZ59=5,G59,0)</f>
        <v>0</v>
      </c>
      <c r="CA59" s="256">
        <v>1</v>
      </c>
      <c r="CB59" s="256">
        <v>1</v>
      </c>
    </row>
    <row r="60" spans="1:80">
      <c r="A60" s="257">
        <v>25</v>
      </c>
      <c r="B60" s="258" t="s">
        <v>225</v>
      </c>
      <c r="C60" s="259" t="s">
        <v>226</v>
      </c>
      <c r="D60" s="260" t="s">
        <v>224</v>
      </c>
      <c r="E60" s="261">
        <v>4</v>
      </c>
      <c r="F60" s="261">
        <v>0</v>
      </c>
      <c r="G60" s="262">
        <f>E60*F60</f>
        <v>0</v>
      </c>
      <c r="H60" s="263">
        <v>6.5610000000000002E-2</v>
      </c>
      <c r="I60" s="264">
        <f>E60*H60</f>
        <v>0.26244000000000001</v>
      </c>
      <c r="J60" s="263">
        <v>0</v>
      </c>
      <c r="K60" s="264">
        <f>E60*J60</f>
        <v>0</v>
      </c>
      <c r="O60" s="256">
        <v>2</v>
      </c>
      <c r="AA60" s="229">
        <v>1</v>
      </c>
      <c r="AB60" s="229">
        <v>1</v>
      </c>
      <c r="AC60" s="229">
        <v>1</v>
      </c>
      <c r="AZ60" s="229">
        <v>1</v>
      </c>
      <c r="BA60" s="229">
        <f>IF(AZ60=1,G60,0)</f>
        <v>0</v>
      </c>
      <c r="BB60" s="229">
        <f>IF(AZ60=2,G60,0)</f>
        <v>0</v>
      </c>
      <c r="BC60" s="229">
        <f>IF(AZ60=3,G60,0)</f>
        <v>0</v>
      </c>
      <c r="BD60" s="229">
        <f>IF(AZ60=4,G60,0)</f>
        <v>0</v>
      </c>
      <c r="BE60" s="229">
        <f>IF(AZ60=5,G60,0)</f>
        <v>0</v>
      </c>
      <c r="CA60" s="256">
        <v>1</v>
      </c>
      <c r="CB60" s="256">
        <v>1</v>
      </c>
    </row>
    <row r="61" spans="1:80">
      <c r="A61" s="265"/>
      <c r="B61" s="268"/>
      <c r="C61" s="329" t="s">
        <v>227</v>
      </c>
      <c r="D61" s="330"/>
      <c r="E61" s="269">
        <v>4</v>
      </c>
      <c r="F61" s="270"/>
      <c r="G61" s="271"/>
      <c r="H61" s="272"/>
      <c r="I61" s="266"/>
      <c r="J61" s="273"/>
      <c r="K61" s="266"/>
      <c r="M61" s="267" t="s">
        <v>227</v>
      </c>
      <c r="O61" s="256"/>
    </row>
    <row r="62" spans="1:80" ht="22.5">
      <c r="A62" s="257">
        <v>26</v>
      </c>
      <c r="B62" s="258" t="s">
        <v>228</v>
      </c>
      <c r="C62" s="259" t="s">
        <v>229</v>
      </c>
      <c r="D62" s="260" t="s">
        <v>198</v>
      </c>
      <c r="E62" s="261">
        <v>0.63439999999999996</v>
      </c>
      <c r="F62" s="261">
        <v>0</v>
      </c>
      <c r="G62" s="262">
        <f>E62*F62</f>
        <v>0</v>
      </c>
      <c r="H62" s="263">
        <v>1.09663</v>
      </c>
      <c r="I62" s="264">
        <f>E62*H62</f>
        <v>0.695702072</v>
      </c>
      <c r="J62" s="263">
        <v>0</v>
      </c>
      <c r="K62" s="264">
        <f>E62*J62</f>
        <v>0</v>
      </c>
      <c r="O62" s="256">
        <v>2</v>
      </c>
      <c r="AA62" s="229">
        <v>1</v>
      </c>
      <c r="AB62" s="229">
        <v>1</v>
      </c>
      <c r="AC62" s="229">
        <v>1</v>
      </c>
      <c r="AZ62" s="229">
        <v>1</v>
      </c>
      <c r="BA62" s="229">
        <f>IF(AZ62=1,G62,0)</f>
        <v>0</v>
      </c>
      <c r="BB62" s="229">
        <f>IF(AZ62=2,G62,0)</f>
        <v>0</v>
      </c>
      <c r="BC62" s="229">
        <f>IF(AZ62=3,G62,0)</f>
        <v>0</v>
      </c>
      <c r="BD62" s="229">
        <f>IF(AZ62=4,G62,0)</f>
        <v>0</v>
      </c>
      <c r="BE62" s="229">
        <f>IF(AZ62=5,G62,0)</f>
        <v>0</v>
      </c>
      <c r="CA62" s="256">
        <v>1</v>
      </c>
      <c r="CB62" s="256">
        <v>1</v>
      </c>
    </row>
    <row r="63" spans="1:80">
      <c r="A63" s="265"/>
      <c r="B63" s="268"/>
      <c r="C63" s="329" t="s">
        <v>230</v>
      </c>
      <c r="D63" s="330"/>
      <c r="E63" s="269">
        <v>0.63439999999999996</v>
      </c>
      <c r="F63" s="270"/>
      <c r="G63" s="271"/>
      <c r="H63" s="272"/>
      <c r="I63" s="266"/>
      <c r="J63" s="273"/>
      <c r="K63" s="266"/>
      <c r="M63" s="267" t="s">
        <v>230</v>
      </c>
      <c r="O63" s="256"/>
    </row>
    <row r="64" spans="1:80">
      <c r="A64" s="257">
        <v>27</v>
      </c>
      <c r="B64" s="258" t="s">
        <v>231</v>
      </c>
      <c r="C64" s="259" t="s">
        <v>232</v>
      </c>
      <c r="D64" s="260" t="s">
        <v>161</v>
      </c>
      <c r="E64" s="261">
        <v>9.6356000000000002</v>
      </c>
      <c r="F64" s="261">
        <v>0</v>
      </c>
      <c r="G64" s="262">
        <f>E64*F64</f>
        <v>0</v>
      </c>
      <c r="H64" s="263">
        <v>0</v>
      </c>
      <c r="I64" s="264">
        <f>E64*H64</f>
        <v>0</v>
      </c>
      <c r="J64" s="263"/>
      <c r="K64" s="264">
        <f>E64*J64</f>
        <v>0</v>
      </c>
      <c r="O64" s="256">
        <v>2</v>
      </c>
      <c r="AA64" s="229">
        <v>12</v>
      </c>
      <c r="AB64" s="229">
        <v>0</v>
      </c>
      <c r="AC64" s="229">
        <v>27</v>
      </c>
      <c r="AZ64" s="229">
        <v>1</v>
      </c>
      <c r="BA64" s="229">
        <f>IF(AZ64=1,G64,0)</f>
        <v>0</v>
      </c>
      <c r="BB64" s="229">
        <f>IF(AZ64=2,G64,0)</f>
        <v>0</v>
      </c>
      <c r="BC64" s="229">
        <f>IF(AZ64=3,G64,0)</f>
        <v>0</v>
      </c>
      <c r="BD64" s="229">
        <f>IF(AZ64=4,G64,0)</f>
        <v>0</v>
      </c>
      <c r="BE64" s="229">
        <f>IF(AZ64=5,G64,0)</f>
        <v>0</v>
      </c>
      <c r="CA64" s="256">
        <v>12</v>
      </c>
      <c r="CB64" s="256">
        <v>0</v>
      </c>
    </row>
    <row r="65" spans="1:80" ht="22.5">
      <c r="A65" s="265"/>
      <c r="B65" s="268"/>
      <c r="C65" s="329" t="s">
        <v>233</v>
      </c>
      <c r="D65" s="330"/>
      <c r="E65" s="269">
        <v>9.6356000000000002</v>
      </c>
      <c r="F65" s="270"/>
      <c r="G65" s="271"/>
      <c r="H65" s="272"/>
      <c r="I65" s="266"/>
      <c r="J65" s="273"/>
      <c r="K65" s="266"/>
      <c r="M65" s="267" t="s">
        <v>233</v>
      </c>
      <c r="O65" s="256"/>
    </row>
    <row r="66" spans="1:80">
      <c r="A66" s="274"/>
      <c r="B66" s="275" t="s">
        <v>101</v>
      </c>
      <c r="C66" s="276" t="s">
        <v>221</v>
      </c>
      <c r="D66" s="277"/>
      <c r="E66" s="278"/>
      <c r="F66" s="279"/>
      <c r="G66" s="280">
        <f>SUM(G58:G65)</f>
        <v>0</v>
      </c>
      <c r="H66" s="281"/>
      <c r="I66" s="282">
        <f>SUM(I58:I65)</f>
        <v>1.7343867450000001</v>
      </c>
      <c r="J66" s="281"/>
      <c r="K66" s="282">
        <f>SUM(K58:K65)</f>
        <v>0</v>
      </c>
      <c r="O66" s="256">
        <v>4</v>
      </c>
      <c r="BA66" s="283">
        <f>SUM(BA58:BA65)</f>
        <v>0</v>
      </c>
      <c r="BB66" s="283">
        <f>SUM(BB58:BB65)</f>
        <v>0</v>
      </c>
      <c r="BC66" s="283">
        <f>SUM(BC58:BC65)</f>
        <v>0</v>
      </c>
      <c r="BD66" s="283">
        <f>SUM(BD58:BD65)</f>
        <v>0</v>
      </c>
      <c r="BE66" s="283">
        <f>SUM(BE58:BE65)</f>
        <v>0</v>
      </c>
    </row>
    <row r="67" spans="1:80">
      <c r="A67" s="246" t="s">
        <v>97</v>
      </c>
      <c r="B67" s="247" t="s">
        <v>234</v>
      </c>
      <c r="C67" s="248" t="s">
        <v>235</v>
      </c>
      <c r="D67" s="249"/>
      <c r="E67" s="250"/>
      <c r="F67" s="250"/>
      <c r="G67" s="251"/>
      <c r="H67" s="252"/>
      <c r="I67" s="253"/>
      <c r="J67" s="254"/>
      <c r="K67" s="255"/>
      <c r="O67" s="256">
        <v>1</v>
      </c>
    </row>
    <row r="68" spans="1:80">
      <c r="A68" s="257">
        <v>28</v>
      </c>
      <c r="B68" s="258" t="s">
        <v>237</v>
      </c>
      <c r="C68" s="259" t="s">
        <v>238</v>
      </c>
      <c r="D68" s="260" t="s">
        <v>161</v>
      </c>
      <c r="E68" s="261">
        <v>110.63500000000001</v>
      </c>
      <c r="F68" s="261">
        <v>0</v>
      </c>
      <c r="G68" s="262">
        <f>E68*F68</f>
        <v>0</v>
      </c>
      <c r="H68" s="263">
        <v>0.2024</v>
      </c>
      <c r="I68" s="264">
        <f>E68*H68</f>
        <v>22.392524000000002</v>
      </c>
      <c r="J68" s="263">
        <v>0</v>
      </c>
      <c r="K68" s="264">
        <f>E68*J68</f>
        <v>0</v>
      </c>
      <c r="O68" s="256">
        <v>2</v>
      </c>
      <c r="AA68" s="229">
        <v>1</v>
      </c>
      <c r="AB68" s="229">
        <v>1</v>
      </c>
      <c r="AC68" s="229">
        <v>1</v>
      </c>
      <c r="AZ68" s="229">
        <v>1</v>
      </c>
      <c r="BA68" s="229">
        <f>IF(AZ68=1,G68,0)</f>
        <v>0</v>
      </c>
      <c r="BB68" s="229">
        <f>IF(AZ68=2,G68,0)</f>
        <v>0</v>
      </c>
      <c r="BC68" s="229">
        <f>IF(AZ68=3,G68,0)</f>
        <v>0</v>
      </c>
      <c r="BD68" s="229">
        <f>IF(AZ68=4,G68,0)</f>
        <v>0</v>
      </c>
      <c r="BE68" s="229">
        <f>IF(AZ68=5,G68,0)</f>
        <v>0</v>
      </c>
      <c r="CA68" s="256">
        <v>1</v>
      </c>
      <c r="CB68" s="256">
        <v>1</v>
      </c>
    </row>
    <row r="69" spans="1:80">
      <c r="A69" s="265"/>
      <c r="B69" s="268"/>
      <c r="C69" s="329" t="s">
        <v>239</v>
      </c>
      <c r="D69" s="330"/>
      <c r="E69" s="269">
        <v>110.63500000000001</v>
      </c>
      <c r="F69" s="270"/>
      <c r="G69" s="271"/>
      <c r="H69" s="272"/>
      <c r="I69" s="266"/>
      <c r="J69" s="273"/>
      <c r="K69" s="266"/>
      <c r="M69" s="267" t="s">
        <v>239</v>
      </c>
      <c r="O69" s="256"/>
    </row>
    <row r="70" spans="1:80">
      <c r="A70" s="257">
        <v>29</v>
      </c>
      <c r="B70" s="258" t="s">
        <v>240</v>
      </c>
      <c r="C70" s="259" t="s">
        <v>241</v>
      </c>
      <c r="D70" s="260" t="s">
        <v>161</v>
      </c>
      <c r="E70" s="261">
        <v>110.63500000000001</v>
      </c>
      <c r="F70" s="261">
        <v>0</v>
      </c>
      <c r="G70" s="262">
        <f>E70*F70</f>
        <v>0</v>
      </c>
      <c r="H70" s="263">
        <v>0.44349</v>
      </c>
      <c r="I70" s="264">
        <f>E70*H70</f>
        <v>49.065516150000001</v>
      </c>
      <c r="J70" s="263">
        <v>0</v>
      </c>
      <c r="K70" s="264">
        <f>E70*J70</f>
        <v>0</v>
      </c>
      <c r="O70" s="256">
        <v>2</v>
      </c>
      <c r="AA70" s="229">
        <v>1</v>
      </c>
      <c r="AB70" s="229">
        <v>1</v>
      </c>
      <c r="AC70" s="229">
        <v>1</v>
      </c>
      <c r="AZ70" s="229">
        <v>1</v>
      </c>
      <c r="BA70" s="229">
        <f>IF(AZ70=1,G70,0)</f>
        <v>0</v>
      </c>
      <c r="BB70" s="229">
        <f>IF(AZ70=2,G70,0)</f>
        <v>0</v>
      </c>
      <c r="BC70" s="229">
        <f>IF(AZ70=3,G70,0)</f>
        <v>0</v>
      </c>
      <c r="BD70" s="229">
        <f>IF(AZ70=4,G70,0)</f>
        <v>0</v>
      </c>
      <c r="BE70" s="229">
        <f>IF(AZ70=5,G70,0)</f>
        <v>0</v>
      </c>
      <c r="CA70" s="256">
        <v>1</v>
      </c>
      <c r="CB70" s="256">
        <v>1</v>
      </c>
    </row>
    <row r="71" spans="1:80">
      <c r="A71" s="265"/>
      <c r="B71" s="268"/>
      <c r="C71" s="329" t="s">
        <v>239</v>
      </c>
      <c r="D71" s="330"/>
      <c r="E71" s="269">
        <v>110.63500000000001</v>
      </c>
      <c r="F71" s="270"/>
      <c r="G71" s="271"/>
      <c r="H71" s="272"/>
      <c r="I71" s="266"/>
      <c r="J71" s="273"/>
      <c r="K71" s="266"/>
      <c r="M71" s="267" t="s">
        <v>239</v>
      </c>
      <c r="O71" s="256"/>
    </row>
    <row r="72" spans="1:80">
      <c r="A72" s="257">
        <v>30</v>
      </c>
      <c r="B72" s="258" t="s">
        <v>242</v>
      </c>
      <c r="C72" s="259" t="s">
        <v>243</v>
      </c>
      <c r="D72" s="260" t="s">
        <v>161</v>
      </c>
      <c r="E72" s="261">
        <v>110.63500000000001</v>
      </c>
      <c r="F72" s="261">
        <v>0</v>
      </c>
      <c r="G72" s="262">
        <f>E72*F72</f>
        <v>0</v>
      </c>
      <c r="H72" s="263">
        <v>7.3899999999999993E-2</v>
      </c>
      <c r="I72" s="264">
        <f>E72*H72</f>
        <v>8.1759264999999992</v>
      </c>
      <c r="J72" s="263">
        <v>0</v>
      </c>
      <c r="K72" s="264">
        <f>E72*J72</f>
        <v>0</v>
      </c>
      <c r="O72" s="256">
        <v>2</v>
      </c>
      <c r="AA72" s="229">
        <v>1</v>
      </c>
      <c r="AB72" s="229">
        <v>1</v>
      </c>
      <c r="AC72" s="229">
        <v>1</v>
      </c>
      <c r="AZ72" s="229">
        <v>1</v>
      </c>
      <c r="BA72" s="229">
        <f>IF(AZ72=1,G72,0)</f>
        <v>0</v>
      </c>
      <c r="BB72" s="229">
        <f>IF(AZ72=2,G72,0)</f>
        <v>0</v>
      </c>
      <c r="BC72" s="229">
        <f>IF(AZ72=3,G72,0)</f>
        <v>0</v>
      </c>
      <c r="BD72" s="229">
        <f>IF(AZ72=4,G72,0)</f>
        <v>0</v>
      </c>
      <c r="BE72" s="229">
        <f>IF(AZ72=5,G72,0)</f>
        <v>0</v>
      </c>
      <c r="CA72" s="256">
        <v>1</v>
      </c>
      <c r="CB72" s="256">
        <v>1</v>
      </c>
    </row>
    <row r="73" spans="1:80">
      <c r="A73" s="265"/>
      <c r="B73" s="268"/>
      <c r="C73" s="329" t="s">
        <v>239</v>
      </c>
      <c r="D73" s="330"/>
      <c r="E73" s="269">
        <v>110.63500000000001</v>
      </c>
      <c r="F73" s="270"/>
      <c r="G73" s="271"/>
      <c r="H73" s="272"/>
      <c r="I73" s="266"/>
      <c r="J73" s="273"/>
      <c r="K73" s="266"/>
      <c r="M73" s="267" t="s">
        <v>239</v>
      </c>
      <c r="O73" s="256"/>
    </row>
    <row r="74" spans="1:80">
      <c r="A74" s="257">
        <v>31</v>
      </c>
      <c r="B74" s="258" t="s">
        <v>244</v>
      </c>
      <c r="C74" s="259" t="s">
        <v>245</v>
      </c>
      <c r="D74" s="260" t="s">
        <v>173</v>
      </c>
      <c r="E74" s="261">
        <v>31.61</v>
      </c>
      <c r="F74" s="261">
        <v>0</v>
      </c>
      <c r="G74" s="262">
        <f>E74*F74</f>
        <v>0</v>
      </c>
      <c r="H74" s="263">
        <v>0.14424000000000001</v>
      </c>
      <c r="I74" s="264">
        <f>E74*H74</f>
        <v>4.5594264000000004</v>
      </c>
      <c r="J74" s="263">
        <v>0</v>
      </c>
      <c r="K74" s="264">
        <f>E74*J74</f>
        <v>0</v>
      </c>
      <c r="O74" s="256">
        <v>2</v>
      </c>
      <c r="AA74" s="229">
        <v>1</v>
      </c>
      <c r="AB74" s="229">
        <v>1</v>
      </c>
      <c r="AC74" s="229">
        <v>1</v>
      </c>
      <c r="AZ74" s="229">
        <v>1</v>
      </c>
      <c r="BA74" s="229">
        <f>IF(AZ74=1,G74,0)</f>
        <v>0</v>
      </c>
      <c r="BB74" s="229">
        <f>IF(AZ74=2,G74,0)</f>
        <v>0</v>
      </c>
      <c r="BC74" s="229">
        <f>IF(AZ74=3,G74,0)</f>
        <v>0</v>
      </c>
      <c r="BD74" s="229">
        <f>IF(AZ74=4,G74,0)</f>
        <v>0</v>
      </c>
      <c r="BE74" s="229">
        <f>IF(AZ74=5,G74,0)</f>
        <v>0</v>
      </c>
      <c r="CA74" s="256">
        <v>1</v>
      </c>
      <c r="CB74" s="256">
        <v>1</v>
      </c>
    </row>
    <row r="75" spans="1:80">
      <c r="A75" s="265"/>
      <c r="B75" s="268"/>
      <c r="C75" s="329" t="s">
        <v>246</v>
      </c>
      <c r="D75" s="330"/>
      <c r="E75" s="269">
        <v>31.61</v>
      </c>
      <c r="F75" s="270"/>
      <c r="G75" s="271"/>
      <c r="H75" s="272"/>
      <c r="I75" s="266"/>
      <c r="J75" s="273"/>
      <c r="K75" s="266"/>
      <c r="M75" s="267" t="s">
        <v>246</v>
      </c>
      <c r="O75" s="256"/>
    </row>
    <row r="76" spans="1:80">
      <c r="A76" s="257">
        <v>32</v>
      </c>
      <c r="B76" s="258" t="s">
        <v>247</v>
      </c>
      <c r="C76" s="259" t="s">
        <v>248</v>
      </c>
      <c r="D76" s="260" t="s">
        <v>224</v>
      </c>
      <c r="E76" s="261">
        <v>66.381</v>
      </c>
      <c r="F76" s="261">
        <v>0</v>
      </c>
      <c r="G76" s="262">
        <f>E76*F76</f>
        <v>0</v>
      </c>
      <c r="H76" s="263">
        <v>2.7E-2</v>
      </c>
      <c r="I76" s="264">
        <f>E76*H76</f>
        <v>1.792287</v>
      </c>
      <c r="J76" s="263"/>
      <c r="K76" s="264">
        <f>E76*J76</f>
        <v>0</v>
      </c>
      <c r="O76" s="256">
        <v>2</v>
      </c>
      <c r="AA76" s="229">
        <v>3</v>
      </c>
      <c r="AB76" s="229">
        <v>1</v>
      </c>
      <c r="AC76" s="229">
        <v>59217335</v>
      </c>
      <c r="AZ76" s="229">
        <v>1</v>
      </c>
      <c r="BA76" s="229">
        <f>IF(AZ76=1,G76,0)</f>
        <v>0</v>
      </c>
      <c r="BB76" s="229">
        <f>IF(AZ76=2,G76,0)</f>
        <v>0</v>
      </c>
      <c r="BC76" s="229">
        <f>IF(AZ76=3,G76,0)</f>
        <v>0</v>
      </c>
      <c r="BD76" s="229">
        <f>IF(AZ76=4,G76,0)</f>
        <v>0</v>
      </c>
      <c r="BE76" s="229">
        <f>IF(AZ76=5,G76,0)</f>
        <v>0</v>
      </c>
      <c r="CA76" s="256">
        <v>3</v>
      </c>
      <c r="CB76" s="256">
        <v>1</v>
      </c>
    </row>
    <row r="77" spans="1:80">
      <c r="A77" s="265"/>
      <c r="B77" s="268"/>
      <c r="C77" s="329" t="s">
        <v>249</v>
      </c>
      <c r="D77" s="330"/>
      <c r="E77" s="269">
        <v>66.381</v>
      </c>
      <c r="F77" s="270"/>
      <c r="G77" s="271"/>
      <c r="H77" s="272"/>
      <c r="I77" s="266"/>
      <c r="J77" s="273"/>
      <c r="K77" s="266"/>
      <c r="M77" s="267" t="s">
        <v>249</v>
      </c>
      <c r="O77" s="256"/>
    </row>
    <row r="78" spans="1:80">
      <c r="A78" s="257">
        <v>33</v>
      </c>
      <c r="B78" s="258" t="s">
        <v>250</v>
      </c>
      <c r="C78" s="259" t="s">
        <v>251</v>
      </c>
      <c r="D78" s="260" t="s">
        <v>161</v>
      </c>
      <c r="E78" s="261">
        <v>112.8477</v>
      </c>
      <c r="F78" s="261">
        <v>0</v>
      </c>
      <c r="G78" s="262">
        <f>E78*F78</f>
        <v>0</v>
      </c>
      <c r="H78" s="263">
        <v>0.12959999999999999</v>
      </c>
      <c r="I78" s="264">
        <f>E78*H78</f>
        <v>14.62506192</v>
      </c>
      <c r="J78" s="263"/>
      <c r="K78" s="264">
        <f>E78*J78</f>
        <v>0</v>
      </c>
      <c r="O78" s="256">
        <v>2</v>
      </c>
      <c r="AA78" s="229">
        <v>3</v>
      </c>
      <c r="AB78" s="229">
        <v>1</v>
      </c>
      <c r="AC78" s="229">
        <v>59245021</v>
      </c>
      <c r="AZ78" s="229">
        <v>1</v>
      </c>
      <c r="BA78" s="229">
        <f>IF(AZ78=1,G78,0)</f>
        <v>0</v>
      </c>
      <c r="BB78" s="229">
        <f>IF(AZ78=2,G78,0)</f>
        <v>0</v>
      </c>
      <c r="BC78" s="229">
        <f>IF(AZ78=3,G78,0)</f>
        <v>0</v>
      </c>
      <c r="BD78" s="229">
        <f>IF(AZ78=4,G78,0)</f>
        <v>0</v>
      </c>
      <c r="BE78" s="229">
        <f>IF(AZ78=5,G78,0)</f>
        <v>0</v>
      </c>
      <c r="CA78" s="256">
        <v>3</v>
      </c>
      <c r="CB78" s="256">
        <v>1</v>
      </c>
    </row>
    <row r="79" spans="1:80">
      <c r="A79" s="265"/>
      <c r="B79" s="268"/>
      <c r="C79" s="329" t="s">
        <v>252</v>
      </c>
      <c r="D79" s="330"/>
      <c r="E79" s="269">
        <v>112.8477</v>
      </c>
      <c r="F79" s="270"/>
      <c r="G79" s="271"/>
      <c r="H79" s="272"/>
      <c r="I79" s="266"/>
      <c r="J79" s="273"/>
      <c r="K79" s="266"/>
      <c r="M79" s="267" t="s">
        <v>252</v>
      </c>
      <c r="O79" s="256"/>
    </row>
    <row r="80" spans="1:80">
      <c r="A80" s="274"/>
      <c r="B80" s="275" t="s">
        <v>101</v>
      </c>
      <c r="C80" s="276" t="s">
        <v>236</v>
      </c>
      <c r="D80" s="277"/>
      <c r="E80" s="278"/>
      <c r="F80" s="279"/>
      <c r="G80" s="280">
        <f>SUM(G67:G79)</f>
        <v>0</v>
      </c>
      <c r="H80" s="281"/>
      <c r="I80" s="282">
        <f>SUM(I67:I79)</f>
        <v>100.61074197000002</v>
      </c>
      <c r="J80" s="281"/>
      <c r="K80" s="282">
        <f>SUM(K67:K79)</f>
        <v>0</v>
      </c>
      <c r="O80" s="256">
        <v>4</v>
      </c>
      <c r="BA80" s="283">
        <f>SUM(BA67:BA79)</f>
        <v>0</v>
      </c>
      <c r="BB80" s="283">
        <f>SUM(BB67:BB79)</f>
        <v>0</v>
      </c>
      <c r="BC80" s="283">
        <f>SUM(BC67:BC79)</f>
        <v>0</v>
      </c>
      <c r="BD80" s="283">
        <f>SUM(BD67:BD79)</f>
        <v>0</v>
      </c>
      <c r="BE80" s="283">
        <f>SUM(BE67:BE79)</f>
        <v>0</v>
      </c>
    </row>
    <row r="81" spans="1:80">
      <c r="A81" s="246" t="s">
        <v>97</v>
      </c>
      <c r="B81" s="247" t="s">
        <v>253</v>
      </c>
      <c r="C81" s="248" t="s">
        <v>254</v>
      </c>
      <c r="D81" s="249"/>
      <c r="E81" s="250"/>
      <c r="F81" s="250"/>
      <c r="G81" s="251"/>
      <c r="H81" s="252"/>
      <c r="I81" s="253"/>
      <c r="J81" s="254"/>
      <c r="K81" s="255"/>
      <c r="O81" s="256">
        <v>1</v>
      </c>
    </row>
    <row r="82" spans="1:80">
      <c r="A82" s="257">
        <v>34</v>
      </c>
      <c r="B82" s="258" t="s">
        <v>256</v>
      </c>
      <c r="C82" s="259" t="s">
        <v>257</v>
      </c>
      <c r="D82" s="260" t="s">
        <v>161</v>
      </c>
      <c r="E82" s="261">
        <v>28.358599999999999</v>
      </c>
      <c r="F82" s="261">
        <v>0</v>
      </c>
      <c r="G82" s="262">
        <f>E82*F82</f>
        <v>0</v>
      </c>
      <c r="H82" s="263">
        <v>4.2779999999999999E-2</v>
      </c>
      <c r="I82" s="264">
        <f>E82*H82</f>
        <v>1.213180908</v>
      </c>
      <c r="J82" s="263">
        <v>0</v>
      </c>
      <c r="K82" s="264">
        <f>E82*J82</f>
        <v>0</v>
      </c>
      <c r="O82" s="256">
        <v>2</v>
      </c>
      <c r="AA82" s="229">
        <v>1</v>
      </c>
      <c r="AB82" s="229">
        <v>1</v>
      </c>
      <c r="AC82" s="229">
        <v>1</v>
      </c>
      <c r="AZ82" s="229">
        <v>1</v>
      </c>
      <c r="BA82" s="229">
        <f>IF(AZ82=1,G82,0)</f>
        <v>0</v>
      </c>
      <c r="BB82" s="229">
        <f>IF(AZ82=2,G82,0)</f>
        <v>0</v>
      </c>
      <c r="BC82" s="229">
        <f>IF(AZ82=3,G82,0)</f>
        <v>0</v>
      </c>
      <c r="BD82" s="229">
        <f>IF(AZ82=4,G82,0)</f>
        <v>0</v>
      </c>
      <c r="BE82" s="229">
        <f>IF(AZ82=5,G82,0)</f>
        <v>0</v>
      </c>
      <c r="CA82" s="256">
        <v>1</v>
      </c>
      <c r="CB82" s="256">
        <v>1</v>
      </c>
    </row>
    <row r="83" spans="1:80" ht="22.5">
      <c r="A83" s="265"/>
      <c r="B83" s="268"/>
      <c r="C83" s="329" t="s">
        <v>258</v>
      </c>
      <c r="D83" s="330"/>
      <c r="E83" s="269">
        <v>28.358599999999999</v>
      </c>
      <c r="F83" s="270"/>
      <c r="G83" s="271"/>
      <c r="H83" s="272"/>
      <c r="I83" s="266"/>
      <c r="J83" s="273"/>
      <c r="K83" s="266"/>
      <c r="M83" s="267" t="s">
        <v>258</v>
      </c>
      <c r="O83" s="256"/>
    </row>
    <row r="84" spans="1:80">
      <c r="A84" s="257">
        <v>35</v>
      </c>
      <c r="B84" s="258" t="s">
        <v>259</v>
      </c>
      <c r="C84" s="259" t="s">
        <v>260</v>
      </c>
      <c r="D84" s="260" t="s">
        <v>161</v>
      </c>
      <c r="E84" s="261">
        <v>208.97</v>
      </c>
      <c r="F84" s="261">
        <v>0</v>
      </c>
      <c r="G84" s="262">
        <f>E84*F84</f>
        <v>0</v>
      </c>
      <c r="H84" s="263">
        <v>3.1539999999999999E-2</v>
      </c>
      <c r="I84" s="264">
        <f>E84*H84</f>
        <v>6.5909138</v>
      </c>
      <c r="J84" s="263">
        <v>0</v>
      </c>
      <c r="K84" s="264">
        <f>E84*J84</f>
        <v>0</v>
      </c>
      <c r="O84" s="256">
        <v>2</v>
      </c>
      <c r="AA84" s="229">
        <v>1</v>
      </c>
      <c r="AB84" s="229">
        <v>1</v>
      </c>
      <c r="AC84" s="229">
        <v>1</v>
      </c>
      <c r="AZ84" s="229">
        <v>1</v>
      </c>
      <c r="BA84" s="229">
        <f>IF(AZ84=1,G84,0)</f>
        <v>0</v>
      </c>
      <c r="BB84" s="229">
        <f>IF(AZ84=2,G84,0)</f>
        <v>0</v>
      </c>
      <c r="BC84" s="229">
        <f>IF(AZ84=3,G84,0)</f>
        <v>0</v>
      </c>
      <c r="BD84" s="229">
        <f>IF(AZ84=4,G84,0)</f>
        <v>0</v>
      </c>
      <c r="BE84" s="229">
        <f>IF(AZ84=5,G84,0)</f>
        <v>0</v>
      </c>
      <c r="CA84" s="256">
        <v>1</v>
      </c>
      <c r="CB84" s="256">
        <v>1</v>
      </c>
    </row>
    <row r="85" spans="1:80">
      <c r="A85" s="265"/>
      <c r="B85" s="268"/>
      <c r="C85" s="329" t="s">
        <v>261</v>
      </c>
      <c r="D85" s="330"/>
      <c r="E85" s="269">
        <v>208.97</v>
      </c>
      <c r="F85" s="270"/>
      <c r="G85" s="271"/>
      <c r="H85" s="272"/>
      <c r="I85" s="266"/>
      <c r="J85" s="273"/>
      <c r="K85" s="266"/>
      <c r="M85" s="267" t="s">
        <v>261</v>
      </c>
      <c r="O85" s="256"/>
    </row>
    <row r="86" spans="1:80">
      <c r="A86" s="257">
        <v>36</v>
      </c>
      <c r="B86" s="258" t="s">
        <v>262</v>
      </c>
      <c r="C86" s="259" t="s">
        <v>263</v>
      </c>
      <c r="D86" s="260" t="s">
        <v>161</v>
      </c>
      <c r="E86" s="261">
        <v>28.358599999999999</v>
      </c>
      <c r="F86" s="261">
        <v>0</v>
      </c>
      <c r="G86" s="262">
        <f>E86*F86</f>
        <v>0</v>
      </c>
      <c r="H86" s="263">
        <v>7.2999999999999996E-4</v>
      </c>
      <c r="I86" s="264">
        <f>E86*H86</f>
        <v>2.0701777999999997E-2</v>
      </c>
      <c r="J86" s="263">
        <v>0</v>
      </c>
      <c r="K86" s="264">
        <f>E86*J86</f>
        <v>0</v>
      </c>
      <c r="O86" s="256">
        <v>2</v>
      </c>
      <c r="AA86" s="229">
        <v>1</v>
      </c>
      <c r="AB86" s="229">
        <v>1</v>
      </c>
      <c r="AC86" s="229">
        <v>1</v>
      </c>
      <c r="AZ86" s="229">
        <v>1</v>
      </c>
      <c r="BA86" s="229">
        <f>IF(AZ86=1,G86,0)</f>
        <v>0</v>
      </c>
      <c r="BB86" s="229">
        <f>IF(AZ86=2,G86,0)</f>
        <v>0</v>
      </c>
      <c r="BC86" s="229">
        <f>IF(AZ86=3,G86,0)</f>
        <v>0</v>
      </c>
      <c r="BD86" s="229">
        <f>IF(AZ86=4,G86,0)</f>
        <v>0</v>
      </c>
      <c r="BE86" s="229">
        <f>IF(AZ86=5,G86,0)</f>
        <v>0</v>
      </c>
      <c r="CA86" s="256">
        <v>1</v>
      </c>
      <c r="CB86" s="256">
        <v>1</v>
      </c>
    </row>
    <row r="87" spans="1:80" ht="22.5">
      <c r="A87" s="265"/>
      <c r="B87" s="268"/>
      <c r="C87" s="329" t="s">
        <v>258</v>
      </c>
      <c r="D87" s="330"/>
      <c r="E87" s="269">
        <v>28.358599999999999</v>
      </c>
      <c r="F87" s="270"/>
      <c r="G87" s="271"/>
      <c r="H87" s="272"/>
      <c r="I87" s="266"/>
      <c r="J87" s="273"/>
      <c r="K87" s="266"/>
      <c r="M87" s="267" t="s">
        <v>258</v>
      </c>
      <c r="O87" s="256"/>
    </row>
    <row r="88" spans="1:80">
      <c r="A88" s="257">
        <v>37</v>
      </c>
      <c r="B88" s="258" t="s">
        <v>264</v>
      </c>
      <c r="C88" s="259" t="s">
        <v>265</v>
      </c>
      <c r="D88" s="260" t="s">
        <v>224</v>
      </c>
      <c r="E88" s="261">
        <v>23</v>
      </c>
      <c r="F88" s="261">
        <v>0</v>
      </c>
      <c r="G88" s="262">
        <f>E88*F88</f>
        <v>0</v>
      </c>
      <c r="H88" s="263">
        <v>4.5429999999999998E-2</v>
      </c>
      <c r="I88" s="264">
        <f>E88*H88</f>
        <v>1.0448899999999999</v>
      </c>
      <c r="J88" s="263">
        <v>0</v>
      </c>
      <c r="K88" s="264">
        <f>E88*J88</f>
        <v>0</v>
      </c>
      <c r="O88" s="256">
        <v>2</v>
      </c>
      <c r="AA88" s="229">
        <v>1</v>
      </c>
      <c r="AB88" s="229">
        <v>1</v>
      </c>
      <c r="AC88" s="229">
        <v>1</v>
      </c>
      <c r="AZ88" s="229">
        <v>1</v>
      </c>
      <c r="BA88" s="229">
        <f>IF(AZ88=1,G88,0)</f>
        <v>0</v>
      </c>
      <c r="BB88" s="229">
        <f>IF(AZ88=2,G88,0)</f>
        <v>0</v>
      </c>
      <c r="BC88" s="229">
        <f>IF(AZ88=3,G88,0)</f>
        <v>0</v>
      </c>
      <c r="BD88" s="229">
        <f>IF(AZ88=4,G88,0)</f>
        <v>0</v>
      </c>
      <c r="BE88" s="229">
        <f>IF(AZ88=5,G88,0)</f>
        <v>0</v>
      </c>
      <c r="CA88" s="256">
        <v>1</v>
      </c>
      <c r="CB88" s="256">
        <v>1</v>
      </c>
    </row>
    <row r="89" spans="1:80">
      <c r="A89" s="257">
        <v>38</v>
      </c>
      <c r="B89" s="258" t="s">
        <v>266</v>
      </c>
      <c r="C89" s="259" t="s">
        <v>267</v>
      </c>
      <c r="D89" s="260" t="s">
        <v>161</v>
      </c>
      <c r="E89" s="261">
        <v>23.5</v>
      </c>
      <c r="F89" s="261">
        <v>0</v>
      </c>
      <c r="G89" s="262">
        <f>E89*F89</f>
        <v>0</v>
      </c>
      <c r="H89" s="263">
        <v>0.10712000000000001</v>
      </c>
      <c r="I89" s="264">
        <f>E89*H89</f>
        <v>2.5173200000000002</v>
      </c>
      <c r="J89" s="263">
        <v>0</v>
      </c>
      <c r="K89" s="264">
        <f>E89*J89</f>
        <v>0</v>
      </c>
      <c r="O89" s="256">
        <v>2</v>
      </c>
      <c r="AA89" s="229">
        <v>1</v>
      </c>
      <c r="AB89" s="229">
        <v>1</v>
      </c>
      <c r="AC89" s="229">
        <v>1</v>
      </c>
      <c r="AZ89" s="229">
        <v>1</v>
      </c>
      <c r="BA89" s="229">
        <f>IF(AZ89=1,G89,0)</f>
        <v>0</v>
      </c>
      <c r="BB89" s="229">
        <f>IF(AZ89=2,G89,0)</f>
        <v>0</v>
      </c>
      <c r="BC89" s="229">
        <f>IF(AZ89=3,G89,0)</f>
        <v>0</v>
      </c>
      <c r="BD89" s="229">
        <f>IF(AZ89=4,G89,0)</f>
        <v>0</v>
      </c>
      <c r="BE89" s="229">
        <f>IF(AZ89=5,G89,0)</f>
        <v>0</v>
      </c>
      <c r="CA89" s="256">
        <v>1</v>
      </c>
      <c r="CB89" s="256">
        <v>1</v>
      </c>
    </row>
    <row r="90" spans="1:80">
      <c r="A90" s="257">
        <v>39</v>
      </c>
      <c r="B90" s="258" t="s">
        <v>268</v>
      </c>
      <c r="C90" s="259" t="s">
        <v>269</v>
      </c>
      <c r="D90" s="260" t="s">
        <v>161</v>
      </c>
      <c r="E90" s="261">
        <v>647.81100000000004</v>
      </c>
      <c r="F90" s="261">
        <v>0</v>
      </c>
      <c r="G90" s="262">
        <f>E90*F90</f>
        <v>0</v>
      </c>
      <c r="H90" s="263">
        <v>2.8459999999999999E-2</v>
      </c>
      <c r="I90" s="264">
        <f>E90*H90</f>
        <v>18.436701060000001</v>
      </c>
      <c r="J90" s="263">
        <v>0</v>
      </c>
      <c r="K90" s="264">
        <f>E90*J90</f>
        <v>0</v>
      </c>
      <c r="O90" s="256">
        <v>2</v>
      </c>
      <c r="AA90" s="229">
        <v>1</v>
      </c>
      <c r="AB90" s="229">
        <v>1</v>
      </c>
      <c r="AC90" s="229">
        <v>1</v>
      </c>
      <c r="AZ90" s="229">
        <v>1</v>
      </c>
      <c r="BA90" s="229">
        <f>IF(AZ90=1,G90,0)</f>
        <v>0</v>
      </c>
      <c r="BB90" s="229">
        <f>IF(AZ90=2,G90,0)</f>
        <v>0</v>
      </c>
      <c r="BC90" s="229">
        <f>IF(AZ90=3,G90,0)</f>
        <v>0</v>
      </c>
      <c r="BD90" s="229">
        <f>IF(AZ90=4,G90,0)</f>
        <v>0</v>
      </c>
      <c r="BE90" s="229">
        <f>IF(AZ90=5,G90,0)</f>
        <v>0</v>
      </c>
      <c r="CA90" s="256">
        <v>1</v>
      </c>
      <c r="CB90" s="256">
        <v>1</v>
      </c>
    </row>
    <row r="91" spans="1:80" ht="33.75">
      <c r="A91" s="265"/>
      <c r="B91" s="268"/>
      <c r="C91" s="329" t="s">
        <v>270</v>
      </c>
      <c r="D91" s="330"/>
      <c r="E91" s="269">
        <v>100.16</v>
      </c>
      <c r="F91" s="270"/>
      <c r="G91" s="271"/>
      <c r="H91" s="272"/>
      <c r="I91" s="266"/>
      <c r="J91" s="273"/>
      <c r="K91" s="266"/>
      <c r="M91" s="267" t="s">
        <v>270</v>
      </c>
      <c r="O91" s="256"/>
    </row>
    <row r="92" spans="1:80">
      <c r="A92" s="265"/>
      <c r="B92" s="268"/>
      <c r="C92" s="329" t="s">
        <v>271</v>
      </c>
      <c r="D92" s="330"/>
      <c r="E92" s="269">
        <v>27.36</v>
      </c>
      <c r="F92" s="270"/>
      <c r="G92" s="271"/>
      <c r="H92" s="272"/>
      <c r="I92" s="266"/>
      <c r="J92" s="273"/>
      <c r="K92" s="266"/>
      <c r="M92" s="267" t="s">
        <v>271</v>
      </c>
      <c r="O92" s="256"/>
    </row>
    <row r="93" spans="1:80">
      <c r="A93" s="265"/>
      <c r="B93" s="268"/>
      <c r="C93" s="329" t="s">
        <v>272</v>
      </c>
      <c r="D93" s="330"/>
      <c r="E93" s="269">
        <v>52.96</v>
      </c>
      <c r="F93" s="270"/>
      <c r="G93" s="271"/>
      <c r="H93" s="272"/>
      <c r="I93" s="266"/>
      <c r="J93" s="273"/>
      <c r="K93" s="266"/>
      <c r="M93" s="267" t="s">
        <v>272</v>
      </c>
      <c r="O93" s="256"/>
    </row>
    <row r="94" spans="1:80">
      <c r="A94" s="265"/>
      <c r="B94" s="268"/>
      <c r="C94" s="329" t="s">
        <v>273</v>
      </c>
      <c r="D94" s="330"/>
      <c r="E94" s="269">
        <v>32.799999999999997</v>
      </c>
      <c r="F94" s="270"/>
      <c r="G94" s="271"/>
      <c r="H94" s="272"/>
      <c r="I94" s="266"/>
      <c r="J94" s="273"/>
      <c r="K94" s="266"/>
      <c r="M94" s="267" t="s">
        <v>273</v>
      </c>
      <c r="O94" s="256"/>
    </row>
    <row r="95" spans="1:80" ht="22.5">
      <c r="A95" s="265"/>
      <c r="B95" s="268"/>
      <c r="C95" s="329" t="s">
        <v>274</v>
      </c>
      <c r="D95" s="330"/>
      <c r="E95" s="269">
        <v>45.6</v>
      </c>
      <c r="F95" s="270"/>
      <c r="G95" s="271"/>
      <c r="H95" s="272"/>
      <c r="I95" s="266"/>
      <c r="J95" s="273"/>
      <c r="K95" s="266"/>
      <c r="M95" s="267" t="s">
        <v>274</v>
      </c>
      <c r="O95" s="256"/>
    </row>
    <row r="96" spans="1:80">
      <c r="A96" s="265"/>
      <c r="B96" s="268"/>
      <c r="C96" s="329" t="s">
        <v>275</v>
      </c>
      <c r="D96" s="330"/>
      <c r="E96" s="269">
        <v>10.24</v>
      </c>
      <c r="F96" s="270"/>
      <c r="G96" s="271"/>
      <c r="H96" s="272"/>
      <c r="I96" s="266"/>
      <c r="J96" s="273"/>
      <c r="K96" s="266"/>
      <c r="M96" s="267" t="s">
        <v>275</v>
      </c>
      <c r="O96" s="256"/>
    </row>
    <row r="97" spans="1:80" ht="22.5">
      <c r="A97" s="265"/>
      <c r="B97" s="268"/>
      <c r="C97" s="329" t="s">
        <v>276</v>
      </c>
      <c r="D97" s="330"/>
      <c r="E97" s="269">
        <v>59.84</v>
      </c>
      <c r="F97" s="270"/>
      <c r="G97" s="271"/>
      <c r="H97" s="272"/>
      <c r="I97" s="266"/>
      <c r="J97" s="273"/>
      <c r="K97" s="266"/>
      <c r="M97" s="267" t="s">
        <v>276</v>
      </c>
      <c r="O97" s="256"/>
    </row>
    <row r="98" spans="1:80" ht="22.5">
      <c r="A98" s="265"/>
      <c r="B98" s="268"/>
      <c r="C98" s="329" t="s">
        <v>277</v>
      </c>
      <c r="D98" s="330"/>
      <c r="E98" s="269">
        <v>73.760000000000005</v>
      </c>
      <c r="F98" s="270"/>
      <c r="G98" s="271"/>
      <c r="H98" s="272"/>
      <c r="I98" s="266"/>
      <c r="J98" s="273"/>
      <c r="K98" s="266"/>
      <c r="M98" s="267" t="s">
        <v>277</v>
      </c>
      <c r="O98" s="256"/>
    </row>
    <row r="99" spans="1:80">
      <c r="A99" s="265"/>
      <c r="B99" s="268"/>
      <c r="C99" s="329" t="s">
        <v>278</v>
      </c>
      <c r="D99" s="330"/>
      <c r="E99" s="269">
        <v>55.04</v>
      </c>
      <c r="F99" s="270"/>
      <c r="G99" s="271"/>
      <c r="H99" s="272"/>
      <c r="I99" s="266"/>
      <c r="J99" s="273"/>
      <c r="K99" s="266"/>
      <c r="M99" s="267" t="s">
        <v>278</v>
      </c>
      <c r="O99" s="256"/>
    </row>
    <row r="100" spans="1:80">
      <c r="A100" s="265"/>
      <c r="B100" s="268"/>
      <c r="C100" s="329" t="s">
        <v>279</v>
      </c>
      <c r="D100" s="330"/>
      <c r="E100" s="269">
        <v>5.2</v>
      </c>
      <c r="F100" s="270"/>
      <c r="G100" s="271"/>
      <c r="H100" s="272"/>
      <c r="I100" s="266"/>
      <c r="J100" s="273"/>
      <c r="K100" s="266"/>
      <c r="M100" s="267" t="s">
        <v>279</v>
      </c>
      <c r="O100" s="256"/>
    </row>
    <row r="101" spans="1:80">
      <c r="A101" s="265"/>
      <c r="B101" s="268"/>
      <c r="C101" s="329" t="s">
        <v>280</v>
      </c>
      <c r="D101" s="330"/>
      <c r="E101" s="269">
        <v>32.47</v>
      </c>
      <c r="F101" s="270"/>
      <c r="G101" s="271"/>
      <c r="H101" s="272"/>
      <c r="I101" s="266"/>
      <c r="J101" s="273"/>
      <c r="K101" s="266"/>
      <c r="M101" s="267" t="s">
        <v>280</v>
      </c>
      <c r="O101" s="256"/>
    </row>
    <row r="102" spans="1:80" ht="22.5">
      <c r="A102" s="265"/>
      <c r="B102" s="268"/>
      <c r="C102" s="329" t="s">
        <v>281</v>
      </c>
      <c r="D102" s="330"/>
      <c r="E102" s="269">
        <v>51.68</v>
      </c>
      <c r="F102" s="270"/>
      <c r="G102" s="271"/>
      <c r="H102" s="272"/>
      <c r="I102" s="266"/>
      <c r="J102" s="273"/>
      <c r="K102" s="266"/>
      <c r="M102" s="267" t="s">
        <v>281</v>
      </c>
      <c r="O102" s="256"/>
    </row>
    <row r="103" spans="1:80">
      <c r="A103" s="265"/>
      <c r="B103" s="268"/>
      <c r="C103" s="329" t="s">
        <v>282</v>
      </c>
      <c r="D103" s="330"/>
      <c r="E103" s="269">
        <v>45.81</v>
      </c>
      <c r="F103" s="270"/>
      <c r="G103" s="271"/>
      <c r="H103" s="272"/>
      <c r="I103" s="266"/>
      <c r="J103" s="273"/>
      <c r="K103" s="266"/>
      <c r="M103" s="267" t="s">
        <v>282</v>
      </c>
      <c r="O103" s="256"/>
    </row>
    <row r="104" spans="1:80">
      <c r="A104" s="265"/>
      <c r="B104" s="268"/>
      <c r="C104" s="329" t="s">
        <v>283</v>
      </c>
      <c r="D104" s="330"/>
      <c r="E104" s="269">
        <v>37.610999999999997</v>
      </c>
      <c r="F104" s="270"/>
      <c r="G104" s="271"/>
      <c r="H104" s="272"/>
      <c r="I104" s="266"/>
      <c r="J104" s="273"/>
      <c r="K104" s="266"/>
      <c r="M104" s="267" t="s">
        <v>283</v>
      </c>
      <c r="O104" s="256"/>
    </row>
    <row r="105" spans="1:80">
      <c r="A105" s="265"/>
      <c r="B105" s="268"/>
      <c r="C105" s="329" t="s">
        <v>284</v>
      </c>
      <c r="D105" s="330"/>
      <c r="E105" s="269">
        <v>17.28</v>
      </c>
      <c r="F105" s="270"/>
      <c r="G105" s="271"/>
      <c r="H105" s="272"/>
      <c r="I105" s="266"/>
      <c r="J105" s="273"/>
      <c r="K105" s="266"/>
      <c r="M105" s="267" t="s">
        <v>284</v>
      </c>
      <c r="O105" s="256"/>
    </row>
    <row r="106" spans="1:80">
      <c r="A106" s="257">
        <v>40</v>
      </c>
      <c r="B106" s="258" t="s">
        <v>285</v>
      </c>
      <c r="C106" s="259" t="s">
        <v>286</v>
      </c>
      <c r="D106" s="260" t="s">
        <v>161</v>
      </c>
      <c r="E106" s="261">
        <v>52.258000000000003</v>
      </c>
      <c r="F106" s="261">
        <v>0</v>
      </c>
      <c r="G106" s="262">
        <f>E106*F106</f>
        <v>0</v>
      </c>
      <c r="H106" s="263">
        <v>4.7660000000000001E-2</v>
      </c>
      <c r="I106" s="264">
        <f>E106*H106</f>
        <v>2.4906162800000002</v>
      </c>
      <c r="J106" s="263">
        <v>0</v>
      </c>
      <c r="K106" s="264">
        <f>E106*J106</f>
        <v>0</v>
      </c>
      <c r="O106" s="256">
        <v>2</v>
      </c>
      <c r="AA106" s="229">
        <v>1</v>
      </c>
      <c r="AB106" s="229">
        <v>1</v>
      </c>
      <c r="AC106" s="229">
        <v>1</v>
      </c>
      <c r="AZ106" s="229">
        <v>1</v>
      </c>
      <c r="BA106" s="229">
        <f>IF(AZ106=1,G106,0)</f>
        <v>0</v>
      </c>
      <c r="BB106" s="229">
        <f>IF(AZ106=2,G106,0)</f>
        <v>0</v>
      </c>
      <c r="BC106" s="229">
        <f>IF(AZ106=3,G106,0)</f>
        <v>0</v>
      </c>
      <c r="BD106" s="229">
        <f>IF(AZ106=4,G106,0)</f>
        <v>0</v>
      </c>
      <c r="BE106" s="229">
        <f>IF(AZ106=5,G106,0)</f>
        <v>0</v>
      </c>
      <c r="CA106" s="256">
        <v>1</v>
      </c>
      <c r="CB106" s="256">
        <v>1</v>
      </c>
    </row>
    <row r="107" spans="1:80" ht="22.5">
      <c r="A107" s="265"/>
      <c r="B107" s="268"/>
      <c r="C107" s="329" t="s">
        <v>287</v>
      </c>
      <c r="D107" s="330"/>
      <c r="E107" s="269">
        <v>25.248000000000001</v>
      </c>
      <c r="F107" s="270"/>
      <c r="G107" s="271"/>
      <c r="H107" s="272"/>
      <c r="I107" s="266"/>
      <c r="J107" s="273"/>
      <c r="K107" s="266"/>
      <c r="M107" s="267" t="s">
        <v>287</v>
      </c>
      <c r="O107" s="256"/>
    </row>
    <row r="108" spans="1:80">
      <c r="A108" s="265"/>
      <c r="B108" s="268"/>
      <c r="C108" s="329" t="s">
        <v>288</v>
      </c>
      <c r="D108" s="330"/>
      <c r="E108" s="269">
        <v>27.01</v>
      </c>
      <c r="F108" s="270"/>
      <c r="G108" s="271"/>
      <c r="H108" s="272"/>
      <c r="I108" s="266"/>
      <c r="J108" s="273"/>
      <c r="K108" s="266"/>
      <c r="M108" s="267" t="s">
        <v>288</v>
      </c>
      <c r="O108" s="256"/>
    </row>
    <row r="109" spans="1:80">
      <c r="A109" s="257">
        <v>41</v>
      </c>
      <c r="B109" s="258" t="s">
        <v>289</v>
      </c>
      <c r="C109" s="259" t="s">
        <v>290</v>
      </c>
      <c r="D109" s="260" t="s">
        <v>161</v>
      </c>
      <c r="E109" s="261">
        <v>4.32</v>
      </c>
      <c r="F109" s="261">
        <v>0</v>
      </c>
      <c r="G109" s="262">
        <f>E109*F109</f>
        <v>0</v>
      </c>
      <c r="H109" s="263">
        <v>5.2839999999999998E-2</v>
      </c>
      <c r="I109" s="264">
        <f>E109*H109</f>
        <v>0.22826879999999999</v>
      </c>
      <c r="J109" s="263">
        <v>0</v>
      </c>
      <c r="K109" s="264">
        <f>E109*J109</f>
        <v>0</v>
      </c>
      <c r="O109" s="256">
        <v>2</v>
      </c>
      <c r="AA109" s="229">
        <v>1</v>
      </c>
      <c r="AB109" s="229">
        <v>1</v>
      </c>
      <c r="AC109" s="229">
        <v>1</v>
      </c>
      <c r="AZ109" s="229">
        <v>1</v>
      </c>
      <c r="BA109" s="229">
        <f>IF(AZ109=1,G109,0)</f>
        <v>0</v>
      </c>
      <c r="BB109" s="229">
        <f>IF(AZ109=2,G109,0)</f>
        <v>0</v>
      </c>
      <c r="BC109" s="229">
        <f>IF(AZ109=3,G109,0)</f>
        <v>0</v>
      </c>
      <c r="BD109" s="229">
        <f>IF(AZ109=4,G109,0)</f>
        <v>0</v>
      </c>
      <c r="BE109" s="229">
        <f>IF(AZ109=5,G109,0)</f>
        <v>0</v>
      </c>
      <c r="CA109" s="256">
        <v>1</v>
      </c>
      <c r="CB109" s="256">
        <v>1</v>
      </c>
    </row>
    <row r="110" spans="1:80">
      <c r="A110" s="274"/>
      <c r="B110" s="275" t="s">
        <v>101</v>
      </c>
      <c r="C110" s="276" t="s">
        <v>255</v>
      </c>
      <c r="D110" s="277"/>
      <c r="E110" s="278"/>
      <c r="F110" s="279"/>
      <c r="G110" s="280">
        <f>SUM(G81:G109)</f>
        <v>0</v>
      </c>
      <c r="H110" s="281"/>
      <c r="I110" s="282">
        <f>SUM(I81:I109)</f>
        <v>32.542592626000001</v>
      </c>
      <c r="J110" s="281"/>
      <c r="K110" s="282">
        <f>SUM(K81:K109)</f>
        <v>0</v>
      </c>
      <c r="O110" s="256">
        <v>4</v>
      </c>
      <c r="BA110" s="283">
        <f>SUM(BA81:BA109)</f>
        <v>0</v>
      </c>
      <c r="BB110" s="283">
        <f>SUM(BB81:BB109)</f>
        <v>0</v>
      </c>
      <c r="BC110" s="283">
        <f>SUM(BC81:BC109)</f>
        <v>0</v>
      </c>
      <c r="BD110" s="283">
        <f>SUM(BD81:BD109)</f>
        <v>0</v>
      </c>
      <c r="BE110" s="283">
        <f>SUM(BE81:BE109)</f>
        <v>0</v>
      </c>
    </row>
    <row r="111" spans="1:80">
      <c r="A111" s="246" t="s">
        <v>97</v>
      </c>
      <c r="B111" s="247" t="s">
        <v>291</v>
      </c>
      <c r="C111" s="248" t="s">
        <v>292</v>
      </c>
      <c r="D111" s="249"/>
      <c r="E111" s="250"/>
      <c r="F111" s="250"/>
      <c r="G111" s="251"/>
      <c r="H111" s="252"/>
      <c r="I111" s="253"/>
      <c r="J111" s="254"/>
      <c r="K111" s="255"/>
      <c r="O111" s="256">
        <v>1</v>
      </c>
    </row>
    <row r="112" spans="1:80">
      <c r="A112" s="257">
        <v>42</v>
      </c>
      <c r="B112" s="258" t="s">
        <v>294</v>
      </c>
      <c r="C112" s="259" t="s">
        <v>295</v>
      </c>
      <c r="D112" s="260" t="s">
        <v>161</v>
      </c>
      <c r="E112" s="261">
        <v>170.14</v>
      </c>
      <c r="F112" s="261">
        <v>0</v>
      </c>
      <c r="G112" s="262">
        <f>E112*F112</f>
        <v>0</v>
      </c>
      <c r="H112" s="263">
        <v>5.4579999999999997E-2</v>
      </c>
      <c r="I112" s="264">
        <f>E112*H112</f>
        <v>9.2862411999999992</v>
      </c>
      <c r="J112" s="263">
        <v>0</v>
      </c>
      <c r="K112" s="264">
        <f>E112*J112</f>
        <v>0</v>
      </c>
      <c r="O112" s="256">
        <v>2</v>
      </c>
      <c r="AA112" s="229">
        <v>1</v>
      </c>
      <c r="AB112" s="229">
        <v>1</v>
      </c>
      <c r="AC112" s="229">
        <v>1</v>
      </c>
      <c r="AZ112" s="229">
        <v>1</v>
      </c>
      <c r="BA112" s="229">
        <f>IF(AZ112=1,G112,0)</f>
        <v>0</v>
      </c>
      <c r="BB112" s="229">
        <f>IF(AZ112=2,G112,0)</f>
        <v>0</v>
      </c>
      <c r="BC112" s="229">
        <f>IF(AZ112=3,G112,0)</f>
        <v>0</v>
      </c>
      <c r="BD112" s="229">
        <f>IF(AZ112=4,G112,0)</f>
        <v>0</v>
      </c>
      <c r="BE112" s="229">
        <f>IF(AZ112=5,G112,0)</f>
        <v>0</v>
      </c>
      <c r="CA112" s="256">
        <v>1</v>
      </c>
      <c r="CB112" s="256">
        <v>1</v>
      </c>
    </row>
    <row r="113" spans="1:80">
      <c r="A113" s="265"/>
      <c r="B113" s="268"/>
      <c r="C113" s="329" t="s">
        <v>296</v>
      </c>
      <c r="D113" s="330"/>
      <c r="E113" s="269">
        <v>45.674999999999997</v>
      </c>
      <c r="F113" s="270"/>
      <c r="G113" s="271"/>
      <c r="H113" s="272"/>
      <c r="I113" s="266"/>
      <c r="J113" s="273"/>
      <c r="K113" s="266"/>
      <c r="M113" s="267" t="s">
        <v>296</v>
      </c>
      <c r="O113" s="256"/>
    </row>
    <row r="114" spans="1:80">
      <c r="A114" s="265"/>
      <c r="B114" s="268"/>
      <c r="C114" s="329" t="s">
        <v>297</v>
      </c>
      <c r="D114" s="330"/>
      <c r="E114" s="269">
        <v>2.9474999999999998</v>
      </c>
      <c r="F114" s="270"/>
      <c r="G114" s="271"/>
      <c r="H114" s="272"/>
      <c r="I114" s="266"/>
      <c r="J114" s="273"/>
      <c r="K114" s="266"/>
      <c r="M114" s="267" t="s">
        <v>297</v>
      </c>
      <c r="O114" s="256"/>
    </row>
    <row r="115" spans="1:80">
      <c r="A115" s="265"/>
      <c r="B115" s="268"/>
      <c r="C115" s="329" t="s">
        <v>298</v>
      </c>
      <c r="D115" s="330"/>
      <c r="E115" s="269">
        <v>60.142499999999998</v>
      </c>
      <c r="F115" s="270"/>
      <c r="G115" s="271"/>
      <c r="H115" s="272"/>
      <c r="I115" s="266"/>
      <c r="J115" s="273"/>
      <c r="K115" s="266"/>
      <c r="M115" s="267" t="s">
        <v>298</v>
      </c>
      <c r="O115" s="256"/>
    </row>
    <row r="116" spans="1:80">
      <c r="A116" s="265"/>
      <c r="B116" s="268"/>
      <c r="C116" s="329" t="s">
        <v>297</v>
      </c>
      <c r="D116" s="330"/>
      <c r="E116" s="269">
        <v>2.9474999999999998</v>
      </c>
      <c r="F116" s="270"/>
      <c r="G116" s="271"/>
      <c r="H116" s="272"/>
      <c r="I116" s="266"/>
      <c r="J116" s="273"/>
      <c r="K116" s="266"/>
      <c r="M116" s="267" t="s">
        <v>297</v>
      </c>
      <c r="O116" s="256"/>
    </row>
    <row r="117" spans="1:80">
      <c r="A117" s="265"/>
      <c r="B117" s="268"/>
      <c r="C117" s="329" t="s">
        <v>299</v>
      </c>
      <c r="D117" s="330"/>
      <c r="E117" s="269">
        <v>58.427500000000002</v>
      </c>
      <c r="F117" s="270"/>
      <c r="G117" s="271"/>
      <c r="H117" s="272"/>
      <c r="I117" s="266"/>
      <c r="J117" s="273"/>
      <c r="K117" s="266"/>
      <c r="M117" s="267" t="s">
        <v>299</v>
      </c>
      <c r="O117" s="256"/>
    </row>
    <row r="118" spans="1:80">
      <c r="A118" s="257">
        <v>43</v>
      </c>
      <c r="B118" s="258" t="s">
        <v>300</v>
      </c>
      <c r="C118" s="259" t="s">
        <v>301</v>
      </c>
      <c r="D118" s="260" t="s">
        <v>161</v>
      </c>
      <c r="E118" s="261">
        <v>340.0095</v>
      </c>
      <c r="F118" s="261">
        <v>0</v>
      </c>
      <c r="G118" s="262">
        <f>E118*F118</f>
        <v>0</v>
      </c>
      <c r="H118" s="263">
        <v>4.7079999999999997E-2</v>
      </c>
      <c r="I118" s="264">
        <f>E118*H118</f>
        <v>16.007647259999999</v>
      </c>
      <c r="J118" s="263">
        <v>0</v>
      </c>
      <c r="K118" s="264">
        <f>E118*J118</f>
        <v>0</v>
      </c>
      <c r="O118" s="256">
        <v>2</v>
      </c>
      <c r="AA118" s="229">
        <v>1</v>
      </c>
      <c r="AB118" s="229">
        <v>1</v>
      </c>
      <c r="AC118" s="229">
        <v>1</v>
      </c>
      <c r="AZ118" s="229">
        <v>1</v>
      </c>
      <c r="BA118" s="229">
        <f>IF(AZ118=1,G118,0)</f>
        <v>0</v>
      </c>
      <c r="BB118" s="229">
        <f>IF(AZ118=2,G118,0)</f>
        <v>0</v>
      </c>
      <c r="BC118" s="229">
        <f>IF(AZ118=3,G118,0)</f>
        <v>0</v>
      </c>
      <c r="BD118" s="229">
        <f>IF(AZ118=4,G118,0)</f>
        <v>0</v>
      </c>
      <c r="BE118" s="229">
        <f>IF(AZ118=5,G118,0)</f>
        <v>0</v>
      </c>
      <c r="CA118" s="256">
        <v>1</v>
      </c>
      <c r="CB118" s="256">
        <v>1</v>
      </c>
    </row>
    <row r="119" spans="1:80" ht="22.5">
      <c r="A119" s="265"/>
      <c r="B119" s="268"/>
      <c r="C119" s="329" t="s">
        <v>302</v>
      </c>
      <c r="D119" s="330"/>
      <c r="E119" s="269">
        <v>120.782</v>
      </c>
      <c r="F119" s="270"/>
      <c r="G119" s="271"/>
      <c r="H119" s="272"/>
      <c r="I119" s="266"/>
      <c r="J119" s="273"/>
      <c r="K119" s="266"/>
      <c r="M119" s="267" t="s">
        <v>302</v>
      </c>
      <c r="O119" s="256"/>
    </row>
    <row r="120" spans="1:80" ht="22.5">
      <c r="A120" s="265"/>
      <c r="B120" s="268"/>
      <c r="C120" s="329" t="s">
        <v>303</v>
      </c>
      <c r="D120" s="330"/>
      <c r="E120" s="269">
        <v>3.9750000000000001</v>
      </c>
      <c r="F120" s="270"/>
      <c r="G120" s="271"/>
      <c r="H120" s="272"/>
      <c r="I120" s="266"/>
      <c r="J120" s="273"/>
      <c r="K120" s="266"/>
      <c r="M120" s="267" t="s">
        <v>303</v>
      </c>
      <c r="O120" s="256"/>
    </row>
    <row r="121" spans="1:80">
      <c r="A121" s="265"/>
      <c r="B121" s="268"/>
      <c r="C121" s="329" t="s">
        <v>304</v>
      </c>
      <c r="D121" s="330"/>
      <c r="E121" s="269">
        <v>4.3449999999999998</v>
      </c>
      <c r="F121" s="270"/>
      <c r="G121" s="271"/>
      <c r="H121" s="272"/>
      <c r="I121" s="266"/>
      <c r="J121" s="273"/>
      <c r="K121" s="266"/>
      <c r="M121" s="267" t="s">
        <v>304</v>
      </c>
      <c r="O121" s="256"/>
    </row>
    <row r="122" spans="1:80">
      <c r="A122" s="265"/>
      <c r="B122" s="268"/>
      <c r="C122" s="329" t="s">
        <v>305</v>
      </c>
      <c r="D122" s="330"/>
      <c r="E122" s="269">
        <v>98.5</v>
      </c>
      <c r="F122" s="270"/>
      <c r="G122" s="271"/>
      <c r="H122" s="272"/>
      <c r="I122" s="266"/>
      <c r="J122" s="273"/>
      <c r="K122" s="266"/>
      <c r="M122" s="267" t="s">
        <v>305</v>
      </c>
      <c r="O122" s="256"/>
    </row>
    <row r="123" spans="1:80" ht="22.5">
      <c r="A123" s="265"/>
      <c r="B123" s="268"/>
      <c r="C123" s="329" t="s">
        <v>306</v>
      </c>
      <c r="D123" s="330"/>
      <c r="E123" s="269">
        <v>3.105</v>
      </c>
      <c r="F123" s="270"/>
      <c r="G123" s="271"/>
      <c r="H123" s="272"/>
      <c r="I123" s="266"/>
      <c r="J123" s="273"/>
      <c r="K123" s="266"/>
      <c r="M123" s="267" t="s">
        <v>306</v>
      </c>
      <c r="O123" s="256"/>
    </row>
    <row r="124" spans="1:80">
      <c r="A124" s="265"/>
      <c r="B124" s="268"/>
      <c r="C124" s="329" t="s">
        <v>307</v>
      </c>
      <c r="D124" s="330"/>
      <c r="E124" s="269">
        <v>-12.08</v>
      </c>
      <c r="F124" s="270"/>
      <c r="G124" s="271"/>
      <c r="H124" s="272"/>
      <c r="I124" s="266"/>
      <c r="J124" s="273"/>
      <c r="K124" s="266"/>
      <c r="M124" s="267" t="s">
        <v>307</v>
      </c>
      <c r="O124" s="256"/>
    </row>
    <row r="125" spans="1:80">
      <c r="A125" s="265"/>
      <c r="B125" s="268"/>
      <c r="C125" s="329" t="s">
        <v>308</v>
      </c>
      <c r="D125" s="330"/>
      <c r="E125" s="269">
        <v>116.295</v>
      </c>
      <c r="F125" s="270"/>
      <c r="G125" s="271"/>
      <c r="H125" s="272"/>
      <c r="I125" s="266"/>
      <c r="J125" s="273"/>
      <c r="K125" s="266"/>
      <c r="M125" s="267" t="s">
        <v>308</v>
      </c>
      <c r="O125" s="256"/>
    </row>
    <row r="126" spans="1:80" ht="22.5">
      <c r="A126" s="265"/>
      <c r="B126" s="268"/>
      <c r="C126" s="329" t="s">
        <v>309</v>
      </c>
      <c r="D126" s="330"/>
      <c r="E126" s="269">
        <v>3.9874999999999998</v>
      </c>
      <c r="F126" s="270"/>
      <c r="G126" s="271"/>
      <c r="H126" s="272"/>
      <c r="I126" s="266"/>
      <c r="J126" s="273"/>
      <c r="K126" s="266"/>
      <c r="M126" s="267" t="s">
        <v>309</v>
      </c>
      <c r="O126" s="256"/>
    </row>
    <row r="127" spans="1:80">
      <c r="A127" s="265"/>
      <c r="B127" s="268"/>
      <c r="C127" s="329" t="s">
        <v>310</v>
      </c>
      <c r="D127" s="330"/>
      <c r="E127" s="269">
        <v>1.1000000000000001</v>
      </c>
      <c r="F127" s="270"/>
      <c r="G127" s="271"/>
      <c r="H127" s="272"/>
      <c r="I127" s="266"/>
      <c r="J127" s="273"/>
      <c r="K127" s="266"/>
      <c r="M127" s="267" t="s">
        <v>310</v>
      </c>
      <c r="O127" s="256"/>
    </row>
    <row r="128" spans="1:80">
      <c r="A128" s="257">
        <v>44</v>
      </c>
      <c r="B128" s="258" t="s">
        <v>311</v>
      </c>
      <c r="C128" s="259" t="s">
        <v>312</v>
      </c>
      <c r="D128" s="260" t="s">
        <v>161</v>
      </c>
      <c r="E128" s="261">
        <v>170.14</v>
      </c>
      <c r="F128" s="261">
        <v>0</v>
      </c>
      <c r="G128" s="262">
        <f>E128*F128</f>
        <v>0</v>
      </c>
      <c r="H128" s="263">
        <v>2.4199999999999998E-3</v>
      </c>
      <c r="I128" s="264">
        <f>E128*H128</f>
        <v>0.41173879999999996</v>
      </c>
      <c r="J128" s="263">
        <v>0</v>
      </c>
      <c r="K128" s="264">
        <f>E128*J128</f>
        <v>0</v>
      </c>
      <c r="O128" s="256">
        <v>2</v>
      </c>
      <c r="AA128" s="229">
        <v>1</v>
      </c>
      <c r="AB128" s="229">
        <v>1</v>
      </c>
      <c r="AC128" s="229">
        <v>1</v>
      </c>
      <c r="AZ128" s="229">
        <v>1</v>
      </c>
      <c r="BA128" s="229">
        <f>IF(AZ128=1,G128,0)</f>
        <v>0</v>
      </c>
      <c r="BB128" s="229">
        <f>IF(AZ128=2,G128,0)</f>
        <v>0</v>
      </c>
      <c r="BC128" s="229">
        <f>IF(AZ128=3,G128,0)</f>
        <v>0</v>
      </c>
      <c r="BD128" s="229">
        <f>IF(AZ128=4,G128,0)</f>
        <v>0</v>
      </c>
      <c r="BE128" s="229">
        <f>IF(AZ128=5,G128,0)</f>
        <v>0</v>
      </c>
      <c r="CA128" s="256">
        <v>1</v>
      </c>
      <c r="CB128" s="256">
        <v>1</v>
      </c>
    </row>
    <row r="129" spans="1:80">
      <c r="A129" s="265"/>
      <c r="B129" s="268"/>
      <c r="C129" s="329" t="s">
        <v>296</v>
      </c>
      <c r="D129" s="330"/>
      <c r="E129" s="269">
        <v>45.674999999999997</v>
      </c>
      <c r="F129" s="270"/>
      <c r="G129" s="271"/>
      <c r="H129" s="272"/>
      <c r="I129" s="266"/>
      <c r="J129" s="273"/>
      <c r="K129" s="266"/>
      <c r="M129" s="267" t="s">
        <v>296</v>
      </c>
      <c r="O129" s="256"/>
    </row>
    <row r="130" spans="1:80">
      <c r="A130" s="265"/>
      <c r="B130" s="268"/>
      <c r="C130" s="329" t="s">
        <v>297</v>
      </c>
      <c r="D130" s="330"/>
      <c r="E130" s="269">
        <v>2.9474999999999998</v>
      </c>
      <c r="F130" s="270"/>
      <c r="G130" s="271"/>
      <c r="H130" s="272"/>
      <c r="I130" s="266"/>
      <c r="J130" s="273"/>
      <c r="K130" s="266"/>
      <c r="M130" s="267" t="s">
        <v>297</v>
      </c>
      <c r="O130" s="256"/>
    </row>
    <row r="131" spans="1:80">
      <c r="A131" s="265"/>
      <c r="B131" s="268"/>
      <c r="C131" s="329" t="s">
        <v>298</v>
      </c>
      <c r="D131" s="330"/>
      <c r="E131" s="269">
        <v>60.142499999999998</v>
      </c>
      <c r="F131" s="270"/>
      <c r="G131" s="271"/>
      <c r="H131" s="272"/>
      <c r="I131" s="266"/>
      <c r="J131" s="273"/>
      <c r="K131" s="266"/>
      <c r="M131" s="267" t="s">
        <v>298</v>
      </c>
      <c r="O131" s="256"/>
    </row>
    <row r="132" spans="1:80">
      <c r="A132" s="265"/>
      <c r="B132" s="268"/>
      <c r="C132" s="329" t="s">
        <v>297</v>
      </c>
      <c r="D132" s="330"/>
      <c r="E132" s="269">
        <v>2.9474999999999998</v>
      </c>
      <c r="F132" s="270"/>
      <c r="G132" s="271"/>
      <c r="H132" s="272"/>
      <c r="I132" s="266"/>
      <c r="J132" s="273"/>
      <c r="K132" s="266"/>
      <c r="M132" s="267" t="s">
        <v>297</v>
      </c>
      <c r="O132" s="256"/>
    </row>
    <row r="133" spans="1:80">
      <c r="A133" s="265"/>
      <c r="B133" s="268"/>
      <c r="C133" s="329" t="s">
        <v>299</v>
      </c>
      <c r="D133" s="330"/>
      <c r="E133" s="269">
        <v>58.427500000000002</v>
      </c>
      <c r="F133" s="270"/>
      <c r="G133" s="271"/>
      <c r="H133" s="272"/>
      <c r="I133" s="266"/>
      <c r="J133" s="273"/>
      <c r="K133" s="266"/>
      <c r="M133" s="267" t="s">
        <v>299</v>
      </c>
      <c r="O133" s="256"/>
    </row>
    <row r="134" spans="1:80">
      <c r="A134" s="274"/>
      <c r="B134" s="275" t="s">
        <v>101</v>
      </c>
      <c r="C134" s="276" t="s">
        <v>293</v>
      </c>
      <c r="D134" s="277"/>
      <c r="E134" s="278"/>
      <c r="F134" s="279"/>
      <c r="G134" s="280">
        <f>SUM(G111:G133)</f>
        <v>0</v>
      </c>
      <c r="H134" s="281"/>
      <c r="I134" s="282">
        <f>SUM(I111:I133)</f>
        <v>25.705627259999996</v>
      </c>
      <c r="J134" s="281"/>
      <c r="K134" s="282">
        <f>SUM(K111:K133)</f>
        <v>0</v>
      </c>
      <c r="O134" s="256">
        <v>4</v>
      </c>
      <c r="BA134" s="283">
        <f>SUM(BA111:BA133)</f>
        <v>0</v>
      </c>
      <c r="BB134" s="283">
        <f>SUM(BB111:BB133)</f>
        <v>0</v>
      </c>
      <c r="BC134" s="283">
        <f>SUM(BC111:BC133)</f>
        <v>0</v>
      </c>
      <c r="BD134" s="283">
        <f>SUM(BD111:BD133)</f>
        <v>0</v>
      </c>
      <c r="BE134" s="283">
        <f>SUM(BE111:BE133)</f>
        <v>0</v>
      </c>
    </row>
    <row r="135" spans="1:80">
      <c r="A135" s="246" t="s">
        <v>97</v>
      </c>
      <c r="B135" s="247" t="s">
        <v>313</v>
      </c>
      <c r="C135" s="248" t="s">
        <v>314</v>
      </c>
      <c r="D135" s="249"/>
      <c r="E135" s="250"/>
      <c r="F135" s="250"/>
      <c r="G135" s="251"/>
      <c r="H135" s="252"/>
      <c r="I135" s="253"/>
      <c r="J135" s="254"/>
      <c r="K135" s="255"/>
      <c r="O135" s="256">
        <v>1</v>
      </c>
    </row>
    <row r="136" spans="1:80">
      <c r="A136" s="257">
        <v>45</v>
      </c>
      <c r="B136" s="258" t="s">
        <v>316</v>
      </c>
      <c r="C136" s="259" t="s">
        <v>317</v>
      </c>
      <c r="D136" s="260" t="s">
        <v>144</v>
      </c>
      <c r="E136" s="261">
        <v>23.28</v>
      </c>
      <c r="F136" s="261">
        <v>0</v>
      </c>
      <c r="G136" s="262">
        <f>E136*F136</f>
        <v>0</v>
      </c>
      <c r="H136" s="263">
        <v>2.5249999999999999</v>
      </c>
      <c r="I136" s="264">
        <f>E136*H136</f>
        <v>58.782000000000004</v>
      </c>
      <c r="J136" s="263">
        <v>0</v>
      </c>
      <c r="K136" s="264">
        <f>E136*J136</f>
        <v>0</v>
      </c>
      <c r="O136" s="256">
        <v>2</v>
      </c>
      <c r="AA136" s="229">
        <v>1</v>
      </c>
      <c r="AB136" s="229">
        <v>1</v>
      </c>
      <c r="AC136" s="229">
        <v>1</v>
      </c>
      <c r="AZ136" s="229">
        <v>1</v>
      </c>
      <c r="BA136" s="229">
        <f>IF(AZ136=1,G136,0)</f>
        <v>0</v>
      </c>
      <c r="BB136" s="229">
        <f>IF(AZ136=2,G136,0)</f>
        <v>0</v>
      </c>
      <c r="BC136" s="229">
        <f>IF(AZ136=3,G136,0)</f>
        <v>0</v>
      </c>
      <c r="BD136" s="229">
        <f>IF(AZ136=4,G136,0)</f>
        <v>0</v>
      </c>
      <c r="BE136" s="229">
        <f>IF(AZ136=5,G136,0)</f>
        <v>0</v>
      </c>
      <c r="CA136" s="256">
        <v>1</v>
      </c>
      <c r="CB136" s="256">
        <v>1</v>
      </c>
    </row>
    <row r="137" spans="1:80" ht="22.5">
      <c r="A137" s="265"/>
      <c r="B137" s="268"/>
      <c r="C137" s="329" t="s">
        <v>318</v>
      </c>
      <c r="D137" s="330"/>
      <c r="E137" s="269">
        <v>20.896999999999998</v>
      </c>
      <c r="F137" s="270"/>
      <c r="G137" s="271"/>
      <c r="H137" s="272"/>
      <c r="I137" s="266"/>
      <c r="J137" s="273"/>
      <c r="K137" s="266"/>
      <c r="M137" s="267" t="s">
        <v>318</v>
      </c>
      <c r="O137" s="256"/>
    </row>
    <row r="138" spans="1:80">
      <c r="A138" s="265"/>
      <c r="B138" s="268"/>
      <c r="C138" s="329" t="s">
        <v>319</v>
      </c>
      <c r="D138" s="330"/>
      <c r="E138" s="269">
        <v>2.383</v>
      </c>
      <c r="F138" s="270"/>
      <c r="G138" s="271"/>
      <c r="H138" s="272"/>
      <c r="I138" s="266"/>
      <c r="J138" s="273"/>
      <c r="K138" s="266"/>
      <c r="M138" s="267" t="s">
        <v>319</v>
      </c>
      <c r="O138" s="256"/>
    </row>
    <row r="139" spans="1:80">
      <c r="A139" s="257">
        <v>46</v>
      </c>
      <c r="B139" s="258" t="s">
        <v>320</v>
      </c>
      <c r="C139" s="259" t="s">
        <v>321</v>
      </c>
      <c r="D139" s="260" t="s">
        <v>144</v>
      </c>
      <c r="E139" s="261">
        <v>23.28</v>
      </c>
      <c r="F139" s="261">
        <v>0</v>
      </c>
      <c r="G139" s="262">
        <f>E139*F139</f>
        <v>0</v>
      </c>
      <c r="H139" s="263">
        <v>0</v>
      </c>
      <c r="I139" s="264">
        <f>E139*H139</f>
        <v>0</v>
      </c>
      <c r="J139" s="263">
        <v>0</v>
      </c>
      <c r="K139" s="264">
        <f>E139*J139</f>
        <v>0</v>
      </c>
      <c r="O139" s="256">
        <v>2</v>
      </c>
      <c r="AA139" s="229">
        <v>1</v>
      </c>
      <c r="AB139" s="229">
        <v>1</v>
      </c>
      <c r="AC139" s="229">
        <v>1</v>
      </c>
      <c r="AZ139" s="229">
        <v>1</v>
      </c>
      <c r="BA139" s="229">
        <f>IF(AZ139=1,G139,0)</f>
        <v>0</v>
      </c>
      <c r="BB139" s="229">
        <f>IF(AZ139=2,G139,0)</f>
        <v>0</v>
      </c>
      <c r="BC139" s="229">
        <f>IF(AZ139=3,G139,0)</f>
        <v>0</v>
      </c>
      <c r="BD139" s="229">
        <f>IF(AZ139=4,G139,0)</f>
        <v>0</v>
      </c>
      <c r="BE139" s="229">
        <f>IF(AZ139=5,G139,0)</f>
        <v>0</v>
      </c>
      <c r="CA139" s="256">
        <v>1</v>
      </c>
      <c r="CB139" s="256">
        <v>1</v>
      </c>
    </row>
    <row r="140" spans="1:80" ht="22.5">
      <c r="A140" s="265"/>
      <c r="B140" s="268"/>
      <c r="C140" s="329" t="s">
        <v>318</v>
      </c>
      <c r="D140" s="330"/>
      <c r="E140" s="269">
        <v>20.896999999999998</v>
      </c>
      <c r="F140" s="270"/>
      <c r="G140" s="271"/>
      <c r="H140" s="272"/>
      <c r="I140" s="266"/>
      <c r="J140" s="273"/>
      <c r="K140" s="266"/>
      <c r="M140" s="267" t="s">
        <v>318</v>
      </c>
      <c r="O140" s="256"/>
    </row>
    <row r="141" spans="1:80">
      <c r="A141" s="265"/>
      <c r="B141" s="268"/>
      <c r="C141" s="329" t="s">
        <v>319</v>
      </c>
      <c r="D141" s="330"/>
      <c r="E141" s="269">
        <v>2.383</v>
      </c>
      <c r="F141" s="270"/>
      <c r="G141" s="271"/>
      <c r="H141" s="272"/>
      <c r="I141" s="266"/>
      <c r="J141" s="273"/>
      <c r="K141" s="266"/>
      <c r="M141" s="267" t="s">
        <v>319</v>
      </c>
      <c r="O141" s="256"/>
    </row>
    <row r="142" spans="1:80" ht="22.5">
      <c r="A142" s="257">
        <v>47</v>
      </c>
      <c r="B142" s="258" t="s">
        <v>322</v>
      </c>
      <c r="C142" s="259" t="s">
        <v>323</v>
      </c>
      <c r="D142" s="260" t="s">
        <v>198</v>
      </c>
      <c r="E142" s="261">
        <v>0.70440000000000003</v>
      </c>
      <c r="F142" s="261">
        <v>0</v>
      </c>
      <c r="G142" s="262">
        <f>E142*F142</f>
        <v>0</v>
      </c>
      <c r="H142" s="263">
        <v>1.0662499999999999</v>
      </c>
      <c r="I142" s="264">
        <f>E142*H142</f>
        <v>0.75106649999999997</v>
      </c>
      <c r="J142" s="263">
        <v>0</v>
      </c>
      <c r="K142" s="264">
        <f>E142*J142</f>
        <v>0</v>
      </c>
      <c r="O142" s="256">
        <v>2</v>
      </c>
      <c r="AA142" s="229">
        <v>1</v>
      </c>
      <c r="AB142" s="229">
        <v>1</v>
      </c>
      <c r="AC142" s="229">
        <v>1</v>
      </c>
      <c r="AZ142" s="229">
        <v>1</v>
      </c>
      <c r="BA142" s="229">
        <f>IF(AZ142=1,G142,0)</f>
        <v>0</v>
      </c>
      <c r="BB142" s="229">
        <f>IF(AZ142=2,G142,0)</f>
        <v>0</v>
      </c>
      <c r="BC142" s="229">
        <f>IF(AZ142=3,G142,0)</f>
        <v>0</v>
      </c>
      <c r="BD142" s="229">
        <f>IF(AZ142=4,G142,0)</f>
        <v>0</v>
      </c>
      <c r="BE142" s="229">
        <f>IF(AZ142=5,G142,0)</f>
        <v>0</v>
      </c>
      <c r="CA142" s="256">
        <v>1</v>
      </c>
      <c r="CB142" s="256">
        <v>1</v>
      </c>
    </row>
    <row r="143" spans="1:80" ht="22.5">
      <c r="A143" s="265"/>
      <c r="B143" s="268"/>
      <c r="C143" s="329" t="s">
        <v>324</v>
      </c>
      <c r="D143" s="330"/>
      <c r="E143" s="269">
        <v>0.69650000000000001</v>
      </c>
      <c r="F143" s="270"/>
      <c r="G143" s="271"/>
      <c r="H143" s="272"/>
      <c r="I143" s="266"/>
      <c r="J143" s="273"/>
      <c r="K143" s="266"/>
      <c r="M143" s="267" t="s">
        <v>324</v>
      </c>
      <c r="O143" s="256"/>
    </row>
    <row r="144" spans="1:80">
      <c r="A144" s="265"/>
      <c r="B144" s="268"/>
      <c r="C144" s="329" t="s">
        <v>325</v>
      </c>
      <c r="D144" s="330"/>
      <c r="E144" s="269">
        <v>7.9000000000000008E-3</v>
      </c>
      <c r="F144" s="270"/>
      <c r="G144" s="271"/>
      <c r="H144" s="272"/>
      <c r="I144" s="266"/>
      <c r="J144" s="273"/>
      <c r="K144" s="266"/>
      <c r="M144" s="267" t="s">
        <v>325</v>
      </c>
      <c r="O144" s="256"/>
    </row>
    <row r="145" spans="1:80">
      <c r="A145" s="257">
        <v>48</v>
      </c>
      <c r="B145" s="258" t="s">
        <v>326</v>
      </c>
      <c r="C145" s="259" t="s">
        <v>327</v>
      </c>
      <c r="D145" s="260" t="s">
        <v>144</v>
      </c>
      <c r="E145" s="261">
        <v>13.188000000000001</v>
      </c>
      <c r="F145" s="261">
        <v>0</v>
      </c>
      <c r="G145" s="262">
        <f>E145*F145</f>
        <v>0</v>
      </c>
      <c r="H145" s="263">
        <v>1.919</v>
      </c>
      <c r="I145" s="264">
        <f>E145*H145</f>
        <v>25.307772</v>
      </c>
      <c r="J145" s="263">
        <v>0</v>
      </c>
      <c r="K145" s="264">
        <f>E145*J145</f>
        <v>0</v>
      </c>
      <c r="O145" s="256">
        <v>2</v>
      </c>
      <c r="AA145" s="229">
        <v>1</v>
      </c>
      <c r="AB145" s="229">
        <v>1</v>
      </c>
      <c r="AC145" s="229">
        <v>1</v>
      </c>
      <c r="AZ145" s="229">
        <v>1</v>
      </c>
      <c r="BA145" s="229">
        <f>IF(AZ145=1,G145,0)</f>
        <v>0</v>
      </c>
      <c r="BB145" s="229">
        <f>IF(AZ145=2,G145,0)</f>
        <v>0</v>
      </c>
      <c r="BC145" s="229">
        <f>IF(AZ145=3,G145,0)</f>
        <v>0</v>
      </c>
      <c r="BD145" s="229">
        <f>IF(AZ145=4,G145,0)</f>
        <v>0</v>
      </c>
      <c r="BE145" s="229">
        <f>IF(AZ145=5,G145,0)</f>
        <v>0</v>
      </c>
      <c r="CA145" s="256">
        <v>1</v>
      </c>
      <c r="CB145" s="256">
        <v>1</v>
      </c>
    </row>
    <row r="146" spans="1:80" ht="22.5">
      <c r="A146" s="265"/>
      <c r="B146" s="268"/>
      <c r="C146" s="329" t="s">
        <v>328</v>
      </c>
      <c r="D146" s="330"/>
      <c r="E146" s="269">
        <v>13.188000000000001</v>
      </c>
      <c r="F146" s="270"/>
      <c r="G146" s="271"/>
      <c r="H146" s="272"/>
      <c r="I146" s="266"/>
      <c r="J146" s="273"/>
      <c r="K146" s="266"/>
      <c r="M146" s="267" t="s">
        <v>328</v>
      </c>
      <c r="O146" s="256"/>
    </row>
    <row r="147" spans="1:80">
      <c r="A147" s="274"/>
      <c r="B147" s="275" t="s">
        <v>101</v>
      </c>
      <c r="C147" s="276" t="s">
        <v>315</v>
      </c>
      <c r="D147" s="277"/>
      <c r="E147" s="278"/>
      <c r="F147" s="279"/>
      <c r="G147" s="280">
        <f>SUM(G135:G146)</f>
        <v>0</v>
      </c>
      <c r="H147" s="281"/>
      <c r="I147" s="282">
        <f>SUM(I135:I146)</f>
        <v>84.840838500000004</v>
      </c>
      <c r="J147" s="281"/>
      <c r="K147" s="282">
        <f>SUM(K135:K146)</f>
        <v>0</v>
      </c>
      <c r="O147" s="256">
        <v>4</v>
      </c>
      <c r="BA147" s="283">
        <f>SUM(BA135:BA146)</f>
        <v>0</v>
      </c>
      <c r="BB147" s="283">
        <f>SUM(BB135:BB146)</f>
        <v>0</v>
      </c>
      <c r="BC147" s="283">
        <f>SUM(BC135:BC146)</f>
        <v>0</v>
      </c>
      <c r="BD147" s="283">
        <f>SUM(BD135:BD146)</f>
        <v>0</v>
      </c>
      <c r="BE147" s="283">
        <f>SUM(BE135:BE146)</f>
        <v>0</v>
      </c>
    </row>
    <row r="148" spans="1:80">
      <c r="A148" s="246" t="s">
        <v>97</v>
      </c>
      <c r="B148" s="247" t="s">
        <v>329</v>
      </c>
      <c r="C148" s="248" t="s">
        <v>330</v>
      </c>
      <c r="D148" s="249"/>
      <c r="E148" s="250"/>
      <c r="F148" s="250"/>
      <c r="G148" s="251"/>
      <c r="H148" s="252"/>
      <c r="I148" s="253"/>
      <c r="J148" s="254"/>
      <c r="K148" s="255"/>
      <c r="O148" s="256">
        <v>1</v>
      </c>
    </row>
    <row r="149" spans="1:80" ht="22.5">
      <c r="A149" s="257">
        <v>49</v>
      </c>
      <c r="B149" s="258" t="s">
        <v>332</v>
      </c>
      <c r="C149" s="259" t="s">
        <v>333</v>
      </c>
      <c r="D149" s="260" t="s">
        <v>198</v>
      </c>
      <c r="E149" s="261">
        <v>0.19719999999999999</v>
      </c>
      <c r="F149" s="261">
        <v>0</v>
      </c>
      <c r="G149" s="262">
        <f>E149*F149</f>
        <v>0</v>
      </c>
      <c r="H149" s="263">
        <v>1.0900000000000001</v>
      </c>
      <c r="I149" s="264">
        <f>E149*H149</f>
        <v>0.214948</v>
      </c>
      <c r="J149" s="263">
        <v>0</v>
      </c>
      <c r="K149" s="264">
        <f>E149*J149</f>
        <v>0</v>
      </c>
      <c r="O149" s="256">
        <v>2</v>
      </c>
      <c r="AA149" s="229">
        <v>1</v>
      </c>
      <c r="AB149" s="229">
        <v>1</v>
      </c>
      <c r="AC149" s="229">
        <v>1</v>
      </c>
      <c r="AZ149" s="229">
        <v>1</v>
      </c>
      <c r="BA149" s="229">
        <f>IF(AZ149=1,G149,0)</f>
        <v>0</v>
      </c>
      <c r="BB149" s="229">
        <f>IF(AZ149=2,G149,0)</f>
        <v>0</v>
      </c>
      <c r="BC149" s="229">
        <f>IF(AZ149=3,G149,0)</f>
        <v>0</v>
      </c>
      <c r="BD149" s="229">
        <f>IF(AZ149=4,G149,0)</f>
        <v>0</v>
      </c>
      <c r="BE149" s="229">
        <f>IF(AZ149=5,G149,0)</f>
        <v>0</v>
      </c>
      <c r="CA149" s="256">
        <v>1</v>
      </c>
      <c r="CB149" s="256">
        <v>1</v>
      </c>
    </row>
    <row r="150" spans="1:80">
      <c r="A150" s="265"/>
      <c r="B150" s="268"/>
      <c r="C150" s="329" t="s">
        <v>334</v>
      </c>
      <c r="D150" s="330"/>
      <c r="E150" s="269">
        <v>0.19719999999999999</v>
      </c>
      <c r="F150" s="270"/>
      <c r="G150" s="271"/>
      <c r="H150" s="272"/>
      <c r="I150" s="266"/>
      <c r="J150" s="273"/>
      <c r="K150" s="266"/>
      <c r="M150" s="267" t="s">
        <v>334</v>
      </c>
      <c r="O150" s="256"/>
    </row>
    <row r="151" spans="1:80">
      <c r="A151" s="257">
        <v>50</v>
      </c>
      <c r="B151" s="258" t="s">
        <v>335</v>
      </c>
      <c r="C151" s="259" t="s">
        <v>336</v>
      </c>
      <c r="D151" s="260" t="s">
        <v>173</v>
      </c>
      <c r="E151" s="261">
        <v>2.4</v>
      </c>
      <c r="F151" s="261">
        <v>0</v>
      </c>
      <c r="G151" s="262">
        <f>E151*F151</f>
        <v>0</v>
      </c>
      <c r="H151" s="263">
        <v>2.12E-2</v>
      </c>
      <c r="I151" s="264">
        <f>E151*H151</f>
        <v>5.0880000000000002E-2</v>
      </c>
      <c r="J151" s="263">
        <v>0</v>
      </c>
      <c r="K151" s="264">
        <f>E151*J151</f>
        <v>0</v>
      </c>
      <c r="O151" s="256">
        <v>2</v>
      </c>
      <c r="AA151" s="229">
        <v>1</v>
      </c>
      <c r="AB151" s="229">
        <v>1</v>
      </c>
      <c r="AC151" s="229">
        <v>1</v>
      </c>
      <c r="AZ151" s="229">
        <v>1</v>
      </c>
      <c r="BA151" s="229">
        <f>IF(AZ151=1,G151,0)</f>
        <v>0</v>
      </c>
      <c r="BB151" s="229">
        <f>IF(AZ151=2,G151,0)</f>
        <v>0</v>
      </c>
      <c r="BC151" s="229">
        <f>IF(AZ151=3,G151,0)</f>
        <v>0</v>
      </c>
      <c r="BD151" s="229">
        <f>IF(AZ151=4,G151,0)</f>
        <v>0</v>
      </c>
      <c r="BE151" s="229">
        <f>IF(AZ151=5,G151,0)</f>
        <v>0</v>
      </c>
      <c r="CA151" s="256">
        <v>1</v>
      </c>
      <c r="CB151" s="256">
        <v>1</v>
      </c>
    </row>
    <row r="152" spans="1:80">
      <c r="A152" s="257">
        <v>51</v>
      </c>
      <c r="B152" s="258" t="s">
        <v>337</v>
      </c>
      <c r="C152" s="259" t="s">
        <v>338</v>
      </c>
      <c r="D152" s="260" t="s">
        <v>224</v>
      </c>
      <c r="E152" s="261">
        <v>2</v>
      </c>
      <c r="F152" s="261">
        <v>0</v>
      </c>
      <c r="G152" s="262">
        <f>E152*F152</f>
        <v>0</v>
      </c>
      <c r="H152" s="263">
        <v>4.1279999999999997E-2</v>
      </c>
      <c r="I152" s="264">
        <f>E152*H152</f>
        <v>8.2559999999999995E-2</v>
      </c>
      <c r="J152" s="263">
        <v>0</v>
      </c>
      <c r="K152" s="264">
        <f>E152*J152</f>
        <v>0</v>
      </c>
      <c r="O152" s="256">
        <v>2</v>
      </c>
      <c r="AA152" s="229">
        <v>1</v>
      </c>
      <c r="AB152" s="229">
        <v>1</v>
      </c>
      <c r="AC152" s="229">
        <v>1</v>
      </c>
      <c r="AZ152" s="229">
        <v>1</v>
      </c>
      <c r="BA152" s="229">
        <f>IF(AZ152=1,G152,0)</f>
        <v>0</v>
      </c>
      <c r="BB152" s="229">
        <f>IF(AZ152=2,G152,0)</f>
        <v>0</v>
      </c>
      <c r="BC152" s="229">
        <f>IF(AZ152=3,G152,0)</f>
        <v>0</v>
      </c>
      <c r="BD152" s="229">
        <f>IF(AZ152=4,G152,0)</f>
        <v>0</v>
      </c>
      <c r="BE152" s="229">
        <f>IF(AZ152=5,G152,0)</f>
        <v>0</v>
      </c>
      <c r="CA152" s="256">
        <v>1</v>
      </c>
      <c r="CB152" s="256">
        <v>1</v>
      </c>
    </row>
    <row r="153" spans="1:80" ht="22.5">
      <c r="A153" s="257">
        <v>52</v>
      </c>
      <c r="B153" s="258" t="s">
        <v>339</v>
      </c>
      <c r="C153" s="259" t="s">
        <v>340</v>
      </c>
      <c r="D153" s="260" t="s">
        <v>224</v>
      </c>
      <c r="E153" s="261">
        <v>10</v>
      </c>
      <c r="F153" s="261">
        <v>0</v>
      </c>
      <c r="G153" s="262">
        <f>E153*F153</f>
        <v>0</v>
      </c>
      <c r="H153" s="263">
        <v>3.083E-2</v>
      </c>
      <c r="I153" s="264">
        <f>E153*H153</f>
        <v>0.30830000000000002</v>
      </c>
      <c r="J153" s="263">
        <v>0</v>
      </c>
      <c r="K153" s="264">
        <f>E153*J153</f>
        <v>0</v>
      </c>
      <c r="O153" s="256">
        <v>2</v>
      </c>
      <c r="AA153" s="229">
        <v>1</v>
      </c>
      <c r="AB153" s="229">
        <v>1</v>
      </c>
      <c r="AC153" s="229">
        <v>1</v>
      </c>
      <c r="AZ153" s="229">
        <v>1</v>
      </c>
      <c r="BA153" s="229">
        <f>IF(AZ153=1,G153,0)</f>
        <v>0</v>
      </c>
      <c r="BB153" s="229">
        <f>IF(AZ153=2,G153,0)</f>
        <v>0</v>
      </c>
      <c r="BC153" s="229">
        <f>IF(AZ153=3,G153,0)</f>
        <v>0</v>
      </c>
      <c r="BD153" s="229">
        <f>IF(AZ153=4,G153,0)</f>
        <v>0</v>
      </c>
      <c r="BE153" s="229">
        <f>IF(AZ153=5,G153,0)</f>
        <v>0</v>
      </c>
      <c r="CA153" s="256">
        <v>1</v>
      </c>
      <c r="CB153" s="256">
        <v>1</v>
      </c>
    </row>
    <row r="154" spans="1:80">
      <c r="A154" s="257">
        <v>53</v>
      </c>
      <c r="B154" s="258" t="s">
        <v>341</v>
      </c>
      <c r="C154" s="259" t="s">
        <v>342</v>
      </c>
      <c r="D154" s="260" t="s">
        <v>173</v>
      </c>
      <c r="E154" s="261">
        <v>2.4</v>
      </c>
      <c r="F154" s="261">
        <v>0</v>
      </c>
      <c r="G154" s="262">
        <f>E154*F154</f>
        <v>0</v>
      </c>
      <c r="H154" s="263">
        <v>6.6499999999999997E-3</v>
      </c>
      <c r="I154" s="264">
        <f>E154*H154</f>
        <v>1.5959999999999998E-2</v>
      </c>
      <c r="J154" s="263">
        <v>0</v>
      </c>
      <c r="K154" s="264">
        <f>E154*J154</f>
        <v>0</v>
      </c>
      <c r="O154" s="256">
        <v>2</v>
      </c>
      <c r="AA154" s="229">
        <v>1</v>
      </c>
      <c r="AB154" s="229">
        <v>1</v>
      </c>
      <c r="AC154" s="229">
        <v>1</v>
      </c>
      <c r="AZ154" s="229">
        <v>1</v>
      </c>
      <c r="BA154" s="229">
        <f>IF(AZ154=1,G154,0)</f>
        <v>0</v>
      </c>
      <c r="BB154" s="229">
        <f>IF(AZ154=2,G154,0)</f>
        <v>0</v>
      </c>
      <c r="BC154" s="229">
        <f>IF(AZ154=3,G154,0)</f>
        <v>0</v>
      </c>
      <c r="BD154" s="229">
        <f>IF(AZ154=4,G154,0)</f>
        <v>0</v>
      </c>
      <c r="BE154" s="229">
        <f>IF(AZ154=5,G154,0)</f>
        <v>0</v>
      </c>
      <c r="CA154" s="256">
        <v>1</v>
      </c>
      <c r="CB154" s="256">
        <v>1</v>
      </c>
    </row>
    <row r="155" spans="1:80">
      <c r="A155" s="257">
        <v>54</v>
      </c>
      <c r="B155" s="258" t="s">
        <v>343</v>
      </c>
      <c r="C155" s="259" t="s">
        <v>344</v>
      </c>
      <c r="D155" s="260" t="s">
        <v>345</v>
      </c>
      <c r="E155" s="261">
        <v>0.19719999999999999</v>
      </c>
      <c r="F155" s="261">
        <v>0</v>
      </c>
      <c r="G155" s="262">
        <f>E155*F155</f>
        <v>0</v>
      </c>
      <c r="H155" s="263">
        <v>1</v>
      </c>
      <c r="I155" s="264">
        <f>E155*H155</f>
        <v>0.19719999999999999</v>
      </c>
      <c r="J155" s="263"/>
      <c r="K155" s="264">
        <f>E155*J155</f>
        <v>0</v>
      </c>
      <c r="O155" s="256">
        <v>2</v>
      </c>
      <c r="AA155" s="229">
        <v>3</v>
      </c>
      <c r="AB155" s="229">
        <v>1</v>
      </c>
      <c r="AC155" s="229">
        <v>13380530</v>
      </c>
      <c r="AZ155" s="229">
        <v>1</v>
      </c>
      <c r="BA155" s="229">
        <f>IF(AZ155=1,G155,0)</f>
        <v>0</v>
      </c>
      <c r="BB155" s="229">
        <f>IF(AZ155=2,G155,0)</f>
        <v>0</v>
      </c>
      <c r="BC155" s="229">
        <f>IF(AZ155=3,G155,0)</f>
        <v>0</v>
      </c>
      <c r="BD155" s="229">
        <f>IF(AZ155=4,G155,0)</f>
        <v>0</v>
      </c>
      <c r="BE155" s="229">
        <f>IF(AZ155=5,G155,0)</f>
        <v>0</v>
      </c>
      <c r="CA155" s="256">
        <v>3</v>
      </c>
      <c r="CB155" s="256">
        <v>1</v>
      </c>
    </row>
    <row r="156" spans="1:80">
      <c r="A156" s="265"/>
      <c r="B156" s="268"/>
      <c r="C156" s="329" t="s">
        <v>346</v>
      </c>
      <c r="D156" s="330"/>
      <c r="E156" s="269">
        <v>0.19719999999999999</v>
      </c>
      <c r="F156" s="270"/>
      <c r="G156" s="271"/>
      <c r="H156" s="272"/>
      <c r="I156" s="266"/>
      <c r="J156" s="273"/>
      <c r="K156" s="266"/>
      <c r="M156" s="267" t="s">
        <v>346</v>
      </c>
      <c r="O156" s="256"/>
    </row>
    <row r="157" spans="1:80">
      <c r="A157" s="257">
        <v>55</v>
      </c>
      <c r="B157" s="258" t="s">
        <v>347</v>
      </c>
      <c r="C157" s="259" t="s">
        <v>348</v>
      </c>
      <c r="D157" s="260" t="s">
        <v>173</v>
      </c>
      <c r="E157" s="261">
        <v>2.4</v>
      </c>
      <c r="F157" s="261">
        <v>0</v>
      </c>
      <c r="G157" s="262">
        <f>E157*F157</f>
        <v>0</v>
      </c>
      <c r="H157" s="263">
        <v>3.0400000000000002E-3</v>
      </c>
      <c r="I157" s="264">
        <f>E157*H157</f>
        <v>7.2960000000000004E-3</v>
      </c>
      <c r="J157" s="263"/>
      <c r="K157" s="264">
        <f>E157*J157</f>
        <v>0</v>
      </c>
      <c r="O157" s="256">
        <v>2</v>
      </c>
      <c r="AA157" s="229">
        <v>3</v>
      </c>
      <c r="AB157" s="229">
        <v>1</v>
      </c>
      <c r="AC157" s="229">
        <v>60780012</v>
      </c>
      <c r="AZ157" s="229">
        <v>1</v>
      </c>
      <c r="BA157" s="229">
        <f>IF(AZ157=1,G157,0)</f>
        <v>0</v>
      </c>
      <c r="BB157" s="229">
        <f>IF(AZ157=2,G157,0)</f>
        <v>0</v>
      </c>
      <c r="BC157" s="229">
        <f>IF(AZ157=3,G157,0)</f>
        <v>0</v>
      </c>
      <c r="BD157" s="229">
        <f>IF(AZ157=4,G157,0)</f>
        <v>0</v>
      </c>
      <c r="BE157" s="229">
        <f>IF(AZ157=5,G157,0)</f>
        <v>0</v>
      </c>
      <c r="CA157" s="256">
        <v>3</v>
      </c>
      <c r="CB157" s="256">
        <v>1</v>
      </c>
    </row>
    <row r="158" spans="1:80">
      <c r="A158" s="274"/>
      <c r="B158" s="275" t="s">
        <v>101</v>
      </c>
      <c r="C158" s="276" t="s">
        <v>331</v>
      </c>
      <c r="D158" s="277"/>
      <c r="E158" s="278"/>
      <c r="F158" s="279"/>
      <c r="G158" s="280">
        <f>SUM(G148:G157)</f>
        <v>0</v>
      </c>
      <c r="H158" s="281"/>
      <c r="I158" s="282">
        <f>SUM(I148:I157)</f>
        <v>0.87714399999999992</v>
      </c>
      <c r="J158" s="281"/>
      <c r="K158" s="282">
        <f>SUM(K148:K157)</f>
        <v>0</v>
      </c>
      <c r="O158" s="256">
        <v>4</v>
      </c>
      <c r="BA158" s="283">
        <f>SUM(BA148:BA157)</f>
        <v>0</v>
      </c>
      <c r="BB158" s="283">
        <f>SUM(BB148:BB157)</f>
        <v>0</v>
      </c>
      <c r="BC158" s="283">
        <f>SUM(BC148:BC157)</f>
        <v>0</v>
      </c>
      <c r="BD158" s="283">
        <f>SUM(BD148:BD157)</f>
        <v>0</v>
      </c>
      <c r="BE158" s="283">
        <f>SUM(BE148:BE157)</f>
        <v>0</v>
      </c>
    </row>
    <row r="159" spans="1:80">
      <c r="A159" s="246" t="s">
        <v>97</v>
      </c>
      <c r="B159" s="247" t="s">
        <v>349</v>
      </c>
      <c r="C159" s="248" t="s">
        <v>350</v>
      </c>
      <c r="D159" s="249"/>
      <c r="E159" s="250"/>
      <c r="F159" s="250"/>
      <c r="G159" s="251"/>
      <c r="H159" s="252"/>
      <c r="I159" s="253"/>
      <c r="J159" s="254"/>
      <c r="K159" s="255"/>
      <c r="O159" s="256">
        <v>1</v>
      </c>
    </row>
    <row r="160" spans="1:80">
      <c r="A160" s="257">
        <v>56</v>
      </c>
      <c r="B160" s="258" t="s">
        <v>352</v>
      </c>
      <c r="C160" s="259" t="s">
        <v>353</v>
      </c>
      <c r="D160" s="260" t="s">
        <v>161</v>
      </c>
      <c r="E160" s="261">
        <v>510.14949999999999</v>
      </c>
      <c r="F160" s="261">
        <v>0</v>
      </c>
      <c r="G160" s="262">
        <f>E160*F160</f>
        <v>0</v>
      </c>
      <c r="H160" s="263">
        <v>2.426E-2</v>
      </c>
      <c r="I160" s="264">
        <f>E160*H160</f>
        <v>12.37622687</v>
      </c>
      <c r="J160" s="263">
        <v>0</v>
      </c>
      <c r="K160" s="264">
        <f>E160*J160</f>
        <v>0</v>
      </c>
      <c r="O160" s="256">
        <v>2</v>
      </c>
      <c r="AA160" s="229">
        <v>1</v>
      </c>
      <c r="AB160" s="229">
        <v>1</v>
      </c>
      <c r="AC160" s="229">
        <v>1</v>
      </c>
      <c r="AZ160" s="229">
        <v>1</v>
      </c>
      <c r="BA160" s="229">
        <f>IF(AZ160=1,G160,0)</f>
        <v>0</v>
      </c>
      <c r="BB160" s="229">
        <f>IF(AZ160=2,G160,0)</f>
        <v>0</v>
      </c>
      <c r="BC160" s="229">
        <f>IF(AZ160=3,G160,0)</f>
        <v>0</v>
      </c>
      <c r="BD160" s="229">
        <f>IF(AZ160=4,G160,0)</f>
        <v>0</v>
      </c>
      <c r="BE160" s="229">
        <f>IF(AZ160=5,G160,0)</f>
        <v>0</v>
      </c>
      <c r="CA160" s="256">
        <v>1</v>
      </c>
      <c r="CB160" s="256">
        <v>1</v>
      </c>
    </row>
    <row r="161" spans="1:80" ht="22.5">
      <c r="A161" s="265"/>
      <c r="B161" s="268"/>
      <c r="C161" s="329" t="s">
        <v>302</v>
      </c>
      <c r="D161" s="330"/>
      <c r="E161" s="269">
        <v>120.782</v>
      </c>
      <c r="F161" s="270"/>
      <c r="G161" s="271"/>
      <c r="H161" s="272"/>
      <c r="I161" s="266"/>
      <c r="J161" s="273"/>
      <c r="K161" s="266"/>
      <c r="M161" s="267" t="s">
        <v>302</v>
      </c>
      <c r="O161" s="256"/>
    </row>
    <row r="162" spans="1:80" ht="22.5">
      <c r="A162" s="265"/>
      <c r="B162" s="268"/>
      <c r="C162" s="329" t="s">
        <v>303</v>
      </c>
      <c r="D162" s="330"/>
      <c r="E162" s="269">
        <v>3.9750000000000001</v>
      </c>
      <c r="F162" s="270"/>
      <c r="G162" s="271"/>
      <c r="H162" s="272"/>
      <c r="I162" s="266"/>
      <c r="J162" s="273"/>
      <c r="K162" s="266"/>
      <c r="M162" s="267" t="s">
        <v>303</v>
      </c>
      <c r="O162" s="256"/>
    </row>
    <row r="163" spans="1:80">
      <c r="A163" s="265"/>
      <c r="B163" s="268"/>
      <c r="C163" s="329" t="s">
        <v>304</v>
      </c>
      <c r="D163" s="330"/>
      <c r="E163" s="269">
        <v>4.3449999999999998</v>
      </c>
      <c r="F163" s="270"/>
      <c r="G163" s="271"/>
      <c r="H163" s="272"/>
      <c r="I163" s="266"/>
      <c r="J163" s="273"/>
      <c r="K163" s="266"/>
      <c r="M163" s="267" t="s">
        <v>304</v>
      </c>
      <c r="O163" s="256"/>
    </row>
    <row r="164" spans="1:80">
      <c r="A164" s="265"/>
      <c r="B164" s="268"/>
      <c r="C164" s="329" t="s">
        <v>305</v>
      </c>
      <c r="D164" s="330"/>
      <c r="E164" s="269">
        <v>98.5</v>
      </c>
      <c r="F164" s="270"/>
      <c r="G164" s="271"/>
      <c r="H164" s="272"/>
      <c r="I164" s="266"/>
      <c r="J164" s="273"/>
      <c r="K164" s="266"/>
      <c r="M164" s="267" t="s">
        <v>305</v>
      </c>
      <c r="O164" s="256"/>
    </row>
    <row r="165" spans="1:80" ht="22.5">
      <c r="A165" s="265"/>
      <c r="B165" s="268"/>
      <c r="C165" s="329" t="s">
        <v>306</v>
      </c>
      <c r="D165" s="330"/>
      <c r="E165" s="269">
        <v>3.105</v>
      </c>
      <c r="F165" s="270"/>
      <c r="G165" s="271"/>
      <c r="H165" s="272"/>
      <c r="I165" s="266"/>
      <c r="J165" s="273"/>
      <c r="K165" s="266"/>
      <c r="M165" s="267" t="s">
        <v>306</v>
      </c>
      <c r="O165" s="256"/>
    </row>
    <row r="166" spans="1:80">
      <c r="A166" s="265"/>
      <c r="B166" s="268"/>
      <c r="C166" s="329" t="s">
        <v>307</v>
      </c>
      <c r="D166" s="330"/>
      <c r="E166" s="269">
        <v>-12.08</v>
      </c>
      <c r="F166" s="270"/>
      <c r="G166" s="271"/>
      <c r="H166" s="272"/>
      <c r="I166" s="266"/>
      <c r="J166" s="273"/>
      <c r="K166" s="266"/>
      <c r="M166" s="267" t="s">
        <v>307</v>
      </c>
      <c r="O166" s="256"/>
    </row>
    <row r="167" spans="1:80">
      <c r="A167" s="265"/>
      <c r="B167" s="268"/>
      <c r="C167" s="329" t="s">
        <v>308</v>
      </c>
      <c r="D167" s="330"/>
      <c r="E167" s="269">
        <v>116.295</v>
      </c>
      <c r="F167" s="270"/>
      <c r="G167" s="271"/>
      <c r="H167" s="272"/>
      <c r="I167" s="266"/>
      <c r="J167" s="273"/>
      <c r="K167" s="266"/>
      <c r="M167" s="267" t="s">
        <v>308</v>
      </c>
      <c r="O167" s="256"/>
    </row>
    <row r="168" spans="1:80" ht="22.5">
      <c r="A168" s="265"/>
      <c r="B168" s="268"/>
      <c r="C168" s="329" t="s">
        <v>309</v>
      </c>
      <c r="D168" s="330"/>
      <c r="E168" s="269">
        <v>3.9874999999999998</v>
      </c>
      <c r="F168" s="270"/>
      <c r="G168" s="271"/>
      <c r="H168" s="272"/>
      <c r="I168" s="266"/>
      <c r="J168" s="273"/>
      <c r="K168" s="266"/>
      <c r="M168" s="267" t="s">
        <v>309</v>
      </c>
      <c r="O168" s="256"/>
    </row>
    <row r="169" spans="1:80">
      <c r="A169" s="265"/>
      <c r="B169" s="268"/>
      <c r="C169" s="329" t="s">
        <v>310</v>
      </c>
      <c r="D169" s="330"/>
      <c r="E169" s="269">
        <v>1.1000000000000001</v>
      </c>
      <c r="F169" s="270"/>
      <c r="G169" s="271"/>
      <c r="H169" s="272"/>
      <c r="I169" s="266"/>
      <c r="J169" s="273"/>
      <c r="K169" s="266"/>
      <c r="M169" s="267" t="s">
        <v>310</v>
      </c>
      <c r="O169" s="256"/>
    </row>
    <row r="170" spans="1:80">
      <c r="A170" s="265"/>
      <c r="B170" s="268"/>
      <c r="C170" s="329" t="s">
        <v>296</v>
      </c>
      <c r="D170" s="330"/>
      <c r="E170" s="269">
        <v>45.674999999999997</v>
      </c>
      <c r="F170" s="270"/>
      <c r="G170" s="271"/>
      <c r="H170" s="272"/>
      <c r="I170" s="266"/>
      <c r="J170" s="273"/>
      <c r="K170" s="266"/>
      <c r="M170" s="267" t="s">
        <v>296</v>
      </c>
      <c r="O170" s="256"/>
    </row>
    <row r="171" spans="1:80">
      <c r="A171" s="265"/>
      <c r="B171" s="268"/>
      <c r="C171" s="329" t="s">
        <v>297</v>
      </c>
      <c r="D171" s="330"/>
      <c r="E171" s="269">
        <v>2.9474999999999998</v>
      </c>
      <c r="F171" s="270"/>
      <c r="G171" s="271"/>
      <c r="H171" s="272"/>
      <c r="I171" s="266"/>
      <c r="J171" s="273"/>
      <c r="K171" s="266"/>
      <c r="M171" s="267" t="s">
        <v>297</v>
      </c>
      <c r="O171" s="256"/>
    </row>
    <row r="172" spans="1:80">
      <c r="A172" s="265"/>
      <c r="B172" s="268"/>
      <c r="C172" s="329" t="s">
        <v>298</v>
      </c>
      <c r="D172" s="330"/>
      <c r="E172" s="269">
        <v>60.142499999999998</v>
      </c>
      <c r="F172" s="270"/>
      <c r="G172" s="271"/>
      <c r="H172" s="272"/>
      <c r="I172" s="266"/>
      <c r="J172" s="273"/>
      <c r="K172" s="266"/>
      <c r="M172" s="267" t="s">
        <v>298</v>
      </c>
      <c r="O172" s="256"/>
    </row>
    <row r="173" spans="1:80">
      <c r="A173" s="265"/>
      <c r="B173" s="268"/>
      <c r="C173" s="329" t="s">
        <v>297</v>
      </c>
      <c r="D173" s="330"/>
      <c r="E173" s="269">
        <v>2.9474999999999998</v>
      </c>
      <c r="F173" s="270"/>
      <c r="G173" s="271"/>
      <c r="H173" s="272"/>
      <c r="I173" s="266"/>
      <c r="J173" s="273"/>
      <c r="K173" s="266"/>
      <c r="M173" s="267" t="s">
        <v>297</v>
      </c>
      <c r="O173" s="256"/>
    </row>
    <row r="174" spans="1:80">
      <c r="A174" s="265"/>
      <c r="B174" s="268"/>
      <c r="C174" s="329" t="s">
        <v>299</v>
      </c>
      <c r="D174" s="330"/>
      <c r="E174" s="269">
        <v>58.427500000000002</v>
      </c>
      <c r="F174" s="270"/>
      <c r="G174" s="271"/>
      <c r="H174" s="272"/>
      <c r="I174" s="266"/>
      <c r="J174" s="273"/>
      <c r="K174" s="266"/>
      <c r="M174" s="267" t="s">
        <v>299</v>
      </c>
      <c r="O174" s="256"/>
    </row>
    <row r="175" spans="1:80">
      <c r="A175" s="257">
        <v>57</v>
      </c>
      <c r="B175" s="258" t="s">
        <v>354</v>
      </c>
      <c r="C175" s="259" t="s">
        <v>355</v>
      </c>
      <c r="D175" s="260" t="s">
        <v>161</v>
      </c>
      <c r="E175" s="261">
        <v>510.14949999999999</v>
      </c>
      <c r="F175" s="261">
        <v>0</v>
      </c>
      <c r="G175" s="262">
        <f>E175*F175</f>
        <v>0</v>
      </c>
      <c r="H175" s="263">
        <v>1.09E-3</v>
      </c>
      <c r="I175" s="264">
        <f>E175*H175</f>
        <v>0.55606295500000003</v>
      </c>
      <c r="J175" s="263">
        <v>0</v>
      </c>
      <c r="K175" s="264">
        <f>E175*J175</f>
        <v>0</v>
      </c>
      <c r="O175" s="256">
        <v>2</v>
      </c>
      <c r="AA175" s="229">
        <v>1</v>
      </c>
      <c r="AB175" s="229">
        <v>1</v>
      </c>
      <c r="AC175" s="229">
        <v>1</v>
      </c>
      <c r="AZ175" s="229">
        <v>1</v>
      </c>
      <c r="BA175" s="229">
        <f>IF(AZ175=1,G175,0)</f>
        <v>0</v>
      </c>
      <c r="BB175" s="229">
        <f>IF(AZ175=2,G175,0)</f>
        <v>0</v>
      </c>
      <c r="BC175" s="229">
        <f>IF(AZ175=3,G175,0)</f>
        <v>0</v>
      </c>
      <c r="BD175" s="229">
        <f>IF(AZ175=4,G175,0)</f>
        <v>0</v>
      </c>
      <c r="BE175" s="229">
        <f>IF(AZ175=5,G175,0)</f>
        <v>0</v>
      </c>
      <c r="CA175" s="256">
        <v>1</v>
      </c>
      <c r="CB175" s="256">
        <v>1</v>
      </c>
    </row>
    <row r="176" spans="1:80" ht="22.5">
      <c r="A176" s="265"/>
      <c r="B176" s="268"/>
      <c r="C176" s="329" t="s">
        <v>302</v>
      </c>
      <c r="D176" s="330"/>
      <c r="E176" s="269">
        <v>120.782</v>
      </c>
      <c r="F176" s="270"/>
      <c r="G176" s="271"/>
      <c r="H176" s="272"/>
      <c r="I176" s="266"/>
      <c r="J176" s="273"/>
      <c r="K176" s="266"/>
      <c r="M176" s="267" t="s">
        <v>302</v>
      </c>
      <c r="O176" s="256"/>
    </row>
    <row r="177" spans="1:80" ht="22.5">
      <c r="A177" s="265"/>
      <c r="B177" s="268"/>
      <c r="C177" s="329" t="s">
        <v>303</v>
      </c>
      <c r="D177" s="330"/>
      <c r="E177" s="269">
        <v>3.9750000000000001</v>
      </c>
      <c r="F177" s="270"/>
      <c r="G177" s="271"/>
      <c r="H177" s="272"/>
      <c r="I177" s="266"/>
      <c r="J177" s="273"/>
      <c r="K177" s="266"/>
      <c r="M177" s="267" t="s">
        <v>303</v>
      </c>
      <c r="O177" s="256"/>
    </row>
    <row r="178" spans="1:80">
      <c r="A178" s="265"/>
      <c r="B178" s="268"/>
      <c r="C178" s="329" t="s">
        <v>304</v>
      </c>
      <c r="D178" s="330"/>
      <c r="E178" s="269">
        <v>4.3449999999999998</v>
      </c>
      <c r="F178" s="270"/>
      <c r="G178" s="271"/>
      <c r="H178" s="272"/>
      <c r="I178" s="266"/>
      <c r="J178" s="273"/>
      <c r="K178" s="266"/>
      <c r="M178" s="267" t="s">
        <v>304</v>
      </c>
      <c r="O178" s="256"/>
    </row>
    <row r="179" spans="1:80">
      <c r="A179" s="265"/>
      <c r="B179" s="268"/>
      <c r="C179" s="329" t="s">
        <v>305</v>
      </c>
      <c r="D179" s="330"/>
      <c r="E179" s="269">
        <v>98.5</v>
      </c>
      <c r="F179" s="270"/>
      <c r="G179" s="271"/>
      <c r="H179" s="272"/>
      <c r="I179" s="266"/>
      <c r="J179" s="273"/>
      <c r="K179" s="266"/>
      <c r="M179" s="267" t="s">
        <v>305</v>
      </c>
      <c r="O179" s="256"/>
    </row>
    <row r="180" spans="1:80" ht="22.5">
      <c r="A180" s="265"/>
      <c r="B180" s="268"/>
      <c r="C180" s="329" t="s">
        <v>306</v>
      </c>
      <c r="D180" s="330"/>
      <c r="E180" s="269">
        <v>3.105</v>
      </c>
      <c r="F180" s="270"/>
      <c r="G180" s="271"/>
      <c r="H180" s="272"/>
      <c r="I180" s="266"/>
      <c r="J180" s="273"/>
      <c r="K180" s="266"/>
      <c r="M180" s="267" t="s">
        <v>306</v>
      </c>
      <c r="O180" s="256"/>
    </row>
    <row r="181" spans="1:80">
      <c r="A181" s="265"/>
      <c r="B181" s="268"/>
      <c r="C181" s="329" t="s">
        <v>307</v>
      </c>
      <c r="D181" s="330"/>
      <c r="E181" s="269">
        <v>-12.08</v>
      </c>
      <c r="F181" s="270"/>
      <c r="G181" s="271"/>
      <c r="H181" s="272"/>
      <c r="I181" s="266"/>
      <c r="J181" s="273"/>
      <c r="K181" s="266"/>
      <c r="M181" s="267" t="s">
        <v>307</v>
      </c>
      <c r="O181" s="256"/>
    </row>
    <row r="182" spans="1:80">
      <c r="A182" s="265"/>
      <c r="B182" s="268"/>
      <c r="C182" s="329" t="s">
        <v>308</v>
      </c>
      <c r="D182" s="330"/>
      <c r="E182" s="269">
        <v>116.295</v>
      </c>
      <c r="F182" s="270"/>
      <c r="G182" s="271"/>
      <c r="H182" s="272"/>
      <c r="I182" s="266"/>
      <c r="J182" s="273"/>
      <c r="K182" s="266"/>
      <c r="M182" s="267" t="s">
        <v>308</v>
      </c>
      <c r="O182" s="256"/>
    </row>
    <row r="183" spans="1:80" ht="22.5">
      <c r="A183" s="265"/>
      <c r="B183" s="268"/>
      <c r="C183" s="329" t="s">
        <v>309</v>
      </c>
      <c r="D183" s="330"/>
      <c r="E183" s="269">
        <v>3.9874999999999998</v>
      </c>
      <c r="F183" s="270"/>
      <c r="G183" s="271"/>
      <c r="H183" s="272"/>
      <c r="I183" s="266"/>
      <c r="J183" s="273"/>
      <c r="K183" s="266"/>
      <c r="M183" s="267" t="s">
        <v>309</v>
      </c>
      <c r="O183" s="256"/>
    </row>
    <row r="184" spans="1:80">
      <c r="A184" s="265"/>
      <c r="B184" s="268"/>
      <c r="C184" s="329" t="s">
        <v>310</v>
      </c>
      <c r="D184" s="330"/>
      <c r="E184" s="269">
        <v>1.1000000000000001</v>
      </c>
      <c r="F184" s="270"/>
      <c r="G184" s="271"/>
      <c r="H184" s="272"/>
      <c r="I184" s="266"/>
      <c r="J184" s="273"/>
      <c r="K184" s="266"/>
      <c r="M184" s="267" t="s">
        <v>310</v>
      </c>
      <c r="O184" s="256"/>
    </row>
    <row r="185" spans="1:80">
      <c r="A185" s="265"/>
      <c r="B185" s="268"/>
      <c r="C185" s="329" t="s">
        <v>296</v>
      </c>
      <c r="D185" s="330"/>
      <c r="E185" s="269">
        <v>45.674999999999997</v>
      </c>
      <c r="F185" s="270"/>
      <c r="G185" s="271"/>
      <c r="H185" s="272"/>
      <c r="I185" s="266"/>
      <c r="J185" s="273"/>
      <c r="K185" s="266"/>
      <c r="M185" s="267" t="s">
        <v>296</v>
      </c>
      <c r="O185" s="256"/>
    </row>
    <row r="186" spans="1:80">
      <c r="A186" s="265"/>
      <c r="B186" s="268"/>
      <c r="C186" s="329" t="s">
        <v>297</v>
      </c>
      <c r="D186" s="330"/>
      <c r="E186" s="269">
        <v>2.9474999999999998</v>
      </c>
      <c r="F186" s="270"/>
      <c r="G186" s="271"/>
      <c r="H186" s="272"/>
      <c r="I186" s="266"/>
      <c r="J186" s="273"/>
      <c r="K186" s="266"/>
      <c r="M186" s="267" t="s">
        <v>297</v>
      </c>
      <c r="O186" s="256"/>
    </row>
    <row r="187" spans="1:80">
      <c r="A187" s="265"/>
      <c r="B187" s="268"/>
      <c r="C187" s="329" t="s">
        <v>298</v>
      </c>
      <c r="D187" s="330"/>
      <c r="E187" s="269">
        <v>60.142499999999998</v>
      </c>
      <c r="F187" s="270"/>
      <c r="G187" s="271"/>
      <c r="H187" s="272"/>
      <c r="I187" s="266"/>
      <c r="J187" s="273"/>
      <c r="K187" s="266"/>
      <c r="M187" s="267" t="s">
        <v>298</v>
      </c>
      <c r="O187" s="256"/>
    </row>
    <row r="188" spans="1:80">
      <c r="A188" s="265"/>
      <c r="B188" s="268"/>
      <c r="C188" s="329" t="s">
        <v>297</v>
      </c>
      <c r="D188" s="330"/>
      <c r="E188" s="269">
        <v>2.9474999999999998</v>
      </c>
      <c r="F188" s="270"/>
      <c r="G188" s="271"/>
      <c r="H188" s="272"/>
      <c r="I188" s="266"/>
      <c r="J188" s="273"/>
      <c r="K188" s="266"/>
      <c r="M188" s="267" t="s">
        <v>297</v>
      </c>
      <c r="O188" s="256"/>
    </row>
    <row r="189" spans="1:80">
      <c r="A189" s="265"/>
      <c r="B189" s="268"/>
      <c r="C189" s="329" t="s">
        <v>299</v>
      </c>
      <c r="D189" s="330"/>
      <c r="E189" s="269">
        <v>58.427500000000002</v>
      </c>
      <c r="F189" s="270"/>
      <c r="G189" s="271"/>
      <c r="H189" s="272"/>
      <c r="I189" s="266"/>
      <c r="J189" s="273"/>
      <c r="K189" s="266"/>
      <c r="M189" s="267" t="s">
        <v>299</v>
      </c>
      <c r="O189" s="256"/>
    </row>
    <row r="190" spans="1:80">
      <c r="A190" s="257">
        <v>58</v>
      </c>
      <c r="B190" s="258" t="s">
        <v>356</v>
      </c>
      <c r="C190" s="259" t="s">
        <v>357</v>
      </c>
      <c r="D190" s="260" t="s">
        <v>161</v>
      </c>
      <c r="E190" s="261">
        <v>510.14949999999999</v>
      </c>
      <c r="F190" s="261">
        <v>0</v>
      </c>
      <c r="G190" s="262">
        <f>E190*F190</f>
        <v>0</v>
      </c>
      <c r="H190" s="263">
        <v>0</v>
      </c>
      <c r="I190" s="264">
        <f>E190*H190</f>
        <v>0</v>
      </c>
      <c r="J190" s="263">
        <v>0</v>
      </c>
      <c r="K190" s="264">
        <f>E190*J190</f>
        <v>0</v>
      </c>
      <c r="O190" s="256">
        <v>2</v>
      </c>
      <c r="AA190" s="229">
        <v>1</v>
      </c>
      <c r="AB190" s="229">
        <v>1</v>
      </c>
      <c r="AC190" s="229">
        <v>1</v>
      </c>
      <c r="AZ190" s="229">
        <v>1</v>
      </c>
      <c r="BA190" s="229">
        <f>IF(AZ190=1,G190,0)</f>
        <v>0</v>
      </c>
      <c r="BB190" s="229">
        <f>IF(AZ190=2,G190,0)</f>
        <v>0</v>
      </c>
      <c r="BC190" s="229">
        <f>IF(AZ190=3,G190,0)</f>
        <v>0</v>
      </c>
      <c r="BD190" s="229">
        <f>IF(AZ190=4,G190,0)</f>
        <v>0</v>
      </c>
      <c r="BE190" s="229">
        <f>IF(AZ190=5,G190,0)</f>
        <v>0</v>
      </c>
      <c r="CA190" s="256">
        <v>1</v>
      </c>
      <c r="CB190" s="256">
        <v>1</v>
      </c>
    </row>
    <row r="191" spans="1:80" ht="22.5">
      <c r="A191" s="265"/>
      <c r="B191" s="268"/>
      <c r="C191" s="329" t="s">
        <v>302</v>
      </c>
      <c r="D191" s="330"/>
      <c r="E191" s="269">
        <v>120.782</v>
      </c>
      <c r="F191" s="270"/>
      <c r="G191" s="271"/>
      <c r="H191" s="272"/>
      <c r="I191" s="266"/>
      <c r="J191" s="273"/>
      <c r="K191" s="266"/>
      <c r="M191" s="267" t="s">
        <v>302</v>
      </c>
      <c r="O191" s="256"/>
    </row>
    <row r="192" spans="1:80" ht="22.5">
      <c r="A192" s="265"/>
      <c r="B192" s="268"/>
      <c r="C192" s="329" t="s">
        <v>303</v>
      </c>
      <c r="D192" s="330"/>
      <c r="E192" s="269">
        <v>3.9750000000000001</v>
      </c>
      <c r="F192" s="270"/>
      <c r="G192" s="271"/>
      <c r="H192" s="272"/>
      <c r="I192" s="266"/>
      <c r="J192" s="273"/>
      <c r="K192" s="266"/>
      <c r="M192" s="267" t="s">
        <v>303</v>
      </c>
      <c r="O192" s="256"/>
    </row>
    <row r="193" spans="1:80">
      <c r="A193" s="265"/>
      <c r="B193" s="268"/>
      <c r="C193" s="329" t="s">
        <v>304</v>
      </c>
      <c r="D193" s="330"/>
      <c r="E193" s="269">
        <v>4.3449999999999998</v>
      </c>
      <c r="F193" s="270"/>
      <c r="G193" s="271"/>
      <c r="H193" s="272"/>
      <c r="I193" s="266"/>
      <c r="J193" s="273"/>
      <c r="K193" s="266"/>
      <c r="M193" s="267" t="s">
        <v>304</v>
      </c>
      <c r="O193" s="256"/>
    </row>
    <row r="194" spans="1:80">
      <c r="A194" s="265"/>
      <c r="B194" s="268"/>
      <c r="C194" s="329" t="s">
        <v>305</v>
      </c>
      <c r="D194" s="330"/>
      <c r="E194" s="269">
        <v>98.5</v>
      </c>
      <c r="F194" s="270"/>
      <c r="G194" s="271"/>
      <c r="H194" s="272"/>
      <c r="I194" s="266"/>
      <c r="J194" s="273"/>
      <c r="K194" s="266"/>
      <c r="M194" s="267" t="s">
        <v>305</v>
      </c>
      <c r="O194" s="256"/>
    </row>
    <row r="195" spans="1:80" ht="22.5">
      <c r="A195" s="265"/>
      <c r="B195" s="268"/>
      <c r="C195" s="329" t="s">
        <v>306</v>
      </c>
      <c r="D195" s="330"/>
      <c r="E195" s="269">
        <v>3.105</v>
      </c>
      <c r="F195" s="270"/>
      <c r="G195" s="271"/>
      <c r="H195" s="272"/>
      <c r="I195" s="266"/>
      <c r="J195" s="273"/>
      <c r="K195" s="266"/>
      <c r="M195" s="267" t="s">
        <v>306</v>
      </c>
      <c r="O195" s="256"/>
    </row>
    <row r="196" spans="1:80">
      <c r="A196" s="265"/>
      <c r="B196" s="268"/>
      <c r="C196" s="329" t="s">
        <v>307</v>
      </c>
      <c r="D196" s="330"/>
      <c r="E196" s="269">
        <v>-12.08</v>
      </c>
      <c r="F196" s="270"/>
      <c r="G196" s="271"/>
      <c r="H196" s="272"/>
      <c r="I196" s="266"/>
      <c r="J196" s="273"/>
      <c r="K196" s="266"/>
      <c r="M196" s="267" t="s">
        <v>307</v>
      </c>
      <c r="O196" s="256"/>
    </row>
    <row r="197" spans="1:80">
      <c r="A197" s="265"/>
      <c r="B197" s="268"/>
      <c r="C197" s="329" t="s">
        <v>308</v>
      </c>
      <c r="D197" s="330"/>
      <c r="E197" s="269">
        <v>116.295</v>
      </c>
      <c r="F197" s="270"/>
      <c r="G197" s="271"/>
      <c r="H197" s="272"/>
      <c r="I197" s="266"/>
      <c r="J197" s="273"/>
      <c r="K197" s="266"/>
      <c r="M197" s="267" t="s">
        <v>308</v>
      </c>
      <c r="O197" s="256"/>
    </row>
    <row r="198" spans="1:80" ht="22.5">
      <c r="A198" s="265"/>
      <c r="B198" s="268"/>
      <c r="C198" s="329" t="s">
        <v>309</v>
      </c>
      <c r="D198" s="330"/>
      <c r="E198" s="269">
        <v>3.9874999999999998</v>
      </c>
      <c r="F198" s="270"/>
      <c r="G198" s="271"/>
      <c r="H198" s="272"/>
      <c r="I198" s="266"/>
      <c r="J198" s="273"/>
      <c r="K198" s="266"/>
      <c r="M198" s="267" t="s">
        <v>309</v>
      </c>
      <c r="O198" s="256"/>
    </row>
    <row r="199" spans="1:80">
      <c r="A199" s="265"/>
      <c r="B199" s="268"/>
      <c r="C199" s="329" t="s">
        <v>310</v>
      </c>
      <c r="D199" s="330"/>
      <c r="E199" s="269">
        <v>1.1000000000000001</v>
      </c>
      <c r="F199" s="270"/>
      <c r="G199" s="271"/>
      <c r="H199" s="272"/>
      <c r="I199" s="266"/>
      <c r="J199" s="273"/>
      <c r="K199" s="266"/>
      <c r="M199" s="267" t="s">
        <v>310</v>
      </c>
      <c r="O199" s="256"/>
    </row>
    <row r="200" spans="1:80">
      <c r="A200" s="265"/>
      <c r="B200" s="268"/>
      <c r="C200" s="329" t="s">
        <v>296</v>
      </c>
      <c r="D200" s="330"/>
      <c r="E200" s="269">
        <v>45.674999999999997</v>
      </c>
      <c r="F200" s="270"/>
      <c r="G200" s="271"/>
      <c r="H200" s="272"/>
      <c r="I200" s="266"/>
      <c r="J200" s="273"/>
      <c r="K200" s="266"/>
      <c r="M200" s="267" t="s">
        <v>296</v>
      </c>
      <c r="O200" s="256"/>
    </row>
    <row r="201" spans="1:80">
      <c r="A201" s="265"/>
      <c r="B201" s="268"/>
      <c r="C201" s="329" t="s">
        <v>297</v>
      </c>
      <c r="D201" s="330"/>
      <c r="E201" s="269">
        <v>2.9474999999999998</v>
      </c>
      <c r="F201" s="270"/>
      <c r="G201" s="271"/>
      <c r="H201" s="272"/>
      <c r="I201" s="266"/>
      <c r="J201" s="273"/>
      <c r="K201" s="266"/>
      <c r="M201" s="267" t="s">
        <v>297</v>
      </c>
      <c r="O201" s="256"/>
    </row>
    <row r="202" spans="1:80">
      <c r="A202" s="265"/>
      <c r="B202" s="268"/>
      <c r="C202" s="329" t="s">
        <v>298</v>
      </c>
      <c r="D202" s="330"/>
      <c r="E202" s="269">
        <v>60.142499999999998</v>
      </c>
      <c r="F202" s="270"/>
      <c r="G202" s="271"/>
      <c r="H202" s="272"/>
      <c r="I202" s="266"/>
      <c r="J202" s="273"/>
      <c r="K202" s="266"/>
      <c r="M202" s="267" t="s">
        <v>298</v>
      </c>
      <c r="O202" s="256"/>
    </row>
    <row r="203" spans="1:80">
      <c r="A203" s="265"/>
      <c r="B203" s="268"/>
      <c r="C203" s="329" t="s">
        <v>297</v>
      </c>
      <c r="D203" s="330"/>
      <c r="E203" s="269">
        <v>2.9474999999999998</v>
      </c>
      <c r="F203" s="270"/>
      <c r="G203" s="271"/>
      <c r="H203" s="272"/>
      <c r="I203" s="266"/>
      <c r="J203" s="273"/>
      <c r="K203" s="266"/>
      <c r="M203" s="267" t="s">
        <v>297</v>
      </c>
      <c r="O203" s="256"/>
    </row>
    <row r="204" spans="1:80">
      <c r="A204" s="265"/>
      <c r="B204" s="268"/>
      <c r="C204" s="329" t="s">
        <v>299</v>
      </c>
      <c r="D204" s="330"/>
      <c r="E204" s="269">
        <v>58.427500000000002</v>
      </c>
      <c r="F204" s="270"/>
      <c r="G204" s="271"/>
      <c r="H204" s="272"/>
      <c r="I204" s="266"/>
      <c r="J204" s="273"/>
      <c r="K204" s="266"/>
      <c r="M204" s="267" t="s">
        <v>299</v>
      </c>
      <c r="O204" s="256"/>
    </row>
    <row r="205" spans="1:80">
      <c r="A205" s="257">
        <v>59</v>
      </c>
      <c r="B205" s="258" t="s">
        <v>358</v>
      </c>
      <c r="C205" s="259" t="s">
        <v>359</v>
      </c>
      <c r="D205" s="260" t="s">
        <v>161</v>
      </c>
      <c r="E205" s="261">
        <v>233.09</v>
      </c>
      <c r="F205" s="261">
        <v>0</v>
      </c>
      <c r="G205" s="262">
        <f>E205*F205</f>
        <v>0</v>
      </c>
      <c r="H205" s="263">
        <v>1.2099999999999999E-3</v>
      </c>
      <c r="I205" s="264">
        <f>E205*H205</f>
        <v>0.28203889999999998</v>
      </c>
      <c r="J205" s="263">
        <v>0</v>
      </c>
      <c r="K205" s="264">
        <f>E205*J205</f>
        <v>0</v>
      </c>
      <c r="O205" s="256">
        <v>2</v>
      </c>
      <c r="AA205" s="229">
        <v>1</v>
      </c>
      <c r="AB205" s="229">
        <v>1</v>
      </c>
      <c r="AC205" s="229">
        <v>1</v>
      </c>
      <c r="AZ205" s="229">
        <v>1</v>
      </c>
      <c r="BA205" s="229">
        <f>IF(AZ205=1,G205,0)</f>
        <v>0</v>
      </c>
      <c r="BB205" s="229">
        <f>IF(AZ205=2,G205,0)</f>
        <v>0</v>
      </c>
      <c r="BC205" s="229">
        <f>IF(AZ205=3,G205,0)</f>
        <v>0</v>
      </c>
      <c r="BD205" s="229">
        <f>IF(AZ205=4,G205,0)</f>
        <v>0</v>
      </c>
      <c r="BE205" s="229">
        <f>IF(AZ205=5,G205,0)</f>
        <v>0</v>
      </c>
      <c r="CA205" s="256">
        <v>1</v>
      </c>
      <c r="CB205" s="256">
        <v>1</v>
      </c>
    </row>
    <row r="206" spans="1:80" ht="33.75">
      <c r="A206" s="265"/>
      <c r="B206" s="268"/>
      <c r="C206" s="329" t="s">
        <v>360</v>
      </c>
      <c r="D206" s="330"/>
      <c r="E206" s="269">
        <v>233.09</v>
      </c>
      <c r="F206" s="270"/>
      <c r="G206" s="271"/>
      <c r="H206" s="272"/>
      <c r="I206" s="266"/>
      <c r="J206" s="273"/>
      <c r="K206" s="266"/>
      <c r="M206" s="267" t="s">
        <v>360</v>
      </c>
      <c r="O206" s="256"/>
    </row>
    <row r="207" spans="1:80">
      <c r="A207" s="274"/>
      <c r="B207" s="275" t="s">
        <v>101</v>
      </c>
      <c r="C207" s="276" t="s">
        <v>351</v>
      </c>
      <c r="D207" s="277"/>
      <c r="E207" s="278"/>
      <c r="F207" s="279"/>
      <c r="G207" s="280">
        <f>SUM(G159:G206)</f>
        <v>0</v>
      </c>
      <c r="H207" s="281"/>
      <c r="I207" s="282">
        <f>SUM(I159:I206)</f>
        <v>13.214328725</v>
      </c>
      <c r="J207" s="281"/>
      <c r="K207" s="282">
        <f>SUM(K159:K206)</f>
        <v>0</v>
      </c>
      <c r="O207" s="256">
        <v>4</v>
      </c>
      <c r="BA207" s="283">
        <f>SUM(BA159:BA206)</f>
        <v>0</v>
      </c>
      <c r="BB207" s="283">
        <f>SUM(BB159:BB206)</f>
        <v>0</v>
      </c>
      <c r="BC207" s="283">
        <f>SUM(BC159:BC206)</f>
        <v>0</v>
      </c>
      <c r="BD207" s="283">
        <f>SUM(BD159:BD206)</f>
        <v>0</v>
      </c>
      <c r="BE207" s="283">
        <f>SUM(BE159:BE206)</f>
        <v>0</v>
      </c>
    </row>
    <row r="208" spans="1:80">
      <c r="A208" s="246" t="s">
        <v>97</v>
      </c>
      <c r="B208" s="247" t="s">
        <v>361</v>
      </c>
      <c r="C208" s="248" t="s">
        <v>362</v>
      </c>
      <c r="D208" s="249"/>
      <c r="E208" s="250"/>
      <c r="F208" s="250"/>
      <c r="G208" s="251"/>
      <c r="H208" s="252"/>
      <c r="I208" s="253"/>
      <c r="J208" s="254"/>
      <c r="K208" s="255"/>
      <c r="O208" s="256">
        <v>1</v>
      </c>
    </row>
    <row r="209" spans="1:80">
      <c r="A209" s="257">
        <v>60</v>
      </c>
      <c r="B209" s="258" t="s">
        <v>364</v>
      </c>
      <c r="C209" s="259" t="s">
        <v>365</v>
      </c>
      <c r="D209" s="260" t="s">
        <v>161</v>
      </c>
      <c r="E209" s="261">
        <v>233.09</v>
      </c>
      <c r="F209" s="261">
        <v>0</v>
      </c>
      <c r="G209" s="262">
        <f>E209*F209</f>
        <v>0</v>
      </c>
      <c r="H209" s="263">
        <v>4.0000000000000003E-5</v>
      </c>
      <c r="I209" s="264">
        <f>E209*H209</f>
        <v>9.3236000000000013E-3</v>
      </c>
      <c r="J209" s="263">
        <v>0</v>
      </c>
      <c r="K209" s="264">
        <f>E209*J209</f>
        <v>0</v>
      </c>
      <c r="O209" s="256">
        <v>2</v>
      </c>
      <c r="AA209" s="229">
        <v>1</v>
      </c>
      <c r="AB209" s="229">
        <v>1</v>
      </c>
      <c r="AC209" s="229">
        <v>1</v>
      </c>
      <c r="AZ209" s="229">
        <v>1</v>
      </c>
      <c r="BA209" s="229">
        <f>IF(AZ209=1,G209,0)</f>
        <v>0</v>
      </c>
      <c r="BB209" s="229">
        <f>IF(AZ209=2,G209,0)</f>
        <v>0</v>
      </c>
      <c r="BC209" s="229">
        <f>IF(AZ209=3,G209,0)</f>
        <v>0</v>
      </c>
      <c r="BD209" s="229">
        <f>IF(AZ209=4,G209,0)</f>
        <v>0</v>
      </c>
      <c r="BE209" s="229">
        <f>IF(AZ209=5,G209,0)</f>
        <v>0</v>
      </c>
      <c r="CA209" s="256">
        <v>1</v>
      </c>
      <c r="CB209" s="256">
        <v>1</v>
      </c>
    </row>
    <row r="210" spans="1:80" ht="33.75">
      <c r="A210" s="265"/>
      <c r="B210" s="268"/>
      <c r="C210" s="329" t="s">
        <v>360</v>
      </c>
      <c r="D210" s="330"/>
      <c r="E210" s="269">
        <v>233.09</v>
      </c>
      <c r="F210" s="270"/>
      <c r="G210" s="271"/>
      <c r="H210" s="272"/>
      <c r="I210" s="266"/>
      <c r="J210" s="273"/>
      <c r="K210" s="266"/>
      <c r="M210" s="267" t="s">
        <v>360</v>
      </c>
      <c r="O210" s="256"/>
    </row>
    <row r="211" spans="1:80">
      <c r="A211" s="257">
        <v>61</v>
      </c>
      <c r="B211" s="258" t="s">
        <v>366</v>
      </c>
      <c r="C211" s="259" t="s">
        <v>367</v>
      </c>
      <c r="D211" s="260" t="s">
        <v>173</v>
      </c>
      <c r="E211" s="261">
        <v>5.3</v>
      </c>
      <c r="F211" s="261">
        <v>0</v>
      </c>
      <c r="G211" s="262">
        <f>E211*F211</f>
        <v>0</v>
      </c>
      <c r="H211" s="263">
        <v>1.515E-2</v>
      </c>
      <c r="I211" s="264">
        <f>E211*H211</f>
        <v>8.0295000000000005E-2</v>
      </c>
      <c r="J211" s="263">
        <v>0</v>
      </c>
      <c r="K211" s="264">
        <f>E211*J211</f>
        <v>0</v>
      </c>
      <c r="O211" s="256">
        <v>2</v>
      </c>
      <c r="AA211" s="229">
        <v>1</v>
      </c>
      <c r="AB211" s="229">
        <v>1</v>
      </c>
      <c r="AC211" s="229">
        <v>1</v>
      </c>
      <c r="AZ211" s="229">
        <v>1</v>
      </c>
      <c r="BA211" s="229">
        <f>IF(AZ211=1,G211,0)</f>
        <v>0</v>
      </c>
      <c r="BB211" s="229">
        <f>IF(AZ211=2,G211,0)</f>
        <v>0</v>
      </c>
      <c r="BC211" s="229">
        <f>IF(AZ211=3,G211,0)</f>
        <v>0</v>
      </c>
      <c r="BD211" s="229">
        <f>IF(AZ211=4,G211,0)</f>
        <v>0</v>
      </c>
      <c r="BE211" s="229">
        <f>IF(AZ211=5,G211,0)</f>
        <v>0</v>
      </c>
      <c r="CA211" s="256">
        <v>1</v>
      </c>
      <c r="CB211" s="256">
        <v>1</v>
      </c>
    </row>
    <row r="212" spans="1:80" ht="22.5">
      <c r="A212" s="265"/>
      <c r="B212" s="268"/>
      <c r="C212" s="329" t="s">
        <v>368</v>
      </c>
      <c r="D212" s="330"/>
      <c r="E212" s="269">
        <v>5.3</v>
      </c>
      <c r="F212" s="270"/>
      <c r="G212" s="271"/>
      <c r="H212" s="272"/>
      <c r="I212" s="266"/>
      <c r="J212" s="273"/>
      <c r="K212" s="266"/>
      <c r="M212" s="267" t="s">
        <v>368</v>
      </c>
      <c r="O212" s="256"/>
    </row>
    <row r="213" spans="1:80">
      <c r="A213" s="274"/>
      <c r="B213" s="275" t="s">
        <v>101</v>
      </c>
      <c r="C213" s="276" t="s">
        <v>363</v>
      </c>
      <c r="D213" s="277"/>
      <c r="E213" s="278"/>
      <c r="F213" s="279"/>
      <c r="G213" s="280">
        <f>SUM(G208:G212)</f>
        <v>0</v>
      </c>
      <c r="H213" s="281"/>
      <c r="I213" s="282">
        <f>SUM(I208:I212)</f>
        <v>8.9618600000000007E-2</v>
      </c>
      <c r="J213" s="281"/>
      <c r="K213" s="282">
        <f>SUM(K208:K212)</f>
        <v>0</v>
      </c>
      <c r="O213" s="256">
        <v>4</v>
      </c>
      <c r="BA213" s="283">
        <f>SUM(BA208:BA212)</f>
        <v>0</v>
      </c>
      <c r="BB213" s="283">
        <f>SUM(BB208:BB212)</f>
        <v>0</v>
      </c>
      <c r="BC213" s="283">
        <f>SUM(BC208:BC212)</f>
        <v>0</v>
      </c>
      <c r="BD213" s="283">
        <f>SUM(BD208:BD212)</f>
        <v>0</v>
      </c>
      <c r="BE213" s="283">
        <f>SUM(BE208:BE212)</f>
        <v>0</v>
      </c>
    </row>
    <row r="214" spans="1:80">
      <c r="A214" s="246" t="s">
        <v>97</v>
      </c>
      <c r="B214" s="247" t="s">
        <v>369</v>
      </c>
      <c r="C214" s="248" t="s">
        <v>370</v>
      </c>
      <c r="D214" s="249"/>
      <c r="E214" s="250"/>
      <c r="F214" s="250"/>
      <c r="G214" s="251"/>
      <c r="H214" s="252"/>
      <c r="I214" s="253"/>
      <c r="J214" s="254"/>
      <c r="K214" s="255"/>
      <c r="O214" s="256">
        <v>1</v>
      </c>
    </row>
    <row r="215" spans="1:80">
      <c r="A215" s="257">
        <v>62</v>
      </c>
      <c r="B215" s="258" t="s">
        <v>372</v>
      </c>
      <c r="C215" s="259" t="s">
        <v>373</v>
      </c>
      <c r="D215" s="260" t="s">
        <v>161</v>
      </c>
      <c r="E215" s="261">
        <v>110.64</v>
      </c>
      <c r="F215" s="261">
        <v>0</v>
      </c>
      <c r="G215" s="262">
        <f>E215*F215</f>
        <v>0</v>
      </c>
      <c r="H215" s="263">
        <v>0</v>
      </c>
      <c r="I215" s="264">
        <f>E215*H215</f>
        <v>0</v>
      </c>
      <c r="J215" s="263">
        <v>-0.13800000000000001</v>
      </c>
      <c r="K215" s="264">
        <f>E215*J215</f>
        <v>-15.268320000000001</v>
      </c>
      <c r="O215" s="256">
        <v>2</v>
      </c>
      <c r="AA215" s="229">
        <v>1</v>
      </c>
      <c r="AB215" s="229">
        <v>1</v>
      </c>
      <c r="AC215" s="229">
        <v>1</v>
      </c>
      <c r="AZ215" s="229">
        <v>1</v>
      </c>
      <c r="BA215" s="229">
        <f>IF(AZ215=1,G215,0)</f>
        <v>0</v>
      </c>
      <c r="BB215" s="229">
        <f>IF(AZ215=2,G215,0)</f>
        <v>0</v>
      </c>
      <c r="BC215" s="229">
        <f>IF(AZ215=3,G215,0)</f>
        <v>0</v>
      </c>
      <c r="BD215" s="229">
        <f>IF(AZ215=4,G215,0)</f>
        <v>0</v>
      </c>
      <c r="BE215" s="229">
        <f>IF(AZ215=5,G215,0)</f>
        <v>0</v>
      </c>
      <c r="CA215" s="256">
        <v>1</v>
      </c>
      <c r="CB215" s="256">
        <v>1</v>
      </c>
    </row>
    <row r="216" spans="1:80">
      <c r="A216" s="265"/>
      <c r="B216" s="268"/>
      <c r="C216" s="329" t="s">
        <v>374</v>
      </c>
      <c r="D216" s="330"/>
      <c r="E216" s="269">
        <v>110.64</v>
      </c>
      <c r="F216" s="270"/>
      <c r="G216" s="271"/>
      <c r="H216" s="272"/>
      <c r="I216" s="266"/>
      <c r="J216" s="273"/>
      <c r="K216" s="266"/>
      <c r="M216" s="267" t="s">
        <v>374</v>
      </c>
      <c r="O216" s="256"/>
    </row>
    <row r="217" spans="1:80">
      <c r="A217" s="257">
        <v>63</v>
      </c>
      <c r="B217" s="258" t="s">
        <v>375</v>
      </c>
      <c r="C217" s="259" t="s">
        <v>376</v>
      </c>
      <c r="D217" s="260" t="s">
        <v>161</v>
      </c>
      <c r="E217" s="261">
        <v>110.64</v>
      </c>
      <c r="F217" s="261">
        <v>0</v>
      </c>
      <c r="G217" s="262">
        <f>E217*F217</f>
        <v>0</v>
      </c>
      <c r="H217" s="263">
        <v>0</v>
      </c>
      <c r="I217" s="264">
        <f>E217*H217</f>
        <v>0</v>
      </c>
      <c r="J217" s="263">
        <v>-0.24</v>
      </c>
      <c r="K217" s="264">
        <f>E217*J217</f>
        <v>-26.553599999999999</v>
      </c>
      <c r="O217" s="256">
        <v>2</v>
      </c>
      <c r="AA217" s="229">
        <v>1</v>
      </c>
      <c r="AB217" s="229">
        <v>1</v>
      </c>
      <c r="AC217" s="229">
        <v>1</v>
      </c>
      <c r="AZ217" s="229">
        <v>1</v>
      </c>
      <c r="BA217" s="229">
        <f>IF(AZ217=1,G217,0)</f>
        <v>0</v>
      </c>
      <c r="BB217" s="229">
        <f>IF(AZ217=2,G217,0)</f>
        <v>0</v>
      </c>
      <c r="BC217" s="229">
        <f>IF(AZ217=3,G217,0)</f>
        <v>0</v>
      </c>
      <c r="BD217" s="229">
        <f>IF(AZ217=4,G217,0)</f>
        <v>0</v>
      </c>
      <c r="BE217" s="229">
        <f>IF(AZ217=5,G217,0)</f>
        <v>0</v>
      </c>
      <c r="CA217" s="256">
        <v>1</v>
      </c>
      <c r="CB217" s="256">
        <v>1</v>
      </c>
    </row>
    <row r="218" spans="1:80">
      <c r="A218" s="265"/>
      <c r="B218" s="268"/>
      <c r="C218" s="329" t="s">
        <v>374</v>
      </c>
      <c r="D218" s="330"/>
      <c r="E218" s="269">
        <v>110.64</v>
      </c>
      <c r="F218" s="270"/>
      <c r="G218" s="271"/>
      <c r="H218" s="272"/>
      <c r="I218" s="266"/>
      <c r="J218" s="273"/>
      <c r="K218" s="266"/>
      <c r="M218" s="267" t="s">
        <v>374</v>
      </c>
      <c r="O218" s="256"/>
    </row>
    <row r="219" spans="1:80">
      <c r="A219" s="257">
        <v>64</v>
      </c>
      <c r="B219" s="258" t="s">
        <v>377</v>
      </c>
      <c r="C219" s="259" t="s">
        <v>378</v>
      </c>
      <c r="D219" s="260" t="s">
        <v>173</v>
      </c>
      <c r="E219" s="261">
        <v>32</v>
      </c>
      <c r="F219" s="261">
        <v>0</v>
      </c>
      <c r="G219" s="262">
        <f>E219*F219</f>
        <v>0</v>
      </c>
      <c r="H219" s="263">
        <v>0</v>
      </c>
      <c r="I219" s="264">
        <f>E219*H219</f>
        <v>0</v>
      </c>
      <c r="J219" s="263">
        <v>-0.23</v>
      </c>
      <c r="K219" s="264">
        <f>E219*J219</f>
        <v>-7.36</v>
      </c>
      <c r="O219" s="256">
        <v>2</v>
      </c>
      <c r="AA219" s="229">
        <v>1</v>
      </c>
      <c r="AB219" s="229">
        <v>1</v>
      </c>
      <c r="AC219" s="229">
        <v>1</v>
      </c>
      <c r="AZ219" s="229">
        <v>1</v>
      </c>
      <c r="BA219" s="229">
        <f>IF(AZ219=1,G219,0)</f>
        <v>0</v>
      </c>
      <c r="BB219" s="229">
        <f>IF(AZ219=2,G219,0)</f>
        <v>0</v>
      </c>
      <c r="BC219" s="229">
        <f>IF(AZ219=3,G219,0)</f>
        <v>0</v>
      </c>
      <c r="BD219" s="229">
        <f>IF(AZ219=4,G219,0)</f>
        <v>0</v>
      </c>
      <c r="BE219" s="229">
        <f>IF(AZ219=5,G219,0)</f>
        <v>0</v>
      </c>
      <c r="CA219" s="256">
        <v>1</v>
      </c>
      <c r="CB219" s="256">
        <v>1</v>
      </c>
    </row>
    <row r="220" spans="1:80">
      <c r="A220" s="265"/>
      <c r="B220" s="268"/>
      <c r="C220" s="329" t="s">
        <v>379</v>
      </c>
      <c r="D220" s="330"/>
      <c r="E220" s="269">
        <v>32</v>
      </c>
      <c r="F220" s="270"/>
      <c r="G220" s="271"/>
      <c r="H220" s="272"/>
      <c r="I220" s="266"/>
      <c r="J220" s="273"/>
      <c r="K220" s="266"/>
      <c r="M220" s="267" t="s">
        <v>379</v>
      </c>
      <c r="O220" s="256"/>
    </row>
    <row r="221" spans="1:80">
      <c r="A221" s="257">
        <v>65</v>
      </c>
      <c r="B221" s="258" t="s">
        <v>380</v>
      </c>
      <c r="C221" s="259" t="s">
        <v>381</v>
      </c>
      <c r="D221" s="260" t="s">
        <v>144</v>
      </c>
      <c r="E221" s="261">
        <v>0.216</v>
      </c>
      <c r="F221" s="261">
        <v>0</v>
      </c>
      <c r="G221" s="262">
        <f>E221*F221</f>
        <v>0</v>
      </c>
      <c r="H221" s="263">
        <v>1.634E-2</v>
      </c>
      <c r="I221" s="264">
        <f>E221*H221</f>
        <v>3.52944E-3</v>
      </c>
      <c r="J221" s="263">
        <v>-2.4</v>
      </c>
      <c r="K221" s="264">
        <f>E221*J221</f>
        <v>-0.51839999999999997</v>
      </c>
      <c r="O221" s="256">
        <v>2</v>
      </c>
      <c r="AA221" s="229">
        <v>1</v>
      </c>
      <c r="AB221" s="229">
        <v>1</v>
      </c>
      <c r="AC221" s="229">
        <v>1</v>
      </c>
      <c r="AZ221" s="229">
        <v>1</v>
      </c>
      <c r="BA221" s="229">
        <f>IF(AZ221=1,G221,0)</f>
        <v>0</v>
      </c>
      <c r="BB221" s="229">
        <f>IF(AZ221=2,G221,0)</f>
        <v>0</v>
      </c>
      <c r="BC221" s="229">
        <f>IF(AZ221=3,G221,0)</f>
        <v>0</v>
      </c>
      <c r="BD221" s="229">
        <f>IF(AZ221=4,G221,0)</f>
        <v>0</v>
      </c>
      <c r="BE221" s="229">
        <f>IF(AZ221=5,G221,0)</f>
        <v>0</v>
      </c>
      <c r="CA221" s="256">
        <v>1</v>
      </c>
      <c r="CB221" s="256">
        <v>1</v>
      </c>
    </row>
    <row r="222" spans="1:80">
      <c r="A222" s="257">
        <v>66</v>
      </c>
      <c r="B222" s="258" t="s">
        <v>382</v>
      </c>
      <c r="C222" s="259" t="s">
        <v>383</v>
      </c>
      <c r="D222" s="260" t="s">
        <v>224</v>
      </c>
      <c r="E222" s="261">
        <v>4</v>
      </c>
      <c r="F222" s="261">
        <v>0</v>
      </c>
      <c r="G222" s="262">
        <f>E222*F222</f>
        <v>0</v>
      </c>
      <c r="H222" s="263">
        <v>1.6199999999999999E-3</v>
      </c>
      <c r="I222" s="264">
        <f>E222*H222</f>
        <v>6.4799999999999996E-3</v>
      </c>
      <c r="J222" s="263">
        <v>-6.6000000000000003E-2</v>
      </c>
      <c r="K222" s="264">
        <f>E222*J222</f>
        <v>-0.26400000000000001</v>
      </c>
      <c r="O222" s="256">
        <v>2</v>
      </c>
      <c r="AA222" s="229">
        <v>1</v>
      </c>
      <c r="AB222" s="229">
        <v>1</v>
      </c>
      <c r="AC222" s="229">
        <v>1</v>
      </c>
      <c r="AZ222" s="229">
        <v>1</v>
      </c>
      <c r="BA222" s="229">
        <f>IF(AZ222=1,G222,0)</f>
        <v>0</v>
      </c>
      <c r="BB222" s="229">
        <f>IF(AZ222=2,G222,0)</f>
        <v>0</v>
      </c>
      <c r="BC222" s="229">
        <f>IF(AZ222=3,G222,0)</f>
        <v>0</v>
      </c>
      <c r="BD222" s="229">
        <f>IF(AZ222=4,G222,0)</f>
        <v>0</v>
      </c>
      <c r="BE222" s="229">
        <f>IF(AZ222=5,G222,0)</f>
        <v>0</v>
      </c>
      <c r="CA222" s="256">
        <v>1</v>
      </c>
      <c r="CB222" s="256">
        <v>1</v>
      </c>
    </row>
    <row r="223" spans="1:80">
      <c r="A223" s="257">
        <v>67</v>
      </c>
      <c r="B223" s="258" t="s">
        <v>384</v>
      </c>
      <c r="C223" s="259" t="s">
        <v>385</v>
      </c>
      <c r="D223" s="260" t="s">
        <v>144</v>
      </c>
      <c r="E223" s="261">
        <v>1.9271</v>
      </c>
      <c r="F223" s="261">
        <v>0</v>
      </c>
      <c r="G223" s="262">
        <f>E223*F223</f>
        <v>0</v>
      </c>
      <c r="H223" s="263">
        <v>0</v>
      </c>
      <c r="I223" s="264">
        <f>E223*H223</f>
        <v>0</v>
      </c>
      <c r="J223" s="263">
        <v>-1.4</v>
      </c>
      <c r="K223" s="264">
        <f>E223*J223</f>
        <v>-2.69794</v>
      </c>
      <c r="O223" s="256">
        <v>2</v>
      </c>
      <c r="AA223" s="229">
        <v>1</v>
      </c>
      <c r="AB223" s="229">
        <v>1</v>
      </c>
      <c r="AC223" s="229">
        <v>1</v>
      </c>
      <c r="AZ223" s="229">
        <v>1</v>
      </c>
      <c r="BA223" s="229">
        <f>IF(AZ223=1,G223,0)</f>
        <v>0</v>
      </c>
      <c r="BB223" s="229">
        <f>IF(AZ223=2,G223,0)</f>
        <v>0</v>
      </c>
      <c r="BC223" s="229">
        <f>IF(AZ223=3,G223,0)</f>
        <v>0</v>
      </c>
      <c r="BD223" s="229">
        <f>IF(AZ223=4,G223,0)</f>
        <v>0</v>
      </c>
      <c r="BE223" s="229">
        <f>IF(AZ223=5,G223,0)</f>
        <v>0</v>
      </c>
      <c r="CA223" s="256">
        <v>1</v>
      </c>
      <c r="CB223" s="256">
        <v>1</v>
      </c>
    </row>
    <row r="224" spans="1:80">
      <c r="A224" s="257">
        <v>68</v>
      </c>
      <c r="B224" s="258" t="s">
        <v>386</v>
      </c>
      <c r="C224" s="259" t="s">
        <v>387</v>
      </c>
      <c r="D224" s="260" t="s">
        <v>161</v>
      </c>
      <c r="E224" s="261">
        <v>2.88</v>
      </c>
      <c r="F224" s="261">
        <v>0</v>
      </c>
      <c r="G224" s="262">
        <f>E224*F224</f>
        <v>0</v>
      </c>
      <c r="H224" s="263">
        <v>0</v>
      </c>
      <c r="I224" s="264">
        <f>E224*H224</f>
        <v>0</v>
      </c>
      <c r="J224" s="263">
        <v>-5.5E-2</v>
      </c>
      <c r="K224" s="264">
        <f>E224*J224</f>
        <v>-0.15839999999999999</v>
      </c>
      <c r="O224" s="256">
        <v>2</v>
      </c>
      <c r="AA224" s="229">
        <v>1</v>
      </c>
      <c r="AB224" s="229">
        <v>1</v>
      </c>
      <c r="AC224" s="229">
        <v>1</v>
      </c>
      <c r="AZ224" s="229">
        <v>1</v>
      </c>
      <c r="BA224" s="229">
        <f>IF(AZ224=1,G224,0)</f>
        <v>0</v>
      </c>
      <c r="BB224" s="229">
        <f>IF(AZ224=2,G224,0)</f>
        <v>0</v>
      </c>
      <c r="BC224" s="229">
        <f>IF(AZ224=3,G224,0)</f>
        <v>0</v>
      </c>
      <c r="BD224" s="229">
        <f>IF(AZ224=4,G224,0)</f>
        <v>0</v>
      </c>
      <c r="BE224" s="229">
        <f>IF(AZ224=5,G224,0)</f>
        <v>0</v>
      </c>
      <c r="CA224" s="256">
        <v>1</v>
      </c>
      <c r="CB224" s="256">
        <v>1</v>
      </c>
    </row>
    <row r="225" spans="1:80">
      <c r="A225" s="274"/>
      <c r="B225" s="275" t="s">
        <v>101</v>
      </c>
      <c r="C225" s="276" t="s">
        <v>371</v>
      </c>
      <c r="D225" s="277"/>
      <c r="E225" s="278"/>
      <c r="F225" s="279"/>
      <c r="G225" s="280">
        <f>SUM(G214:G224)</f>
        <v>0</v>
      </c>
      <c r="H225" s="281"/>
      <c r="I225" s="282">
        <f>SUM(I214:I224)</f>
        <v>1.000944E-2</v>
      </c>
      <c r="J225" s="281"/>
      <c r="K225" s="282">
        <f>SUM(K214:K224)</f>
        <v>-52.820660000000004</v>
      </c>
      <c r="O225" s="256">
        <v>4</v>
      </c>
      <c r="BA225" s="283">
        <f>SUM(BA214:BA224)</f>
        <v>0</v>
      </c>
      <c r="BB225" s="283">
        <f>SUM(BB214:BB224)</f>
        <v>0</v>
      </c>
      <c r="BC225" s="283">
        <f>SUM(BC214:BC224)</f>
        <v>0</v>
      </c>
      <c r="BD225" s="283">
        <f>SUM(BD214:BD224)</f>
        <v>0</v>
      </c>
      <c r="BE225" s="283">
        <f>SUM(BE214:BE224)</f>
        <v>0</v>
      </c>
    </row>
    <row r="226" spans="1:80">
      <c r="A226" s="246" t="s">
        <v>97</v>
      </c>
      <c r="B226" s="247" t="s">
        <v>388</v>
      </c>
      <c r="C226" s="248" t="s">
        <v>389</v>
      </c>
      <c r="D226" s="249"/>
      <c r="E226" s="250"/>
      <c r="F226" s="250"/>
      <c r="G226" s="251"/>
      <c r="H226" s="252"/>
      <c r="I226" s="253"/>
      <c r="J226" s="254"/>
      <c r="K226" s="255"/>
      <c r="O226" s="256">
        <v>1</v>
      </c>
    </row>
    <row r="227" spans="1:80">
      <c r="A227" s="257">
        <v>69</v>
      </c>
      <c r="B227" s="258" t="s">
        <v>391</v>
      </c>
      <c r="C227" s="259" t="s">
        <v>392</v>
      </c>
      <c r="D227" s="260" t="s">
        <v>144</v>
      </c>
      <c r="E227" s="261">
        <v>1.08</v>
      </c>
      <c r="F227" s="261">
        <v>0</v>
      </c>
      <c r="G227" s="262">
        <f>E227*F227</f>
        <v>0</v>
      </c>
      <c r="H227" s="263">
        <v>1.82E-3</v>
      </c>
      <c r="I227" s="264">
        <f>E227*H227</f>
        <v>1.9656000000000001E-3</v>
      </c>
      <c r="J227" s="263">
        <v>-1.8</v>
      </c>
      <c r="K227" s="264">
        <f>E227*J227</f>
        <v>-1.9440000000000002</v>
      </c>
      <c r="O227" s="256">
        <v>2</v>
      </c>
      <c r="AA227" s="229">
        <v>1</v>
      </c>
      <c r="AB227" s="229">
        <v>1</v>
      </c>
      <c r="AC227" s="229">
        <v>1</v>
      </c>
      <c r="AZ227" s="229">
        <v>1</v>
      </c>
      <c r="BA227" s="229">
        <f>IF(AZ227=1,G227,0)</f>
        <v>0</v>
      </c>
      <c r="BB227" s="229">
        <f>IF(AZ227=2,G227,0)</f>
        <v>0</v>
      </c>
      <c r="BC227" s="229">
        <f>IF(AZ227=3,G227,0)</f>
        <v>0</v>
      </c>
      <c r="BD227" s="229">
        <f>IF(AZ227=4,G227,0)</f>
        <v>0</v>
      </c>
      <c r="BE227" s="229">
        <f>IF(AZ227=5,G227,0)</f>
        <v>0</v>
      </c>
      <c r="CA227" s="256">
        <v>1</v>
      </c>
      <c r="CB227" s="256">
        <v>1</v>
      </c>
    </row>
    <row r="228" spans="1:80">
      <c r="A228" s="257">
        <v>70</v>
      </c>
      <c r="B228" s="258" t="s">
        <v>393</v>
      </c>
      <c r="C228" s="259" t="s">
        <v>394</v>
      </c>
      <c r="D228" s="260" t="s">
        <v>224</v>
      </c>
      <c r="E228" s="261">
        <v>10</v>
      </c>
      <c r="F228" s="261">
        <v>0</v>
      </c>
      <c r="G228" s="262">
        <f>E228*F228</f>
        <v>0</v>
      </c>
      <c r="H228" s="263">
        <v>4.8999999999999998E-4</v>
      </c>
      <c r="I228" s="264">
        <f>E228*H228</f>
        <v>4.8999999999999998E-3</v>
      </c>
      <c r="J228" s="263">
        <v>-3.1E-2</v>
      </c>
      <c r="K228" s="264">
        <f>E228*J228</f>
        <v>-0.31</v>
      </c>
      <c r="O228" s="256">
        <v>2</v>
      </c>
      <c r="AA228" s="229">
        <v>1</v>
      </c>
      <c r="AB228" s="229">
        <v>1</v>
      </c>
      <c r="AC228" s="229">
        <v>1</v>
      </c>
      <c r="AZ228" s="229">
        <v>1</v>
      </c>
      <c r="BA228" s="229">
        <f>IF(AZ228=1,G228,0)</f>
        <v>0</v>
      </c>
      <c r="BB228" s="229">
        <f>IF(AZ228=2,G228,0)</f>
        <v>0</v>
      </c>
      <c r="BC228" s="229">
        <f>IF(AZ228=3,G228,0)</f>
        <v>0</v>
      </c>
      <c r="BD228" s="229">
        <f>IF(AZ228=4,G228,0)</f>
        <v>0</v>
      </c>
      <c r="BE228" s="229">
        <f>IF(AZ228=5,G228,0)</f>
        <v>0</v>
      </c>
      <c r="CA228" s="256">
        <v>1</v>
      </c>
      <c r="CB228" s="256">
        <v>1</v>
      </c>
    </row>
    <row r="229" spans="1:80">
      <c r="A229" s="257">
        <v>71</v>
      </c>
      <c r="B229" s="258" t="s">
        <v>395</v>
      </c>
      <c r="C229" s="259" t="s">
        <v>396</v>
      </c>
      <c r="D229" s="260" t="s">
        <v>224</v>
      </c>
      <c r="E229" s="261">
        <v>4</v>
      </c>
      <c r="F229" s="261">
        <v>0</v>
      </c>
      <c r="G229" s="262">
        <f>E229*F229</f>
        <v>0</v>
      </c>
      <c r="H229" s="263">
        <v>4.8999999999999998E-4</v>
      </c>
      <c r="I229" s="264">
        <f>E229*H229</f>
        <v>1.9599999999999999E-3</v>
      </c>
      <c r="J229" s="263">
        <v>-6.2E-2</v>
      </c>
      <c r="K229" s="264">
        <f>E229*J229</f>
        <v>-0.248</v>
      </c>
      <c r="O229" s="256">
        <v>2</v>
      </c>
      <c r="AA229" s="229">
        <v>1</v>
      </c>
      <c r="AB229" s="229">
        <v>1</v>
      </c>
      <c r="AC229" s="229">
        <v>1</v>
      </c>
      <c r="AZ229" s="229">
        <v>1</v>
      </c>
      <c r="BA229" s="229">
        <f>IF(AZ229=1,G229,0)</f>
        <v>0</v>
      </c>
      <c r="BB229" s="229">
        <f>IF(AZ229=2,G229,0)</f>
        <v>0</v>
      </c>
      <c r="BC229" s="229">
        <f>IF(AZ229=3,G229,0)</f>
        <v>0</v>
      </c>
      <c r="BD229" s="229">
        <f>IF(AZ229=4,G229,0)</f>
        <v>0</v>
      </c>
      <c r="BE229" s="229">
        <f>IF(AZ229=5,G229,0)</f>
        <v>0</v>
      </c>
      <c r="CA229" s="256">
        <v>1</v>
      </c>
      <c r="CB229" s="256">
        <v>1</v>
      </c>
    </row>
    <row r="230" spans="1:80">
      <c r="A230" s="265"/>
      <c r="B230" s="268"/>
      <c r="C230" s="329" t="s">
        <v>397</v>
      </c>
      <c r="D230" s="330"/>
      <c r="E230" s="269">
        <v>4</v>
      </c>
      <c r="F230" s="270"/>
      <c r="G230" s="271"/>
      <c r="H230" s="272"/>
      <c r="I230" s="266"/>
      <c r="J230" s="273"/>
      <c r="K230" s="266"/>
      <c r="M230" s="267" t="s">
        <v>397</v>
      </c>
      <c r="O230" s="256"/>
    </row>
    <row r="231" spans="1:80">
      <c r="A231" s="257">
        <v>72</v>
      </c>
      <c r="B231" s="258" t="s">
        <v>398</v>
      </c>
      <c r="C231" s="259" t="s">
        <v>399</v>
      </c>
      <c r="D231" s="260" t="s">
        <v>173</v>
      </c>
      <c r="E231" s="261">
        <v>14.4</v>
      </c>
      <c r="F231" s="261">
        <v>0</v>
      </c>
      <c r="G231" s="262">
        <f>E231*F231</f>
        <v>0</v>
      </c>
      <c r="H231" s="263">
        <v>4.8999999999999998E-4</v>
      </c>
      <c r="I231" s="264">
        <f>E231*H231</f>
        <v>7.0559999999999998E-3</v>
      </c>
      <c r="J231" s="263">
        <v>-0.04</v>
      </c>
      <c r="K231" s="264">
        <f>E231*J231</f>
        <v>-0.57600000000000007</v>
      </c>
      <c r="O231" s="256">
        <v>2</v>
      </c>
      <c r="AA231" s="229">
        <v>1</v>
      </c>
      <c r="AB231" s="229">
        <v>1</v>
      </c>
      <c r="AC231" s="229">
        <v>1</v>
      </c>
      <c r="AZ231" s="229">
        <v>1</v>
      </c>
      <c r="BA231" s="229">
        <f>IF(AZ231=1,G231,0)</f>
        <v>0</v>
      </c>
      <c r="BB231" s="229">
        <f>IF(AZ231=2,G231,0)</f>
        <v>0</v>
      </c>
      <c r="BC231" s="229">
        <f>IF(AZ231=3,G231,0)</f>
        <v>0</v>
      </c>
      <c r="BD231" s="229">
        <f>IF(AZ231=4,G231,0)</f>
        <v>0</v>
      </c>
      <c r="BE231" s="229">
        <f>IF(AZ231=5,G231,0)</f>
        <v>0</v>
      </c>
      <c r="CA231" s="256">
        <v>1</v>
      </c>
      <c r="CB231" s="256">
        <v>1</v>
      </c>
    </row>
    <row r="232" spans="1:80">
      <c r="A232" s="257">
        <v>73</v>
      </c>
      <c r="B232" s="258" t="s">
        <v>400</v>
      </c>
      <c r="C232" s="259" t="s">
        <v>401</v>
      </c>
      <c r="D232" s="260" t="s">
        <v>173</v>
      </c>
      <c r="E232" s="261">
        <v>11.4</v>
      </c>
      <c r="F232" s="261">
        <v>0</v>
      </c>
      <c r="G232" s="262">
        <f>E232*F232</f>
        <v>0</v>
      </c>
      <c r="H232" s="263">
        <v>0</v>
      </c>
      <c r="I232" s="264">
        <f>E232*H232</f>
        <v>0</v>
      </c>
      <c r="J232" s="263">
        <v>-6.5000000000000002E-2</v>
      </c>
      <c r="K232" s="264">
        <f>E232*J232</f>
        <v>-0.7410000000000001</v>
      </c>
      <c r="O232" s="256">
        <v>2</v>
      </c>
      <c r="AA232" s="229">
        <v>1</v>
      </c>
      <c r="AB232" s="229">
        <v>1</v>
      </c>
      <c r="AC232" s="229">
        <v>1</v>
      </c>
      <c r="AZ232" s="229">
        <v>1</v>
      </c>
      <c r="BA232" s="229">
        <f>IF(AZ232=1,G232,0)</f>
        <v>0</v>
      </c>
      <c r="BB232" s="229">
        <f>IF(AZ232=2,G232,0)</f>
        <v>0</v>
      </c>
      <c r="BC232" s="229">
        <f>IF(AZ232=3,G232,0)</f>
        <v>0</v>
      </c>
      <c r="BD232" s="229">
        <f>IF(AZ232=4,G232,0)</f>
        <v>0</v>
      </c>
      <c r="BE232" s="229">
        <f>IF(AZ232=5,G232,0)</f>
        <v>0</v>
      </c>
      <c r="CA232" s="256">
        <v>1</v>
      </c>
      <c r="CB232" s="256">
        <v>1</v>
      </c>
    </row>
    <row r="233" spans="1:80">
      <c r="A233" s="265"/>
      <c r="B233" s="268"/>
      <c r="C233" s="329" t="s">
        <v>402</v>
      </c>
      <c r="D233" s="330"/>
      <c r="E233" s="269">
        <v>11.4</v>
      </c>
      <c r="F233" s="270"/>
      <c r="G233" s="271"/>
      <c r="H233" s="272"/>
      <c r="I233" s="266"/>
      <c r="J233" s="273"/>
      <c r="K233" s="266"/>
      <c r="M233" s="267" t="s">
        <v>402</v>
      </c>
      <c r="O233" s="256"/>
    </row>
    <row r="234" spans="1:80">
      <c r="A234" s="257">
        <v>74</v>
      </c>
      <c r="B234" s="258" t="s">
        <v>403</v>
      </c>
      <c r="C234" s="259" t="s">
        <v>404</v>
      </c>
      <c r="D234" s="260" t="s">
        <v>161</v>
      </c>
      <c r="E234" s="261">
        <v>208.97</v>
      </c>
      <c r="F234" s="261">
        <v>0</v>
      </c>
      <c r="G234" s="262">
        <f>E234*F234</f>
        <v>0</v>
      </c>
      <c r="H234" s="263">
        <v>0</v>
      </c>
      <c r="I234" s="264">
        <f>E234*H234</f>
        <v>0</v>
      </c>
      <c r="J234" s="263">
        <v>-0.02</v>
      </c>
      <c r="K234" s="264">
        <f>E234*J234</f>
        <v>-4.1794000000000002</v>
      </c>
      <c r="O234" s="256">
        <v>2</v>
      </c>
      <c r="AA234" s="229">
        <v>1</v>
      </c>
      <c r="AB234" s="229">
        <v>1</v>
      </c>
      <c r="AC234" s="229">
        <v>1</v>
      </c>
      <c r="AZ234" s="229">
        <v>1</v>
      </c>
      <c r="BA234" s="229">
        <f>IF(AZ234=1,G234,0)</f>
        <v>0</v>
      </c>
      <c r="BB234" s="229">
        <f>IF(AZ234=2,G234,0)</f>
        <v>0</v>
      </c>
      <c r="BC234" s="229">
        <f>IF(AZ234=3,G234,0)</f>
        <v>0</v>
      </c>
      <c r="BD234" s="229">
        <f>IF(AZ234=4,G234,0)</f>
        <v>0</v>
      </c>
      <c r="BE234" s="229">
        <f>IF(AZ234=5,G234,0)</f>
        <v>0</v>
      </c>
      <c r="CA234" s="256">
        <v>1</v>
      </c>
      <c r="CB234" s="256">
        <v>1</v>
      </c>
    </row>
    <row r="235" spans="1:80">
      <c r="A235" s="265"/>
      <c r="B235" s="268"/>
      <c r="C235" s="329" t="s">
        <v>261</v>
      </c>
      <c r="D235" s="330"/>
      <c r="E235" s="269">
        <v>208.97</v>
      </c>
      <c r="F235" s="270"/>
      <c r="G235" s="271"/>
      <c r="H235" s="272"/>
      <c r="I235" s="266"/>
      <c r="J235" s="273"/>
      <c r="K235" s="266"/>
      <c r="M235" s="267" t="s">
        <v>261</v>
      </c>
      <c r="O235" s="256"/>
    </row>
    <row r="236" spans="1:80">
      <c r="A236" s="257">
        <v>75</v>
      </c>
      <c r="B236" s="258" t="s">
        <v>405</v>
      </c>
      <c r="C236" s="259" t="s">
        <v>406</v>
      </c>
      <c r="D236" s="260" t="s">
        <v>161</v>
      </c>
      <c r="E236" s="261">
        <v>647.81100000000004</v>
      </c>
      <c r="F236" s="261">
        <v>0</v>
      </c>
      <c r="G236" s="262">
        <f>E236*F236</f>
        <v>0</v>
      </c>
      <c r="H236" s="263">
        <v>0</v>
      </c>
      <c r="I236" s="264">
        <f>E236*H236</f>
        <v>0</v>
      </c>
      <c r="J236" s="263">
        <v>-0.02</v>
      </c>
      <c r="K236" s="264">
        <f>E236*J236</f>
        <v>-12.956220000000002</v>
      </c>
      <c r="O236" s="256">
        <v>2</v>
      </c>
      <c r="AA236" s="229">
        <v>1</v>
      </c>
      <c r="AB236" s="229">
        <v>1</v>
      </c>
      <c r="AC236" s="229">
        <v>1</v>
      </c>
      <c r="AZ236" s="229">
        <v>1</v>
      </c>
      <c r="BA236" s="229">
        <f>IF(AZ236=1,G236,0)</f>
        <v>0</v>
      </c>
      <c r="BB236" s="229">
        <f>IF(AZ236=2,G236,0)</f>
        <v>0</v>
      </c>
      <c r="BC236" s="229">
        <f>IF(AZ236=3,G236,0)</f>
        <v>0</v>
      </c>
      <c r="BD236" s="229">
        <f>IF(AZ236=4,G236,0)</f>
        <v>0</v>
      </c>
      <c r="BE236" s="229">
        <f>IF(AZ236=5,G236,0)</f>
        <v>0</v>
      </c>
      <c r="CA236" s="256">
        <v>1</v>
      </c>
      <c r="CB236" s="256">
        <v>1</v>
      </c>
    </row>
    <row r="237" spans="1:80" ht="33.75">
      <c r="A237" s="265"/>
      <c r="B237" s="268"/>
      <c r="C237" s="329" t="s">
        <v>270</v>
      </c>
      <c r="D237" s="330"/>
      <c r="E237" s="269">
        <v>100.16</v>
      </c>
      <c r="F237" s="270"/>
      <c r="G237" s="271"/>
      <c r="H237" s="272"/>
      <c r="I237" s="266"/>
      <c r="J237" s="273"/>
      <c r="K237" s="266"/>
      <c r="M237" s="267" t="s">
        <v>270</v>
      </c>
      <c r="O237" s="256"/>
    </row>
    <row r="238" spans="1:80">
      <c r="A238" s="265"/>
      <c r="B238" s="268"/>
      <c r="C238" s="329" t="s">
        <v>271</v>
      </c>
      <c r="D238" s="330"/>
      <c r="E238" s="269">
        <v>27.36</v>
      </c>
      <c r="F238" s="270"/>
      <c r="G238" s="271"/>
      <c r="H238" s="272"/>
      <c r="I238" s="266"/>
      <c r="J238" s="273"/>
      <c r="K238" s="266"/>
      <c r="M238" s="267" t="s">
        <v>271</v>
      </c>
      <c r="O238" s="256"/>
    </row>
    <row r="239" spans="1:80">
      <c r="A239" s="265"/>
      <c r="B239" s="268"/>
      <c r="C239" s="329" t="s">
        <v>272</v>
      </c>
      <c r="D239" s="330"/>
      <c r="E239" s="269">
        <v>52.96</v>
      </c>
      <c r="F239" s="270"/>
      <c r="G239" s="271"/>
      <c r="H239" s="272"/>
      <c r="I239" s="266"/>
      <c r="J239" s="273"/>
      <c r="K239" s="266"/>
      <c r="M239" s="267" t="s">
        <v>272</v>
      </c>
      <c r="O239" s="256"/>
    </row>
    <row r="240" spans="1:80">
      <c r="A240" s="265"/>
      <c r="B240" s="268"/>
      <c r="C240" s="329" t="s">
        <v>273</v>
      </c>
      <c r="D240" s="330"/>
      <c r="E240" s="269">
        <v>32.799999999999997</v>
      </c>
      <c r="F240" s="270"/>
      <c r="G240" s="271"/>
      <c r="H240" s="272"/>
      <c r="I240" s="266"/>
      <c r="J240" s="273"/>
      <c r="K240" s="266"/>
      <c r="M240" s="267" t="s">
        <v>273</v>
      </c>
      <c r="O240" s="256"/>
    </row>
    <row r="241" spans="1:80" ht="22.5">
      <c r="A241" s="265"/>
      <c r="B241" s="268"/>
      <c r="C241" s="329" t="s">
        <v>274</v>
      </c>
      <c r="D241" s="330"/>
      <c r="E241" s="269">
        <v>45.6</v>
      </c>
      <c r="F241" s="270"/>
      <c r="G241" s="271"/>
      <c r="H241" s="272"/>
      <c r="I241" s="266"/>
      <c r="J241" s="273"/>
      <c r="K241" s="266"/>
      <c r="M241" s="267" t="s">
        <v>274</v>
      </c>
      <c r="O241" s="256"/>
    </row>
    <row r="242" spans="1:80">
      <c r="A242" s="265"/>
      <c r="B242" s="268"/>
      <c r="C242" s="329" t="s">
        <v>275</v>
      </c>
      <c r="D242" s="330"/>
      <c r="E242" s="269">
        <v>10.24</v>
      </c>
      <c r="F242" s="270"/>
      <c r="G242" s="271"/>
      <c r="H242" s="272"/>
      <c r="I242" s="266"/>
      <c r="J242" s="273"/>
      <c r="K242" s="266"/>
      <c r="M242" s="267" t="s">
        <v>275</v>
      </c>
      <c r="O242" s="256"/>
    </row>
    <row r="243" spans="1:80" ht="22.5">
      <c r="A243" s="265"/>
      <c r="B243" s="268"/>
      <c r="C243" s="329" t="s">
        <v>276</v>
      </c>
      <c r="D243" s="330"/>
      <c r="E243" s="269">
        <v>59.84</v>
      </c>
      <c r="F243" s="270"/>
      <c r="G243" s="271"/>
      <c r="H243" s="272"/>
      <c r="I243" s="266"/>
      <c r="J243" s="273"/>
      <c r="K243" s="266"/>
      <c r="M243" s="267" t="s">
        <v>276</v>
      </c>
      <c r="O243" s="256"/>
    </row>
    <row r="244" spans="1:80" ht="22.5">
      <c r="A244" s="265"/>
      <c r="B244" s="268"/>
      <c r="C244" s="329" t="s">
        <v>277</v>
      </c>
      <c r="D244" s="330"/>
      <c r="E244" s="269">
        <v>73.760000000000005</v>
      </c>
      <c r="F244" s="270"/>
      <c r="G244" s="271"/>
      <c r="H244" s="272"/>
      <c r="I244" s="266"/>
      <c r="J244" s="273"/>
      <c r="K244" s="266"/>
      <c r="M244" s="267" t="s">
        <v>277</v>
      </c>
      <c r="O244" s="256"/>
    </row>
    <row r="245" spans="1:80">
      <c r="A245" s="265"/>
      <c r="B245" s="268"/>
      <c r="C245" s="329" t="s">
        <v>278</v>
      </c>
      <c r="D245" s="330"/>
      <c r="E245" s="269">
        <v>55.04</v>
      </c>
      <c r="F245" s="270"/>
      <c r="G245" s="271"/>
      <c r="H245" s="272"/>
      <c r="I245" s="266"/>
      <c r="J245" s="273"/>
      <c r="K245" s="266"/>
      <c r="M245" s="267" t="s">
        <v>278</v>
      </c>
      <c r="O245" s="256"/>
    </row>
    <row r="246" spans="1:80">
      <c r="A246" s="265"/>
      <c r="B246" s="268"/>
      <c r="C246" s="329" t="s">
        <v>279</v>
      </c>
      <c r="D246" s="330"/>
      <c r="E246" s="269">
        <v>5.2</v>
      </c>
      <c r="F246" s="270"/>
      <c r="G246" s="271"/>
      <c r="H246" s="272"/>
      <c r="I246" s="266"/>
      <c r="J246" s="273"/>
      <c r="K246" s="266"/>
      <c r="M246" s="267" t="s">
        <v>279</v>
      </c>
      <c r="O246" s="256"/>
    </row>
    <row r="247" spans="1:80">
      <c r="A247" s="265"/>
      <c r="B247" s="268"/>
      <c r="C247" s="329" t="s">
        <v>280</v>
      </c>
      <c r="D247" s="330"/>
      <c r="E247" s="269">
        <v>32.47</v>
      </c>
      <c r="F247" s="270"/>
      <c r="G247" s="271"/>
      <c r="H247" s="272"/>
      <c r="I247" s="266"/>
      <c r="J247" s="273"/>
      <c r="K247" s="266"/>
      <c r="M247" s="267" t="s">
        <v>280</v>
      </c>
      <c r="O247" s="256"/>
    </row>
    <row r="248" spans="1:80" ht="22.5">
      <c r="A248" s="265"/>
      <c r="B248" s="268"/>
      <c r="C248" s="329" t="s">
        <v>281</v>
      </c>
      <c r="D248" s="330"/>
      <c r="E248" s="269">
        <v>51.68</v>
      </c>
      <c r="F248" s="270"/>
      <c r="G248" s="271"/>
      <c r="H248" s="272"/>
      <c r="I248" s="266"/>
      <c r="J248" s="273"/>
      <c r="K248" s="266"/>
      <c r="M248" s="267" t="s">
        <v>281</v>
      </c>
      <c r="O248" s="256"/>
    </row>
    <row r="249" spans="1:80">
      <c r="A249" s="265"/>
      <c r="B249" s="268"/>
      <c r="C249" s="329" t="s">
        <v>282</v>
      </c>
      <c r="D249" s="330"/>
      <c r="E249" s="269">
        <v>45.81</v>
      </c>
      <c r="F249" s="270"/>
      <c r="G249" s="271"/>
      <c r="H249" s="272"/>
      <c r="I249" s="266"/>
      <c r="J249" s="273"/>
      <c r="K249" s="266"/>
      <c r="M249" s="267" t="s">
        <v>282</v>
      </c>
      <c r="O249" s="256"/>
    </row>
    <row r="250" spans="1:80">
      <c r="A250" s="265"/>
      <c r="B250" s="268"/>
      <c r="C250" s="329" t="s">
        <v>283</v>
      </c>
      <c r="D250" s="330"/>
      <c r="E250" s="269">
        <v>37.610999999999997</v>
      </c>
      <c r="F250" s="270"/>
      <c r="G250" s="271"/>
      <c r="H250" s="272"/>
      <c r="I250" s="266"/>
      <c r="J250" s="273"/>
      <c r="K250" s="266"/>
      <c r="M250" s="267" t="s">
        <v>283</v>
      </c>
      <c r="O250" s="256"/>
    </row>
    <row r="251" spans="1:80">
      <c r="A251" s="265"/>
      <c r="B251" s="268"/>
      <c r="C251" s="329" t="s">
        <v>284</v>
      </c>
      <c r="D251" s="330"/>
      <c r="E251" s="269">
        <v>17.28</v>
      </c>
      <c r="F251" s="270"/>
      <c r="G251" s="271"/>
      <c r="H251" s="272"/>
      <c r="I251" s="266"/>
      <c r="J251" s="273"/>
      <c r="K251" s="266"/>
      <c r="M251" s="267" t="s">
        <v>284</v>
      </c>
      <c r="O251" s="256"/>
    </row>
    <row r="252" spans="1:80">
      <c r="A252" s="257">
        <v>76</v>
      </c>
      <c r="B252" s="258" t="s">
        <v>407</v>
      </c>
      <c r="C252" s="259" t="s">
        <v>408</v>
      </c>
      <c r="D252" s="260" t="s">
        <v>161</v>
      </c>
      <c r="E252" s="261">
        <v>170.14</v>
      </c>
      <c r="F252" s="261">
        <v>0</v>
      </c>
      <c r="G252" s="262">
        <f>E252*F252</f>
        <v>0</v>
      </c>
      <c r="H252" s="263">
        <v>0</v>
      </c>
      <c r="I252" s="264">
        <f>E252*H252</f>
        <v>0</v>
      </c>
      <c r="J252" s="263">
        <v>-2.9000000000000001E-2</v>
      </c>
      <c r="K252" s="264">
        <f>E252*J252</f>
        <v>-4.9340599999999997</v>
      </c>
      <c r="O252" s="256">
        <v>2</v>
      </c>
      <c r="AA252" s="229">
        <v>1</v>
      </c>
      <c r="AB252" s="229">
        <v>1</v>
      </c>
      <c r="AC252" s="229">
        <v>1</v>
      </c>
      <c r="AZ252" s="229">
        <v>1</v>
      </c>
      <c r="BA252" s="229">
        <f>IF(AZ252=1,G252,0)</f>
        <v>0</v>
      </c>
      <c r="BB252" s="229">
        <f>IF(AZ252=2,G252,0)</f>
        <v>0</v>
      </c>
      <c r="BC252" s="229">
        <f>IF(AZ252=3,G252,0)</f>
        <v>0</v>
      </c>
      <c r="BD252" s="229">
        <f>IF(AZ252=4,G252,0)</f>
        <v>0</v>
      </c>
      <c r="BE252" s="229">
        <f>IF(AZ252=5,G252,0)</f>
        <v>0</v>
      </c>
      <c r="CA252" s="256">
        <v>1</v>
      </c>
      <c r="CB252" s="256">
        <v>1</v>
      </c>
    </row>
    <row r="253" spans="1:80">
      <c r="A253" s="265"/>
      <c r="B253" s="268"/>
      <c r="C253" s="329" t="s">
        <v>296</v>
      </c>
      <c r="D253" s="330"/>
      <c r="E253" s="269">
        <v>45.674999999999997</v>
      </c>
      <c r="F253" s="270"/>
      <c r="G253" s="271"/>
      <c r="H253" s="272"/>
      <c r="I253" s="266"/>
      <c r="J253" s="273"/>
      <c r="K253" s="266"/>
      <c r="M253" s="267" t="s">
        <v>296</v>
      </c>
      <c r="O253" s="256"/>
    </row>
    <row r="254" spans="1:80">
      <c r="A254" s="265"/>
      <c r="B254" s="268"/>
      <c r="C254" s="329" t="s">
        <v>297</v>
      </c>
      <c r="D254" s="330"/>
      <c r="E254" s="269">
        <v>2.9474999999999998</v>
      </c>
      <c r="F254" s="270"/>
      <c r="G254" s="271"/>
      <c r="H254" s="272"/>
      <c r="I254" s="266"/>
      <c r="J254" s="273"/>
      <c r="K254" s="266"/>
      <c r="M254" s="267" t="s">
        <v>297</v>
      </c>
      <c r="O254" s="256"/>
    </row>
    <row r="255" spans="1:80">
      <c r="A255" s="265"/>
      <c r="B255" s="268"/>
      <c r="C255" s="329" t="s">
        <v>298</v>
      </c>
      <c r="D255" s="330"/>
      <c r="E255" s="269">
        <v>60.142499999999998</v>
      </c>
      <c r="F255" s="270"/>
      <c r="G255" s="271"/>
      <c r="H255" s="272"/>
      <c r="I255" s="266"/>
      <c r="J255" s="273"/>
      <c r="K255" s="266"/>
      <c r="M255" s="267" t="s">
        <v>298</v>
      </c>
      <c r="O255" s="256"/>
    </row>
    <row r="256" spans="1:80">
      <c r="A256" s="265"/>
      <c r="B256" s="268"/>
      <c r="C256" s="329" t="s">
        <v>297</v>
      </c>
      <c r="D256" s="330"/>
      <c r="E256" s="269">
        <v>2.9474999999999998</v>
      </c>
      <c r="F256" s="270"/>
      <c r="G256" s="271"/>
      <c r="H256" s="272"/>
      <c r="I256" s="266"/>
      <c r="J256" s="273"/>
      <c r="K256" s="266"/>
      <c r="M256" s="267" t="s">
        <v>297</v>
      </c>
      <c r="O256" s="256"/>
    </row>
    <row r="257" spans="1:80">
      <c r="A257" s="265"/>
      <c r="B257" s="268"/>
      <c r="C257" s="329" t="s">
        <v>299</v>
      </c>
      <c r="D257" s="330"/>
      <c r="E257" s="269">
        <v>58.427500000000002</v>
      </c>
      <c r="F257" s="270"/>
      <c r="G257" s="271"/>
      <c r="H257" s="272"/>
      <c r="I257" s="266"/>
      <c r="J257" s="273"/>
      <c r="K257" s="266"/>
      <c r="M257" s="267" t="s">
        <v>299</v>
      </c>
      <c r="O257" s="256"/>
    </row>
    <row r="258" spans="1:80">
      <c r="A258" s="257">
        <v>77</v>
      </c>
      <c r="B258" s="258" t="s">
        <v>409</v>
      </c>
      <c r="C258" s="259" t="s">
        <v>410</v>
      </c>
      <c r="D258" s="260" t="s">
        <v>161</v>
      </c>
      <c r="E258" s="261">
        <v>340.0095</v>
      </c>
      <c r="F258" s="261">
        <v>0</v>
      </c>
      <c r="G258" s="262">
        <f>E258*F258</f>
        <v>0</v>
      </c>
      <c r="H258" s="263">
        <v>0</v>
      </c>
      <c r="I258" s="264">
        <f>E258*H258</f>
        <v>0</v>
      </c>
      <c r="J258" s="263">
        <v>-2.9000000000000001E-2</v>
      </c>
      <c r="K258" s="264">
        <f>E258*J258</f>
        <v>-9.8602755000000002</v>
      </c>
      <c r="O258" s="256">
        <v>2</v>
      </c>
      <c r="AA258" s="229">
        <v>1</v>
      </c>
      <c r="AB258" s="229">
        <v>1</v>
      </c>
      <c r="AC258" s="229">
        <v>1</v>
      </c>
      <c r="AZ258" s="229">
        <v>1</v>
      </c>
      <c r="BA258" s="229">
        <f>IF(AZ258=1,G258,0)</f>
        <v>0</v>
      </c>
      <c r="BB258" s="229">
        <f>IF(AZ258=2,G258,0)</f>
        <v>0</v>
      </c>
      <c r="BC258" s="229">
        <f>IF(AZ258=3,G258,0)</f>
        <v>0</v>
      </c>
      <c r="BD258" s="229">
        <f>IF(AZ258=4,G258,0)</f>
        <v>0</v>
      </c>
      <c r="BE258" s="229">
        <f>IF(AZ258=5,G258,0)</f>
        <v>0</v>
      </c>
      <c r="CA258" s="256">
        <v>1</v>
      </c>
      <c r="CB258" s="256">
        <v>1</v>
      </c>
    </row>
    <row r="259" spans="1:80" ht="22.5">
      <c r="A259" s="265"/>
      <c r="B259" s="268"/>
      <c r="C259" s="329" t="s">
        <v>302</v>
      </c>
      <c r="D259" s="330"/>
      <c r="E259" s="269">
        <v>120.782</v>
      </c>
      <c r="F259" s="270"/>
      <c r="G259" s="271"/>
      <c r="H259" s="272"/>
      <c r="I259" s="266"/>
      <c r="J259" s="273"/>
      <c r="K259" s="266"/>
      <c r="M259" s="267" t="s">
        <v>302</v>
      </c>
      <c r="O259" s="256"/>
    </row>
    <row r="260" spans="1:80" ht="22.5">
      <c r="A260" s="265"/>
      <c r="B260" s="268"/>
      <c r="C260" s="329" t="s">
        <v>303</v>
      </c>
      <c r="D260" s="330"/>
      <c r="E260" s="269">
        <v>3.9750000000000001</v>
      </c>
      <c r="F260" s="270"/>
      <c r="G260" s="271"/>
      <c r="H260" s="272"/>
      <c r="I260" s="266"/>
      <c r="J260" s="273"/>
      <c r="K260" s="266"/>
      <c r="M260" s="267" t="s">
        <v>303</v>
      </c>
      <c r="O260" s="256"/>
    </row>
    <row r="261" spans="1:80">
      <c r="A261" s="265"/>
      <c r="B261" s="268"/>
      <c r="C261" s="329" t="s">
        <v>304</v>
      </c>
      <c r="D261" s="330"/>
      <c r="E261" s="269">
        <v>4.3449999999999998</v>
      </c>
      <c r="F261" s="270"/>
      <c r="G261" s="271"/>
      <c r="H261" s="272"/>
      <c r="I261" s="266"/>
      <c r="J261" s="273"/>
      <c r="K261" s="266"/>
      <c r="M261" s="267" t="s">
        <v>304</v>
      </c>
      <c r="O261" s="256"/>
    </row>
    <row r="262" spans="1:80">
      <c r="A262" s="265"/>
      <c r="B262" s="268"/>
      <c r="C262" s="329" t="s">
        <v>305</v>
      </c>
      <c r="D262" s="330"/>
      <c r="E262" s="269">
        <v>98.5</v>
      </c>
      <c r="F262" s="270"/>
      <c r="G262" s="271"/>
      <c r="H262" s="272"/>
      <c r="I262" s="266"/>
      <c r="J262" s="273"/>
      <c r="K262" s="266"/>
      <c r="M262" s="267" t="s">
        <v>305</v>
      </c>
      <c r="O262" s="256"/>
    </row>
    <row r="263" spans="1:80" ht="22.5">
      <c r="A263" s="265"/>
      <c r="B263" s="268"/>
      <c r="C263" s="329" t="s">
        <v>306</v>
      </c>
      <c r="D263" s="330"/>
      <c r="E263" s="269">
        <v>3.105</v>
      </c>
      <c r="F263" s="270"/>
      <c r="G263" s="271"/>
      <c r="H263" s="272"/>
      <c r="I263" s="266"/>
      <c r="J263" s="273"/>
      <c r="K263" s="266"/>
      <c r="M263" s="267" t="s">
        <v>306</v>
      </c>
      <c r="O263" s="256"/>
    </row>
    <row r="264" spans="1:80">
      <c r="A264" s="265"/>
      <c r="B264" s="268"/>
      <c r="C264" s="329" t="s">
        <v>307</v>
      </c>
      <c r="D264" s="330"/>
      <c r="E264" s="269">
        <v>-12.08</v>
      </c>
      <c r="F264" s="270"/>
      <c r="G264" s="271"/>
      <c r="H264" s="272"/>
      <c r="I264" s="266"/>
      <c r="J264" s="273"/>
      <c r="K264" s="266"/>
      <c r="M264" s="267" t="s">
        <v>307</v>
      </c>
      <c r="O264" s="256"/>
    </row>
    <row r="265" spans="1:80">
      <c r="A265" s="265"/>
      <c r="B265" s="268"/>
      <c r="C265" s="329" t="s">
        <v>308</v>
      </c>
      <c r="D265" s="330"/>
      <c r="E265" s="269">
        <v>116.295</v>
      </c>
      <c r="F265" s="270"/>
      <c r="G265" s="271"/>
      <c r="H265" s="272"/>
      <c r="I265" s="266"/>
      <c r="J265" s="273"/>
      <c r="K265" s="266"/>
      <c r="M265" s="267" t="s">
        <v>308</v>
      </c>
      <c r="O265" s="256"/>
    </row>
    <row r="266" spans="1:80" ht="22.5">
      <c r="A266" s="265"/>
      <c r="B266" s="268"/>
      <c r="C266" s="329" t="s">
        <v>309</v>
      </c>
      <c r="D266" s="330"/>
      <c r="E266" s="269">
        <v>3.9874999999999998</v>
      </c>
      <c r="F266" s="270"/>
      <c r="G266" s="271"/>
      <c r="H266" s="272"/>
      <c r="I266" s="266"/>
      <c r="J266" s="273"/>
      <c r="K266" s="266"/>
      <c r="M266" s="267" t="s">
        <v>309</v>
      </c>
      <c r="O266" s="256"/>
    </row>
    <row r="267" spans="1:80">
      <c r="A267" s="265"/>
      <c r="B267" s="268"/>
      <c r="C267" s="329" t="s">
        <v>310</v>
      </c>
      <c r="D267" s="330"/>
      <c r="E267" s="269">
        <v>1.1000000000000001</v>
      </c>
      <c r="F267" s="270"/>
      <c r="G267" s="271"/>
      <c r="H267" s="272"/>
      <c r="I267" s="266"/>
      <c r="J267" s="273"/>
      <c r="K267" s="266"/>
      <c r="M267" s="267" t="s">
        <v>310</v>
      </c>
      <c r="O267" s="256"/>
    </row>
    <row r="268" spans="1:80">
      <c r="A268" s="274"/>
      <c r="B268" s="275" t="s">
        <v>101</v>
      </c>
      <c r="C268" s="276" t="s">
        <v>390</v>
      </c>
      <c r="D268" s="277"/>
      <c r="E268" s="278"/>
      <c r="F268" s="279"/>
      <c r="G268" s="280">
        <f>SUM(G226:G267)</f>
        <v>0</v>
      </c>
      <c r="H268" s="281"/>
      <c r="I268" s="282">
        <f>SUM(I226:I267)</f>
        <v>1.5881599999999999E-2</v>
      </c>
      <c r="J268" s="281"/>
      <c r="K268" s="282">
        <f>SUM(K226:K267)</f>
        <v>-35.748955500000001</v>
      </c>
      <c r="O268" s="256">
        <v>4</v>
      </c>
      <c r="BA268" s="283">
        <f>SUM(BA226:BA267)</f>
        <v>0</v>
      </c>
      <c r="BB268" s="283">
        <f>SUM(BB226:BB267)</f>
        <v>0</v>
      </c>
      <c r="BC268" s="283">
        <f>SUM(BC226:BC267)</f>
        <v>0</v>
      </c>
      <c r="BD268" s="283">
        <f>SUM(BD226:BD267)</f>
        <v>0</v>
      </c>
      <c r="BE268" s="283">
        <f>SUM(BE226:BE267)</f>
        <v>0</v>
      </c>
    </row>
    <row r="269" spans="1:80">
      <c r="A269" s="246" t="s">
        <v>97</v>
      </c>
      <c r="B269" s="247" t="s">
        <v>411</v>
      </c>
      <c r="C269" s="248" t="s">
        <v>412</v>
      </c>
      <c r="D269" s="249"/>
      <c r="E269" s="250"/>
      <c r="F269" s="250"/>
      <c r="G269" s="251"/>
      <c r="H269" s="252"/>
      <c r="I269" s="253"/>
      <c r="J269" s="254"/>
      <c r="K269" s="255"/>
      <c r="O269" s="256">
        <v>1</v>
      </c>
    </row>
    <row r="270" spans="1:80">
      <c r="A270" s="257">
        <v>78</v>
      </c>
      <c r="B270" s="258" t="s">
        <v>414</v>
      </c>
      <c r="C270" s="259" t="s">
        <v>415</v>
      </c>
      <c r="D270" s="260" t="s">
        <v>198</v>
      </c>
      <c r="E270" s="261">
        <v>351.71807851</v>
      </c>
      <c r="F270" s="261">
        <v>0</v>
      </c>
      <c r="G270" s="262">
        <f>E270*F270</f>
        <v>0</v>
      </c>
      <c r="H270" s="263">
        <v>0</v>
      </c>
      <c r="I270" s="264">
        <f>E270*H270</f>
        <v>0</v>
      </c>
      <c r="J270" s="263"/>
      <c r="K270" s="264">
        <f>E270*J270</f>
        <v>0</v>
      </c>
      <c r="O270" s="256">
        <v>2</v>
      </c>
      <c r="AA270" s="229">
        <v>7</v>
      </c>
      <c r="AB270" s="229">
        <v>1</v>
      </c>
      <c r="AC270" s="229">
        <v>2</v>
      </c>
      <c r="AZ270" s="229">
        <v>1</v>
      </c>
      <c r="BA270" s="229">
        <f>IF(AZ270=1,G270,0)</f>
        <v>0</v>
      </c>
      <c r="BB270" s="229">
        <f>IF(AZ270=2,G270,0)</f>
        <v>0</v>
      </c>
      <c r="BC270" s="229">
        <f>IF(AZ270=3,G270,0)</f>
        <v>0</v>
      </c>
      <c r="BD270" s="229">
        <f>IF(AZ270=4,G270,0)</f>
        <v>0</v>
      </c>
      <c r="BE270" s="229">
        <f>IF(AZ270=5,G270,0)</f>
        <v>0</v>
      </c>
      <c r="CA270" s="256">
        <v>7</v>
      </c>
      <c r="CB270" s="256">
        <v>1</v>
      </c>
    </row>
    <row r="271" spans="1:80">
      <c r="A271" s="274"/>
      <c r="B271" s="275" t="s">
        <v>101</v>
      </c>
      <c r="C271" s="276" t="s">
        <v>413</v>
      </c>
      <c r="D271" s="277"/>
      <c r="E271" s="278"/>
      <c r="F271" s="279"/>
      <c r="G271" s="280">
        <f>SUM(G269:G270)</f>
        <v>0</v>
      </c>
      <c r="H271" s="281"/>
      <c r="I271" s="282">
        <f>SUM(I269:I270)</f>
        <v>0</v>
      </c>
      <c r="J271" s="281"/>
      <c r="K271" s="282">
        <f>SUM(K269:K270)</f>
        <v>0</v>
      </c>
      <c r="O271" s="256">
        <v>4</v>
      </c>
      <c r="BA271" s="283">
        <f>SUM(BA269:BA270)</f>
        <v>0</v>
      </c>
      <c r="BB271" s="283">
        <f>SUM(BB269:BB270)</f>
        <v>0</v>
      </c>
      <c r="BC271" s="283">
        <f>SUM(BC269:BC270)</f>
        <v>0</v>
      </c>
      <c r="BD271" s="283">
        <f>SUM(BD269:BD270)</f>
        <v>0</v>
      </c>
      <c r="BE271" s="283">
        <f>SUM(BE269:BE270)</f>
        <v>0</v>
      </c>
    </row>
    <row r="272" spans="1:80">
      <c r="A272" s="246" t="s">
        <v>97</v>
      </c>
      <c r="B272" s="247" t="s">
        <v>416</v>
      </c>
      <c r="C272" s="248" t="s">
        <v>417</v>
      </c>
      <c r="D272" s="249"/>
      <c r="E272" s="250"/>
      <c r="F272" s="250"/>
      <c r="G272" s="251"/>
      <c r="H272" s="252"/>
      <c r="I272" s="253"/>
      <c r="J272" s="254"/>
      <c r="K272" s="255"/>
      <c r="O272" s="256">
        <v>1</v>
      </c>
    </row>
    <row r="273" spans="1:80" ht="22.5">
      <c r="A273" s="257">
        <v>79</v>
      </c>
      <c r="B273" s="258" t="s">
        <v>419</v>
      </c>
      <c r="C273" s="259" t="s">
        <v>420</v>
      </c>
      <c r="D273" s="260" t="s">
        <v>161</v>
      </c>
      <c r="E273" s="261">
        <v>275.15600000000001</v>
      </c>
      <c r="F273" s="261">
        <v>0</v>
      </c>
      <c r="G273" s="262">
        <f>E273*F273</f>
        <v>0</v>
      </c>
      <c r="H273" s="263">
        <v>1.66E-3</v>
      </c>
      <c r="I273" s="264">
        <f>E273*H273</f>
        <v>0.45675895999999999</v>
      </c>
      <c r="J273" s="263">
        <v>0</v>
      </c>
      <c r="K273" s="264">
        <f>E273*J273</f>
        <v>0</v>
      </c>
      <c r="O273" s="256">
        <v>2</v>
      </c>
      <c r="AA273" s="229">
        <v>1</v>
      </c>
      <c r="AB273" s="229">
        <v>7</v>
      </c>
      <c r="AC273" s="229">
        <v>7</v>
      </c>
      <c r="AZ273" s="229">
        <v>2</v>
      </c>
      <c r="BA273" s="229">
        <f>IF(AZ273=1,G273,0)</f>
        <v>0</v>
      </c>
      <c r="BB273" s="229">
        <f>IF(AZ273=2,G273,0)</f>
        <v>0</v>
      </c>
      <c r="BC273" s="229">
        <f>IF(AZ273=3,G273,0)</f>
        <v>0</v>
      </c>
      <c r="BD273" s="229">
        <f>IF(AZ273=4,G273,0)</f>
        <v>0</v>
      </c>
      <c r="BE273" s="229">
        <f>IF(AZ273=5,G273,0)</f>
        <v>0</v>
      </c>
      <c r="CA273" s="256">
        <v>1</v>
      </c>
      <c r="CB273" s="256">
        <v>7</v>
      </c>
    </row>
    <row r="274" spans="1:80" ht="33.75">
      <c r="A274" s="265"/>
      <c r="B274" s="268"/>
      <c r="C274" s="329" t="s">
        <v>421</v>
      </c>
      <c r="D274" s="330"/>
      <c r="E274" s="269">
        <v>119.238</v>
      </c>
      <c r="F274" s="270"/>
      <c r="G274" s="271"/>
      <c r="H274" s="272"/>
      <c r="I274" s="266"/>
      <c r="J274" s="273"/>
      <c r="K274" s="266"/>
      <c r="M274" s="267" t="s">
        <v>421</v>
      </c>
      <c r="O274" s="256"/>
    </row>
    <row r="275" spans="1:80" ht="56.25">
      <c r="A275" s="265"/>
      <c r="B275" s="268"/>
      <c r="C275" s="329" t="s">
        <v>422</v>
      </c>
      <c r="D275" s="330"/>
      <c r="E275" s="269">
        <v>44.384</v>
      </c>
      <c r="F275" s="270"/>
      <c r="G275" s="271"/>
      <c r="H275" s="272"/>
      <c r="I275" s="266"/>
      <c r="J275" s="273"/>
      <c r="K275" s="266"/>
      <c r="M275" s="267" t="s">
        <v>422</v>
      </c>
      <c r="O275" s="256"/>
    </row>
    <row r="276" spans="1:80" ht="22.5">
      <c r="A276" s="265"/>
      <c r="B276" s="268"/>
      <c r="C276" s="329" t="s">
        <v>423</v>
      </c>
      <c r="D276" s="330"/>
      <c r="E276" s="269">
        <v>44.61</v>
      </c>
      <c r="F276" s="270"/>
      <c r="G276" s="271"/>
      <c r="H276" s="272"/>
      <c r="I276" s="266"/>
      <c r="J276" s="273"/>
      <c r="K276" s="266"/>
      <c r="M276" s="267" t="s">
        <v>423</v>
      </c>
      <c r="O276" s="256"/>
    </row>
    <row r="277" spans="1:80" ht="22.5">
      <c r="A277" s="265"/>
      <c r="B277" s="268"/>
      <c r="C277" s="329" t="s">
        <v>424</v>
      </c>
      <c r="D277" s="330"/>
      <c r="E277" s="269">
        <v>52.08</v>
      </c>
      <c r="F277" s="270"/>
      <c r="G277" s="271"/>
      <c r="H277" s="272"/>
      <c r="I277" s="266"/>
      <c r="J277" s="273"/>
      <c r="K277" s="266"/>
      <c r="M277" s="267" t="s">
        <v>424</v>
      </c>
      <c r="O277" s="256"/>
    </row>
    <row r="278" spans="1:80">
      <c r="A278" s="265"/>
      <c r="B278" s="268"/>
      <c r="C278" s="329" t="s">
        <v>425</v>
      </c>
      <c r="D278" s="330"/>
      <c r="E278" s="269">
        <v>14.843999999999999</v>
      </c>
      <c r="F278" s="270"/>
      <c r="G278" s="271"/>
      <c r="H278" s="272"/>
      <c r="I278" s="266"/>
      <c r="J278" s="273"/>
      <c r="K278" s="266"/>
      <c r="M278" s="267" t="s">
        <v>425</v>
      </c>
      <c r="O278" s="256"/>
    </row>
    <row r="279" spans="1:80" ht="22.5">
      <c r="A279" s="257">
        <v>80</v>
      </c>
      <c r="B279" s="258" t="s">
        <v>426</v>
      </c>
      <c r="C279" s="259" t="s">
        <v>427</v>
      </c>
      <c r="D279" s="260" t="s">
        <v>161</v>
      </c>
      <c r="E279" s="261">
        <v>73.08</v>
      </c>
      <c r="F279" s="261">
        <v>0</v>
      </c>
      <c r="G279" s="262">
        <f>E279*F279</f>
        <v>0</v>
      </c>
      <c r="H279" s="263">
        <v>7.1000000000000002E-4</v>
      </c>
      <c r="I279" s="264">
        <f>E279*H279</f>
        <v>5.1886799999999997E-2</v>
      </c>
      <c r="J279" s="263">
        <v>0</v>
      </c>
      <c r="K279" s="264">
        <f>E279*J279</f>
        <v>0</v>
      </c>
      <c r="O279" s="256">
        <v>2</v>
      </c>
      <c r="AA279" s="229">
        <v>1</v>
      </c>
      <c r="AB279" s="229">
        <v>7</v>
      </c>
      <c r="AC279" s="229">
        <v>7</v>
      </c>
      <c r="AZ279" s="229">
        <v>2</v>
      </c>
      <c r="BA279" s="229">
        <f>IF(AZ279=1,G279,0)</f>
        <v>0</v>
      </c>
      <c r="BB279" s="229">
        <f>IF(AZ279=2,G279,0)</f>
        <v>0</v>
      </c>
      <c r="BC279" s="229">
        <f>IF(AZ279=3,G279,0)</f>
        <v>0</v>
      </c>
      <c r="BD279" s="229">
        <f>IF(AZ279=4,G279,0)</f>
        <v>0</v>
      </c>
      <c r="BE279" s="229">
        <f>IF(AZ279=5,G279,0)</f>
        <v>0</v>
      </c>
      <c r="CA279" s="256">
        <v>1</v>
      </c>
      <c r="CB279" s="256">
        <v>7</v>
      </c>
    </row>
    <row r="280" spans="1:80">
      <c r="A280" s="265"/>
      <c r="B280" s="268"/>
      <c r="C280" s="329" t="s">
        <v>428</v>
      </c>
      <c r="D280" s="330"/>
      <c r="E280" s="269">
        <v>73.08</v>
      </c>
      <c r="F280" s="270"/>
      <c r="G280" s="271"/>
      <c r="H280" s="272"/>
      <c r="I280" s="266"/>
      <c r="J280" s="273"/>
      <c r="K280" s="266"/>
      <c r="M280" s="267" t="s">
        <v>428</v>
      </c>
      <c r="O280" s="256"/>
    </row>
    <row r="281" spans="1:80" ht="22.5">
      <c r="A281" s="265"/>
      <c r="B281" s="268"/>
      <c r="C281" s="329" t="s">
        <v>429</v>
      </c>
      <c r="D281" s="330"/>
      <c r="E281" s="269">
        <v>0</v>
      </c>
      <c r="F281" s="270"/>
      <c r="G281" s="271"/>
      <c r="H281" s="272"/>
      <c r="I281" s="266"/>
      <c r="J281" s="273"/>
      <c r="K281" s="266"/>
      <c r="M281" s="267" t="s">
        <v>429</v>
      </c>
      <c r="O281" s="256"/>
    </row>
    <row r="282" spans="1:80" ht="22.5">
      <c r="A282" s="257">
        <v>81</v>
      </c>
      <c r="B282" s="258" t="s">
        <v>430</v>
      </c>
      <c r="C282" s="259" t="s">
        <v>431</v>
      </c>
      <c r="D282" s="260" t="s">
        <v>161</v>
      </c>
      <c r="E282" s="261">
        <v>275.15600000000001</v>
      </c>
      <c r="F282" s="261">
        <v>0</v>
      </c>
      <c r="G282" s="262">
        <f>E282*F282</f>
        <v>0</v>
      </c>
      <c r="H282" s="263">
        <v>3.2000000000000003E-4</v>
      </c>
      <c r="I282" s="264">
        <f>E282*H282</f>
        <v>8.8049920000000004E-2</v>
      </c>
      <c r="J282" s="263">
        <v>0</v>
      </c>
      <c r="K282" s="264">
        <f>E282*J282</f>
        <v>0</v>
      </c>
      <c r="O282" s="256">
        <v>2</v>
      </c>
      <c r="AA282" s="229">
        <v>1</v>
      </c>
      <c r="AB282" s="229">
        <v>7</v>
      </c>
      <c r="AC282" s="229">
        <v>7</v>
      </c>
      <c r="AZ282" s="229">
        <v>2</v>
      </c>
      <c r="BA282" s="229">
        <f>IF(AZ282=1,G282,0)</f>
        <v>0</v>
      </c>
      <c r="BB282" s="229">
        <f>IF(AZ282=2,G282,0)</f>
        <v>0</v>
      </c>
      <c r="BC282" s="229">
        <f>IF(AZ282=3,G282,0)</f>
        <v>0</v>
      </c>
      <c r="BD282" s="229">
        <f>IF(AZ282=4,G282,0)</f>
        <v>0</v>
      </c>
      <c r="BE282" s="229">
        <f>IF(AZ282=5,G282,0)</f>
        <v>0</v>
      </c>
      <c r="CA282" s="256">
        <v>1</v>
      </c>
      <c r="CB282" s="256">
        <v>7</v>
      </c>
    </row>
    <row r="283" spans="1:80" ht="33.75">
      <c r="A283" s="265"/>
      <c r="B283" s="268"/>
      <c r="C283" s="329" t="s">
        <v>421</v>
      </c>
      <c r="D283" s="330"/>
      <c r="E283" s="269">
        <v>119.238</v>
      </c>
      <c r="F283" s="270"/>
      <c r="G283" s="271"/>
      <c r="H283" s="272"/>
      <c r="I283" s="266"/>
      <c r="J283" s="273"/>
      <c r="K283" s="266"/>
      <c r="M283" s="267" t="s">
        <v>421</v>
      </c>
      <c r="O283" s="256"/>
    </row>
    <row r="284" spans="1:80" ht="22.5">
      <c r="A284" s="265"/>
      <c r="B284" s="268"/>
      <c r="C284" s="329" t="s">
        <v>432</v>
      </c>
      <c r="D284" s="330"/>
      <c r="E284" s="269">
        <v>44.384</v>
      </c>
      <c r="F284" s="270"/>
      <c r="G284" s="271"/>
      <c r="H284" s="272"/>
      <c r="I284" s="266"/>
      <c r="J284" s="273"/>
      <c r="K284" s="266"/>
      <c r="M284" s="267" t="s">
        <v>432</v>
      </c>
      <c r="O284" s="256"/>
    </row>
    <row r="285" spans="1:80" ht="22.5">
      <c r="A285" s="265"/>
      <c r="B285" s="268"/>
      <c r="C285" s="329" t="s">
        <v>423</v>
      </c>
      <c r="D285" s="330"/>
      <c r="E285" s="269">
        <v>44.61</v>
      </c>
      <c r="F285" s="270"/>
      <c r="G285" s="271"/>
      <c r="H285" s="272"/>
      <c r="I285" s="266"/>
      <c r="J285" s="273"/>
      <c r="K285" s="266"/>
      <c r="M285" s="267" t="s">
        <v>423</v>
      </c>
      <c r="O285" s="256"/>
    </row>
    <row r="286" spans="1:80" ht="22.5">
      <c r="A286" s="265"/>
      <c r="B286" s="268"/>
      <c r="C286" s="329" t="s">
        <v>424</v>
      </c>
      <c r="D286" s="330"/>
      <c r="E286" s="269">
        <v>52.08</v>
      </c>
      <c r="F286" s="270"/>
      <c r="G286" s="271"/>
      <c r="H286" s="272"/>
      <c r="I286" s="266"/>
      <c r="J286" s="273"/>
      <c r="K286" s="266"/>
      <c r="M286" s="267" t="s">
        <v>424</v>
      </c>
      <c r="O286" s="256"/>
    </row>
    <row r="287" spans="1:80">
      <c r="A287" s="265"/>
      <c r="B287" s="268"/>
      <c r="C287" s="329" t="s">
        <v>425</v>
      </c>
      <c r="D287" s="330"/>
      <c r="E287" s="269">
        <v>14.843999999999999</v>
      </c>
      <c r="F287" s="270"/>
      <c r="G287" s="271"/>
      <c r="H287" s="272"/>
      <c r="I287" s="266"/>
      <c r="J287" s="273"/>
      <c r="K287" s="266"/>
      <c r="M287" s="267" t="s">
        <v>425</v>
      </c>
      <c r="O287" s="256"/>
    </row>
    <row r="288" spans="1:80" ht="22.5">
      <c r="A288" s="257">
        <v>82</v>
      </c>
      <c r="B288" s="258" t="s">
        <v>433</v>
      </c>
      <c r="C288" s="259" t="s">
        <v>434</v>
      </c>
      <c r="D288" s="260" t="s">
        <v>161</v>
      </c>
      <c r="E288" s="261">
        <v>275.15600000000001</v>
      </c>
      <c r="F288" s="261">
        <v>0</v>
      </c>
      <c r="G288" s="262">
        <f>E288*F288</f>
        <v>0</v>
      </c>
      <c r="H288" s="263">
        <v>4.8999999999999998E-4</v>
      </c>
      <c r="I288" s="264">
        <f>E288*H288</f>
        <v>0.13482643999999999</v>
      </c>
      <c r="J288" s="263">
        <v>0</v>
      </c>
      <c r="K288" s="264">
        <f>E288*J288</f>
        <v>0</v>
      </c>
      <c r="O288" s="256">
        <v>2</v>
      </c>
      <c r="AA288" s="229">
        <v>1</v>
      </c>
      <c r="AB288" s="229">
        <v>7</v>
      </c>
      <c r="AC288" s="229">
        <v>7</v>
      </c>
      <c r="AZ288" s="229">
        <v>2</v>
      </c>
      <c r="BA288" s="229">
        <f>IF(AZ288=1,G288,0)</f>
        <v>0</v>
      </c>
      <c r="BB288" s="229">
        <f>IF(AZ288=2,G288,0)</f>
        <v>0</v>
      </c>
      <c r="BC288" s="229">
        <f>IF(AZ288=3,G288,0)</f>
        <v>0</v>
      </c>
      <c r="BD288" s="229">
        <f>IF(AZ288=4,G288,0)</f>
        <v>0</v>
      </c>
      <c r="BE288" s="229">
        <f>IF(AZ288=5,G288,0)</f>
        <v>0</v>
      </c>
      <c r="CA288" s="256">
        <v>1</v>
      </c>
      <c r="CB288" s="256">
        <v>7</v>
      </c>
    </row>
    <row r="289" spans="1:80" ht="33.75">
      <c r="A289" s="265"/>
      <c r="B289" s="268"/>
      <c r="C289" s="329" t="s">
        <v>421</v>
      </c>
      <c r="D289" s="330"/>
      <c r="E289" s="269">
        <v>119.238</v>
      </c>
      <c r="F289" s="270"/>
      <c r="G289" s="271"/>
      <c r="H289" s="272"/>
      <c r="I289" s="266"/>
      <c r="J289" s="273"/>
      <c r="K289" s="266"/>
      <c r="M289" s="267" t="s">
        <v>421</v>
      </c>
      <c r="O289" s="256"/>
    </row>
    <row r="290" spans="1:80" ht="22.5">
      <c r="A290" s="265"/>
      <c r="B290" s="268"/>
      <c r="C290" s="329" t="s">
        <v>432</v>
      </c>
      <c r="D290" s="330"/>
      <c r="E290" s="269">
        <v>44.384</v>
      </c>
      <c r="F290" s="270"/>
      <c r="G290" s="271"/>
      <c r="H290" s="272"/>
      <c r="I290" s="266"/>
      <c r="J290" s="273"/>
      <c r="K290" s="266"/>
      <c r="M290" s="267" t="s">
        <v>432</v>
      </c>
      <c r="O290" s="256"/>
    </row>
    <row r="291" spans="1:80" ht="22.5">
      <c r="A291" s="265"/>
      <c r="B291" s="268"/>
      <c r="C291" s="329" t="s">
        <v>423</v>
      </c>
      <c r="D291" s="330"/>
      <c r="E291" s="269">
        <v>44.61</v>
      </c>
      <c r="F291" s="270"/>
      <c r="G291" s="271"/>
      <c r="H291" s="272"/>
      <c r="I291" s="266"/>
      <c r="J291" s="273"/>
      <c r="K291" s="266"/>
      <c r="M291" s="267" t="s">
        <v>423</v>
      </c>
      <c r="O291" s="256"/>
    </row>
    <row r="292" spans="1:80" ht="22.5">
      <c r="A292" s="265"/>
      <c r="B292" s="268"/>
      <c r="C292" s="329" t="s">
        <v>424</v>
      </c>
      <c r="D292" s="330"/>
      <c r="E292" s="269">
        <v>52.08</v>
      </c>
      <c r="F292" s="270"/>
      <c r="G292" s="271"/>
      <c r="H292" s="272"/>
      <c r="I292" s="266"/>
      <c r="J292" s="273"/>
      <c r="K292" s="266"/>
      <c r="M292" s="267" t="s">
        <v>424</v>
      </c>
      <c r="O292" s="256"/>
    </row>
    <row r="293" spans="1:80">
      <c r="A293" s="265"/>
      <c r="B293" s="268"/>
      <c r="C293" s="329" t="s">
        <v>425</v>
      </c>
      <c r="D293" s="330"/>
      <c r="E293" s="269">
        <v>14.843999999999999</v>
      </c>
      <c r="F293" s="270"/>
      <c r="G293" s="271"/>
      <c r="H293" s="272"/>
      <c r="I293" s="266"/>
      <c r="J293" s="273"/>
      <c r="K293" s="266"/>
      <c r="M293" s="267" t="s">
        <v>425</v>
      </c>
      <c r="O293" s="256"/>
    </row>
    <row r="294" spans="1:80">
      <c r="A294" s="257">
        <v>83</v>
      </c>
      <c r="B294" s="258" t="s">
        <v>435</v>
      </c>
      <c r="C294" s="259" t="s">
        <v>436</v>
      </c>
      <c r="D294" s="260" t="s">
        <v>12</v>
      </c>
      <c r="E294" s="261">
        <v>1254.5547999999999</v>
      </c>
      <c r="F294" s="261">
        <v>0</v>
      </c>
      <c r="G294" s="262">
        <f>E294*F294</f>
        <v>0</v>
      </c>
      <c r="H294" s="263">
        <v>0</v>
      </c>
      <c r="I294" s="264">
        <f>E294*H294</f>
        <v>0</v>
      </c>
      <c r="J294" s="263">
        <v>0</v>
      </c>
      <c r="K294" s="264">
        <f>E294*J294</f>
        <v>0</v>
      </c>
      <c r="O294" s="256">
        <v>2</v>
      </c>
      <c r="AA294" s="229">
        <v>1</v>
      </c>
      <c r="AB294" s="229">
        <v>5</v>
      </c>
      <c r="AC294" s="229">
        <v>5</v>
      </c>
      <c r="AZ294" s="229">
        <v>2</v>
      </c>
      <c r="BA294" s="229">
        <f>IF(AZ294=1,G294,0)</f>
        <v>0</v>
      </c>
      <c r="BB294" s="229">
        <f>IF(AZ294=2,G294,0)</f>
        <v>0</v>
      </c>
      <c r="BC294" s="229">
        <f>IF(AZ294=3,G294,0)</f>
        <v>0</v>
      </c>
      <c r="BD294" s="229">
        <f>IF(AZ294=4,G294,0)</f>
        <v>0</v>
      </c>
      <c r="BE294" s="229">
        <f>IF(AZ294=5,G294,0)</f>
        <v>0</v>
      </c>
      <c r="CA294" s="256">
        <v>1</v>
      </c>
      <c r="CB294" s="256">
        <v>5</v>
      </c>
    </row>
    <row r="295" spans="1:80">
      <c r="A295" s="274"/>
      <c r="B295" s="275" t="s">
        <v>101</v>
      </c>
      <c r="C295" s="276" t="s">
        <v>418</v>
      </c>
      <c r="D295" s="277"/>
      <c r="E295" s="278"/>
      <c r="F295" s="279"/>
      <c r="G295" s="280">
        <f>SUM(G272:G294)</f>
        <v>0</v>
      </c>
      <c r="H295" s="281"/>
      <c r="I295" s="282">
        <f>SUM(I272:I294)</f>
        <v>0.73152211999999994</v>
      </c>
      <c r="J295" s="281"/>
      <c r="K295" s="282">
        <f>SUM(K272:K294)</f>
        <v>0</v>
      </c>
      <c r="O295" s="256">
        <v>4</v>
      </c>
      <c r="BA295" s="283">
        <f>SUM(BA272:BA294)</f>
        <v>0</v>
      </c>
      <c r="BB295" s="283">
        <f>SUM(BB272:BB294)</f>
        <v>0</v>
      </c>
      <c r="BC295" s="283">
        <f>SUM(BC272:BC294)</f>
        <v>0</v>
      </c>
      <c r="BD295" s="283">
        <f>SUM(BD272:BD294)</f>
        <v>0</v>
      </c>
      <c r="BE295" s="283">
        <f>SUM(BE272:BE294)</f>
        <v>0</v>
      </c>
    </row>
    <row r="296" spans="1:80">
      <c r="A296" s="246" t="s">
        <v>97</v>
      </c>
      <c r="B296" s="247" t="s">
        <v>437</v>
      </c>
      <c r="C296" s="248" t="s">
        <v>438</v>
      </c>
      <c r="D296" s="249"/>
      <c r="E296" s="250"/>
      <c r="F296" s="250"/>
      <c r="G296" s="251"/>
      <c r="H296" s="252"/>
      <c r="I296" s="253"/>
      <c r="J296" s="254"/>
      <c r="K296" s="255"/>
      <c r="O296" s="256">
        <v>1</v>
      </c>
    </row>
    <row r="297" spans="1:80" ht="22.5">
      <c r="A297" s="257">
        <v>84</v>
      </c>
      <c r="B297" s="258" t="s">
        <v>440</v>
      </c>
      <c r="C297" s="259" t="s">
        <v>441</v>
      </c>
      <c r="D297" s="260" t="s">
        <v>161</v>
      </c>
      <c r="E297" s="261">
        <v>260.09100000000001</v>
      </c>
      <c r="F297" s="261">
        <v>0</v>
      </c>
      <c r="G297" s="262">
        <f>E297*F297</f>
        <v>0</v>
      </c>
      <c r="H297" s="263">
        <v>0</v>
      </c>
      <c r="I297" s="264">
        <f>E297*H297</f>
        <v>0</v>
      </c>
      <c r="J297" s="263">
        <v>0</v>
      </c>
      <c r="K297" s="264">
        <f>E297*J297</f>
        <v>0</v>
      </c>
      <c r="O297" s="256">
        <v>2</v>
      </c>
      <c r="AA297" s="229">
        <v>1</v>
      </c>
      <c r="AB297" s="229">
        <v>7</v>
      </c>
      <c r="AC297" s="229">
        <v>7</v>
      </c>
      <c r="AZ297" s="229">
        <v>2</v>
      </c>
      <c r="BA297" s="229">
        <f>IF(AZ297=1,G297,0)</f>
        <v>0</v>
      </c>
      <c r="BB297" s="229">
        <f>IF(AZ297=2,G297,0)</f>
        <v>0</v>
      </c>
      <c r="BC297" s="229">
        <f>IF(AZ297=3,G297,0)</f>
        <v>0</v>
      </c>
      <c r="BD297" s="229">
        <f>IF(AZ297=4,G297,0)</f>
        <v>0</v>
      </c>
      <c r="BE297" s="229">
        <f>IF(AZ297=5,G297,0)</f>
        <v>0</v>
      </c>
      <c r="CA297" s="256">
        <v>1</v>
      </c>
      <c r="CB297" s="256">
        <v>7</v>
      </c>
    </row>
    <row r="298" spans="1:80">
      <c r="A298" s="265"/>
      <c r="B298" s="268"/>
      <c r="C298" s="329" t="s">
        <v>442</v>
      </c>
      <c r="D298" s="330"/>
      <c r="E298" s="269">
        <v>260.09100000000001</v>
      </c>
      <c r="F298" s="270"/>
      <c r="G298" s="271"/>
      <c r="H298" s="272"/>
      <c r="I298" s="266"/>
      <c r="J298" s="273"/>
      <c r="K298" s="266"/>
      <c r="M298" s="267" t="s">
        <v>442</v>
      </c>
      <c r="O298" s="256"/>
    </row>
    <row r="299" spans="1:80" ht="22.5">
      <c r="A299" s="257">
        <v>85</v>
      </c>
      <c r="B299" s="258" t="s">
        <v>443</v>
      </c>
      <c r="C299" s="259" t="s">
        <v>444</v>
      </c>
      <c r="D299" s="260" t="s">
        <v>161</v>
      </c>
      <c r="E299" s="261">
        <v>219.8</v>
      </c>
      <c r="F299" s="261">
        <v>0</v>
      </c>
      <c r="G299" s="262">
        <f>E299*F299</f>
        <v>0</v>
      </c>
      <c r="H299" s="263">
        <v>9.0000000000000006E-5</v>
      </c>
      <c r="I299" s="264">
        <f>E299*H299</f>
        <v>1.9782000000000001E-2</v>
      </c>
      <c r="J299" s="263">
        <v>0</v>
      </c>
      <c r="K299" s="264">
        <f>E299*J299</f>
        <v>0</v>
      </c>
      <c r="O299" s="256">
        <v>2</v>
      </c>
      <c r="AA299" s="229">
        <v>1</v>
      </c>
      <c r="AB299" s="229">
        <v>7</v>
      </c>
      <c r="AC299" s="229">
        <v>7</v>
      </c>
      <c r="AZ299" s="229">
        <v>2</v>
      </c>
      <c r="BA299" s="229">
        <f>IF(AZ299=1,G299,0)</f>
        <v>0</v>
      </c>
      <c r="BB299" s="229">
        <f>IF(AZ299=2,G299,0)</f>
        <v>0</v>
      </c>
      <c r="BC299" s="229">
        <f>IF(AZ299=3,G299,0)</f>
        <v>0</v>
      </c>
      <c r="BD299" s="229">
        <f>IF(AZ299=4,G299,0)</f>
        <v>0</v>
      </c>
      <c r="BE299" s="229">
        <f>IF(AZ299=5,G299,0)</f>
        <v>0</v>
      </c>
      <c r="CA299" s="256">
        <v>1</v>
      </c>
      <c r="CB299" s="256">
        <v>7</v>
      </c>
    </row>
    <row r="300" spans="1:80" ht="22.5">
      <c r="A300" s="265"/>
      <c r="B300" s="268"/>
      <c r="C300" s="329" t="s">
        <v>445</v>
      </c>
      <c r="D300" s="330"/>
      <c r="E300" s="269">
        <v>219.8</v>
      </c>
      <c r="F300" s="270"/>
      <c r="G300" s="271"/>
      <c r="H300" s="272"/>
      <c r="I300" s="266"/>
      <c r="J300" s="273"/>
      <c r="K300" s="266"/>
      <c r="M300" s="267" t="s">
        <v>445</v>
      </c>
      <c r="O300" s="256"/>
    </row>
    <row r="301" spans="1:80" ht="22.5">
      <c r="A301" s="257">
        <v>86</v>
      </c>
      <c r="B301" s="258" t="s">
        <v>446</v>
      </c>
      <c r="C301" s="259" t="s">
        <v>447</v>
      </c>
      <c r="D301" s="260" t="s">
        <v>161</v>
      </c>
      <c r="E301" s="261">
        <v>260.09100000000001</v>
      </c>
      <c r="F301" s="261">
        <v>0</v>
      </c>
      <c r="G301" s="262">
        <f>E301*F301</f>
        <v>0</v>
      </c>
      <c r="H301" s="263">
        <v>1.2E-4</v>
      </c>
      <c r="I301" s="264">
        <f>E301*H301</f>
        <v>3.1210920000000003E-2</v>
      </c>
      <c r="J301" s="263">
        <v>0</v>
      </c>
      <c r="K301" s="264">
        <f>E301*J301</f>
        <v>0</v>
      </c>
      <c r="O301" s="256">
        <v>2</v>
      </c>
      <c r="AA301" s="229">
        <v>1</v>
      </c>
      <c r="AB301" s="229">
        <v>7</v>
      </c>
      <c r="AC301" s="229">
        <v>7</v>
      </c>
      <c r="AZ301" s="229">
        <v>2</v>
      </c>
      <c r="BA301" s="229">
        <f>IF(AZ301=1,G301,0)</f>
        <v>0</v>
      </c>
      <c r="BB301" s="229">
        <f>IF(AZ301=2,G301,0)</f>
        <v>0</v>
      </c>
      <c r="BC301" s="229">
        <f>IF(AZ301=3,G301,0)</f>
        <v>0</v>
      </c>
      <c r="BD301" s="229">
        <f>IF(AZ301=4,G301,0)</f>
        <v>0</v>
      </c>
      <c r="BE301" s="229">
        <f>IF(AZ301=5,G301,0)</f>
        <v>0</v>
      </c>
      <c r="CA301" s="256">
        <v>1</v>
      </c>
      <c r="CB301" s="256">
        <v>7</v>
      </c>
    </row>
    <row r="302" spans="1:80">
      <c r="A302" s="265"/>
      <c r="B302" s="268"/>
      <c r="C302" s="329" t="s">
        <v>442</v>
      </c>
      <c r="D302" s="330"/>
      <c r="E302" s="269">
        <v>260.09100000000001</v>
      </c>
      <c r="F302" s="270"/>
      <c r="G302" s="271"/>
      <c r="H302" s="272"/>
      <c r="I302" s="266"/>
      <c r="J302" s="273"/>
      <c r="K302" s="266"/>
      <c r="M302" s="267" t="s">
        <v>442</v>
      </c>
      <c r="O302" s="256"/>
    </row>
    <row r="303" spans="1:80">
      <c r="A303" s="257">
        <v>87</v>
      </c>
      <c r="B303" s="258" t="s">
        <v>448</v>
      </c>
      <c r="C303" s="259" t="s">
        <v>449</v>
      </c>
      <c r="D303" s="260" t="s">
        <v>161</v>
      </c>
      <c r="E303" s="261">
        <v>219.8</v>
      </c>
      <c r="F303" s="261">
        <v>0</v>
      </c>
      <c r="G303" s="262">
        <f>E303*F303</f>
        <v>0</v>
      </c>
      <c r="H303" s="263">
        <v>1.0000000000000001E-5</v>
      </c>
      <c r="I303" s="264">
        <f>E303*H303</f>
        <v>2.1980000000000003E-3</v>
      </c>
      <c r="J303" s="263">
        <v>0</v>
      </c>
      <c r="K303" s="264">
        <f>E303*J303</f>
        <v>0</v>
      </c>
      <c r="O303" s="256">
        <v>2</v>
      </c>
      <c r="AA303" s="229">
        <v>1</v>
      </c>
      <c r="AB303" s="229">
        <v>7</v>
      </c>
      <c r="AC303" s="229">
        <v>7</v>
      </c>
      <c r="AZ303" s="229">
        <v>2</v>
      </c>
      <c r="BA303" s="229">
        <f>IF(AZ303=1,G303,0)</f>
        <v>0</v>
      </c>
      <c r="BB303" s="229">
        <f>IF(AZ303=2,G303,0)</f>
        <v>0</v>
      </c>
      <c r="BC303" s="229">
        <f>IF(AZ303=3,G303,0)</f>
        <v>0</v>
      </c>
      <c r="BD303" s="229">
        <f>IF(AZ303=4,G303,0)</f>
        <v>0</v>
      </c>
      <c r="BE303" s="229">
        <f>IF(AZ303=5,G303,0)</f>
        <v>0</v>
      </c>
      <c r="CA303" s="256">
        <v>1</v>
      </c>
      <c r="CB303" s="256">
        <v>7</v>
      </c>
    </row>
    <row r="304" spans="1:80" ht="22.5">
      <c r="A304" s="265"/>
      <c r="B304" s="268"/>
      <c r="C304" s="329" t="s">
        <v>445</v>
      </c>
      <c r="D304" s="330"/>
      <c r="E304" s="269">
        <v>219.8</v>
      </c>
      <c r="F304" s="270"/>
      <c r="G304" s="271"/>
      <c r="H304" s="272"/>
      <c r="I304" s="266"/>
      <c r="J304" s="273"/>
      <c r="K304" s="266"/>
      <c r="M304" s="267" t="s">
        <v>445</v>
      </c>
      <c r="O304" s="256"/>
    </row>
    <row r="305" spans="1:80">
      <c r="A305" s="257">
        <v>88</v>
      </c>
      <c r="B305" s="258" t="s">
        <v>450</v>
      </c>
      <c r="C305" s="259" t="s">
        <v>451</v>
      </c>
      <c r="D305" s="260" t="s">
        <v>161</v>
      </c>
      <c r="E305" s="261">
        <v>230.79</v>
      </c>
      <c r="F305" s="261">
        <v>0</v>
      </c>
      <c r="G305" s="262">
        <f>E305*F305</f>
        <v>0</v>
      </c>
      <c r="H305" s="263">
        <v>1E-3</v>
      </c>
      <c r="I305" s="264">
        <f>E305*H305</f>
        <v>0.23079</v>
      </c>
      <c r="J305" s="263"/>
      <c r="K305" s="264">
        <f>E305*J305</f>
        <v>0</v>
      </c>
      <c r="O305" s="256">
        <v>2</v>
      </c>
      <c r="AA305" s="229">
        <v>3</v>
      </c>
      <c r="AB305" s="229">
        <v>7</v>
      </c>
      <c r="AC305" s="229">
        <v>28375852</v>
      </c>
      <c r="AZ305" s="229">
        <v>2</v>
      </c>
      <c r="BA305" s="229">
        <f>IF(AZ305=1,G305,0)</f>
        <v>0</v>
      </c>
      <c r="BB305" s="229">
        <f>IF(AZ305=2,G305,0)</f>
        <v>0</v>
      </c>
      <c r="BC305" s="229">
        <f>IF(AZ305=3,G305,0)</f>
        <v>0</v>
      </c>
      <c r="BD305" s="229">
        <f>IF(AZ305=4,G305,0)</f>
        <v>0</v>
      </c>
      <c r="BE305" s="229">
        <f>IF(AZ305=5,G305,0)</f>
        <v>0</v>
      </c>
      <c r="CA305" s="256">
        <v>3</v>
      </c>
      <c r="CB305" s="256">
        <v>7</v>
      </c>
    </row>
    <row r="306" spans="1:80" ht="22.5">
      <c r="A306" s="265"/>
      <c r="B306" s="268"/>
      <c r="C306" s="329" t="s">
        <v>452</v>
      </c>
      <c r="D306" s="330"/>
      <c r="E306" s="269">
        <v>230.79</v>
      </c>
      <c r="F306" s="270"/>
      <c r="G306" s="271"/>
      <c r="H306" s="272"/>
      <c r="I306" s="266"/>
      <c r="J306" s="273"/>
      <c r="K306" s="266"/>
      <c r="M306" s="267" t="s">
        <v>452</v>
      </c>
      <c r="O306" s="256"/>
    </row>
    <row r="307" spans="1:80">
      <c r="A307" s="257">
        <v>89</v>
      </c>
      <c r="B307" s="258" t="s">
        <v>453</v>
      </c>
      <c r="C307" s="259" t="s">
        <v>454</v>
      </c>
      <c r="D307" s="260" t="s">
        <v>161</v>
      </c>
      <c r="E307" s="261">
        <v>546.19110000000001</v>
      </c>
      <c r="F307" s="261">
        <v>0</v>
      </c>
      <c r="G307" s="262">
        <f>E307*F307</f>
        <v>0</v>
      </c>
      <c r="H307" s="263">
        <v>4.0000000000000001E-3</v>
      </c>
      <c r="I307" s="264">
        <f>E307*H307</f>
        <v>2.1847644000000002</v>
      </c>
      <c r="J307" s="263"/>
      <c r="K307" s="264">
        <f>E307*J307</f>
        <v>0</v>
      </c>
      <c r="O307" s="256">
        <v>2</v>
      </c>
      <c r="AA307" s="229">
        <v>3</v>
      </c>
      <c r="AB307" s="229">
        <v>7</v>
      </c>
      <c r="AC307" s="229">
        <v>63151406</v>
      </c>
      <c r="AZ307" s="229">
        <v>2</v>
      </c>
      <c r="BA307" s="229">
        <f>IF(AZ307=1,G307,0)</f>
        <v>0</v>
      </c>
      <c r="BB307" s="229">
        <f>IF(AZ307=2,G307,0)</f>
        <v>0</v>
      </c>
      <c r="BC307" s="229">
        <f>IF(AZ307=3,G307,0)</f>
        <v>0</v>
      </c>
      <c r="BD307" s="229">
        <f>IF(AZ307=4,G307,0)</f>
        <v>0</v>
      </c>
      <c r="BE307" s="229">
        <f>IF(AZ307=5,G307,0)</f>
        <v>0</v>
      </c>
      <c r="CA307" s="256">
        <v>3</v>
      </c>
      <c r="CB307" s="256">
        <v>7</v>
      </c>
    </row>
    <row r="308" spans="1:80">
      <c r="A308" s="265"/>
      <c r="B308" s="268"/>
      <c r="C308" s="329" t="s">
        <v>455</v>
      </c>
      <c r="D308" s="330"/>
      <c r="E308" s="269">
        <v>546.19110000000001</v>
      </c>
      <c r="F308" s="270"/>
      <c r="G308" s="271"/>
      <c r="H308" s="272"/>
      <c r="I308" s="266"/>
      <c r="J308" s="273"/>
      <c r="K308" s="266"/>
      <c r="M308" s="267" t="s">
        <v>455</v>
      </c>
      <c r="O308" s="256"/>
    </row>
    <row r="309" spans="1:80">
      <c r="A309" s="257">
        <v>90</v>
      </c>
      <c r="B309" s="258" t="s">
        <v>456</v>
      </c>
      <c r="C309" s="259" t="s">
        <v>457</v>
      </c>
      <c r="D309" s="260" t="s">
        <v>12</v>
      </c>
      <c r="E309" s="261"/>
      <c r="F309" s="261">
        <v>0</v>
      </c>
      <c r="G309" s="262">
        <f>E309*F309</f>
        <v>0</v>
      </c>
      <c r="H309" s="263">
        <v>0</v>
      </c>
      <c r="I309" s="264">
        <f>E309*H309</f>
        <v>0</v>
      </c>
      <c r="J309" s="263"/>
      <c r="K309" s="264">
        <f>E309*J309</f>
        <v>0</v>
      </c>
      <c r="O309" s="256">
        <v>2</v>
      </c>
      <c r="AA309" s="229">
        <v>7</v>
      </c>
      <c r="AB309" s="229">
        <v>1002</v>
      </c>
      <c r="AC309" s="229">
        <v>5</v>
      </c>
      <c r="AZ309" s="229">
        <v>2</v>
      </c>
      <c r="BA309" s="229">
        <f>IF(AZ309=1,G309,0)</f>
        <v>0</v>
      </c>
      <c r="BB309" s="229">
        <f>IF(AZ309=2,G309,0)</f>
        <v>0</v>
      </c>
      <c r="BC309" s="229">
        <f>IF(AZ309=3,G309,0)</f>
        <v>0</v>
      </c>
      <c r="BD309" s="229">
        <f>IF(AZ309=4,G309,0)</f>
        <v>0</v>
      </c>
      <c r="BE309" s="229">
        <f>IF(AZ309=5,G309,0)</f>
        <v>0</v>
      </c>
      <c r="CA309" s="256">
        <v>7</v>
      </c>
      <c r="CB309" s="256">
        <v>1002</v>
      </c>
    </row>
    <row r="310" spans="1:80">
      <c r="A310" s="274"/>
      <c r="B310" s="275" t="s">
        <v>101</v>
      </c>
      <c r="C310" s="276" t="s">
        <v>439</v>
      </c>
      <c r="D310" s="277"/>
      <c r="E310" s="278"/>
      <c r="F310" s="279"/>
      <c r="G310" s="280">
        <f>SUM(G296:G309)</f>
        <v>0</v>
      </c>
      <c r="H310" s="281"/>
      <c r="I310" s="282">
        <f>SUM(I296:I309)</f>
        <v>2.46874532</v>
      </c>
      <c r="J310" s="281"/>
      <c r="K310" s="282">
        <f>SUM(K296:K309)</f>
        <v>0</v>
      </c>
      <c r="O310" s="256">
        <v>4</v>
      </c>
      <c r="BA310" s="283">
        <f>SUM(BA296:BA309)</f>
        <v>0</v>
      </c>
      <c r="BB310" s="283">
        <f>SUM(BB296:BB309)</f>
        <v>0</v>
      </c>
      <c r="BC310" s="283">
        <f>SUM(BC296:BC309)</f>
        <v>0</v>
      </c>
      <c r="BD310" s="283">
        <f>SUM(BD296:BD309)</f>
        <v>0</v>
      </c>
      <c r="BE310" s="283">
        <f>SUM(BE296:BE309)</f>
        <v>0</v>
      </c>
    </row>
    <row r="311" spans="1:80">
      <c r="A311" s="246" t="s">
        <v>97</v>
      </c>
      <c r="B311" s="247" t="s">
        <v>458</v>
      </c>
      <c r="C311" s="248" t="s">
        <v>459</v>
      </c>
      <c r="D311" s="249"/>
      <c r="E311" s="250"/>
      <c r="F311" s="250"/>
      <c r="G311" s="251"/>
      <c r="H311" s="252"/>
      <c r="I311" s="253"/>
      <c r="J311" s="254"/>
      <c r="K311" s="255"/>
      <c r="O311" s="256">
        <v>1</v>
      </c>
    </row>
    <row r="312" spans="1:80">
      <c r="A312" s="257">
        <v>91</v>
      </c>
      <c r="B312" s="258" t="s">
        <v>461</v>
      </c>
      <c r="C312" s="259" t="s">
        <v>462</v>
      </c>
      <c r="D312" s="260" t="s">
        <v>161</v>
      </c>
      <c r="E312" s="261">
        <v>133.75299999999999</v>
      </c>
      <c r="F312" s="261">
        <v>0</v>
      </c>
      <c r="G312" s="262">
        <f t="shared" ref="G312:G317" si="0">E312*F312</f>
        <v>0</v>
      </c>
      <c r="H312" s="263">
        <v>0</v>
      </c>
      <c r="I312" s="264">
        <f t="shared" ref="I312:I317" si="1">E312*H312</f>
        <v>0</v>
      </c>
      <c r="J312" s="263">
        <v>0</v>
      </c>
      <c r="K312" s="264">
        <f t="shared" ref="K312:K317" si="2">E312*J312</f>
        <v>0</v>
      </c>
      <c r="O312" s="256">
        <v>2</v>
      </c>
      <c r="AA312" s="229">
        <v>1</v>
      </c>
      <c r="AB312" s="229">
        <v>7</v>
      </c>
      <c r="AC312" s="229">
        <v>7</v>
      </c>
      <c r="AZ312" s="229">
        <v>2</v>
      </c>
      <c r="BA312" s="229">
        <f t="shared" ref="BA312:BA317" si="3">IF(AZ312=1,G312,0)</f>
        <v>0</v>
      </c>
      <c r="BB312" s="229">
        <f t="shared" ref="BB312:BB317" si="4">IF(AZ312=2,G312,0)</f>
        <v>0</v>
      </c>
      <c r="BC312" s="229">
        <f t="shared" ref="BC312:BC317" si="5">IF(AZ312=3,G312,0)</f>
        <v>0</v>
      </c>
      <c r="BD312" s="229">
        <f t="shared" ref="BD312:BD317" si="6">IF(AZ312=4,G312,0)</f>
        <v>0</v>
      </c>
      <c r="BE312" s="229">
        <f t="shared" ref="BE312:BE317" si="7">IF(AZ312=5,G312,0)</f>
        <v>0</v>
      </c>
      <c r="CA312" s="256">
        <v>1</v>
      </c>
      <c r="CB312" s="256">
        <v>7</v>
      </c>
    </row>
    <row r="313" spans="1:80">
      <c r="A313" s="257">
        <v>92</v>
      </c>
      <c r="B313" s="258" t="s">
        <v>463</v>
      </c>
      <c r="C313" s="259" t="s">
        <v>464</v>
      </c>
      <c r="D313" s="260" t="s">
        <v>173</v>
      </c>
      <c r="E313" s="261">
        <v>81</v>
      </c>
      <c r="F313" s="261">
        <v>0</v>
      </c>
      <c r="G313" s="262">
        <f t="shared" si="0"/>
        <v>0</v>
      </c>
      <c r="H313" s="263">
        <v>1.6000000000000001E-4</v>
      </c>
      <c r="I313" s="264">
        <f t="shared" si="1"/>
        <v>1.2960000000000001E-2</v>
      </c>
      <c r="J313" s="263">
        <v>0</v>
      </c>
      <c r="K313" s="264">
        <f t="shared" si="2"/>
        <v>0</v>
      </c>
      <c r="O313" s="256">
        <v>2</v>
      </c>
      <c r="AA313" s="229">
        <v>1</v>
      </c>
      <c r="AB313" s="229">
        <v>7</v>
      </c>
      <c r="AC313" s="229">
        <v>7</v>
      </c>
      <c r="AZ313" s="229">
        <v>2</v>
      </c>
      <c r="BA313" s="229">
        <f t="shared" si="3"/>
        <v>0</v>
      </c>
      <c r="BB313" s="229">
        <f t="shared" si="4"/>
        <v>0</v>
      </c>
      <c r="BC313" s="229">
        <f t="shared" si="5"/>
        <v>0</v>
      </c>
      <c r="BD313" s="229">
        <f t="shared" si="6"/>
        <v>0</v>
      </c>
      <c r="BE313" s="229">
        <f t="shared" si="7"/>
        <v>0</v>
      </c>
      <c r="CA313" s="256">
        <v>1</v>
      </c>
      <c r="CB313" s="256">
        <v>7</v>
      </c>
    </row>
    <row r="314" spans="1:80">
      <c r="A314" s="257">
        <v>93</v>
      </c>
      <c r="B314" s="258" t="s">
        <v>465</v>
      </c>
      <c r="C314" s="259" t="s">
        <v>466</v>
      </c>
      <c r="D314" s="260" t="s">
        <v>173</v>
      </c>
      <c r="E314" s="261">
        <v>27</v>
      </c>
      <c r="F314" s="261">
        <v>0</v>
      </c>
      <c r="G314" s="262">
        <f t="shared" si="0"/>
        <v>0</v>
      </c>
      <c r="H314" s="263">
        <v>1.6000000000000001E-4</v>
      </c>
      <c r="I314" s="264">
        <f t="shared" si="1"/>
        <v>4.3200000000000001E-3</v>
      </c>
      <c r="J314" s="263">
        <v>0</v>
      </c>
      <c r="K314" s="264">
        <f t="shared" si="2"/>
        <v>0</v>
      </c>
      <c r="O314" s="256">
        <v>2</v>
      </c>
      <c r="AA314" s="229">
        <v>1</v>
      </c>
      <c r="AB314" s="229">
        <v>7</v>
      </c>
      <c r="AC314" s="229">
        <v>7</v>
      </c>
      <c r="AZ314" s="229">
        <v>2</v>
      </c>
      <c r="BA314" s="229">
        <f t="shared" si="3"/>
        <v>0</v>
      </c>
      <c r="BB314" s="229">
        <f t="shared" si="4"/>
        <v>0</v>
      </c>
      <c r="BC314" s="229">
        <f t="shared" si="5"/>
        <v>0</v>
      </c>
      <c r="BD314" s="229">
        <f t="shared" si="6"/>
        <v>0</v>
      </c>
      <c r="BE314" s="229">
        <f t="shared" si="7"/>
        <v>0</v>
      </c>
      <c r="CA314" s="256">
        <v>1</v>
      </c>
      <c r="CB314" s="256">
        <v>7</v>
      </c>
    </row>
    <row r="315" spans="1:80">
      <c r="A315" s="257">
        <v>94</v>
      </c>
      <c r="B315" s="258" t="s">
        <v>467</v>
      </c>
      <c r="C315" s="259" t="s">
        <v>468</v>
      </c>
      <c r="D315" s="260" t="s">
        <v>173</v>
      </c>
      <c r="E315" s="261">
        <v>27</v>
      </c>
      <c r="F315" s="261">
        <v>0</v>
      </c>
      <c r="G315" s="262">
        <f t="shared" si="0"/>
        <v>0</v>
      </c>
      <c r="H315" s="263">
        <v>1.6000000000000001E-4</v>
      </c>
      <c r="I315" s="264">
        <f t="shared" si="1"/>
        <v>4.3200000000000001E-3</v>
      </c>
      <c r="J315" s="263">
        <v>0</v>
      </c>
      <c r="K315" s="264">
        <f t="shared" si="2"/>
        <v>0</v>
      </c>
      <c r="O315" s="256">
        <v>2</v>
      </c>
      <c r="AA315" s="229">
        <v>1</v>
      </c>
      <c r="AB315" s="229">
        <v>7</v>
      </c>
      <c r="AC315" s="229">
        <v>7</v>
      </c>
      <c r="AZ315" s="229">
        <v>2</v>
      </c>
      <c r="BA315" s="229">
        <f t="shared" si="3"/>
        <v>0</v>
      </c>
      <c r="BB315" s="229">
        <f t="shared" si="4"/>
        <v>0</v>
      </c>
      <c r="BC315" s="229">
        <f t="shared" si="5"/>
        <v>0</v>
      </c>
      <c r="BD315" s="229">
        <f t="shared" si="6"/>
        <v>0</v>
      </c>
      <c r="BE315" s="229">
        <f t="shared" si="7"/>
        <v>0</v>
      </c>
      <c r="CA315" s="256">
        <v>1</v>
      </c>
      <c r="CB315" s="256">
        <v>7</v>
      </c>
    </row>
    <row r="316" spans="1:80">
      <c r="A316" s="257">
        <v>95</v>
      </c>
      <c r="B316" s="258" t="s">
        <v>469</v>
      </c>
      <c r="C316" s="259" t="s">
        <v>470</v>
      </c>
      <c r="D316" s="260" t="s">
        <v>173</v>
      </c>
      <c r="E316" s="261">
        <v>135</v>
      </c>
      <c r="F316" s="261">
        <v>0</v>
      </c>
      <c r="G316" s="262">
        <f t="shared" si="0"/>
        <v>0</v>
      </c>
      <c r="H316" s="263">
        <v>1.4670000000000001E-2</v>
      </c>
      <c r="I316" s="264">
        <f t="shared" si="1"/>
        <v>1.98045</v>
      </c>
      <c r="J316" s="263">
        <v>0</v>
      </c>
      <c r="K316" s="264">
        <f t="shared" si="2"/>
        <v>0</v>
      </c>
      <c r="O316" s="256">
        <v>2</v>
      </c>
      <c r="AA316" s="229">
        <v>1</v>
      </c>
      <c r="AB316" s="229">
        <v>7</v>
      </c>
      <c r="AC316" s="229">
        <v>7</v>
      </c>
      <c r="AZ316" s="229">
        <v>2</v>
      </c>
      <c r="BA316" s="229">
        <f t="shared" si="3"/>
        <v>0</v>
      </c>
      <c r="BB316" s="229">
        <f t="shared" si="4"/>
        <v>0</v>
      </c>
      <c r="BC316" s="229">
        <f t="shared" si="5"/>
        <v>0</v>
      </c>
      <c r="BD316" s="229">
        <f t="shared" si="6"/>
        <v>0</v>
      </c>
      <c r="BE316" s="229">
        <f t="shared" si="7"/>
        <v>0</v>
      </c>
      <c r="CA316" s="256">
        <v>1</v>
      </c>
      <c r="CB316" s="256">
        <v>7</v>
      </c>
    </row>
    <row r="317" spans="1:80">
      <c r="A317" s="257">
        <v>96</v>
      </c>
      <c r="B317" s="258" t="s">
        <v>471</v>
      </c>
      <c r="C317" s="259" t="s">
        <v>472</v>
      </c>
      <c r="D317" s="260" t="s">
        <v>161</v>
      </c>
      <c r="E317" s="261">
        <v>668.76499999999999</v>
      </c>
      <c r="F317" s="261">
        <v>0</v>
      </c>
      <c r="G317" s="262">
        <f t="shared" si="0"/>
        <v>0</v>
      </c>
      <c r="H317" s="263">
        <v>0</v>
      </c>
      <c r="I317" s="264">
        <f t="shared" si="1"/>
        <v>0</v>
      </c>
      <c r="J317" s="263">
        <v>0</v>
      </c>
      <c r="K317" s="264">
        <f t="shared" si="2"/>
        <v>0</v>
      </c>
      <c r="O317" s="256">
        <v>2</v>
      </c>
      <c r="AA317" s="229">
        <v>1</v>
      </c>
      <c r="AB317" s="229">
        <v>7</v>
      </c>
      <c r="AC317" s="229">
        <v>7</v>
      </c>
      <c r="AZ317" s="229">
        <v>2</v>
      </c>
      <c r="BA317" s="229">
        <f t="shared" si="3"/>
        <v>0</v>
      </c>
      <c r="BB317" s="229">
        <f t="shared" si="4"/>
        <v>0</v>
      </c>
      <c r="BC317" s="229">
        <f t="shared" si="5"/>
        <v>0</v>
      </c>
      <c r="BD317" s="229">
        <f t="shared" si="6"/>
        <v>0</v>
      </c>
      <c r="BE317" s="229">
        <f t="shared" si="7"/>
        <v>0</v>
      </c>
      <c r="CA317" s="256">
        <v>1</v>
      </c>
      <c r="CB317" s="256">
        <v>7</v>
      </c>
    </row>
    <row r="318" spans="1:80">
      <c r="A318" s="265"/>
      <c r="B318" s="268"/>
      <c r="C318" s="329" t="s">
        <v>473</v>
      </c>
      <c r="D318" s="330"/>
      <c r="E318" s="269">
        <v>668.76499999999999</v>
      </c>
      <c r="F318" s="270"/>
      <c r="G318" s="271"/>
      <c r="H318" s="272"/>
      <c r="I318" s="266"/>
      <c r="J318" s="273"/>
      <c r="K318" s="266"/>
      <c r="M318" s="267" t="s">
        <v>473</v>
      </c>
      <c r="O318" s="256"/>
    </row>
    <row r="319" spans="1:80">
      <c r="A319" s="257">
        <v>97</v>
      </c>
      <c r="B319" s="258" t="s">
        <v>474</v>
      </c>
      <c r="C319" s="259" t="s">
        <v>475</v>
      </c>
      <c r="D319" s="260" t="s">
        <v>144</v>
      </c>
      <c r="E319" s="261">
        <v>2.8088000000000002</v>
      </c>
      <c r="F319" s="261">
        <v>0</v>
      </c>
      <c r="G319" s="262">
        <f>E319*F319</f>
        <v>0</v>
      </c>
      <c r="H319" s="263">
        <v>2.3570000000000001E-2</v>
      </c>
      <c r="I319" s="264">
        <f>E319*H319</f>
        <v>6.6203416000000001E-2</v>
      </c>
      <c r="J319" s="263">
        <v>0</v>
      </c>
      <c r="K319" s="264">
        <f>E319*J319</f>
        <v>0</v>
      </c>
      <c r="O319" s="256">
        <v>2</v>
      </c>
      <c r="AA319" s="229">
        <v>1</v>
      </c>
      <c r="AB319" s="229">
        <v>7</v>
      </c>
      <c r="AC319" s="229">
        <v>7</v>
      </c>
      <c r="AZ319" s="229">
        <v>2</v>
      </c>
      <c r="BA319" s="229">
        <f>IF(AZ319=1,G319,0)</f>
        <v>0</v>
      </c>
      <c r="BB319" s="229">
        <f>IF(AZ319=2,G319,0)</f>
        <v>0</v>
      </c>
      <c r="BC319" s="229">
        <f>IF(AZ319=3,G319,0)</f>
        <v>0</v>
      </c>
      <c r="BD319" s="229">
        <f>IF(AZ319=4,G319,0)</f>
        <v>0</v>
      </c>
      <c r="BE319" s="229">
        <f>IF(AZ319=5,G319,0)</f>
        <v>0</v>
      </c>
      <c r="CA319" s="256">
        <v>1</v>
      </c>
      <c r="CB319" s="256">
        <v>7</v>
      </c>
    </row>
    <row r="320" spans="1:80" ht="22.5">
      <c r="A320" s="257">
        <v>98</v>
      </c>
      <c r="B320" s="258" t="s">
        <v>476</v>
      </c>
      <c r="C320" s="259" t="s">
        <v>477</v>
      </c>
      <c r="D320" s="260" t="s">
        <v>161</v>
      </c>
      <c r="E320" s="261">
        <v>260.09100000000001</v>
      </c>
      <c r="F320" s="261">
        <v>0</v>
      </c>
      <c r="G320" s="262">
        <f>E320*F320</f>
        <v>0</v>
      </c>
      <c r="H320" s="263">
        <v>2.257E-2</v>
      </c>
      <c r="I320" s="264">
        <f>E320*H320</f>
        <v>5.87025387</v>
      </c>
      <c r="J320" s="263">
        <v>0</v>
      </c>
      <c r="K320" s="264">
        <f>E320*J320</f>
        <v>0</v>
      </c>
      <c r="O320" s="256">
        <v>2</v>
      </c>
      <c r="AA320" s="229">
        <v>1</v>
      </c>
      <c r="AB320" s="229">
        <v>7</v>
      </c>
      <c r="AC320" s="229">
        <v>7</v>
      </c>
      <c r="AZ320" s="229">
        <v>2</v>
      </c>
      <c r="BA320" s="229">
        <f>IF(AZ320=1,G320,0)</f>
        <v>0</v>
      </c>
      <c r="BB320" s="229">
        <f>IF(AZ320=2,G320,0)</f>
        <v>0</v>
      </c>
      <c r="BC320" s="229">
        <f>IF(AZ320=3,G320,0)</f>
        <v>0</v>
      </c>
      <c r="BD320" s="229">
        <f>IF(AZ320=4,G320,0)</f>
        <v>0</v>
      </c>
      <c r="BE320" s="229">
        <f>IF(AZ320=5,G320,0)</f>
        <v>0</v>
      </c>
      <c r="CA320" s="256">
        <v>1</v>
      </c>
      <c r="CB320" s="256">
        <v>7</v>
      </c>
    </row>
    <row r="321" spans="1:80">
      <c r="A321" s="265"/>
      <c r="B321" s="268"/>
      <c r="C321" s="329" t="s">
        <v>478</v>
      </c>
      <c r="D321" s="330"/>
      <c r="E321" s="269">
        <v>260.09100000000001</v>
      </c>
      <c r="F321" s="270"/>
      <c r="G321" s="271"/>
      <c r="H321" s="272"/>
      <c r="I321" s="266"/>
      <c r="J321" s="273"/>
      <c r="K321" s="266"/>
      <c r="M321" s="267" t="s">
        <v>478</v>
      </c>
      <c r="O321" s="256"/>
    </row>
    <row r="322" spans="1:80">
      <c r="A322" s="257">
        <v>99</v>
      </c>
      <c r="B322" s="258" t="s">
        <v>479</v>
      </c>
      <c r="C322" s="259" t="s">
        <v>480</v>
      </c>
      <c r="D322" s="260" t="s">
        <v>161</v>
      </c>
      <c r="E322" s="261">
        <v>9.6356000000000002</v>
      </c>
      <c r="F322" s="261">
        <v>0</v>
      </c>
      <c r="G322" s="262">
        <f t="shared" ref="G322:G330" si="8">E322*F322</f>
        <v>0</v>
      </c>
      <c r="H322" s="263">
        <v>0</v>
      </c>
      <c r="I322" s="264">
        <f t="shared" ref="I322:I330" si="9">E322*H322</f>
        <v>0</v>
      </c>
      <c r="J322" s="263">
        <v>-1.7999999999999999E-2</v>
      </c>
      <c r="K322" s="264">
        <f t="shared" ref="K322:K330" si="10">E322*J322</f>
        <v>-0.17344079999999998</v>
      </c>
      <c r="O322" s="256">
        <v>2</v>
      </c>
      <c r="AA322" s="229">
        <v>1</v>
      </c>
      <c r="AB322" s="229">
        <v>7</v>
      </c>
      <c r="AC322" s="229">
        <v>7</v>
      </c>
      <c r="AZ322" s="229">
        <v>2</v>
      </c>
      <c r="BA322" s="229">
        <f t="shared" ref="BA322:BA330" si="11">IF(AZ322=1,G322,0)</f>
        <v>0</v>
      </c>
      <c r="BB322" s="229">
        <f t="shared" ref="BB322:BB330" si="12">IF(AZ322=2,G322,0)</f>
        <v>0</v>
      </c>
      <c r="BC322" s="229">
        <f t="shared" ref="BC322:BC330" si="13">IF(AZ322=3,G322,0)</f>
        <v>0</v>
      </c>
      <c r="BD322" s="229">
        <f t="shared" ref="BD322:BD330" si="14">IF(AZ322=4,G322,0)</f>
        <v>0</v>
      </c>
      <c r="BE322" s="229">
        <f t="shared" ref="BE322:BE330" si="15">IF(AZ322=5,G322,0)</f>
        <v>0</v>
      </c>
      <c r="CA322" s="256">
        <v>1</v>
      </c>
      <c r="CB322" s="256">
        <v>7</v>
      </c>
    </row>
    <row r="323" spans="1:80">
      <c r="A323" s="257">
        <v>100</v>
      </c>
      <c r="B323" s="258" t="s">
        <v>481</v>
      </c>
      <c r="C323" s="259" t="s">
        <v>482</v>
      </c>
      <c r="D323" s="260" t="s">
        <v>161</v>
      </c>
      <c r="E323" s="261">
        <v>9.6356000000000002</v>
      </c>
      <c r="F323" s="261">
        <v>0</v>
      </c>
      <c r="G323" s="262">
        <f t="shared" si="8"/>
        <v>0</v>
      </c>
      <c r="H323" s="263">
        <v>0</v>
      </c>
      <c r="I323" s="264">
        <f t="shared" si="9"/>
        <v>0</v>
      </c>
      <c r="J323" s="263">
        <v>-1.4E-2</v>
      </c>
      <c r="K323" s="264">
        <f t="shared" si="10"/>
        <v>-0.1348984</v>
      </c>
      <c r="O323" s="256">
        <v>2</v>
      </c>
      <c r="AA323" s="229">
        <v>1</v>
      </c>
      <c r="AB323" s="229">
        <v>7</v>
      </c>
      <c r="AC323" s="229">
        <v>7</v>
      </c>
      <c r="AZ323" s="229">
        <v>2</v>
      </c>
      <c r="BA323" s="229">
        <f t="shared" si="11"/>
        <v>0</v>
      </c>
      <c r="BB323" s="229">
        <f t="shared" si="12"/>
        <v>0</v>
      </c>
      <c r="BC323" s="229">
        <f t="shared" si="13"/>
        <v>0</v>
      </c>
      <c r="BD323" s="229">
        <f t="shared" si="14"/>
        <v>0</v>
      </c>
      <c r="BE323" s="229">
        <f t="shared" si="15"/>
        <v>0</v>
      </c>
      <c r="CA323" s="256">
        <v>1</v>
      </c>
      <c r="CB323" s="256">
        <v>7</v>
      </c>
    </row>
    <row r="324" spans="1:80">
      <c r="A324" s="257">
        <v>101</v>
      </c>
      <c r="B324" s="258" t="s">
        <v>483</v>
      </c>
      <c r="C324" s="259" t="s">
        <v>484</v>
      </c>
      <c r="D324" s="260" t="s">
        <v>173</v>
      </c>
      <c r="E324" s="261">
        <v>325.11380000000003</v>
      </c>
      <c r="F324" s="261">
        <v>0</v>
      </c>
      <c r="G324" s="262">
        <f t="shared" si="8"/>
        <v>0</v>
      </c>
      <c r="H324" s="263">
        <v>1.6000000000000001E-4</v>
      </c>
      <c r="I324" s="264">
        <f t="shared" si="9"/>
        <v>5.201820800000001E-2</v>
      </c>
      <c r="J324" s="263">
        <v>0</v>
      </c>
      <c r="K324" s="264">
        <f t="shared" si="10"/>
        <v>0</v>
      </c>
      <c r="O324" s="256">
        <v>2</v>
      </c>
      <c r="AA324" s="229">
        <v>1</v>
      </c>
      <c r="AB324" s="229">
        <v>7</v>
      </c>
      <c r="AC324" s="229">
        <v>7</v>
      </c>
      <c r="AZ324" s="229">
        <v>2</v>
      </c>
      <c r="BA324" s="229">
        <f t="shared" si="11"/>
        <v>0</v>
      </c>
      <c r="BB324" s="229">
        <f t="shared" si="12"/>
        <v>0</v>
      </c>
      <c r="BC324" s="229">
        <f t="shared" si="13"/>
        <v>0</v>
      </c>
      <c r="BD324" s="229">
        <f t="shared" si="14"/>
        <v>0</v>
      </c>
      <c r="BE324" s="229">
        <f t="shared" si="15"/>
        <v>0</v>
      </c>
      <c r="CA324" s="256">
        <v>1</v>
      </c>
      <c r="CB324" s="256">
        <v>7</v>
      </c>
    </row>
    <row r="325" spans="1:80">
      <c r="A325" s="257">
        <v>102</v>
      </c>
      <c r="B325" s="258" t="s">
        <v>485</v>
      </c>
      <c r="C325" s="259" t="s">
        <v>486</v>
      </c>
      <c r="D325" s="260" t="s">
        <v>173</v>
      </c>
      <c r="E325" s="261">
        <v>11.5627</v>
      </c>
      <c r="F325" s="261">
        <v>0</v>
      </c>
      <c r="G325" s="262">
        <f t="shared" si="8"/>
        <v>0</v>
      </c>
      <c r="H325" s="263">
        <v>1.6000000000000001E-4</v>
      </c>
      <c r="I325" s="264">
        <f t="shared" si="9"/>
        <v>1.8500320000000002E-3</v>
      </c>
      <c r="J325" s="263">
        <v>-2.5000000000000001E-2</v>
      </c>
      <c r="K325" s="264">
        <f t="shared" si="10"/>
        <v>-0.28906749999999998</v>
      </c>
      <c r="O325" s="256">
        <v>2</v>
      </c>
      <c r="AA325" s="229">
        <v>1</v>
      </c>
      <c r="AB325" s="229">
        <v>7</v>
      </c>
      <c r="AC325" s="229">
        <v>7</v>
      </c>
      <c r="AZ325" s="229">
        <v>2</v>
      </c>
      <c r="BA325" s="229">
        <f t="shared" si="11"/>
        <v>0</v>
      </c>
      <c r="BB325" s="229">
        <f t="shared" si="12"/>
        <v>0</v>
      </c>
      <c r="BC325" s="229">
        <f t="shared" si="13"/>
        <v>0</v>
      </c>
      <c r="BD325" s="229">
        <f t="shared" si="14"/>
        <v>0</v>
      </c>
      <c r="BE325" s="229">
        <f t="shared" si="15"/>
        <v>0</v>
      </c>
      <c r="CA325" s="256">
        <v>1</v>
      </c>
      <c r="CB325" s="256">
        <v>7</v>
      </c>
    </row>
    <row r="326" spans="1:80">
      <c r="A326" s="257">
        <v>103</v>
      </c>
      <c r="B326" s="258" t="s">
        <v>487</v>
      </c>
      <c r="C326" s="259" t="s">
        <v>488</v>
      </c>
      <c r="D326" s="260" t="s">
        <v>161</v>
      </c>
      <c r="E326" s="261">
        <v>9.6356000000000002</v>
      </c>
      <c r="F326" s="261">
        <v>0</v>
      </c>
      <c r="G326" s="262">
        <f t="shared" si="8"/>
        <v>0</v>
      </c>
      <c r="H326" s="263">
        <v>1.6000000000000001E-4</v>
      </c>
      <c r="I326" s="264">
        <f t="shared" si="9"/>
        <v>1.5416960000000002E-3</v>
      </c>
      <c r="J326" s="263">
        <v>-0.04</v>
      </c>
      <c r="K326" s="264">
        <f t="shared" si="10"/>
        <v>-0.38542399999999999</v>
      </c>
      <c r="O326" s="256">
        <v>2</v>
      </c>
      <c r="AA326" s="229">
        <v>1</v>
      </c>
      <c r="AB326" s="229">
        <v>7</v>
      </c>
      <c r="AC326" s="229">
        <v>7</v>
      </c>
      <c r="AZ326" s="229">
        <v>2</v>
      </c>
      <c r="BA326" s="229">
        <f t="shared" si="11"/>
        <v>0</v>
      </c>
      <c r="BB326" s="229">
        <f t="shared" si="12"/>
        <v>0</v>
      </c>
      <c r="BC326" s="229">
        <f t="shared" si="13"/>
        <v>0</v>
      </c>
      <c r="BD326" s="229">
        <f t="shared" si="14"/>
        <v>0</v>
      </c>
      <c r="BE326" s="229">
        <f t="shared" si="15"/>
        <v>0</v>
      </c>
      <c r="CA326" s="256">
        <v>1</v>
      </c>
      <c r="CB326" s="256">
        <v>7</v>
      </c>
    </row>
    <row r="327" spans="1:80">
      <c r="A327" s="257">
        <v>104</v>
      </c>
      <c r="B327" s="258" t="s">
        <v>489</v>
      </c>
      <c r="C327" s="259" t="s">
        <v>490</v>
      </c>
      <c r="D327" s="260" t="s">
        <v>144</v>
      </c>
      <c r="E327" s="261">
        <v>4.9157000000000002</v>
      </c>
      <c r="F327" s="261">
        <v>0</v>
      </c>
      <c r="G327" s="262">
        <f t="shared" si="8"/>
        <v>0</v>
      </c>
      <c r="H327" s="263">
        <v>3.1099999999999999E-3</v>
      </c>
      <c r="I327" s="264">
        <f t="shared" si="9"/>
        <v>1.5287827E-2</v>
      </c>
      <c r="J327" s="263">
        <v>0</v>
      </c>
      <c r="K327" s="264">
        <f t="shared" si="10"/>
        <v>0</v>
      </c>
      <c r="O327" s="256">
        <v>2</v>
      </c>
      <c r="AA327" s="229">
        <v>1</v>
      </c>
      <c r="AB327" s="229">
        <v>7</v>
      </c>
      <c r="AC327" s="229">
        <v>7</v>
      </c>
      <c r="AZ327" s="229">
        <v>2</v>
      </c>
      <c r="BA327" s="229">
        <f t="shared" si="11"/>
        <v>0</v>
      </c>
      <c r="BB327" s="229">
        <f t="shared" si="12"/>
        <v>0</v>
      </c>
      <c r="BC327" s="229">
        <f t="shared" si="13"/>
        <v>0</v>
      </c>
      <c r="BD327" s="229">
        <f t="shared" si="14"/>
        <v>0</v>
      </c>
      <c r="BE327" s="229">
        <f t="shared" si="15"/>
        <v>0</v>
      </c>
      <c r="CA327" s="256">
        <v>1</v>
      </c>
      <c r="CB327" s="256">
        <v>7</v>
      </c>
    </row>
    <row r="328" spans="1:80">
      <c r="A328" s="257">
        <v>105</v>
      </c>
      <c r="B328" s="258" t="s">
        <v>491</v>
      </c>
      <c r="C328" s="259" t="s">
        <v>492</v>
      </c>
      <c r="D328" s="260" t="s">
        <v>144</v>
      </c>
      <c r="E328" s="261">
        <v>5.4099000000000004</v>
      </c>
      <c r="F328" s="261">
        <v>0</v>
      </c>
      <c r="G328" s="262">
        <f t="shared" si="8"/>
        <v>0</v>
      </c>
      <c r="H328" s="263">
        <v>0.55000000000000004</v>
      </c>
      <c r="I328" s="264">
        <f t="shared" si="9"/>
        <v>2.9754450000000006</v>
      </c>
      <c r="J328" s="263"/>
      <c r="K328" s="264">
        <f t="shared" si="10"/>
        <v>0</v>
      </c>
      <c r="O328" s="256">
        <v>2</v>
      </c>
      <c r="AA328" s="229">
        <v>3</v>
      </c>
      <c r="AB328" s="229">
        <v>7</v>
      </c>
      <c r="AC328" s="229">
        <v>60512668</v>
      </c>
      <c r="AZ328" s="229">
        <v>2</v>
      </c>
      <c r="BA328" s="229">
        <f t="shared" si="11"/>
        <v>0</v>
      </c>
      <c r="BB328" s="229">
        <f t="shared" si="12"/>
        <v>0</v>
      </c>
      <c r="BC328" s="229">
        <f t="shared" si="13"/>
        <v>0</v>
      </c>
      <c r="BD328" s="229">
        <f t="shared" si="14"/>
        <v>0</v>
      </c>
      <c r="BE328" s="229">
        <f t="shared" si="15"/>
        <v>0</v>
      </c>
      <c r="CA328" s="256">
        <v>3</v>
      </c>
      <c r="CB328" s="256">
        <v>7</v>
      </c>
    </row>
    <row r="329" spans="1:80">
      <c r="A329" s="257">
        <v>106</v>
      </c>
      <c r="B329" s="258" t="s">
        <v>493</v>
      </c>
      <c r="C329" s="259" t="s">
        <v>494</v>
      </c>
      <c r="D329" s="260" t="s">
        <v>144</v>
      </c>
      <c r="E329" s="261">
        <v>3.0093999999999999</v>
      </c>
      <c r="F329" s="261">
        <v>0</v>
      </c>
      <c r="G329" s="262">
        <f t="shared" si="8"/>
        <v>0</v>
      </c>
      <c r="H329" s="263">
        <v>0.55000000000000004</v>
      </c>
      <c r="I329" s="264">
        <f t="shared" si="9"/>
        <v>1.65517</v>
      </c>
      <c r="J329" s="263"/>
      <c r="K329" s="264">
        <f t="shared" si="10"/>
        <v>0</v>
      </c>
      <c r="O329" s="256">
        <v>2</v>
      </c>
      <c r="AA329" s="229">
        <v>3</v>
      </c>
      <c r="AB329" s="229">
        <v>7</v>
      </c>
      <c r="AC329" s="229">
        <v>60517102</v>
      </c>
      <c r="AZ329" s="229">
        <v>2</v>
      </c>
      <c r="BA329" s="229">
        <f t="shared" si="11"/>
        <v>0</v>
      </c>
      <c r="BB329" s="229">
        <f t="shared" si="12"/>
        <v>0</v>
      </c>
      <c r="BC329" s="229">
        <f t="shared" si="13"/>
        <v>0</v>
      </c>
      <c r="BD329" s="229">
        <f t="shared" si="14"/>
        <v>0</v>
      </c>
      <c r="BE329" s="229">
        <f t="shared" si="15"/>
        <v>0</v>
      </c>
      <c r="CA329" s="256">
        <v>3</v>
      </c>
      <c r="CB329" s="256">
        <v>7</v>
      </c>
    </row>
    <row r="330" spans="1:80">
      <c r="A330" s="257">
        <v>107</v>
      </c>
      <c r="B330" s="258" t="s">
        <v>495</v>
      </c>
      <c r="C330" s="259" t="s">
        <v>496</v>
      </c>
      <c r="D330" s="260" t="s">
        <v>12</v>
      </c>
      <c r="E330" s="261"/>
      <c r="F330" s="261">
        <v>0</v>
      </c>
      <c r="G330" s="262">
        <f t="shared" si="8"/>
        <v>0</v>
      </c>
      <c r="H330" s="263">
        <v>0</v>
      </c>
      <c r="I330" s="264">
        <f t="shared" si="9"/>
        <v>0</v>
      </c>
      <c r="J330" s="263"/>
      <c r="K330" s="264">
        <f t="shared" si="10"/>
        <v>0</v>
      </c>
      <c r="O330" s="256">
        <v>2</v>
      </c>
      <c r="AA330" s="229">
        <v>7</v>
      </c>
      <c r="AB330" s="229">
        <v>1002</v>
      </c>
      <c r="AC330" s="229">
        <v>5</v>
      </c>
      <c r="AZ330" s="229">
        <v>2</v>
      </c>
      <c r="BA330" s="229">
        <f t="shared" si="11"/>
        <v>0</v>
      </c>
      <c r="BB330" s="229">
        <f t="shared" si="12"/>
        <v>0</v>
      </c>
      <c r="BC330" s="229">
        <f t="shared" si="13"/>
        <v>0</v>
      </c>
      <c r="BD330" s="229">
        <f t="shared" si="14"/>
        <v>0</v>
      </c>
      <c r="BE330" s="229">
        <f t="shared" si="15"/>
        <v>0</v>
      </c>
      <c r="CA330" s="256">
        <v>7</v>
      </c>
      <c r="CB330" s="256">
        <v>1002</v>
      </c>
    </row>
    <row r="331" spans="1:80">
      <c r="A331" s="274"/>
      <c r="B331" s="275" t="s">
        <v>101</v>
      </c>
      <c r="C331" s="276" t="s">
        <v>460</v>
      </c>
      <c r="D331" s="277"/>
      <c r="E331" s="278"/>
      <c r="F331" s="279"/>
      <c r="G331" s="280">
        <f>SUM(G311:G330)</f>
        <v>0</v>
      </c>
      <c r="H331" s="281"/>
      <c r="I331" s="282">
        <f>SUM(I311:I330)</f>
        <v>12.639820049000001</v>
      </c>
      <c r="J331" s="281"/>
      <c r="K331" s="282">
        <f>SUM(K311:K330)</f>
        <v>-0.98283069999999995</v>
      </c>
      <c r="O331" s="256">
        <v>4</v>
      </c>
      <c r="BA331" s="283">
        <f>SUM(BA311:BA330)</f>
        <v>0</v>
      </c>
      <c r="BB331" s="283">
        <f>SUM(BB311:BB330)</f>
        <v>0</v>
      </c>
      <c r="BC331" s="283">
        <f>SUM(BC311:BC330)</f>
        <v>0</v>
      </c>
      <c r="BD331" s="283">
        <f>SUM(BD311:BD330)</f>
        <v>0</v>
      </c>
      <c r="BE331" s="283">
        <f>SUM(BE311:BE330)</f>
        <v>0</v>
      </c>
    </row>
    <row r="332" spans="1:80">
      <c r="A332" s="246" t="s">
        <v>97</v>
      </c>
      <c r="B332" s="247" t="s">
        <v>497</v>
      </c>
      <c r="C332" s="248" t="s">
        <v>498</v>
      </c>
      <c r="D332" s="249"/>
      <c r="E332" s="250"/>
      <c r="F332" s="250"/>
      <c r="G332" s="251"/>
      <c r="H332" s="252"/>
      <c r="I332" s="253"/>
      <c r="J332" s="254"/>
      <c r="K332" s="255"/>
      <c r="O332" s="256">
        <v>1</v>
      </c>
    </row>
    <row r="333" spans="1:80">
      <c r="A333" s="257">
        <v>108</v>
      </c>
      <c r="B333" s="258" t="s">
        <v>500</v>
      </c>
      <c r="C333" s="259" t="s">
        <v>501</v>
      </c>
      <c r="D333" s="260" t="s">
        <v>173</v>
      </c>
      <c r="E333" s="261">
        <v>12.5</v>
      </c>
      <c r="F333" s="261">
        <v>0</v>
      </c>
      <c r="G333" s="262">
        <f>E333*F333</f>
        <v>0</v>
      </c>
      <c r="H333" s="263">
        <v>3.3700000000000002E-3</v>
      </c>
      <c r="I333" s="264">
        <f>E333*H333</f>
        <v>4.2125000000000003E-2</v>
      </c>
      <c r="J333" s="263">
        <v>0</v>
      </c>
      <c r="K333" s="264">
        <f>E333*J333</f>
        <v>0</v>
      </c>
      <c r="O333" s="256">
        <v>2</v>
      </c>
      <c r="AA333" s="229">
        <v>1</v>
      </c>
      <c r="AB333" s="229">
        <v>7</v>
      </c>
      <c r="AC333" s="229">
        <v>7</v>
      </c>
      <c r="AZ333" s="229">
        <v>2</v>
      </c>
      <c r="BA333" s="229">
        <f>IF(AZ333=1,G333,0)</f>
        <v>0</v>
      </c>
      <c r="BB333" s="229">
        <f>IF(AZ333=2,G333,0)</f>
        <v>0</v>
      </c>
      <c r="BC333" s="229">
        <f>IF(AZ333=3,G333,0)</f>
        <v>0</v>
      </c>
      <c r="BD333" s="229">
        <f>IF(AZ333=4,G333,0)</f>
        <v>0</v>
      </c>
      <c r="BE333" s="229">
        <f>IF(AZ333=5,G333,0)</f>
        <v>0</v>
      </c>
      <c r="CA333" s="256">
        <v>1</v>
      </c>
      <c r="CB333" s="256">
        <v>7</v>
      </c>
    </row>
    <row r="334" spans="1:80">
      <c r="A334" s="265"/>
      <c r="B334" s="268"/>
      <c r="C334" s="329" t="s">
        <v>502</v>
      </c>
      <c r="D334" s="330"/>
      <c r="E334" s="269">
        <v>12.5</v>
      </c>
      <c r="F334" s="270"/>
      <c r="G334" s="271"/>
      <c r="H334" s="272"/>
      <c r="I334" s="266"/>
      <c r="J334" s="273"/>
      <c r="K334" s="266"/>
      <c r="M334" s="267" t="s">
        <v>502</v>
      </c>
      <c r="O334" s="256"/>
    </row>
    <row r="335" spans="1:80">
      <c r="A335" s="257">
        <v>109</v>
      </c>
      <c r="B335" s="258" t="s">
        <v>503</v>
      </c>
      <c r="C335" s="259" t="s">
        <v>504</v>
      </c>
      <c r="D335" s="260" t="s">
        <v>173</v>
      </c>
      <c r="E335" s="261">
        <v>97.9</v>
      </c>
      <c r="F335" s="261">
        <v>0</v>
      </c>
      <c r="G335" s="262">
        <f>E335*F335</f>
        <v>0</v>
      </c>
      <c r="H335" s="263">
        <v>3.0799999999999998E-3</v>
      </c>
      <c r="I335" s="264">
        <f>E335*H335</f>
        <v>0.30153200000000002</v>
      </c>
      <c r="J335" s="263">
        <v>0</v>
      </c>
      <c r="K335" s="264">
        <f>E335*J335</f>
        <v>0</v>
      </c>
      <c r="O335" s="256">
        <v>2</v>
      </c>
      <c r="AA335" s="229">
        <v>1</v>
      </c>
      <c r="AB335" s="229">
        <v>7</v>
      </c>
      <c r="AC335" s="229">
        <v>7</v>
      </c>
      <c r="AZ335" s="229">
        <v>2</v>
      </c>
      <c r="BA335" s="229">
        <f>IF(AZ335=1,G335,0)</f>
        <v>0</v>
      </c>
      <c r="BB335" s="229">
        <f>IF(AZ335=2,G335,0)</f>
        <v>0</v>
      </c>
      <c r="BC335" s="229">
        <f>IF(AZ335=3,G335,0)</f>
        <v>0</v>
      </c>
      <c r="BD335" s="229">
        <f>IF(AZ335=4,G335,0)</f>
        <v>0</v>
      </c>
      <c r="BE335" s="229">
        <f>IF(AZ335=5,G335,0)</f>
        <v>0</v>
      </c>
      <c r="CA335" s="256">
        <v>1</v>
      </c>
      <c r="CB335" s="256">
        <v>7</v>
      </c>
    </row>
    <row r="336" spans="1:80">
      <c r="A336" s="265"/>
      <c r="B336" s="268"/>
      <c r="C336" s="329" t="s">
        <v>505</v>
      </c>
      <c r="D336" s="330"/>
      <c r="E336" s="269">
        <v>97.9</v>
      </c>
      <c r="F336" s="270"/>
      <c r="G336" s="271"/>
      <c r="H336" s="272"/>
      <c r="I336" s="266"/>
      <c r="J336" s="273"/>
      <c r="K336" s="266"/>
      <c r="M336" s="267" t="s">
        <v>505</v>
      </c>
      <c r="O336" s="256"/>
    </row>
    <row r="337" spans="1:80">
      <c r="A337" s="257">
        <v>110</v>
      </c>
      <c r="B337" s="258" t="s">
        <v>506</v>
      </c>
      <c r="C337" s="259" t="s">
        <v>507</v>
      </c>
      <c r="D337" s="260" t="s">
        <v>224</v>
      </c>
      <c r="E337" s="261">
        <v>6</v>
      </c>
      <c r="F337" s="261">
        <v>0</v>
      </c>
      <c r="G337" s="262">
        <f>E337*F337</f>
        <v>0</v>
      </c>
      <c r="H337" s="263">
        <v>1.65E-3</v>
      </c>
      <c r="I337" s="264">
        <f>E337*H337</f>
        <v>9.8999999999999991E-3</v>
      </c>
      <c r="J337" s="263">
        <v>0</v>
      </c>
      <c r="K337" s="264">
        <f>E337*J337</f>
        <v>0</v>
      </c>
      <c r="O337" s="256">
        <v>2</v>
      </c>
      <c r="AA337" s="229">
        <v>1</v>
      </c>
      <c r="AB337" s="229">
        <v>7</v>
      </c>
      <c r="AC337" s="229">
        <v>7</v>
      </c>
      <c r="AZ337" s="229">
        <v>2</v>
      </c>
      <c r="BA337" s="229">
        <f>IF(AZ337=1,G337,0)</f>
        <v>0</v>
      </c>
      <c r="BB337" s="229">
        <f>IF(AZ337=2,G337,0)</f>
        <v>0</v>
      </c>
      <c r="BC337" s="229">
        <f>IF(AZ337=3,G337,0)</f>
        <v>0</v>
      </c>
      <c r="BD337" s="229">
        <f>IF(AZ337=4,G337,0)</f>
        <v>0</v>
      </c>
      <c r="BE337" s="229">
        <f>IF(AZ337=5,G337,0)</f>
        <v>0</v>
      </c>
      <c r="CA337" s="256">
        <v>1</v>
      </c>
      <c r="CB337" s="256">
        <v>7</v>
      </c>
    </row>
    <row r="338" spans="1:80">
      <c r="A338" s="257">
        <v>111</v>
      </c>
      <c r="B338" s="258" t="s">
        <v>508</v>
      </c>
      <c r="C338" s="259" t="s">
        <v>509</v>
      </c>
      <c r="D338" s="260" t="s">
        <v>173</v>
      </c>
      <c r="E338" s="261">
        <v>13.37</v>
      </c>
      <c r="F338" s="261">
        <v>0</v>
      </c>
      <c r="G338" s="262">
        <f>E338*F338</f>
        <v>0</v>
      </c>
      <c r="H338" s="263">
        <v>3.0100000000000001E-3</v>
      </c>
      <c r="I338" s="264">
        <f>E338*H338</f>
        <v>4.02437E-2</v>
      </c>
      <c r="J338" s="263">
        <v>0</v>
      </c>
      <c r="K338" s="264">
        <f>E338*J338</f>
        <v>0</v>
      </c>
      <c r="O338" s="256">
        <v>2</v>
      </c>
      <c r="AA338" s="229">
        <v>1</v>
      </c>
      <c r="AB338" s="229">
        <v>7</v>
      </c>
      <c r="AC338" s="229">
        <v>7</v>
      </c>
      <c r="AZ338" s="229">
        <v>2</v>
      </c>
      <c r="BA338" s="229">
        <f>IF(AZ338=1,G338,0)</f>
        <v>0</v>
      </c>
      <c r="BB338" s="229">
        <f>IF(AZ338=2,G338,0)</f>
        <v>0</v>
      </c>
      <c r="BC338" s="229">
        <f>IF(AZ338=3,G338,0)</f>
        <v>0</v>
      </c>
      <c r="BD338" s="229">
        <f>IF(AZ338=4,G338,0)</f>
        <v>0</v>
      </c>
      <c r="BE338" s="229">
        <f>IF(AZ338=5,G338,0)</f>
        <v>0</v>
      </c>
      <c r="CA338" s="256">
        <v>1</v>
      </c>
      <c r="CB338" s="256">
        <v>7</v>
      </c>
    </row>
    <row r="339" spans="1:80">
      <c r="A339" s="265"/>
      <c r="B339" s="268"/>
      <c r="C339" s="329" t="s">
        <v>510</v>
      </c>
      <c r="D339" s="330"/>
      <c r="E339" s="269">
        <v>13.37</v>
      </c>
      <c r="F339" s="270"/>
      <c r="G339" s="271"/>
      <c r="H339" s="272"/>
      <c r="I339" s="266"/>
      <c r="J339" s="273"/>
      <c r="K339" s="266"/>
      <c r="M339" s="267" t="s">
        <v>510</v>
      </c>
      <c r="O339" s="256"/>
    </row>
    <row r="340" spans="1:80">
      <c r="A340" s="257">
        <v>112</v>
      </c>
      <c r="B340" s="258" t="s">
        <v>511</v>
      </c>
      <c r="C340" s="259" t="s">
        <v>512</v>
      </c>
      <c r="D340" s="260" t="s">
        <v>173</v>
      </c>
      <c r="E340" s="261">
        <v>75.25</v>
      </c>
      <c r="F340" s="261">
        <v>0</v>
      </c>
      <c r="G340" s="262">
        <f>E340*F340</f>
        <v>0</v>
      </c>
      <c r="H340" s="263">
        <v>2.0699999999999998E-3</v>
      </c>
      <c r="I340" s="264">
        <f>E340*H340</f>
        <v>0.15576749999999998</v>
      </c>
      <c r="J340" s="263">
        <v>0</v>
      </c>
      <c r="K340" s="264">
        <f>E340*J340</f>
        <v>0</v>
      </c>
      <c r="O340" s="256">
        <v>2</v>
      </c>
      <c r="AA340" s="229">
        <v>1</v>
      </c>
      <c r="AB340" s="229">
        <v>7</v>
      </c>
      <c r="AC340" s="229">
        <v>7</v>
      </c>
      <c r="AZ340" s="229">
        <v>2</v>
      </c>
      <c r="BA340" s="229">
        <f>IF(AZ340=1,G340,0)</f>
        <v>0</v>
      </c>
      <c r="BB340" s="229">
        <f>IF(AZ340=2,G340,0)</f>
        <v>0</v>
      </c>
      <c r="BC340" s="229">
        <f>IF(AZ340=3,G340,0)</f>
        <v>0</v>
      </c>
      <c r="BD340" s="229">
        <f>IF(AZ340=4,G340,0)</f>
        <v>0</v>
      </c>
      <c r="BE340" s="229">
        <f>IF(AZ340=5,G340,0)</f>
        <v>0</v>
      </c>
      <c r="CA340" s="256">
        <v>1</v>
      </c>
      <c r="CB340" s="256">
        <v>7</v>
      </c>
    </row>
    <row r="341" spans="1:80">
      <c r="A341" s="265"/>
      <c r="B341" s="268"/>
      <c r="C341" s="329" t="s">
        <v>513</v>
      </c>
      <c r="D341" s="330"/>
      <c r="E341" s="269">
        <v>75.25</v>
      </c>
      <c r="F341" s="270"/>
      <c r="G341" s="271"/>
      <c r="H341" s="272"/>
      <c r="I341" s="266"/>
      <c r="J341" s="273"/>
      <c r="K341" s="266"/>
      <c r="M341" s="267" t="s">
        <v>513</v>
      </c>
      <c r="O341" s="256"/>
    </row>
    <row r="342" spans="1:80">
      <c r="A342" s="257">
        <v>113</v>
      </c>
      <c r="B342" s="258" t="s">
        <v>514</v>
      </c>
      <c r="C342" s="259" t="s">
        <v>515</v>
      </c>
      <c r="D342" s="260" t="s">
        <v>12</v>
      </c>
      <c r="E342" s="261"/>
      <c r="F342" s="261">
        <v>0</v>
      </c>
      <c r="G342" s="262">
        <f>E342*F342</f>
        <v>0</v>
      </c>
      <c r="H342" s="263">
        <v>0</v>
      </c>
      <c r="I342" s="264">
        <f>E342*H342</f>
        <v>0</v>
      </c>
      <c r="J342" s="263"/>
      <c r="K342" s="264">
        <f>E342*J342</f>
        <v>0</v>
      </c>
      <c r="O342" s="256">
        <v>2</v>
      </c>
      <c r="AA342" s="229">
        <v>7</v>
      </c>
      <c r="AB342" s="229">
        <v>1002</v>
      </c>
      <c r="AC342" s="229">
        <v>5</v>
      </c>
      <c r="AZ342" s="229">
        <v>2</v>
      </c>
      <c r="BA342" s="229">
        <f>IF(AZ342=1,G342,0)</f>
        <v>0</v>
      </c>
      <c r="BB342" s="229">
        <f>IF(AZ342=2,G342,0)</f>
        <v>0</v>
      </c>
      <c r="BC342" s="229">
        <f>IF(AZ342=3,G342,0)</f>
        <v>0</v>
      </c>
      <c r="BD342" s="229">
        <f>IF(AZ342=4,G342,0)</f>
        <v>0</v>
      </c>
      <c r="BE342" s="229">
        <f>IF(AZ342=5,G342,0)</f>
        <v>0</v>
      </c>
      <c r="CA342" s="256">
        <v>7</v>
      </c>
      <c r="CB342" s="256">
        <v>1002</v>
      </c>
    </row>
    <row r="343" spans="1:80">
      <c r="A343" s="274"/>
      <c r="B343" s="275" t="s">
        <v>101</v>
      </c>
      <c r="C343" s="276" t="s">
        <v>499</v>
      </c>
      <c r="D343" s="277"/>
      <c r="E343" s="278"/>
      <c r="F343" s="279"/>
      <c r="G343" s="280">
        <f>SUM(G332:G342)</f>
        <v>0</v>
      </c>
      <c r="H343" s="281"/>
      <c r="I343" s="282">
        <f>SUM(I332:I342)</f>
        <v>0.54956820000000006</v>
      </c>
      <c r="J343" s="281"/>
      <c r="K343" s="282">
        <f>SUM(K332:K342)</f>
        <v>0</v>
      </c>
      <c r="O343" s="256">
        <v>4</v>
      </c>
      <c r="BA343" s="283">
        <f>SUM(BA332:BA342)</f>
        <v>0</v>
      </c>
      <c r="BB343" s="283">
        <f>SUM(BB332:BB342)</f>
        <v>0</v>
      </c>
      <c r="BC343" s="283">
        <f>SUM(BC332:BC342)</f>
        <v>0</v>
      </c>
      <c r="BD343" s="283">
        <f>SUM(BD332:BD342)</f>
        <v>0</v>
      </c>
      <c r="BE343" s="283">
        <f>SUM(BE332:BE342)</f>
        <v>0</v>
      </c>
    </row>
    <row r="344" spans="1:80">
      <c r="A344" s="246" t="s">
        <v>97</v>
      </c>
      <c r="B344" s="247" t="s">
        <v>516</v>
      </c>
      <c r="C344" s="248" t="s">
        <v>517</v>
      </c>
      <c r="D344" s="249"/>
      <c r="E344" s="250"/>
      <c r="F344" s="250"/>
      <c r="G344" s="251"/>
      <c r="H344" s="252"/>
      <c r="I344" s="253"/>
      <c r="J344" s="254"/>
      <c r="K344" s="255"/>
      <c r="O344" s="256">
        <v>1</v>
      </c>
    </row>
    <row r="345" spans="1:80">
      <c r="A345" s="257">
        <v>114</v>
      </c>
      <c r="B345" s="258" t="s">
        <v>519</v>
      </c>
      <c r="C345" s="259" t="s">
        <v>520</v>
      </c>
      <c r="D345" s="260" t="s">
        <v>161</v>
      </c>
      <c r="E345" s="261">
        <v>5.7750000000000004</v>
      </c>
      <c r="F345" s="261">
        <v>0</v>
      </c>
      <c r="G345" s="262">
        <f>E345*F345</f>
        <v>0</v>
      </c>
      <c r="H345" s="263">
        <v>8.4489999999999996E-2</v>
      </c>
      <c r="I345" s="264">
        <f>E345*H345</f>
        <v>0.48792975</v>
      </c>
      <c r="J345" s="263">
        <v>0</v>
      </c>
      <c r="K345" s="264">
        <f>E345*J345</f>
        <v>0</v>
      </c>
      <c r="O345" s="256">
        <v>2</v>
      </c>
      <c r="AA345" s="229">
        <v>1</v>
      </c>
      <c r="AB345" s="229">
        <v>7</v>
      </c>
      <c r="AC345" s="229">
        <v>7</v>
      </c>
      <c r="AZ345" s="229">
        <v>2</v>
      </c>
      <c r="BA345" s="229">
        <f>IF(AZ345=1,G345,0)</f>
        <v>0</v>
      </c>
      <c r="BB345" s="229">
        <f>IF(AZ345=2,G345,0)</f>
        <v>0</v>
      </c>
      <c r="BC345" s="229">
        <f>IF(AZ345=3,G345,0)</f>
        <v>0</v>
      </c>
      <c r="BD345" s="229">
        <f>IF(AZ345=4,G345,0)</f>
        <v>0</v>
      </c>
      <c r="BE345" s="229">
        <f>IF(AZ345=5,G345,0)</f>
        <v>0</v>
      </c>
      <c r="CA345" s="256">
        <v>1</v>
      </c>
      <c r="CB345" s="256">
        <v>7</v>
      </c>
    </row>
    <row r="346" spans="1:80">
      <c r="A346" s="265"/>
      <c r="B346" s="268"/>
      <c r="C346" s="329" t="s">
        <v>521</v>
      </c>
      <c r="D346" s="330"/>
      <c r="E346" s="269">
        <v>5.7750000000000004</v>
      </c>
      <c r="F346" s="270"/>
      <c r="G346" s="271"/>
      <c r="H346" s="272"/>
      <c r="I346" s="266"/>
      <c r="J346" s="273"/>
      <c r="K346" s="266"/>
      <c r="M346" s="267" t="s">
        <v>521</v>
      </c>
      <c r="O346" s="256"/>
    </row>
    <row r="347" spans="1:80">
      <c r="A347" s="257">
        <v>115</v>
      </c>
      <c r="B347" s="258" t="s">
        <v>522</v>
      </c>
      <c r="C347" s="259" t="s">
        <v>523</v>
      </c>
      <c r="D347" s="260" t="s">
        <v>161</v>
      </c>
      <c r="E347" s="261">
        <v>5.7750000000000004</v>
      </c>
      <c r="F347" s="261">
        <v>0</v>
      </c>
      <c r="G347" s="262">
        <f>E347*F347</f>
        <v>0</v>
      </c>
      <c r="H347" s="263">
        <v>0</v>
      </c>
      <c r="I347" s="264">
        <f>E347*H347</f>
        <v>0</v>
      </c>
      <c r="J347" s="263">
        <v>-6.7000000000000004E-2</v>
      </c>
      <c r="K347" s="264">
        <f>E347*J347</f>
        <v>-0.38692500000000007</v>
      </c>
      <c r="O347" s="256">
        <v>2</v>
      </c>
      <c r="AA347" s="229">
        <v>1</v>
      </c>
      <c r="AB347" s="229">
        <v>7</v>
      </c>
      <c r="AC347" s="229">
        <v>7</v>
      </c>
      <c r="AZ347" s="229">
        <v>2</v>
      </c>
      <c r="BA347" s="229">
        <f>IF(AZ347=1,G347,0)</f>
        <v>0</v>
      </c>
      <c r="BB347" s="229">
        <f>IF(AZ347=2,G347,0)</f>
        <v>0</v>
      </c>
      <c r="BC347" s="229">
        <f>IF(AZ347=3,G347,0)</f>
        <v>0</v>
      </c>
      <c r="BD347" s="229">
        <f>IF(AZ347=4,G347,0)</f>
        <v>0</v>
      </c>
      <c r="BE347" s="229">
        <f>IF(AZ347=5,G347,0)</f>
        <v>0</v>
      </c>
      <c r="CA347" s="256">
        <v>1</v>
      </c>
      <c r="CB347" s="256">
        <v>7</v>
      </c>
    </row>
    <row r="348" spans="1:80">
      <c r="A348" s="265"/>
      <c r="B348" s="268"/>
      <c r="C348" s="329" t="s">
        <v>521</v>
      </c>
      <c r="D348" s="330"/>
      <c r="E348" s="269">
        <v>5.7750000000000004</v>
      </c>
      <c r="F348" s="270"/>
      <c r="G348" s="271"/>
      <c r="H348" s="272"/>
      <c r="I348" s="266"/>
      <c r="J348" s="273"/>
      <c r="K348" s="266"/>
      <c r="M348" s="267" t="s">
        <v>521</v>
      </c>
      <c r="O348" s="256"/>
    </row>
    <row r="349" spans="1:80" ht="22.5">
      <c r="A349" s="257">
        <v>116</v>
      </c>
      <c r="B349" s="258" t="s">
        <v>524</v>
      </c>
      <c r="C349" s="259" t="s">
        <v>525</v>
      </c>
      <c r="D349" s="260" t="s">
        <v>161</v>
      </c>
      <c r="E349" s="261">
        <v>668.76499999999999</v>
      </c>
      <c r="F349" s="261">
        <v>0</v>
      </c>
      <c r="G349" s="262">
        <f>E349*F349</f>
        <v>0</v>
      </c>
      <c r="H349" s="263">
        <v>4.8059999999999999E-2</v>
      </c>
      <c r="I349" s="264">
        <f>E349*H349</f>
        <v>32.140845899999995</v>
      </c>
      <c r="J349" s="263">
        <v>0</v>
      </c>
      <c r="K349" s="264">
        <f>E349*J349</f>
        <v>0</v>
      </c>
      <c r="O349" s="256">
        <v>2</v>
      </c>
      <c r="AA349" s="229">
        <v>1</v>
      </c>
      <c r="AB349" s="229">
        <v>7</v>
      </c>
      <c r="AC349" s="229">
        <v>7</v>
      </c>
      <c r="AZ349" s="229">
        <v>2</v>
      </c>
      <c r="BA349" s="229">
        <f>IF(AZ349=1,G349,0)</f>
        <v>0</v>
      </c>
      <c r="BB349" s="229">
        <f>IF(AZ349=2,G349,0)</f>
        <v>0</v>
      </c>
      <c r="BC349" s="229">
        <f>IF(AZ349=3,G349,0)</f>
        <v>0</v>
      </c>
      <c r="BD349" s="229">
        <f>IF(AZ349=4,G349,0)</f>
        <v>0</v>
      </c>
      <c r="BE349" s="229">
        <f>IF(AZ349=5,G349,0)</f>
        <v>0</v>
      </c>
      <c r="CA349" s="256">
        <v>1</v>
      </c>
      <c r="CB349" s="256">
        <v>7</v>
      </c>
    </row>
    <row r="350" spans="1:80" ht="22.5">
      <c r="A350" s="265"/>
      <c r="B350" s="268"/>
      <c r="C350" s="329" t="s">
        <v>526</v>
      </c>
      <c r="D350" s="330"/>
      <c r="E350" s="269">
        <v>668.76499999999999</v>
      </c>
      <c r="F350" s="270"/>
      <c r="G350" s="271"/>
      <c r="H350" s="272"/>
      <c r="I350" s="266"/>
      <c r="J350" s="273"/>
      <c r="K350" s="266"/>
      <c r="M350" s="267" t="s">
        <v>526</v>
      </c>
      <c r="O350" s="256"/>
    </row>
    <row r="351" spans="1:80" ht="22.5">
      <c r="A351" s="257">
        <v>117</v>
      </c>
      <c r="B351" s="258" t="s">
        <v>527</v>
      </c>
      <c r="C351" s="259" t="s">
        <v>528</v>
      </c>
      <c r="D351" s="260" t="s">
        <v>173</v>
      </c>
      <c r="E351" s="261">
        <v>39.5</v>
      </c>
      <c r="F351" s="261">
        <v>0</v>
      </c>
      <c r="G351" s="262">
        <f>E351*F351</f>
        <v>0</v>
      </c>
      <c r="H351" s="263">
        <v>8.8599999999999998E-3</v>
      </c>
      <c r="I351" s="264">
        <f>E351*H351</f>
        <v>0.34997</v>
      </c>
      <c r="J351" s="263">
        <v>0</v>
      </c>
      <c r="K351" s="264">
        <f>E351*J351</f>
        <v>0</v>
      </c>
      <c r="O351" s="256">
        <v>2</v>
      </c>
      <c r="AA351" s="229">
        <v>1</v>
      </c>
      <c r="AB351" s="229">
        <v>7</v>
      </c>
      <c r="AC351" s="229">
        <v>7</v>
      </c>
      <c r="AZ351" s="229">
        <v>2</v>
      </c>
      <c r="BA351" s="229">
        <f>IF(AZ351=1,G351,0)</f>
        <v>0</v>
      </c>
      <c r="BB351" s="229">
        <f>IF(AZ351=2,G351,0)</f>
        <v>0</v>
      </c>
      <c r="BC351" s="229">
        <f>IF(AZ351=3,G351,0)</f>
        <v>0</v>
      </c>
      <c r="BD351" s="229">
        <f>IF(AZ351=4,G351,0)</f>
        <v>0</v>
      </c>
      <c r="BE351" s="229">
        <f>IF(AZ351=5,G351,0)</f>
        <v>0</v>
      </c>
      <c r="CA351" s="256">
        <v>1</v>
      </c>
      <c r="CB351" s="256">
        <v>7</v>
      </c>
    </row>
    <row r="352" spans="1:80" ht="22.5">
      <c r="A352" s="265"/>
      <c r="B352" s="268"/>
      <c r="C352" s="329" t="s">
        <v>529</v>
      </c>
      <c r="D352" s="330"/>
      <c r="E352" s="269">
        <v>39.5</v>
      </c>
      <c r="F352" s="270"/>
      <c r="G352" s="271"/>
      <c r="H352" s="272"/>
      <c r="I352" s="266"/>
      <c r="J352" s="273"/>
      <c r="K352" s="266"/>
      <c r="M352" s="267" t="s">
        <v>529</v>
      </c>
      <c r="O352" s="256"/>
    </row>
    <row r="353" spans="1:80">
      <c r="A353" s="257">
        <v>118</v>
      </c>
      <c r="B353" s="258" t="s">
        <v>530</v>
      </c>
      <c r="C353" s="259" t="s">
        <v>531</v>
      </c>
      <c r="D353" s="260" t="s">
        <v>173</v>
      </c>
      <c r="E353" s="261">
        <v>28</v>
      </c>
      <c r="F353" s="261">
        <v>0</v>
      </c>
      <c r="G353" s="262">
        <f>E353*F353</f>
        <v>0</v>
      </c>
      <c r="H353" s="263">
        <v>1.157E-2</v>
      </c>
      <c r="I353" s="264">
        <f>E353*H353</f>
        <v>0.32396000000000003</v>
      </c>
      <c r="J353" s="263">
        <v>0</v>
      </c>
      <c r="K353" s="264">
        <f>E353*J353</f>
        <v>0</v>
      </c>
      <c r="O353" s="256">
        <v>2</v>
      </c>
      <c r="AA353" s="229">
        <v>1</v>
      </c>
      <c r="AB353" s="229">
        <v>7</v>
      </c>
      <c r="AC353" s="229">
        <v>7</v>
      </c>
      <c r="AZ353" s="229">
        <v>2</v>
      </c>
      <c r="BA353" s="229">
        <f>IF(AZ353=1,G353,0)</f>
        <v>0</v>
      </c>
      <c r="BB353" s="229">
        <f>IF(AZ353=2,G353,0)</f>
        <v>0</v>
      </c>
      <c r="BC353" s="229">
        <f>IF(AZ353=3,G353,0)</f>
        <v>0</v>
      </c>
      <c r="BD353" s="229">
        <f>IF(AZ353=4,G353,0)</f>
        <v>0</v>
      </c>
      <c r="BE353" s="229">
        <f>IF(AZ353=5,G353,0)</f>
        <v>0</v>
      </c>
      <c r="CA353" s="256">
        <v>1</v>
      </c>
      <c r="CB353" s="256">
        <v>7</v>
      </c>
    </row>
    <row r="354" spans="1:80">
      <c r="A354" s="265"/>
      <c r="B354" s="268"/>
      <c r="C354" s="329" t="s">
        <v>532</v>
      </c>
      <c r="D354" s="330"/>
      <c r="E354" s="269">
        <v>28</v>
      </c>
      <c r="F354" s="270"/>
      <c r="G354" s="271"/>
      <c r="H354" s="272"/>
      <c r="I354" s="266"/>
      <c r="J354" s="273"/>
      <c r="K354" s="266"/>
      <c r="M354" s="267" t="s">
        <v>532</v>
      </c>
      <c r="O354" s="256"/>
    </row>
    <row r="355" spans="1:80">
      <c r="A355" s="257">
        <v>119</v>
      </c>
      <c r="B355" s="258" t="s">
        <v>533</v>
      </c>
      <c r="C355" s="259" t="s">
        <v>534</v>
      </c>
      <c r="D355" s="260" t="s">
        <v>224</v>
      </c>
      <c r="E355" s="261">
        <v>2</v>
      </c>
      <c r="F355" s="261">
        <v>0</v>
      </c>
      <c r="G355" s="262">
        <f t="shared" ref="G355:G360" si="16">E355*F355</f>
        <v>0</v>
      </c>
      <c r="H355" s="263">
        <v>1.1339999999999999E-2</v>
      </c>
      <c r="I355" s="264">
        <f t="shared" ref="I355:I360" si="17">E355*H355</f>
        <v>2.2679999999999999E-2</v>
      </c>
      <c r="J355" s="263">
        <v>0</v>
      </c>
      <c r="K355" s="264">
        <f t="shared" ref="K355:K360" si="18">E355*J355</f>
        <v>0</v>
      </c>
      <c r="O355" s="256">
        <v>2</v>
      </c>
      <c r="AA355" s="229">
        <v>1</v>
      </c>
      <c r="AB355" s="229">
        <v>7</v>
      </c>
      <c r="AC355" s="229">
        <v>7</v>
      </c>
      <c r="AZ355" s="229">
        <v>2</v>
      </c>
      <c r="BA355" s="229">
        <f t="shared" ref="BA355:BA360" si="19">IF(AZ355=1,G355,0)</f>
        <v>0</v>
      </c>
      <c r="BB355" s="229">
        <f t="shared" ref="BB355:BB360" si="20">IF(AZ355=2,G355,0)</f>
        <v>0</v>
      </c>
      <c r="BC355" s="229">
        <f t="shared" ref="BC355:BC360" si="21">IF(AZ355=3,G355,0)</f>
        <v>0</v>
      </c>
      <c r="BD355" s="229">
        <f t="shared" ref="BD355:BD360" si="22">IF(AZ355=4,G355,0)</f>
        <v>0</v>
      </c>
      <c r="BE355" s="229">
        <f t="shared" ref="BE355:BE360" si="23">IF(AZ355=5,G355,0)</f>
        <v>0</v>
      </c>
      <c r="CA355" s="256">
        <v>1</v>
      </c>
      <c r="CB355" s="256">
        <v>7</v>
      </c>
    </row>
    <row r="356" spans="1:80">
      <c r="A356" s="257">
        <v>120</v>
      </c>
      <c r="B356" s="258" t="s">
        <v>535</v>
      </c>
      <c r="C356" s="259" t="s">
        <v>536</v>
      </c>
      <c r="D356" s="260" t="s">
        <v>224</v>
      </c>
      <c r="E356" s="261">
        <v>530</v>
      </c>
      <c r="F356" s="261">
        <v>0</v>
      </c>
      <c r="G356" s="262">
        <f t="shared" si="16"/>
        <v>0</v>
      </c>
      <c r="H356" s="263">
        <v>2.8999999999999998E-3</v>
      </c>
      <c r="I356" s="264">
        <f t="shared" si="17"/>
        <v>1.5369999999999999</v>
      </c>
      <c r="J356" s="263">
        <v>0</v>
      </c>
      <c r="K356" s="264">
        <f t="shared" si="18"/>
        <v>0</v>
      </c>
      <c r="O356" s="256">
        <v>2</v>
      </c>
      <c r="AA356" s="229">
        <v>1</v>
      </c>
      <c r="AB356" s="229">
        <v>7</v>
      </c>
      <c r="AC356" s="229">
        <v>7</v>
      </c>
      <c r="AZ356" s="229">
        <v>2</v>
      </c>
      <c r="BA356" s="229">
        <f t="shared" si="19"/>
        <v>0</v>
      </c>
      <c r="BB356" s="229">
        <f t="shared" si="20"/>
        <v>0</v>
      </c>
      <c r="BC356" s="229">
        <f t="shared" si="21"/>
        <v>0</v>
      </c>
      <c r="BD356" s="229">
        <f t="shared" si="22"/>
        <v>0</v>
      </c>
      <c r="BE356" s="229">
        <f t="shared" si="23"/>
        <v>0</v>
      </c>
      <c r="CA356" s="256">
        <v>1</v>
      </c>
      <c r="CB356" s="256">
        <v>7</v>
      </c>
    </row>
    <row r="357" spans="1:80">
      <c r="A357" s="257">
        <v>121</v>
      </c>
      <c r="B357" s="258" t="s">
        <v>537</v>
      </c>
      <c r="C357" s="259" t="s">
        <v>538</v>
      </c>
      <c r="D357" s="260" t="s">
        <v>224</v>
      </c>
      <c r="E357" s="261">
        <v>2</v>
      </c>
      <c r="F357" s="261">
        <v>0</v>
      </c>
      <c r="G357" s="262">
        <f t="shared" si="16"/>
        <v>0</v>
      </c>
      <c r="H357" s="263">
        <v>8.8999999999999999E-3</v>
      </c>
      <c r="I357" s="264">
        <f t="shared" si="17"/>
        <v>1.78E-2</v>
      </c>
      <c r="J357" s="263">
        <v>0</v>
      </c>
      <c r="K357" s="264">
        <f t="shared" si="18"/>
        <v>0</v>
      </c>
      <c r="O357" s="256">
        <v>2</v>
      </c>
      <c r="AA357" s="229">
        <v>1</v>
      </c>
      <c r="AB357" s="229">
        <v>7</v>
      </c>
      <c r="AC357" s="229">
        <v>7</v>
      </c>
      <c r="AZ357" s="229">
        <v>2</v>
      </c>
      <c r="BA357" s="229">
        <f t="shared" si="19"/>
        <v>0</v>
      </c>
      <c r="BB357" s="229">
        <f t="shared" si="20"/>
        <v>0</v>
      </c>
      <c r="BC357" s="229">
        <f t="shared" si="21"/>
        <v>0</v>
      </c>
      <c r="BD357" s="229">
        <f t="shared" si="22"/>
        <v>0</v>
      </c>
      <c r="BE357" s="229">
        <f t="shared" si="23"/>
        <v>0</v>
      </c>
      <c r="CA357" s="256">
        <v>1</v>
      </c>
      <c r="CB357" s="256">
        <v>7</v>
      </c>
    </row>
    <row r="358" spans="1:80">
      <c r="A358" s="257">
        <v>122</v>
      </c>
      <c r="B358" s="258" t="s">
        <v>539</v>
      </c>
      <c r="C358" s="259" t="s">
        <v>540</v>
      </c>
      <c r="D358" s="260" t="s">
        <v>224</v>
      </c>
      <c r="E358" s="261">
        <v>1</v>
      </c>
      <c r="F358" s="261">
        <v>0</v>
      </c>
      <c r="G358" s="262">
        <f t="shared" si="16"/>
        <v>0</v>
      </c>
      <c r="H358" s="263">
        <v>6.3E-3</v>
      </c>
      <c r="I358" s="264">
        <f t="shared" si="17"/>
        <v>6.3E-3</v>
      </c>
      <c r="J358" s="263">
        <v>0</v>
      </c>
      <c r="K358" s="264">
        <f t="shared" si="18"/>
        <v>0</v>
      </c>
      <c r="O358" s="256">
        <v>2</v>
      </c>
      <c r="AA358" s="229">
        <v>1</v>
      </c>
      <c r="AB358" s="229">
        <v>7</v>
      </c>
      <c r="AC358" s="229">
        <v>7</v>
      </c>
      <c r="AZ358" s="229">
        <v>2</v>
      </c>
      <c r="BA358" s="229">
        <f t="shared" si="19"/>
        <v>0</v>
      </c>
      <c r="BB358" s="229">
        <f t="shared" si="20"/>
        <v>0</v>
      </c>
      <c r="BC358" s="229">
        <f t="shared" si="21"/>
        <v>0</v>
      </c>
      <c r="BD358" s="229">
        <f t="shared" si="22"/>
        <v>0</v>
      </c>
      <c r="BE358" s="229">
        <f t="shared" si="23"/>
        <v>0</v>
      </c>
      <c r="CA358" s="256">
        <v>1</v>
      </c>
      <c r="CB358" s="256">
        <v>7</v>
      </c>
    </row>
    <row r="359" spans="1:80">
      <c r="A359" s="257">
        <v>123</v>
      </c>
      <c r="B359" s="258" t="s">
        <v>541</v>
      </c>
      <c r="C359" s="259" t="s">
        <v>542</v>
      </c>
      <c r="D359" s="260" t="s">
        <v>173</v>
      </c>
      <c r="E359" s="261">
        <v>133.75299999999999</v>
      </c>
      <c r="F359" s="261">
        <v>0</v>
      </c>
      <c r="G359" s="262">
        <f t="shared" si="16"/>
        <v>0</v>
      </c>
      <c r="H359" s="263">
        <v>1E-4</v>
      </c>
      <c r="I359" s="264">
        <f t="shared" si="17"/>
        <v>1.33753E-2</v>
      </c>
      <c r="J359" s="263">
        <v>0</v>
      </c>
      <c r="K359" s="264">
        <f t="shared" si="18"/>
        <v>0</v>
      </c>
      <c r="O359" s="256">
        <v>2</v>
      </c>
      <c r="AA359" s="229">
        <v>1</v>
      </c>
      <c r="AB359" s="229">
        <v>7</v>
      </c>
      <c r="AC359" s="229">
        <v>7</v>
      </c>
      <c r="AZ359" s="229">
        <v>2</v>
      </c>
      <c r="BA359" s="229">
        <f t="shared" si="19"/>
        <v>0</v>
      </c>
      <c r="BB359" s="229">
        <f t="shared" si="20"/>
        <v>0</v>
      </c>
      <c r="BC359" s="229">
        <f t="shared" si="21"/>
        <v>0</v>
      </c>
      <c r="BD359" s="229">
        <f t="shared" si="22"/>
        <v>0</v>
      </c>
      <c r="BE359" s="229">
        <f t="shared" si="23"/>
        <v>0</v>
      </c>
      <c r="CA359" s="256">
        <v>1</v>
      </c>
      <c r="CB359" s="256">
        <v>7</v>
      </c>
    </row>
    <row r="360" spans="1:80">
      <c r="A360" s="257">
        <v>124</v>
      </c>
      <c r="B360" s="258" t="s">
        <v>543</v>
      </c>
      <c r="C360" s="259" t="s">
        <v>544</v>
      </c>
      <c r="D360" s="260" t="s">
        <v>161</v>
      </c>
      <c r="E360" s="261">
        <v>668.76499999999999</v>
      </c>
      <c r="F360" s="261">
        <v>0</v>
      </c>
      <c r="G360" s="262">
        <f t="shared" si="16"/>
        <v>0</v>
      </c>
      <c r="H360" s="263">
        <v>1E-4</v>
      </c>
      <c r="I360" s="264">
        <f t="shared" si="17"/>
        <v>6.6876500000000005E-2</v>
      </c>
      <c r="J360" s="263">
        <v>0</v>
      </c>
      <c r="K360" s="264">
        <f t="shared" si="18"/>
        <v>0</v>
      </c>
      <c r="O360" s="256">
        <v>2</v>
      </c>
      <c r="AA360" s="229">
        <v>1</v>
      </c>
      <c r="AB360" s="229">
        <v>7</v>
      </c>
      <c r="AC360" s="229">
        <v>7</v>
      </c>
      <c r="AZ360" s="229">
        <v>2</v>
      </c>
      <c r="BA360" s="229">
        <f t="shared" si="19"/>
        <v>0</v>
      </c>
      <c r="BB360" s="229">
        <f t="shared" si="20"/>
        <v>0</v>
      </c>
      <c r="BC360" s="229">
        <f t="shared" si="21"/>
        <v>0</v>
      </c>
      <c r="BD360" s="229">
        <f t="shared" si="22"/>
        <v>0</v>
      </c>
      <c r="BE360" s="229">
        <f t="shared" si="23"/>
        <v>0</v>
      </c>
      <c r="CA360" s="256">
        <v>1</v>
      </c>
      <c r="CB360" s="256">
        <v>7</v>
      </c>
    </row>
    <row r="361" spans="1:80">
      <c r="A361" s="265"/>
      <c r="B361" s="268"/>
      <c r="C361" s="329" t="s">
        <v>473</v>
      </c>
      <c r="D361" s="330"/>
      <c r="E361" s="269">
        <v>668.76499999999999</v>
      </c>
      <c r="F361" s="270"/>
      <c r="G361" s="271"/>
      <c r="H361" s="272"/>
      <c r="I361" s="266"/>
      <c r="J361" s="273"/>
      <c r="K361" s="266"/>
      <c r="M361" s="267" t="s">
        <v>473</v>
      </c>
      <c r="O361" s="256"/>
    </row>
    <row r="362" spans="1:80">
      <c r="A362" s="257">
        <v>125</v>
      </c>
      <c r="B362" s="258" t="s">
        <v>545</v>
      </c>
      <c r="C362" s="259" t="s">
        <v>546</v>
      </c>
      <c r="D362" s="260" t="s">
        <v>198</v>
      </c>
      <c r="E362" s="261">
        <v>34.966737449999997</v>
      </c>
      <c r="F362" s="261">
        <v>0</v>
      </c>
      <c r="G362" s="262">
        <f>E362*F362</f>
        <v>0</v>
      </c>
      <c r="H362" s="263">
        <v>0</v>
      </c>
      <c r="I362" s="264">
        <f>E362*H362</f>
        <v>0</v>
      </c>
      <c r="J362" s="263"/>
      <c r="K362" s="264">
        <f>E362*J362</f>
        <v>0</v>
      </c>
      <c r="O362" s="256">
        <v>2</v>
      </c>
      <c r="AA362" s="229">
        <v>7</v>
      </c>
      <c r="AB362" s="229">
        <v>1001</v>
      </c>
      <c r="AC362" s="229">
        <v>5</v>
      </c>
      <c r="AZ362" s="229">
        <v>2</v>
      </c>
      <c r="BA362" s="229">
        <f>IF(AZ362=1,G362,0)</f>
        <v>0</v>
      </c>
      <c r="BB362" s="229">
        <f>IF(AZ362=2,G362,0)</f>
        <v>0</v>
      </c>
      <c r="BC362" s="229">
        <f>IF(AZ362=3,G362,0)</f>
        <v>0</v>
      </c>
      <c r="BD362" s="229">
        <f>IF(AZ362=4,G362,0)</f>
        <v>0</v>
      </c>
      <c r="BE362" s="229">
        <f>IF(AZ362=5,G362,0)</f>
        <v>0</v>
      </c>
      <c r="CA362" s="256">
        <v>7</v>
      </c>
      <c r="CB362" s="256">
        <v>1001</v>
      </c>
    </row>
    <row r="363" spans="1:80">
      <c r="A363" s="274"/>
      <c r="B363" s="275" t="s">
        <v>101</v>
      </c>
      <c r="C363" s="276" t="s">
        <v>518</v>
      </c>
      <c r="D363" s="277"/>
      <c r="E363" s="278"/>
      <c r="F363" s="279"/>
      <c r="G363" s="280">
        <f>SUM(G344:G362)</f>
        <v>0</v>
      </c>
      <c r="H363" s="281"/>
      <c r="I363" s="282">
        <f>SUM(I344:I362)</f>
        <v>34.966737449999997</v>
      </c>
      <c r="J363" s="281"/>
      <c r="K363" s="282">
        <f>SUM(K344:K362)</f>
        <v>-0.38692500000000007</v>
      </c>
      <c r="O363" s="256">
        <v>4</v>
      </c>
      <c r="BA363" s="283">
        <f>SUM(BA344:BA362)</f>
        <v>0</v>
      </c>
      <c r="BB363" s="283">
        <f>SUM(BB344:BB362)</f>
        <v>0</v>
      </c>
      <c r="BC363" s="283">
        <f>SUM(BC344:BC362)</f>
        <v>0</v>
      </c>
      <c r="BD363" s="283">
        <f>SUM(BD344:BD362)</f>
        <v>0</v>
      </c>
      <c r="BE363" s="283">
        <f>SUM(BE344:BE362)</f>
        <v>0</v>
      </c>
    </row>
    <row r="364" spans="1:80">
      <c r="A364" s="246" t="s">
        <v>97</v>
      </c>
      <c r="B364" s="247" t="s">
        <v>547</v>
      </c>
      <c r="C364" s="248" t="s">
        <v>548</v>
      </c>
      <c r="D364" s="249"/>
      <c r="E364" s="250"/>
      <c r="F364" s="250"/>
      <c r="G364" s="251"/>
      <c r="H364" s="252"/>
      <c r="I364" s="253"/>
      <c r="J364" s="254"/>
      <c r="K364" s="255"/>
      <c r="O364" s="256">
        <v>1</v>
      </c>
    </row>
    <row r="365" spans="1:80">
      <c r="A365" s="257">
        <v>126</v>
      </c>
      <c r="B365" s="258" t="s">
        <v>113</v>
      </c>
      <c r="C365" s="259" t="s">
        <v>550</v>
      </c>
      <c r="D365" s="260" t="s">
        <v>100</v>
      </c>
      <c r="E365" s="261">
        <v>2</v>
      </c>
      <c r="F365" s="261">
        <v>0</v>
      </c>
      <c r="G365" s="262">
        <f>E365*F365</f>
        <v>0</v>
      </c>
      <c r="H365" s="263">
        <v>0</v>
      </c>
      <c r="I365" s="264">
        <f>E365*H365</f>
        <v>0</v>
      </c>
      <c r="J365" s="263"/>
      <c r="K365" s="264">
        <f>E365*J365</f>
        <v>0</v>
      </c>
      <c r="O365" s="256">
        <v>2</v>
      </c>
      <c r="AA365" s="229">
        <v>12</v>
      </c>
      <c r="AB365" s="229">
        <v>0</v>
      </c>
      <c r="AC365" s="229">
        <v>125</v>
      </c>
      <c r="AZ365" s="229">
        <v>2</v>
      </c>
      <c r="BA365" s="229">
        <f>IF(AZ365=1,G365,0)</f>
        <v>0</v>
      </c>
      <c r="BB365" s="229">
        <f>IF(AZ365=2,G365,0)</f>
        <v>0</v>
      </c>
      <c r="BC365" s="229">
        <f>IF(AZ365=3,G365,0)</f>
        <v>0</v>
      </c>
      <c r="BD365" s="229">
        <f>IF(AZ365=4,G365,0)</f>
        <v>0</v>
      </c>
      <c r="BE365" s="229">
        <f>IF(AZ365=5,G365,0)</f>
        <v>0</v>
      </c>
      <c r="CA365" s="256">
        <v>12</v>
      </c>
      <c r="CB365" s="256">
        <v>0</v>
      </c>
    </row>
    <row r="366" spans="1:80">
      <c r="A366" s="265"/>
      <c r="B366" s="268"/>
      <c r="C366" s="329" t="s">
        <v>551</v>
      </c>
      <c r="D366" s="330"/>
      <c r="E366" s="269">
        <v>2</v>
      </c>
      <c r="F366" s="270"/>
      <c r="G366" s="271"/>
      <c r="H366" s="272"/>
      <c r="I366" s="266"/>
      <c r="J366" s="273"/>
      <c r="K366" s="266"/>
      <c r="M366" s="267" t="s">
        <v>551</v>
      </c>
      <c r="O366" s="256"/>
    </row>
    <row r="367" spans="1:80" ht="22.5">
      <c r="A367" s="257">
        <v>127</v>
      </c>
      <c r="B367" s="258" t="s">
        <v>116</v>
      </c>
      <c r="C367" s="259" t="s">
        <v>552</v>
      </c>
      <c r="D367" s="260" t="s">
        <v>100</v>
      </c>
      <c r="E367" s="261">
        <v>1</v>
      </c>
      <c r="F367" s="261">
        <v>0</v>
      </c>
      <c r="G367" s="262">
        <f>E367*F367</f>
        <v>0</v>
      </c>
      <c r="H367" s="263">
        <v>0</v>
      </c>
      <c r="I367" s="264">
        <f>E367*H367</f>
        <v>0</v>
      </c>
      <c r="J367" s="263"/>
      <c r="K367" s="264">
        <f>E367*J367</f>
        <v>0</v>
      </c>
      <c r="O367" s="256">
        <v>2</v>
      </c>
      <c r="AA367" s="229">
        <v>12</v>
      </c>
      <c r="AB367" s="229">
        <v>0</v>
      </c>
      <c r="AC367" s="229">
        <v>126</v>
      </c>
      <c r="AZ367" s="229">
        <v>2</v>
      </c>
      <c r="BA367" s="229">
        <f>IF(AZ367=1,G367,0)</f>
        <v>0</v>
      </c>
      <c r="BB367" s="229">
        <f>IF(AZ367=2,G367,0)</f>
        <v>0</v>
      </c>
      <c r="BC367" s="229">
        <f>IF(AZ367=3,G367,0)</f>
        <v>0</v>
      </c>
      <c r="BD367" s="229">
        <f>IF(AZ367=4,G367,0)</f>
        <v>0</v>
      </c>
      <c r="BE367" s="229">
        <f>IF(AZ367=5,G367,0)</f>
        <v>0</v>
      </c>
      <c r="CA367" s="256">
        <v>12</v>
      </c>
      <c r="CB367" s="256">
        <v>0</v>
      </c>
    </row>
    <row r="368" spans="1:80" ht="22.5">
      <c r="A368" s="265"/>
      <c r="B368" s="268"/>
      <c r="C368" s="329" t="s">
        <v>553</v>
      </c>
      <c r="D368" s="330"/>
      <c r="E368" s="269">
        <v>1</v>
      </c>
      <c r="F368" s="270"/>
      <c r="G368" s="271"/>
      <c r="H368" s="272"/>
      <c r="I368" s="266"/>
      <c r="J368" s="273"/>
      <c r="K368" s="266"/>
      <c r="M368" s="267" t="s">
        <v>553</v>
      </c>
      <c r="O368" s="256"/>
    </row>
    <row r="369" spans="1:80">
      <c r="A369" s="257">
        <v>128</v>
      </c>
      <c r="B369" s="258" t="s">
        <v>118</v>
      </c>
      <c r="C369" s="259" t="s">
        <v>554</v>
      </c>
      <c r="D369" s="260" t="s">
        <v>100</v>
      </c>
      <c r="E369" s="261">
        <v>1</v>
      </c>
      <c r="F369" s="261">
        <v>0</v>
      </c>
      <c r="G369" s="262">
        <f>E369*F369</f>
        <v>0</v>
      </c>
      <c r="H369" s="263">
        <v>0</v>
      </c>
      <c r="I369" s="264">
        <f>E369*H369</f>
        <v>0</v>
      </c>
      <c r="J369" s="263"/>
      <c r="K369" s="264">
        <f>E369*J369</f>
        <v>0</v>
      </c>
      <c r="O369" s="256">
        <v>2</v>
      </c>
      <c r="AA369" s="229">
        <v>12</v>
      </c>
      <c r="AB369" s="229">
        <v>0</v>
      </c>
      <c r="AC369" s="229">
        <v>127</v>
      </c>
      <c r="AZ369" s="229">
        <v>2</v>
      </c>
      <c r="BA369" s="229">
        <f>IF(AZ369=1,G369,0)</f>
        <v>0</v>
      </c>
      <c r="BB369" s="229">
        <f>IF(AZ369=2,G369,0)</f>
        <v>0</v>
      </c>
      <c r="BC369" s="229">
        <f>IF(AZ369=3,G369,0)</f>
        <v>0</v>
      </c>
      <c r="BD369" s="229">
        <f>IF(AZ369=4,G369,0)</f>
        <v>0</v>
      </c>
      <c r="BE369" s="229">
        <f>IF(AZ369=5,G369,0)</f>
        <v>0</v>
      </c>
      <c r="CA369" s="256">
        <v>12</v>
      </c>
      <c r="CB369" s="256">
        <v>0</v>
      </c>
    </row>
    <row r="370" spans="1:80">
      <c r="A370" s="265"/>
      <c r="B370" s="268"/>
      <c r="C370" s="329" t="s">
        <v>555</v>
      </c>
      <c r="D370" s="330"/>
      <c r="E370" s="269">
        <v>1</v>
      </c>
      <c r="F370" s="270"/>
      <c r="G370" s="271"/>
      <c r="H370" s="272"/>
      <c r="I370" s="266"/>
      <c r="J370" s="273"/>
      <c r="K370" s="266"/>
      <c r="M370" s="267" t="s">
        <v>555</v>
      </c>
      <c r="O370" s="256"/>
    </row>
    <row r="371" spans="1:80" ht="22.5">
      <c r="A371" s="257">
        <v>129</v>
      </c>
      <c r="B371" s="258" t="s">
        <v>120</v>
      </c>
      <c r="C371" s="259" t="s">
        <v>556</v>
      </c>
      <c r="D371" s="260" t="s">
        <v>100</v>
      </c>
      <c r="E371" s="261">
        <v>1</v>
      </c>
      <c r="F371" s="261">
        <v>0</v>
      </c>
      <c r="G371" s="262">
        <f>E371*F371</f>
        <v>0</v>
      </c>
      <c r="H371" s="263">
        <v>0</v>
      </c>
      <c r="I371" s="264">
        <f>E371*H371</f>
        <v>0</v>
      </c>
      <c r="J371" s="263"/>
      <c r="K371" s="264">
        <f>E371*J371</f>
        <v>0</v>
      </c>
      <c r="O371" s="256">
        <v>2</v>
      </c>
      <c r="AA371" s="229">
        <v>12</v>
      </c>
      <c r="AB371" s="229">
        <v>0</v>
      </c>
      <c r="AC371" s="229">
        <v>128</v>
      </c>
      <c r="AZ371" s="229">
        <v>2</v>
      </c>
      <c r="BA371" s="229">
        <f>IF(AZ371=1,G371,0)</f>
        <v>0</v>
      </c>
      <c r="BB371" s="229">
        <f>IF(AZ371=2,G371,0)</f>
        <v>0</v>
      </c>
      <c r="BC371" s="229">
        <f>IF(AZ371=3,G371,0)</f>
        <v>0</v>
      </c>
      <c r="BD371" s="229">
        <f>IF(AZ371=4,G371,0)</f>
        <v>0</v>
      </c>
      <c r="BE371" s="229">
        <f>IF(AZ371=5,G371,0)</f>
        <v>0</v>
      </c>
      <c r="CA371" s="256">
        <v>12</v>
      </c>
      <c r="CB371" s="256">
        <v>0</v>
      </c>
    </row>
    <row r="372" spans="1:80">
      <c r="A372" s="265"/>
      <c r="B372" s="268"/>
      <c r="C372" s="329" t="s">
        <v>557</v>
      </c>
      <c r="D372" s="330"/>
      <c r="E372" s="269">
        <v>1</v>
      </c>
      <c r="F372" s="270"/>
      <c r="G372" s="271"/>
      <c r="H372" s="272"/>
      <c r="I372" s="266"/>
      <c r="J372" s="273"/>
      <c r="K372" s="266"/>
      <c r="M372" s="267" t="s">
        <v>557</v>
      </c>
      <c r="O372" s="256"/>
    </row>
    <row r="373" spans="1:80">
      <c r="A373" s="257">
        <v>130</v>
      </c>
      <c r="B373" s="258" t="s">
        <v>122</v>
      </c>
      <c r="C373" s="259" t="s">
        <v>558</v>
      </c>
      <c r="D373" s="260" t="s">
        <v>100</v>
      </c>
      <c r="E373" s="261">
        <v>1</v>
      </c>
      <c r="F373" s="261">
        <v>0</v>
      </c>
      <c r="G373" s="262">
        <f>E373*F373</f>
        <v>0</v>
      </c>
      <c r="H373" s="263">
        <v>0</v>
      </c>
      <c r="I373" s="264">
        <f>E373*H373</f>
        <v>0</v>
      </c>
      <c r="J373" s="263"/>
      <c r="K373" s="264">
        <f>E373*J373</f>
        <v>0</v>
      </c>
      <c r="O373" s="256">
        <v>2</v>
      </c>
      <c r="AA373" s="229">
        <v>12</v>
      </c>
      <c r="AB373" s="229">
        <v>0</v>
      </c>
      <c r="AC373" s="229">
        <v>129</v>
      </c>
      <c r="AZ373" s="229">
        <v>2</v>
      </c>
      <c r="BA373" s="229">
        <f>IF(AZ373=1,G373,0)</f>
        <v>0</v>
      </c>
      <c r="BB373" s="229">
        <f>IF(AZ373=2,G373,0)</f>
        <v>0</v>
      </c>
      <c r="BC373" s="229">
        <f>IF(AZ373=3,G373,0)</f>
        <v>0</v>
      </c>
      <c r="BD373" s="229">
        <f>IF(AZ373=4,G373,0)</f>
        <v>0</v>
      </c>
      <c r="BE373" s="229">
        <f>IF(AZ373=5,G373,0)</f>
        <v>0</v>
      </c>
      <c r="CA373" s="256">
        <v>12</v>
      </c>
      <c r="CB373" s="256">
        <v>0</v>
      </c>
    </row>
    <row r="374" spans="1:80">
      <c r="A374" s="265"/>
      <c r="B374" s="268"/>
      <c r="C374" s="329" t="s">
        <v>559</v>
      </c>
      <c r="D374" s="330"/>
      <c r="E374" s="269">
        <v>1</v>
      </c>
      <c r="F374" s="270"/>
      <c r="G374" s="271"/>
      <c r="H374" s="272"/>
      <c r="I374" s="266"/>
      <c r="J374" s="273"/>
      <c r="K374" s="266"/>
      <c r="M374" s="267" t="s">
        <v>559</v>
      </c>
      <c r="O374" s="256"/>
    </row>
    <row r="375" spans="1:80">
      <c r="A375" s="257">
        <v>131</v>
      </c>
      <c r="B375" s="258" t="s">
        <v>124</v>
      </c>
      <c r="C375" s="259" t="s">
        <v>560</v>
      </c>
      <c r="D375" s="260" t="s">
        <v>100</v>
      </c>
      <c r="E375" s="261">
        <v>1</v>
      </c>
      <c r="F375" s="261">
        <v>0</v>
      </c>
      <c r="G375" s="262">
        <f>E375*F375</f>
        <v>0</v>
      </c>
      <c r="H375" s="263">
        <v>0</v>
      </c>
      <c r="I375" s="264">
        <f>E375*H375</f>
        <v>0</v>
      </c>
      <c r="J375" s="263"/>
      <c r="K375" s="264">
        <f>E375*J375</f>
        <v>0</v>
      </c>
      <c r="O375" s="256">
        <v>2</v>
      </c>
      <c r="AA375" s="229">
        <v>12</v>
      </c>
      <c r="AB375" s="229">
        <v>0</v>
      </c>
      <c r="AC375" s="229">
        <v>134</v>
      </c>
      <c r="AZ375" s="229">
        <v>2</v>
      </c>
      <c r="BA375" s="229">
        <f>IF(AZ375=1,G375,0)</f>
        <v>0</v>
      </c>
      <c r="BB375" s="229">
        <f>IF(AZ375=2,G375,0)</f>
        <v>0</v>
      </c>
      <c r="BC375" s="229">
        <f>IF(AZ375=3,G375,0)</f>
        <v>0</v>
      </c>
      <c r="BD375" s="229">
        <f>IF(AZ375=4,G375,0)</f>
        <v>0</v>
      </c>
      <c r="BE375" s="229">
        <f>IF(AZ375=5,G375,0)</f>
        <v>0</v>
      </c>
      <c r="CA375" s="256">
        <v>12</v>
      </c>
      <c r="CB375" s="256">
        <v>0</v>
      </c>
    </row>
    <row r="376" spans="1:80">
      <c r="A376" s="265"/>
      <c r="B376" s="268"/>
      <c r="C376" s="329" t="s">
        <v>561</v>
      </c>
      <c r="D376" s="330"/>
      <c r="E376" s="269">
        <v>1</v>
      </c>
      <c r="F376" s="270"/>
      <c r="G376" s="271"/>
      <c r="H376" s="272"/>
      <c r="I376" s="266"/>
      <c r="J376" s="273"/>
      <c r="K376" s="266"/>
      <c r="M376" s="267" t="s">
        <v>561</v>
      </c>
      <c r="O376" s="256"/>
    </row>
    <row r="377" spans="1:80" ht="22.5">
      <c r="A377" s="257">
        <v>132</v>
      </c>
      <c r="B377" s="258" t="s">
        <v>126</v>
      </c>
      <c r="C377" s="259" t="s">
        <v>562</v>
      </c>
      <c r="D377" s="260" t="s">
        <v>100</v>
      </c>
      <c r="E377" s="261">
        <v>1</v>
      </c>
      <c r="F377" s="261">
        <v>0</v>
      </c>
      <c r="G377" s="262">
        <f>E377*F377</f>
        <v>0</v>
      </c>
      <c r="H377" s="263">
        <v>0</v>
      </c>
      <c r="I377" s="264">
        <f>E377*H377</f>
        <v>0</v>
      </c>
      <c r="J377" s="263"/>
      <c r="K377" s="264">
        <f>E377*J377</f>
        <v>0</v>
      </c>
      <c r="O377" s="256">
        <v>2</v>
      </c>
      <c r="AA377" s="229">
        <v>12</v>
      </c>
      <c r="AB377" s="229">
        <v>0</v>
      </c>
      <c r="AC377" s="229">
        <v>135</v>
      </c>
      <c r="AZ377" s="229">
        <v>2</v>
      </c>
      <c r="BA377" s="229">
        <f>IF(AZ377=1,G377,0)</f>
        <v>0</v>
      </c>
      <c r="BB377" s="229">
        <f>IF(AZ377=2,G377,0)</f>
        <v>0</v>
      </c>
      <c r="BC377" s="229">
        <f>IF(AZ377=3,G377,0)</f>
        <v>0</v>
      </c>
      <c r="BD377" s="229">
        <f>IF(AZ377=4,G377,0)</f>
        <v>0</v>
      </c>
      <c r="BE377" s="229">
        <f>IF(AZ377=5,G377,0)</f>
        <v>0</v>
      </c>
      <c r="CA377" s="256">
        <v>12</v>
      </c>
      <c r="CB377" s="256">
        <v>0</v>
      </c>
    </row>
    <row r="378" spans="1:80">
      <c r="A378" s="265"/>
      <c r="B378" s="268"/>
      <c r="C378" s="329" t="s">
        <v>563</v>
      </c>
      <c r="D378" s="330"/>
      <c r="E378" s="269">
        <v>1</v>
      </c>
      <c r="F378" s="270"/>
      <c r="G378" s="271"/>
      <c r="H378" s="272"/>
      <c r="I378" s="266"/>
      <c r="J378" s="273"/>
      <c r="K378" s="266"/>
      <c r="M378" s="267" t="s">
        <v>563</v>
      </c>
      <c r="O378" s="256"/>
    </row>
    <row r="379" spans="1:80" ht="22.5">
      <c r="A379" s="257">
        <v>133</v>
      </c>
      <c r="B379" s="258" t="s">
        <v>128</v>
      </c>
      <c r="C379" s="259" t="s">
        <v>564</v>
      </c>
      <c r="D379" s="260" t="s">
        <v>115</v>
      </c>
      <c r="E379" s="261">
        <v>1</v>
      </c>
      <c r="F379" s="261">
        <v>0</v>
      </c>
      <c r="G379" s="262">
        <f>E379*F379</f>
        <v>0</v>
      </c>
      <c r="H379" s="263">
        <v>0</v>
      </c>
      <c r="I379" s="264">
        <f>E379*H379</f>
        <v>0</v>
      </c>
      <c r="J379" s="263"/>
      <c r="K379" s="264">
        <f>E379*J379</f>
        <v>0</v>
      </c>
      <c r="O379" s="256">
        <v>2</v>
      </c>
      <c r="AA379" s="229">
        <v>12</v>
      </c>
      <c r="AB379" s="229">
        <v>0</v>
      </c>
      <c r="AC379" s="229">
        <v>124</v>
      </c>
      <c r="AZ379" s="229">
        <v>2</v>
      </c>
      <c r="BA379" s="229">
        <f>IF(AZ379=1,G379,0)</f>
        <v>0</v>
      </c>
      <c r="BB379" s="229">
        <f>IF(AZ379=2,G379,0)</f>
        <v>0</v>
      </c>
      <c r="BC379" s="229">
        <f>IF(AZ379=3,G379,0)</f>
        <v>0</v>
      </c>
      <c r="BD379" s="229">
        <f>IF(AZ379=4,G379,0)</f>
        <v>0</v>
      </c>
      <c r="BE379" s="229">
        <f>IF(AZ379=5,G379,0)</f>
        <v>0</v>
      </c>
      <c r="CA379" s="256">
        <v>12</v>
      </c>
      <c r="CB379" s="256">
        <v>0</v>
      </c>
    </row>
    <row r="380" spans="1:80" ht="22.5">
      <c r="A380" s="265"/>
      <c r="B380" s="268"/>
      <c r="C380" s="329" t="s">
        <v>565</v>
      </c>
      <c r="D380" s="330"/>
      <c r="E380" s="269">
        <v>1</v>
      </c>
      <c r="F380" s="270"/>
      <c r="G380" s="271"/>
      <c r="H380" s="272"/>
      <c r="I380" s="266"/>
      <c r="J380" s="273"/>
      <c r="K380" s="266"/>
      <c r="M380" s="267" t="s">
        <v>565</v>
      </c>
      <c r="O380" s="256"/>
    </row>
    <row r="381" spans="1:80">
      <c r="A381" s="265"/>
      <c r="B381" s="268"/>
      <c r="C381" s="329" t="s">
        <v>566</v>
      </c>
      <c r="D381" s="330"/>
      <c r="E381" s="269">
        <v>0</v>
      </c>
      <c r="F381" s="270"/>
      <c r="G381" s="271"/>
      <c r="H381" s="272"/>
      <c r="I381" s="266"/>
      <c r="J381" s="273"/>
      <c r="K381" s="266"/>
      <c r="M381" s="267" t="s">
        <v>566</v>
      </c>
      <c r="O381" s="256"/>
    </row>
    <row r="382" spans="1:80">
      <c r="A382" s="265"/>
      <c r="B382" s="268"/>
      <c r="C382" s="329" t="s">
        <v>567</v>
      </c>
      <c r="D382" s="330"/>
      <c r="E382" s="269">
        <v>0</v>
      </c>
      <c r="F382" s="270"/>
      <c r="G382" s="271"/>
      <c r="H382" s="272"/>
      <c r="I382" s="266"/>
      <c r="J382" s="273"/>
      <c r="K382" s="266"/>
      <c r="M382" s="267" t="s">
        <v>567</v>
      </c>
      <c r="O382" s="256"/>
    </row>
    <row r="383" spans="1:80">
      <c r="A383" s="265"/>
      <c r="B383" s="268"/>
      <c r="C383" s="329" t="s">
        <v>568</v>
      </c>
      <c r="D383" s="330"/>
      <c r="E383" s="269">
        <v>0</v>
      </c>
      <c r="F383" s="270"/>
      <c r="G383" s="271"/>
      <c r="H383" s="272"/>
      <c r="I383" s="266"/>
      <c r="J383" s="273"/>
      <c r="K383" s="266"/>
      <c r="M383" s="267" t="s">
        <v>568</v>
      </c>
      <c r="O383" s="256"/>
    </row>
    <row r="384" spans="1:80">
      <c r="A384" s="265"/>
      <c r="B384" s="268"/>
      <c r="C384" s="329" t="s">
        <v>569</v>
      </c>
      <c r="D384" s="330"/>
      <c r="E384" s="269">
        <v>0</v>
      </c>
      <c r="F384" s="270"/>
      <c r="G384" s="271"/>
      <c r="H384" s="272"/>
      <c r="I384" s="266"/>
      <c r="J384" s="273"/>
      <c r="K384" s="266"/>
      <c r="M384" s="267" t="s">
        <v>569</v>
      </c>
      <c r="O384" s="256"/>
    </row>
    <row r="385" spans="1:80" ht="22.5">
      <c r="A385" s="257">
        <v>134</v>
      </c>
      <c r="B385" s="258" t="s">
        <v>130</v>
      </c>
      <c r="C385" s="259" t="s">
        <v>570</v>
      </c>
      <c r="D385" s="260" t="s">
        <v>224</v>
      </c>
      <c r="E385" s="261">
        <v>2</v>
      </c>
      <c r="F385" s="261">
        <v>0</v>
      </c>
      <c r="G385" s="262">
        <f>E385*F385</f>
        <v>0</v>
      </c>
      <c r="H385" s="263">
        <v>0</v>
      </c>
      <c r="I385" s="264">
        <f>E385*H385</f>
        <v>0</v>
      </c>
      <c r="J385" s="263"/>
      <c r="K385" s="264">
        <f>E385*J385</f>
        <v>0</v>
      </c>
      <c r="O385" s="256">
        <v>2</v>
      </c>
      <c r="AA385" s="229">
        <v>12</v>
      </c>
      <c r="AB385" s="229">
        <v>0</v>
      </c>
      <c r="AC385" s="229">
        <v>123</v>
      </c>
      <c r="AZ385" s="229">
        <v>2</v>
      </c>
      <c r="BA385" s="229">
        <f>IF(AZ385=1,G385,0)</f>
        <v>0</v>
      </c>
      <c r="BB385" s="229">
        <f>IF(AZ385=2,G385,0)</f>
        <v>0</v>
      </c>
      <c r="BC385" s="229">
        <f>IF(AZ385=3,G385,0)</f>
        <v>0</v>
      </c>
      <c r="BD385" s="229">
        <f>IF(AZ385=4,G385,0)</f>
        <v>0</v>
      </c>
      <c r="BE385" s="229">
        <f>IF(AZ385=5,G385,0)</f>
        <v>0</v>
      </c>
      <c r="CA385" s="256">
        <v>12</v>
      </c>
      <c r="CB385" s="256">
        <v>0</v>
      </c>
    </row>
    <row r="386" spans="1:80">
      <c r="A386" s="265"/>
      <c r="B386" s="268"/>
      <c r="C386" s="329" t="s">
        <v>571</v>
      </c>
      <c r="D386" s="330"/>
      <c r="E386" s="269">
        <v>2</v>
      </c>
      <c r="F386" s="270"/>
      <c r="G386" s="271"/>
      <c r="H386" s="272"/>
      <c r="I386" s="266"/>
      <c r="J386" s="273"/>
      <c r="K386" s="266"/>
      <c r="M386" s="267" t="s">
        <v>571</v>
      </c>
      <c r="O386" s="256"/>
    </row>
    <row r="387" spans="1:80">
      <c r="A387" s="257">
        <v>135</v>
      </c>
      <c r="B387" s="258" t="s">
        <v>572</v>
      </c>
      <c r="C387" s="259" t="s">
        <v>573</v>
      </c>
      <c r="D387" s="260" t="s">
        <v>224</v>
      </c>
      <c r="E387" s="261">
        <v>2</v>
      </c>
      <c r="F387" s="261">
        <v>0</v>
      </c>
      <c r="G387" s="262">
        <f>E387*F387</f>
        <v>0</v>
      </c>
      <c r="H387" s="263">
        <v>1.7999999999999999E-2</v>
      </c>
      <c r="I387" s="264">
        <f>E387*H387</f>
        <v>3.5999999999999997E-2</v>
      </c>
      <c r="J387" s="263"/>
      <c r="K387" s="264">
        <f>E387*J387</f>
        <v>0</v>
      </c>
      <c r="O387" s="256">
        <v>2</v>
      </c>
      <c r="AA387" s="229">
        <v>3</v>
      </c>
      <c r="AB387" s="229">
        <v>7</v>
      </c>
      <c r="AC387" s="229">
        <v>61161717</v>
      </c>
      <c r="AZ387" s="229">
        <v>2</v>
      </c>
      <c r="BA387" s="229">
        <f>IF(AZ387=1,G387,0)</f>
        <v>0</v>
      </c>
      <c r="BB387" s="229">
        <f>IF(AZ387=2,G387,0)</f>
        <v>0</v>
      </c>
      <c r="BC387" s="229">
        <f>IF(AZ387=3,G387,0)</f>
        <v>0</v>
      </c>
      <c r="BD387" s="229">
        <f>IF(AZ387=4,G387,0)</f>
        <v>0</v>
      </c>
      <c r="BE387" s="229">
        <f>IF(AZ387=5,G387,0)</f>
        <v>0</v>
      </c>
      <c r="CA387" s="256">
        <v>3</v>
      </c>
      <c r="CB387" s="256">
        <v>7</v>
      </c>
    </row>
    <row r="388" spans="1:80">
      <c r="A388" s="265"/>
      <c r="B388" s="268"/>
      <c r="C388" s="329" t="s">
        <v>574</v>
      </c>
      <c r="D388" s="330"/>
      <c r="E388" s="269">
        <v>2</v>
      </c>
      <c r="F388" s="270"/>
      <c r="G388" s="271"/>
      <c r="H388" s="272"/>
      <c r="I388" s="266"/>
      <c r="J388" s="273"/>
      <c r="K388" s="266"/>
      <c r="M388" s="267" t="s">
        <v>574</v>
      </c>
      <c r="O388" s="256"/>
    </row>
    <row r="389" spans="1:80">
      <c r="A389" s="257">
        <v>136</v>
      </c>
      <c r="B389" s="258" t="s">
        <v>575</v>
      </c>
      <c r="C389" s="259" t="s">
        <v>576</v>
      </c>
      <c r="D389" s="260" t="s">
        <v>224</v>
      </c>
      <c r="E389" s="261">
        <v>2</v>
      </c>
      <c r="F389" s="261">
        <v>0</v>
      </c>
      <c r="G389" s="262">
        <f>E389*F389</f>
        <v>0</v>
      </c>
      <c r="H389" s="263">
        <v>0.02</v>
      </c>
      <c r="I389" s="264">
        <f>E389*H389</f>
        <v>0.04</v>
      </c>
      <c r="J389" s="263"/>
      <c r="K389" s="264">
        <f>E389*J389</f>
        <v>0</v>
      </c>
      <c r="O389" s="256">
        <v>2</v>
      </c>
      <c r="AA389" s="229">
        <v>3</v>
      </c>
      <c r="AB389" s="229">
        <v>7</v>
      </c>
      <c r="AC389" s="229">
        <v>61161721</v>
      </c>
      <c r="AZ389" s="229">
        <v>2</v>
      </c>
      <c r="BA389" s="229">
        <f>IF(AZ389=1,G389,0)</f>
        <v>0</v>
      </c>
      <c r="BB389" s="229">
        <f>IF(AZ389=2,G389,0)</f>
        <v>0</v>
      </c>
      <c r="BC389" s="229">
        <f>IF(AZ389=3,G389,0)</f>
        <v>0</v>
      </c>
      <c r="BD389" s="229">
        <f>IF(AZ389=4,G389,0)</f>
        <v>0</v>
      </c>
      <c r="BE389" s="229">
        <f>IF(AZ389=5,G389,0)</f>
        <v>0</v>
      </c>
      <c r="CA389" s="256">
        <v>3</v>
      </c>
      <c r="CB389" s="256">
        <v>7</v>
      </c>
    </row>
    <row r="390" spans="1:80">
      <c r="A390" s="265"/>
      <c r="B390" s="268"/>
      <c r="C390" s="329" t="s">
        <v>577</v>
      </c>
      <c r="D390" s="330"/>
      <c r="E390" s="269">
        <v>2</v>
      </c>
      <c r="F390" s="270"/>
      <c r="G390" s="271"/>
      <c r="H390" s="272"/>
      <c r="I390" s="266"/>
      <c r="J390" s="273"/>
      <c r="K390" s="266"/>
      <c r="M390" s="267" t="s">
        <v>577</v>
      </c>
      <c r="O390" s="256"/>
    </row>
    <row r="391" spans="1:80">
      <c r="A391" s="257">
        <v>137</v>
      </c>
      <c r="B391" s="258" t="s">
        <v>578</v>
      </c>
      <c r="C391" s="259" t="s">
        <v>579</v>
      </c>
      <c r="D391" s="260" t="s">
        <v>224</v>
      </c>
      <c r="E391" s="261">
        <v>1</v>
      </c>
      <c r="F391" s="261">
        <v>0</v>
      </c>
      <c r="G391" s="262">
        <f>E391*F391</f>
        <v>0</v>
      </c>
      <c r="H391" s="263">
        <v>3.3000000000000002E-2</v>
      </c>
      <c r="I391" s="264">
        <f>E391*H391</f>
        <v>3.3000000000000002E-2</v>
      </c>
      <c r="J391" s="263"/>
      <c r="K391" s="264">
        <f>E391*J391</f>
        <v>0</v>
      </c>
      <c r="O391" s="256">
        <v>2</v>
      </c>
      <c r="AA391" s="229">
        <v>3</v>
      </c>
      <c r="AB391" s="229">
        <v>7</v>
      </c>
      <c r="AC391" s="229">
        <v>61165307</v>
      </c>
      <c r="AZ391" s="229">
        <v>2</v>
      </c>
      <c r="BA391" s="229">
        <f>IF(AZ391=1,G391,0)</f>
        <v>0</v>
      </c>
      <c r="BB391" s="229">
        <f>IF(AZ391=2,G391,0)</f>
        <v>0</v>
      </c>
      <c r="BC391" s="229">
        <f>IF(AZ391=3,G391,0)</f>
        <v>0</v>
      </c>
      <c r="BD391" s="229">
        <f>IF(AZ391=4,G391,0)</f>
        <v>0</v>
      </c>
      <c r="BE391" s="229">
        <f>IF(AZ391=5,G391,0)</f>
        <v>0</v>
      </c>
      <c r="CA391" s="256">
        <v>3</v>
      </c>
      <c r="CB391" s="256">
        <v>7</v>
      </c>
    </row>
    <row r="392" spans="1:80" ht="22.5">
      <c r="A392" s="265"/>
      <c r="B392" s="268"/>
      <c r="C392" s="329" t="s">
        <v>580</v>
      </c>
      <c r="D392" s="330"/>
      <c r="E392" s="269">
        <v>1</v>
      </c>
      <c r="F392" s="270"/>
      <c r="G392" s="271"/>
      <c r="H392" s="272"/>
      <c r="I392" s="266"/>
      <c r="J392" s="273"/>
      <c r="K392" s="266"/>
      <c r="M392" s="267" t="s">
        <v>580</v>
      </c>
      <c r="O392" s="256"/>
    </row>
    <row r="393" spans="1:80">
      <c r="A393" s="257">
        <v>138</v>
      </c>
      <c r="B393" s="258" t="s">
        <v>581</v>
      </c>
      <c r="C393" s="259" t="s">
        <v>582</v>
      </c>
      <c r="D393" s="260" t="s">
        <v>224</v>
      </c>
      <c r="E393" s="261">
        <v>2</v>
      </c>
      <c r="F393" s="261">
        <v>0</v>
      </c>
      <c r="G393" s="262">
        <f>E393*F393</f>
        <v>0</v>
      </c>
      <c r="H393" s="263">
        <v>3.7999999999999999E-2</v>
      </c>
      <c r="I393" s="264">
        <f>E393*H393</f>
        <v>7.5999999999999998E-2</v>
      </c>
      <c r="J393" s="263"/>
      <c r="K393" s="264">
        <f>E393*J393</f>
        <v>0</v>
      </c>
      <c r="O393" s="256">
        <v>2</v>
      </c>
      <c r="AA393" s="229">
        <v>3</v>
      </c>
      <c r="AB393" s="229">
        <v>7</v>
      </c>
      <c r="AC393" s="229">
        <v>61165311</v>
      </c>
      <c r="AZ393" s="229">
        <v>2</v>
      </c>
      <c r="BA393" s="229">
        <f>IF(AZ393=1,G393,0)</f>
        <v>0</v>
      </c>
      <c r="BB393" s="229">
        <f>IF(AZ393=2,G393,0)</f>
        <v>0</v>
      </c>
      <c r="BC393" s="229">
        <f>IF(AZ393=3,G393,0)</f>
        <v>0</v>
      </c>
      <c r="BD393" s="229">
        <f>IF(AZ393=4,G393,0)</f>
        <v>0</v>
      </c>
      <c r="BE393" s="229">
        <f>IF(AZ393=5,G393,0)</f>
        <v>0</v>
      </c>
      <c r="CA393" s="256">
        <v>3</v>
      </c>
      <c r="CB393" s="256">
        <v>7</v>
      </c>
    </row>
    <row r="394" spans="1:80" ht="22.5">
      <c r="A394" s="265"/>
      <c r="B394" s="268"/>
      <c r="C394" s="329" t="s">
        <v>583</v>
      </c>
      <c r="D394" s="330"/>
      <c r="E394" s="269">
        <v>2</v>
      </c>
      <c r="F394" s="270"/>
      <c r="G394" s="271"/>
      <c r="H394" s="272"/>
      <c r="I394" s="266"/>
      <c r="J394" s="273"/>
      <c r="K394" s="266"/>
      <c r="M394" s="267" t="s">
        <v>583</v>
      </c>
      <c r="O394" s="256"/>
    </row>
    <row r="395" spans="1:80">
      <c r="A395" s="257">
        <v>139</v>
      </c>
      <c r="B395" s="258" t="s">
        <v>584</v>
      </c>
      <c r="C395" s="259" t="s">
        <v>585</v>
      </c>
      <c r="D395" s="260" t="s">
        <v>12</v>
      </c>
      <c r="E395" s="261"/>
      <c r="F395" s="261">
        <v>0</v>
      </c>
      <c r="G395" s="262">
        <f>E395*F395</f>
        <v>0</v>
      </c>
      <c r="H395" s="263">
        <v>0</v>
      </c>
      <c r="I395" s="264">
        <f>E395*H395</f>
        <v>0</v>
      </c>
      <c r="J395" s="263"/>
      <c r="K395" s="264">
        <f>E395*J395</f>
        <v>0</v>
      </c>
      <c r="O395" s="256">
        <v>2</v>
      </c>
      <c r="AA395" s="229">
        <v>7</v>
      </c>
      <c r="AB395" s="229">
        <v>1002</v>
      </c>
      <c r="AC395" s="229">
        <v>5</v>
      </c>
      <c r="AZ395" s="229">
        <v>2</v>
      </c>
      <c r="BA395" s="229">
        <f>IF(AZ395=1,G395,0)</f>
        <v>0</v>
      </c>
      <c r="BB395" s="229">
        <f>IF(AZ395=2,G395,0)</f>
        <v>0</v>
      </c>
      <c r="BC395" s="229">
        <f>IF(AZ395=3,G395,0)</f>
        <v>0</v>
      </c>
      <c r="BD395" s="229">
        <f>IF(AZ395=4,G395,0)</f>
        <v>0</v>
      </c>
      <c r="BE395" s="229">
        <f>IF(AZ395=5,G395,0)</f>
        <v>0</v>
      </c>
      <c r="CA395" s="256">
        <v>7</v>
      </c>
      <c r="CB395" s="256">
        <v>1002</v>
      </c>
    </row>
    <row r="396" spans="1:80">
      <c r="A396" s="274"/>
      <c r="B396" s="275" t="s">
        <v>101</v>
      </c>
      <c r="C396" s="276" t="s">
        <v>549</v>
      </c>
      <c r="D396" s="277"/>
      <c r="E396" s="278"/>
      <c r="F396" s="279"/>
      <c r="G396" s="280">
        <f>SUM(G364:G395)</f>
        <v>0</v>
      </c>
      <c r="H396" s="281"/>
      <c r="I396" s="282">
        <f>SUM(I364:I395)</f>
        <v>0.185</v>
      </c>
      <c r="J396" s="281"/>
      <c r="K396" s="282">
        <f>SUM(K364:K395)</f>
        <v>0</v>
      </c>
      <c r="O396" s="256">
        <v>4</v>
      </c>
      <c r="BA396" s="283">
        <f>SUM(BA364:BA395)</f>
        <v>0</v>
      </c>
      <c r="BB396" s="283">
        <f>SUM(BB364:BB395)</f>
        <v>0</v>
      </c>
      <c r="BC396" s="283">
        <f>SUM(BC364:BC395)</f>
        <v>0</v>
      </c>
      <c r="BD396" s="283">
        <f>SUM(BD364:BD395)</f>
        <v>0</v>
      </c>
      <c r="BE396" s="283">
        <f>SUM(BE364:BE395)</f>
        <v>0</v>
      </c>
    </row>
    <row r="397" spans="1:80">
      <c r="A397" s="246" t="s">
        <v>97</v>
      </c>
      <c r="B397" s="247" t="s">
        <v>586</v>
      </c>
      <c r="C397" s="248" t="s">
        <v>587</v>
      </c>
      <c r="D397" s="249"/>
      <c r="E397" s="250"/>
      <c r="F397" s="250"/>
      <c r="G397" s="251"/>
      <c r="H397" s="252"/>
      <c r="I397" s="253"/>
      <c r="J397" s="254"/>
      <c r="K397" s="255"/>
      <c r="O397" s="256">
        <v>1</v>
      </c>
    </row>
    <row r="398" spans="1:80">
      <c r="A398" s="257">
        <v>140</v>
      </c>
      <c r="B398" s="258" t="s">
        <v>589</v>
      </c>
      <c r="C398" s="259" t="s">
        <v>590</v>
      </c>
      <c r="D398" s="260" t="s">
        <v>591</v>
      </c>
      <c r="E398" s="261">
        <v>203.56</v>
      </c>
      <c r="F398" s="261">
        <v>0</v>
      </c>
      <c r="G398" s="262">
        <f>E398*F398</f>
        <v>0</v>
      </c>
      <c r="H398" s="263">
        <v>5.0000000000000002E-5</v>
      </c>
      <c r="I398" s="264">
        <f>E398*H398</f>
        <v>1.0178000000000001E-2</v>
      </c>
      <c r="J398" s="263">
        <v>0</v>
      </c>
      <c r="K398" s="264">
        <f>E398*J398</f>
        <v>0</v>
      </c>
      <c r="O398" s="256">
        <v>2</v>
      </c>
      <c r="AA398" s="229">
        <v>1</v>
      </c>
      <c r="AB398" s="229">
        <v>7</v>
      </c>
      <c r="AC398" s="229">
        <v>7</v>
      </c>
      <c r="AZ398" s="229">
        <v>2</v>
      </c>
      <c r="BA398" s="229">
        <f>IF(AZ398=1,G398,0)</f>
        <v>0</v>
      </c>
      <c r="BB398" s="229">
        <f>IF(AZ398=2,G398,0)</f>
        <v>0</v>
      </c>
      <c r="BC398" s="229">
        <f>IF(AZ398=3,G398,0)</f>
        <v>0</v>
      </c>
      <c r="BD398" s="229">
        <f>IF(AZ398=4,G398,0)</f>
        <v>0</v>
      </c>
      <c r="BE398" s="229">
        <f>IF(AZ398=5,G398,0)</f>
        <v>0</v>
      </c>
      <c r="CA398" s="256">
        <v>1</v>
      </c>
      <c r="CB398" s="256">
        <v>7</v>
      </c>
    </row>
    <row r="399" spans="1:80">
      <c r="A399" s="265"/>
      <c r="B399" s="268"/>
      <c r="C399" s="329" t="s">
        <v>592</v>
      </c>
      <c r="D399" s="330"/>
      <c r="E399" s="269">
        <v>203.56</v>
      </c>
      <c r="F399" s="270"/>
      <c r="G399" s="271"/>
      <c r="H399" s="272"/>
      <c r="I399" s="266"/>
      <c r="J399" s="273"/>
      <c r="K399" s="266"/>
      <c r="M399" s="267" t="s">
        <v>592</v>
      </c>
      <c r="O399" s="256"/>
    </row>
    <row r="400" spans="1:80" ht="22.5">
      <c r="A400" s="265"/>
      <c r="B400" s="268"/>
      <c r="C400" s="329" t="s">
        <v>593</v>
      </c>
      <c r="D400" s="330"/>
      <c r="E400" s="269">
        <v>0</v>
      </c>
      <c r="F400" s="270"/>
      <c r="G400" s="271"/>
      <c r="H400" s="272"/>
      <c r="I400" s="266"/>
      <c r="J400" s="273"/>
      <c r="K400" s="266"/>
      <c r="M400" s="267" t="s">
        <v>593</v>
      </c>
      <c r="O400" s="256"/>
    </row>
    <row r="401" spans="1:80" ht="22.5">
      <c r="A401" s="265"/>
      <c r="B401" s="268"/>
      <c r="C401" s="329" t="s">
        <v>594</v>
      </c>
      <c r="D401" s="330"/>
      <c r="E401" s="269">
        <v>0</v>
      </c>
      <c r="F401" s="270"/>
      <c r="G401" s="271"/>
      <c r="H401" s="272"/>
      <c r="I401" s="266"/>
      <c r="J401" s="273"/>
      <c r="K401" s="266"/>
      <c r="M401" s="267" t="s">
        <v>594</v>
      </c>
      <c r="O401" s="256"/>
    </row>
    <row r="402" spans="1:80" ht="22.5">
      <c r="A402" s="265"/>
      <c r="B402" s="268"/>
      <c r="C402" s="329" t="s">
        <v>595</v>
      </c>
      <c r="D402" s="330"/>
      <c r="E402" s="269">
        <v>0</v>
      </c>
      <c r="F402" s="270"/>
      <c r="G402" s="271"/>
      <c r="H402" s="272"/>
      <c r="I402" s="266"/>
      <c r="J402" s="273"/>
      <c r="K402" s="266"/>
      <c r="M402" s="267" t="s">
        <v>595</v>
      </c>
      <c r="O402" s="256"/>
    </row>
    <row r="403" spans="1:80">
      <c r="A403" s="265"/>
      <c r="B403" s="268"/>
      <c r="C403" s="329" t="s">
        <v>596</v>
      </c>
      <c r="D403" s="330"/>
      <c r="E403" s="269">
        <v>0</v>
      </c>
      <c r="F403" s="270"/>
      <c r="G403" s="271"/>
      <c r="H403" s="272"/>
      <c r="I403" s="266"/>
      <c r="J403" s="273"/>
      <c r="K403" s="266"/>
      <c r="M403" s="267" t="s">
        <v>596</v>
      </c>
      <c r="O403" s="256"/>
    </row>
    <row r="404" spans="1:80" ht="22.5">
      <c r="A404" s="265"/>
      <c r="B404" s="268"/>
      <c r="C404" s="329" t="s">
        <v>597</v>
      </c>
      <c r="D404" s="330"/>
      <c r="E404" s="269">
        <v>0</v>
      </c>
      <c r="F404" s="270"/>
      <c r="G404" s="271"/>
      <c r="H404" s="272"/>
      <c r="I404" s="266"/>
      <c r="J404" s="273"/>
      <c r="K404" s="266"/>
      <c r="M404" s="267" t="s">
        <v>597</v>
      </c>
      <c r="O404" s="256"/>
    </row>
    <row r="405" spans="1:80">
      <c r="A405" s="265"/>
      <c r="B405" s="268"/>
      <c r="C405" s="329" t="s">
        <v>598</v>
      </c>
      <c r="D405" s="330"/>
      <c r="E405" s="269">
        <v>0</v>
      </c>
      <c r="F405" s="270"/>
      <c r="G405" s="271"/>
      <c r="H405" s="272"/>
      <c r="I405" s="266"/>
      <c r="J405" s="273"/>
      <c r="K405" s="266"/>
      <c r="M405" s="267" t="s">
        <v>598</v>
      </c>
      <c r="O405" s="256"/>
    </row>
    <row r="406" spans="1:80">
      <c r="A406" s="257">
        <v>141</v>
      </c>
      <c r="B406" s="258" t="s">
        <v>599</v>
      </c>
      <c r="C406" s="259" t="s">
        <v>600</v>
      </c>
      <c r="D406" s="260" t="s">
        <v>591</v>
      </c>
      <c r="E406" s="261">
        <v>203.56</v>
      </c>
      <c r="F406" s="261">
        <v>0</v>
      </c>
      <c r="G406" s="262">
        <f>E406*F406</f>
        <v>0</v>
      </c>
      <c r="H406" s="263">
        <v>0</v>
      </c>
      <c r="I406" s="264">
        <f>E406*H406</f>
        <v>0</v>
      </c>
      <c r="J406" s="263"/>
      <c r="K406" s="264">
        <f>E406*J406</f>
        <v>0</v>
      </c>
      <c r="O406" s="256">
        <v>2</v>
      </c>
      <c r="AA406" s="229">
        <v>12</v>
      </c>
      <c r="AB406" s="229">
        <v>0</v>
      </c>
      <c r="AC406" s="229">
        <v>140</v>
      </c>
      <c r="AZ406" s="229">
        <v>2</v>
      </c>
      <c r="BA406" s="229">
        <f>IF(AZ406=1,G406,0)</f>
        <v>0</v>
      </c>
      <c r="BB406" s="229">
        <f>IF(AZ406=2,G406,0)</f>
        <v>0</v>
      </c>
      <c r="BC406" s="229">
        <f>IF(AZ406=3,G406,0)</f>
        <v>0</v>
      </c>
      <c r="BD406" s="229">
        <f>IF(AZ406=4,G406,0)</f>
        <v>0</v>
      </c>
      <c r="BE406" s="229">
        <f>IF(AZ406=5,G406,0)</f>
        <v>0</v>
      </c>
      <c r="CA406" s="256">
        <v>12</v>
      </c>
      <c r="CB406" s="256">
        <v>0</v>
      </c>
    </row>
    <row r="407" spans="1:80" ht="22.5">
      <c r="A407" s="257">
        <v>142</v>
      </c>
      <c r="B407" s="258" t="s">
        <v>601</v>
      </c>
      <c r="C407" s="259" t="s">
        <v>602</v>
      </c>
      <c r="D407" s="260" t="s">
        <v>224</v>
      </c>
      <c r="E407" s="261">
        <v>1</v>
      </c>
      <c r="F407" s="261">
        <v>0</v>
      </c>
      <c r="G407" s="262">
        <f>E407*F407</f>
        <v>0</v>
      </c>
      <c r="H407" s="263">
        <v>0</v>
      </c>
      <c r="I407" s="264">
        <f>E407*H407</f>
        <v>0</v>
      </c>
      <c r="J407" s="263"/>
      <c r="K407" s="264">
        <f>E407*J407</f>
        <v>0</v>
      </c>
      <c r="O407" s="256">
        <v>2</v>
      </c>
      <c r="AA407" s="229">
        <v>12</v>
      </c>
      <c r="AB407" s="229">
        <v>0</v>
      </c>
      <c r="AC407" s="229">
        <v>138</v>
      </c>
      <c r="AZ407" s="229">
        <v>2</v>
      </c>
      <c r="BA407" s="229">
        <f>IF(AZ407=1,G407,0)</f>
        <v>0</v>
      </c>
      <c r="BB407" s="229">
        <f>IF(AZ407=2,G407,0)</f>
        <v>0</v>
      </c>
      <c r="BC407" s="229">
        <f>IF(AZ407=3,G407,0)</f>
        <v>0</v>
      </c>
      <c r="BD407" s="229">
        <f>IF(AZ407=4,G407,0)</f>
        <v>0</v>
      </c>
      <c r="BE407" s="229">
        <f>IF(AZ407=5,G407,0)</f>
        <v>0</v>
      </c>
      <c r="CA407" s="256">
        <v>12</v>
      </c>
      <c r="CB407" s="256">
        <v>0</v>
      </c>
    </row>
    <row r="408" spans="1:80" ht="22.5">
      <c r="A408" s="257">
        <v>143</v>
      </c>
      <c r="B408" s="258" t="s">
        <v>603</v>
      </c>
      <c r="C408" s="259" t="s">
        <v>604</v>
      </c>
      <c r="D408" s="260" t="s">
        <v>224</v>
      </c>
      <c r="E408" s="261">
        <v>2</v>
      </c>
      <c r="F408" s="261">
        <v>0</v>
      </c>
      <c r="G408" s="262">
        <f>E408*F408</f>
        <v>0</v>
      </c>
      <c r="H408" s="263">
        <v>0</v>
      </c>
      <c r="I408" s="264">
        <f>E408*H408</f>
        <v>0</v>
      </c>
      <c r="J408" s="263"/>
      <c r="K408" s="264">
        <f>E408*J408</f>
        <v>0</v>
      </c>
      <c r="O408" s="256">
        <v>2</v>
      </c>
      <c r="AA408" s="229">
        <v>12</v>
      </c>
      <c r="AB408" s="229">
        <v>0</v>
      </c>
      <c r="AC408" s="229">
        <v>139</v>
      </c>
      <c r="AZ408" s="229">
        <v>2</v>
      </c>
      <c r="BA408" s="229">
        <f>IF(AZ408=1,G408,0)</f>
        <v>0</v>
      </c>
      <c r="BB408" s="229">
        <f>IF(AZ408=2,G408,0)</f>
        <v>0</v>
      </c>
      <c r="BC408" s="229">
        <f>IF(AZ408=3,G408,0)</f>
        <v>0</v>
      </c>
      <c r="BD408" s="229">
        <f>IF(AZ408=4,G408,0)</f>
        <v>0</v>
      </c>
      <c r="BE408" s="229">
        <f>IF(AZ408=5,G408,0)</f>
        <v>0</v>
      </c>
      <c r="CA408" s="256">
        <v>12</v>
      </c>
      <c r="CB408" s="256">
        <v>0</v>
      </c>
    </row>
    <row r="409" spans="1:80">
      <c r="A409" s="265"/>
      <c r="B409" s="268"/>
      <c r="C409" s="329" t="s">
        <v>605</v>
      </c>
      <c r="D409" s="330"/>
      <c r="E409" s="269">
        <v>2</v>
      </c>
      <c r="F409" s="270"/>
      <c r="G409" s="271"/>
      <c r="H409" s="272"/>
      <c r="I409" s="266"/>
      <c r="J409" s="273"/>
      <c r="K409" s="266"/>
      <c r="M409" s="267" t="s">
        <v>605</v>
      </c>
      <c r="O409" s="256"/>
    </row>
    <row r="410" spans="1:80" ht="22.5">
      <c r="A410" s="265"/>
      <c r="B410" s="268"/>
      <c r="C410" s="329" t="s">
        <v>606</v>
      </c>
      <c r="D410" s="330"/>
      <c r="E410" s="269">
        <v>0</v>
      </c>
      <c r="F410" s="270"/>
      <c r="G410" s="271"/>
      <c r="H410" s="272"/>
      <c r="I410" s="266"/>
      <c r="J410" s="273"/>
      <c r="K410" s="266"/>
      <c r="M410" s="267" t="s">
        <v>606</v>
      </c>
      <c r="O410" s="256"/>
    </row>
    <row r="411" spans="1:80">
      <c r="A411" s="265"/>
      <c r="B411" s="268"/>
      <c r="C411" s="329" t="s">
        <v>607</v>
      </c>
      <c r="D411" s="330"/>
      <c r="E411" s="269">
        <v>0</v>
      </c>
      <c r="F411" s="270"/>
      <c r="G411" s="271"/>
      <c r="H411" s="272"/>
      <c r="I411" s="266"/>
      <c r="J411" s="273"/>
      <c r="K411" s="266"/>
      <c r="M411" s="267" t="s">
        <v>607</v>
      </c>
      <c r="O411" s="256"/>
    </row>
    <row r="412" spans="1:80">
      <c r="A412" s="257">
        <v>144</v>
      </c>
      <c r="B412" s="258" t="s">
        <v>608</v>
      </c>
      <c r="C412" s="259" t="s">
        <v>609</v>
      </c>
      <c r="D412" s="260" t="s">
        <v>12</v>
      </c>
      <c r="E412" s="261"/>
      <c r="F412" s="261">
        <v>0</v>
      </c>
      <c r="G412" s="262">
        <f>E412*F412</f>
        <v>0</v>
      </c>
      <c r="H412" s="263">
        <v>0</v>
      </c>
      <c r="I412" s="264">
        <f>E412*H412</f>
        <v>0</v>
      </c>
      <c r="J412" s="263"/>
      <c r="K412" s="264">
        <f>E412*J412</f>
        <v>0</v>
      </c>
      <c r="O412" s="256">
        <v>2</v>
      </c>
      <c r="AA412" s="229">
        <v>7</v>
      </c>
      <c r="AB412" s="229">
        <v>1002</v>
      </c>
      <c r="AC412" s="229">
        <v>5</v>
      </c>
      <c r="AZ412" s="229">
        <v>2</v>
      </c>
      <c r="BA412" s="229">
        <f>IF(AZ412=1,G412,0)</f>
        <v>0</v>
      </c>
      <c r="BB412" s="229">
        <f>IF(AZ412=2,G412,0)</f>
        <v>0</v>
      </c>
      <c r="BC412" s="229">
        <f>IF(AZ412=3,G412,0)</f>
        <v>0</v>
      </c>
      <c r="BD412" s="229">
        <f>IF(AZ412=4,G412,0)</f>
        <v>0</v>
      </c>
      <c r="BE412" s="229">
        <f>IF(AZ412=5,G412,0)</f>
        <v>0</v>
      </c>
      <c r="CA412" s="256">
        <v>7</v>
      </c>
      <c r="CB412" s="256">
        <v>1002</v>
      </c>
    </row>
    <row r="413" spans="1:80">
      <c r="A413" s="274"/>
      <c r="B413" s="275" t="s">
        <v>101</v>
      </c>
      <c r="C413" s="276" t="s">
        <v>588</v>
      </c>
      <c r="D413" s="277"/>
      <c r="E413" s="278"/>
      <c r="F413" s="279"/>
      <c r="G413" s="280">
        <f>SUM(G397:G412)</f>
        <v>0</v>
      </c>
      <c r="H413" s="281"/>
      <c r="I413" s="282">
        <f>SUM(I397:I412)</f>
        <v>1.0178000000000001E-2</v>
      </c>
      <c r="J413" s="281"/>
      <c r="K413" s="282">
        <f>SUM(K397:K412)</f>
        <v>0</v>
      </c>
      <c r="O413" s="256">
        <v>4</v>
      </c>
      <c r="BA413" s="283">
        <f>SUM(BA397:BA412)</f>
        <v>0</v>
      </c>
      <c r="BB413" s="283">
        <f>SUM(BB397:BB412)</f>
        <v>0</v>
      </c>
      <c r="BC413" s="283">
        <f>SUM(BC397:BC412)</f>
        <v>0</v>
      </c>
      <c r="BD413" s="283">
        <f>SUM(BD397:BD412)</f>
        <v>0</v>
      </c>
      <c r="BE413" s="283">
        <f>SUM(BE397:BE412)</f>
        <v>0</v>
      </c>
    </row>
    <row r="414" spans="1:80">
      <c r="A414" s="246" t="s">
        <v>97</v>
      </c>
      <c r="B414" s="247" t="s">
        <v>610</v>
      </c>
      <c r="C414" s="248" t="s">
        <v>611</v>
      </c>
      <c r="D414" s="249"/>
      <c r="E414" s="250"/>
      <c r="F414" s="250"/>
      <c r="G414" s="251"/>
      <c r="H414" s="252"/>
      <c r="I414" s="253"/>
      <c r="J414" s="254"/>
      <c r="K414" s="255"/>
      <c r="O414" s="256">
        <v>1</v>
      </c>
    </row>
    <row r="415" spans="1:80">
      <c r="A415" s="257">
        <v>145</v>
      </c>
      <c r="B415" s="258" t="s">
        <v>613</v>
      </c>
      <c r="C415" s="259" t="s">
        <v>614</v>
      </c>
      <c r="D415" s="260" t="s">
        <v>161</v>
      </c>
      <c r="E415" s="261">
        <v>219.8</v>
      </c>
      <c r="F415" s="261">
        <v>0</v>
      </c>
      <c r="G415" s="262">
        <f>E415*F415</f>
        <v>0</v>
      </c>
      <c r="H415" s="263">
        <v>2.1000000000000001E-4</v>
      </c>
      <c r="I415" s="264">
        <f>E415*H415</f>
        <v>4.6158000000000005E-2</v>
      </c>
      <c r="J415" s="263">
        <v>0</v>
      </c>
      <c r="K415" s="264">
        <f>E415*J415</f>
        <v>0</v>
      </c>
      <c r="O415" s="256">
        <v>2</v>
      </c>
      <c r="AA415" s="229">
        <v>1</v>
      </c>
      <c r="AB415" s="229">
        <v>7</v>
      </c>
      <c r="AC415" s="229">
        <v>7</v>
      </c>
      <c r="AZ415" s="229">
        <v>2</v>
      </c>
      <c r="BA415" s="229">
        <f>IF(AZ415=1,G415,0)</f>
        <v>0</v>
      </c>
      <c r="BB415" s="229">
        <f>IF(AZ415=2,G415,0)</f>
        <v>0</v>
      </c>
      <c r="BC415" s="229">
        <f>IF(AZ415=3,G415,0)</f>
        <v>0</v>
      </c>
      <c r="BD415" s="229">
        <f>IF(AZ415=4,G415,0)</f>
        <v>0</v>
      </c>
      <c r="BE415" s="229">
        <f>IF(AZ415=5,G415,0)</f>
        <v>0</v>
      </c>
      <c r="CA415" s="256">
        <v>1</v>
      </c>
      <c r="CB415" s="256">
        <v>7</v>
      </c>
    </row>
    <row r="416" spans="1:80" ht="33.75">
      <c r="A416" s="265"/>
      <c r="B416" s="268"/>
      <c r="C416" s="329" t="s">
        <v>615</v>
      </c>
      <c r="D416" s="330"/>
      <c r="E416" s="269">
        <v>219.8</v>
      </c>
      <c r="F416" s="270"/>
      <c r="G416" s="271"/>
      <c r="H416" s="272"/>
      <c r="I416" s="266"/>
      <c r="J416" s="273"/>
      <c r="K416" s="266"/>
      <c r="M416" s="267" t="s">
        <v>615</v>
      </c>
      <c r="O416" s="256"/>
    </row>
    <row r="417" spans="1:80">
      <c r="A417" s="257">
        <v>146</v>
      </c>
      <c r="B417" s="258" t="s">
        <v>616</v>
      </c>
      <c r="C417" s="259" t="s">
        <v>617</v>
      </c>
      <c r="D417" s="260" t="s">
        <v>173</v>
      </c>
      <c r="E417" s="261">
        <v>219.8</v>
      </c>
      <c r="F417" s="261">
        <v>0</v>
      </c>
      <c r="G417" s="262">
        <f>E417*F417</f>
        <v>0</v>
      </c>
      <c r="H417" s="263">
        <v>5.1799999999999997E-3</v>
      </c>
      <c r="I417" s="264">
        <f>E417*H417</f>
        <v>1.1385639999999999</v>
      </c>
      <c r="J417" s="263">
        <v>0</v>
      </c>
      <c r="K417" s="264">
        <f>E417*J417</f>
        <v>0</v>
      </c>
      <c r="O417" s="256">
        <v>2</v>
      </c>
      <c r="AA417" s="229">
        <v>1</v>
      </c>
      <c r="AB417" s="229">
        <v>7</v>
      </c>
      <c r="AC417" s="229">
        <v>7</v>
      </c>
      <c r="AZ417" s="229">
        <v>2</v>
      </c>
      <c r="BA417" s="229">
        <f>IF(AZ417=1,G417,0)</f>
        <v>0</v>
      </c>
      <c r="BB417" s="229">
        <f>IF(AZ417=2,G417,0)</f>
        <v>0</v>
      </c>
      <c r="BC417" s="229">
        <f>IF(AZ417=3,G417,0)</f>
        <v>0</v>
      </c>
      <c r="BD417" s="229">
        <f>IF(AZ417=4,G417,0)</f>
        <v>0</v>
      </c>
      <c r="BE417" s="229">
        <f>IF(AZ417=5,G417,0)</f>
        <v>0</v>
      </c>
      <c r="CA417" s="256">
        <v>1</v>
      </c>
      <c r="CB417" s="256">
        <v>7</v>
      </c>
    </row>
    <row r="418" spans="1:80">
      <c r="A418" s="257">
        <v>147</v>
      </c>
      <c r="B418" s="258" t="s">
        <v>618</v>
      </c>
      <c r="C418" s="259" t="s">
        <v>619</v>
      </c>
      <c r="D418" s="260" t="s">
        <v>173</v>
      </c>
      <c r="E418" s="261">
        <v>219.8</v>
      </c>
      <c r="F418" s="261">
        <v>0</v>
      </c>
      <c r="G418" s="262">
        <f>E418*F418</f>
        <v>0</v>
      </c>
      <c r="H418" s="263">
        <v>0</v>
      </c>
      <c r="I418" s="264">
        <f>E418*H418</f>
        <v>0</v>
      </c>
      <c r="J418" s="263">
        <v>0</v>
      </c>
      <c r="K418" s="264">
        <f>E418*J418</f>
        <v>0</v>
      </c>
      <c r="O418" s="256">
        <v>2</v>
      </c>
      <c r="AA418" s="229">
        <v>1</v>
      </c>
      <c r="AB418" s="229">
        <v>7</v>
      </c>
      <c r="AC418" s="229">
        <v>7</v>
      </c>
      <c r="AZ418" s="229">
        <v>2</v>
      </c>
      <c r="BA418" s="229">
        <f>IF(AZ418=1,G418,0)</f>
        <v>0</v>
      </c>
      <c r="BB418" s="229">
        <f>IF(AZ418=2,G418,0)</f>
        <v>0</v>
      </c>
      <c r="BC418" s="229">
        <f>IF(AZ418=3,G418,0)</f>
        <v>0</v>
      </c>
      <c r="BD418" s="229">
        <f>IF(AZ418=4,G418,0)</f>
        <v>0</v>
      </c>
      <c r="BE418" s="229">
        <f>IF(AZ418=5,G418,0)</f>
        <v>0</v>
      </c>
      <c r="CA418" s="256">
        <v>1</v>
      </c>
      <c r="CB418" s="256">
        <v>7</v>
      </c>
    </row>
    <row r="419" spans="1:80">
      <c r="A419" s="257">
        <v>148</v>
      </c>
      <c r="B419" s="258" t="s">
        <v>620</v>
      </c>
      <c r="C419" s="259" t="s">
        <v>621</v>
      </c>
      <c r="D419" s="260" t="s">
        <v>161</v>
      </c>
      <c r="E419" s="261">
        <v>219.8</v>
      </c>
      <c r="F419" s="261">
        <v>0</v>
      </c>
      <c r="G419" s="262">
        <f>E419*F419</f>
        <v>0</v>
      </c>
      <c r="H419" s="263">
        <v>4.7499999999999999E-3</v>
      </c>
      <c r="I419" s="264">
        <f>E419*H419</f>
        <v>1.0440499999999999</v>
      </c>
      <c r="J419" s="263">
        <v>0</v>
      </c>
      <c r="K419" s="264">
        <f>E419*J419</f>
        <v>0</v>
      </c>
      <c r="O419" s="256">
        <v>2</v>
      </c>
      <c r="AA419" s="229">
        <v>1</v>
      </c>
      <c r="AB419" s="229">
        <v>7</v>
      </c>
      <c r="AC419" s="229">
        <v>7</v>
      </c>
      <c r="AZ419" s="229">
        <v>2</v>
      </c>
      <c r="BA419" s="229">
        <f>IF(AZ419=1,G419,0)</f>
        <v>0</v>
      </c>
      <c r="BB419" s="229">
        <f>IF(AZ419=2,G419,0)</f>
        <v>0</v>
      </c>
      <c r="BC419" s="229">
        <f>IF(AZ419=3,G419,0)</f>
        <v>0</v>
      </c>
      <c r="BD419" s="229">
        <f>IF(AZ419=4,G419,0)</f>
        <v>0</v>
      </c>
      <c r="BE419" s="229">
        <f>IF(AZ419=5,G419,0)</f>
        <v>0</v>
      </c>
      <c r="CA419" s="256">
        <v>1</v>
      </c>
      <c r="CB419" s="256">
        <v>7</v>
      </c>
    </row>
    <row r="420" spans="1:80" ht="33.75">
      <c r="A420" s="265"/>
      <c r="B420" s="268"/>
      <c r="C420" s="329" t="s">
        <v>615</v>
      </c>
      <c r="D420" s="330"/>
      <c r="E420" s="269">
        <v>219.8</v>
      </c>
      <c r="F420" s="270"/>
      <c r="G420" s="271"/>
      <c r="H420" s="272"/>
      <c r="I420" s="266"/>
      <c r="J420" s="273"/>
      <c r="K420" s="266"/>
      <c r="M420" s="267" t="s">
        <v>615</v>
      </c>
      <c r="O420" s="256"/>
    </row>
    <row r="421" spans="1:80">
      <c r="A421" s="257">
        <v>149</v>
      </c>
      <c r="B421" s="258" t="s">
        <v>622</v>
      </c>
      <c r="C421" s="259" t="s">
        <v>623</v>
      </c>
      <c r="D421" s="260" t="s">
        <v>161</v>
      </c>
      <c r="E421" s="261">
        <v>12.66</v>
      </c>
      <c r="F421" s="261">
        <v>0</v>
      </c>
      <c r="G421" s="262">
        <f>E421*F421</f>
        <v>0</v>
      </c>
      <c r="H421" s="263">
        <v>0</v>
      </c>
      <c r="I421" s="264">
        <f>E421*H421</f>
        <v>0</v>
      </c>
      <c r="J421" s="263">
        <v>0</v>
      </c>
      <c r="K421" s="264">
        <f>E421*J421</f>
        <v>0</v>
      </c>
      <c r="O421" s="256">
        <v>2</v>
      </c>
      <c r="AA421" s="229">
        <v>1</v>
      </c>
      <c r="AB421" s="229">
        <v>7</v>
      </c>
      <c r="AC421" s="229">
        <v>7</v>
      </c>
      <c r="AZ421" s="229">
        <v>2</v>
      </c>
      <c r="BA421" s="229">
        <f>IF(AZ421=1,G421,0)</f>
        <v>0</v>
      </c>
      <c r="BB421" s="229">
        <f>IF(AZ421=2,G421,0)</f>
        <v>0</v>
      </c>
      <c r="BC421" s="229">
        <f>IF(AZ421=3,G421,0)</f>
        <v>0</v>
      </c>
      <c r="BD421" s="229">
        <f>IF(AZ421=4,G421,0)</f>
        <v>0</v>
      </c>
      <c r="BE421" s="229">
        <f>IF(AZ421=5,G421,0)</f>
        <v>0</v>
      </c>
      <c r="CA421" s="256">
        <v>1</v>
      </c>
      <c r="CB421" s="256">
        <v>7</v>
      </c>
    </row>
    <row r="422" spans="1:80">
      <c r="A422" s="265"/>
      <c r="B422" s="268"/>
      <c r="C422" s="329" t="s">
        <v>624</v>
      </c>
      <c r="D422" s="330"/>
      <c r="E422" s="269">
        <v>12.66</v>
      </c>
      <c r="F422" s="270"/>
      <c r="G422" s="271"/>
      <c r="H422" s="272"/>
      <c r="I422" s="266"/>
      <c r="J422" s="273"/>
      <c r="K422" s="266"/>
      <c r="M422" s="267" t="s">
        <v>624</v>
      </c>
      <c r="O422" s="256"/>
    </row>
    <row r="423" spans="1:80">
      <c r="A423" s="257">
        <v>150</v>
      </c>
      <c r="B423" s="258" t="s">
        <v>622</v>
      </c>
      <c r="C423" s="259" t="s">
        <v>623</v>
      </c>
      <c r="D423" s="260" t="s">
        <v>161</v>
      </c>
      <c r="E423" s="261">
        <v>12.66</v>
      </c>
      <c r="F423" s="261">
        <v>0</v>
      </c>
      <c r="G423" s="262">
        <f>E423*F423</f>
        <v>0</v>
      </c>
      <c r="H423" s="263">
        <v>0</v>
      </c>
      <c r="I423" s="264">
        <f>E423*H423</f>
        <v>0</v>
      </c>
      <c r="J423" s="263">
        <v>0</v>
      </c>
      <c r="K423" s="264">
        <f>E423*J423</f>
        <v>0</v>
      </c>
      <c r="O423" s="256">
        <v>2</v>
      </c>
      <c r="AA423" s="229">
        <v>1</v>
      </c>
      <c r="AB423" s="229">
        <v>7</v>
      </c>
      <c r="AC423" s="229">
        <v>7</v>
      </c>
      <c r="AZ423" s="229">
        <v>2</v>
      </c>
      <c r="BA423" s="229">
        <f>IF(AZ423=1,G423,0)</f>
        <v>0</v>
      </c>
      <c r="BB423" s="229">
        <f>IF(AZ423=2,G423,0)</f>
        <v>0</v>
      </c>
      <c r="BC423" s="229">
        <f>IF(AZ423=3,G423,0)</f>
        <v>0</v>
      </c>
      <c r="BD423" s="229">
        <f>IF(AZ423=4,G423,0)</f>
        <v>0</v>
      </c>
      <c r="BE423" s="229">
        <f>IF(AZ423=5,G423,0)</f>
        <v>0</v>
      </c>
      <c r="CA423" s="256">
        <v>1</v>
      </c>
      <c r="CB423" s="256">
        <v>7</v>
      </c>
    </row>
    <row r="424" spans="1:80">
      <c r="A424" s="265"/>
      <c r="B424" s="268"/>
      <c r="C424" s="329" t="s">
        <v>625</v>
      </c>
      <c r="D424" s="330"/>
      <c r="E424" s="269">
        <v>12.66</v>
      </c>
      <c r="F424" s="270"/>
      <c r="G424" s="271"/>
      <c r="H424" s="272"/>
      <c r="I424" s="266"/>
      <c r="J424" s="273"/>
      <c r="K424" s="266"/>
      <c r="M424" s="267" t="s">
        <v>625</v>
      </c>
      <c r="O424" s="256"/>
    </row>
    <row r="425" spans="1:80">
      <c r="A425" s="257">
        <v>151</v>
      </c>
      <c r="B425" s="258" t="s">
        <v>626</v>
      </c>
      <c r="C425" s="259" t="s">
        <v>627</v>
      </c>
      <c r="D425" s="260" t="s">
        <v>161</v>
      </c>
      <c r="E425" s="261">
        <v>109.9</v>
      </c>
      <c r="F425" s="261">
        <v>0</v>
      </c>
      <c r="G425" s="262">
        <f>E425*F425</f>
        <v>0</v>
      </c>
      <c r="H425" s="263">
        <v>1.1999999999999999E-3</v>
      </c>
      <c r="I425" s="264">
        <f>E425*H425</f>
        <v>0.13188</v>
      </c>
      <c r="J425" s="263">
        <v>0</v>
      </c>
      <c r="K425" s="264">
        <f>E425*J425</f>
        <v>0</v>
      </c>
      <c r="O425" s="256">
        <v>2</v>
      </c>
      <c r="AA425" s="229">
        <v>1</v>
      </c>
      <c r="AB425" s="229">
        <v>7</v>
      </c>
      <c r="AC425" s="229">
        <v>7</v>
      </c>
      <c r="AZ425" s="229">
        <v>2</v>
      </c>
      <c r="BA425" s="229">
        <f>IF(AZ425=1,G425,0)</f>
        <v>0</v>
      </c>
      <c r="BB425" s="229">
        <f>IF(AZ425=2,G425,0)</f>
        <v>0</v>
      </c>
      <c r="BC425" s="229">
        <f>IF(AZ425=3,G425,0)</f>
        <v>0</v>
      </c>
      <c r="BD425" s="229">
        <f>IF(AZ425=4,G425,0)</f>
        <v>0</v>
      </c>
      <c r="BE425" s="229">
        <f>IF(AZ425=5,G425,0)</f>
        <v>0</v>
      </c>
      <c r="CA425" s="256">
        <v>1</v>
      </c>
      <c r="CB425" s="256">
        <v>7</v>
      </c>
    </row>
    <row r="426" spans="1:80">
      <c r="A426" s="257">
        <v>152</v>
      </c>
      <c r="B426" s="258" t="s">
        <v>628</v>
      </c>
      <c r="C426" s="259" t="s">
        <v>629</v>
      </c>
      <c r="D426" s="260" t="s">
        <v>161</v>
      </c>
      <c r="E426" s="261">
        <v>246.17599999999999</v>
      </c>
      <c r="F426" s="261">
        <v>0</v>
      </c>
      <c r="G426" s="262">
        <f>E426*F426</f>
        <v>0</v>
      </c>
      <c r="H426" s="263">
        <v>1.9199999999999998E-2</v>
      </c>
      <c r="I426" s="264">
        <f>E426*H426</f>
        <v>4.7265791999999998</v>
      </c>
      <c r="J426" s="263"/>
      <c r="K426" s="264">
        <f>E426*J426</f>
        <v>0</v>
      </c>
      <c r="O426" s="256">
        <v>2</v>
      </c>
      <c r="AA426" s="229">
        <v>3</v>
      </c>
      <c r="AB426" s="229">
        <v>7</v>
      </c>
      <c r="AC426" s="229">
        <v>597642030</v>
      </c>
      <c r="AZ426" s="229">
        <v>2</v>
      </c>
      <c r="BA426" s="229">
        <f>IF(AZ426=1,G426,0)</f>
        <v>0</v>
      </c>
      <c r="BB426" s="229">
        <f>IF(AZ426=2,G426,0)</f>
        <v>0</v>
      </c>
      <c r="BC426" s="229">
        <f>IF(AZ426=3,G426,0)</f>
        <v>0</v>
      </c>
      <c r="BD426" s="229">
        <f>IF(AZ426=4,G426,0)</f>
        <v>0</v>
      </c>
      <c r="BE426" s="229">
        <f>IF(AZ426=5,G426,0)</f>
        <v>0</v>
      </c>
      <c r="CA426" s="256">
        <v>3</v>
      </c>
      <c r="CB426" s="256">
        <v>7</v>
      </c>
    </row>
    <row r="427" spans="1:80">
      <c r="A427" s="257">
        <v>153</v>
      </c>
      <c r="B427" s="258" t="s">
        <v>630</v>
      </c>
      <c r="C427" s="259" t="s">
        <v>631</v>
      </c>
      <c r="D427" s="260" t="s">
        <v>12</v>
      </c>
      <c r="E427" s="261"/>
      <c r="F427" s="261">
        <v>0</v>
      </c>
      <c r="G427" s="262">
        <f>E427*F427</f>
        <v>0</v>
      </c>
      <c r="H427" s="263">
        <v>0</v>
      </c>
      <c r="I427" s="264">
        <f>E427*H427</f>
        <v>0</v>
      </c>
      <c r="J427" s="263"/>
      <c r="K427" s="264">
        <f>E427*J427</f>
        <v>0</v>
      </c>
      <c r="O427" s="256">
        <v>2</v>
      </c>
      <c r="AA427" s="229">
        <v>7</v>
      </c>
      <c r="AB427" s="229">
        <v>1002</v>
      </c>
      <c r="AC427" s="229">
        <v>5</v>
      </c>
      <c r="AZ427" s="229">
        <v>2</v>
      </c>
      <c r="BA427" s="229">
        <f>IF(AZ427=1,G427,0)</f>
        <v>0</v>
      </c>
      <c r="BB427" s="229">
        <f>IF(AZ427=2,G427,0)</f>
        <v>0</v>
      </c>
      <c r="BC427" s="229">
        <f>IF(AZ427=3,G427,0)</f>
        <v>0</v>
      </c>
      <c r="BD427" s="229">
        <f>IF(AZ427=4,G427,0)</f>
        <v>0</v>
      </c>
      <c r="BE427" s="229">
        <f>IF(AZ427=5,G427,0)</f>
        <v>0</v>
      </c>
      <c r="CA427" s="256">
        <v>7</v>
      </c>
      <c r="CB427" s="256">
        <v>1002</v>
      </c>
    </row>
    <row r="428" spans="1:80">
      <c r="A428" s="274"/>
      <c r="B428" s="275" t="s">
        <v>101</v>
      </c>
      <c r="C428" s="276" t="s">
        <v>612</v>
      </c>
      <c r="D428" s="277"/>
      <c r="E428" s="278"/>
      <c r="F428" s="279"/>
      <c r="G428" s="280">
        <f>SUM(G414:G427)</f>
        <v>0</v>
      </c>
      <c r="H428" s="281"/>
      <c r="I428" s="282">
        <f>SUM(I414:I427)</f>
        <v>7.0872311999999997</v>
      </c>
      <c r="J428" s="281"/>
      <c r="K428" s="282">
        <f>SUM(K414:K427)</f>
        <v>0</v>
      </c>
      <c r="O428" s="256">
        <v>4</v>
      </c>
      <c r="BA428" s="283">
        <f>SUM(BA414:BA427)</f>
        <v>0</v>
      </c>
      <c r="BB428" s="283">
        <f>SUM(BB414:BB427)</f>
        <v>0</v>
      </c>
      <c r="BC428" s="283">
        <f>SUM(BC414:BC427)</f>
        <v>0</v>
      </c>
      <c r="BD428" s="283">
        <f>SUM(BD414:BD427)</f>
        <v>0</v>
      </c>
      <c r="BE428" s="283">
        <f>SUM(BE414:BE427)</f>
        <v>0</v>
      </c>
    </row>
    <row r="429" spans="1:80">
      <c r="A429" s="246" t="s">
        <v>97</v>
      </c>
      <c r="B429" s="247" t="s">
        <v>632</v>
      </c>
      <c r="C429" s="248" t="s">
        <v>633</v>
      </c>
      <c r="D429" s="249"/>
      <c r="E429" s="250"/>
      <c r="F429" s="250"/>
      <c r="G429" s="251"/>
      <c r="H429" s="252"/>
      <c r="I429" s="253"/>
      <c r="J429" s="254"/>
      <c r="K429" s="255"/>
      <c r="O429" s="256">
        <v>1</v>
      </c>
    </row>
    <row r="430" spans="1:80" ht="22.5">
      <c r="A430" s="257">
        <v>154</v>
      </c>
      <c r="B430" s="258" t="s">
        <v>635</v>
      </c>
      <c r="C430" s="259" t="s">
        <v>636</v>
      </c>
      <c r="D430" s="260" t="s">
        <v>161</v>
      </c>
      <c r="E430" s="261">
        <v>36.090000000000003</v>
      </c>
      <c r="F430" s="261">
        <v>0</v>
      </c>
      <c r="G430" s="262">
        <f>E430*F430</f>
        <v>0</v>
      </c>
      <c r="H430" s="263">
        <v>2.1000000000000001E-4</v>
      </c>
      <c r="I430" s="264">
        <f>E430*H430</f>
        <v>7.5789000000000013E-3</v>
      </c>
      <c r="J430" s="263">
        <v>0</v>
      </c>
      <c r="K430" s="264">
        <f>E430*J430</f>
        <v>0</v>
      </c>
      <c r="O430" s="256">
        <v>2</v>
      </c>
      <c r="AA430" s="229">
        <v>1</v>
      </c>
      <c r="AB430" s="229">
        <v>7</v>
      </c>
      <c r="AC430" s="229">
        <v>7</v>
      </c>
      <c r="AZ430" s="229">
        <v>2</v>
      </c>
      <c r="BA430" s="229">
        <f>IF(AZ430=1,G430,0)</f>
        <v>0</v>
      </c>
      <c r="BB430" s="229">
        <f>IF(AZ430=2,G430,0)</f>
        <v>0</v>
      </c>
      <c r="BC430" s="229">
        <f>IF(AZ430=3,G430,0)</f>
        <v>0</v>
      </c>
      <c r="BD430" s="229">
        <f>IF(AZ430=4,G430,0)</f>
        <v>0</v>
      </c>
      <c r="BE430" s="229">
        <f>IF(AZ430=5,G430,0)</f>
        <v>0</v>
      </c>
      <c r="CA430" s="256">
        <v>1</v>
      </c>
      <c r="CB430" s="256">
        <v>7</v>
      </c>
    </row>
    <row r="431" spans="1:80">
      <c r="A431" s="265"/>
      <c r="B431" s="268"/>
      <c r="C431" s="329" t="s">
        <v>637</v>
      </c>
      <c r="D431" s="330"/>
      <c r="E431" s="269">
        <v>2.52</v>
      </c>
      <c r="F431" s="270"/>
      <c r="G431" s="271"/>
      <c r="H431" s="272"/>
      <c r="I431" s="266"/>
      <c r="J431" s="273"/>
      <c r="K431" s="266"/>
      <c r="M431" s="267" t="s">
        <v>637</v>
      </c>
      <c r="O431" s="256"/>
    </row>
    <row r="432" spans="1:80" ht="22.5">
      <c r="A432" s="265"/>
      <c r="B432" s="268"/>
      <c r="C432" s="329" t="s">
        <v>638</v>
      </c>
      <c r="D432" s="330"/>
      <c r="E432" s="269">
        <v>33.57</v>
      </c>
      <c r="F432" s="270"/>
      <c r="G432" s="271"/>
      <c r="H432" s="272"/>
      <c r="I432" s="266"/>
      <c r="J432" s="273"/>
      <c r="K432" s="266"/>
      <c r="M432" s="267" t="s">
        <v>638</v>
      </c>
      <c r="O432" s="256"/>
    </row>
    <row r="433" spans="1:80">
      <c r="A433" s="257">
        <v>155</v>
      </c>
      <c r="B433" s="258" t="s">
        <v>639</v>
      </c>
      <c r="C433" s="259" t="s">
        <v>640</v>
      </c>
      <c r="D433" s="260" t="s">
        <v>161</v>
      </c>
      <c r="E433" s="261">
        <v>36.090000000000003</v>
      </c>
      <c r="F433" s="261">
        <v>0</v>
      </c>
      <c r="G433" s="262">
        <f>E433*F433</f>
        <v>0</v>
      </c>
      <c r="H433" s="263">
        <v>4.5500000000000002E-3</v>
      </c>
      <c r="I433" s="264">
        <f>E433*H433</f>
        <v>0.16420950000000004</v>
      </c>
      <c r="J433" s="263">
        <v>0</v>
      </c>
      <c r="K433" s="264">
        <f>E433*J433</f>
        <v>0</v>
      </c>
      <c r="O433" s="256">
        <v>2</v>
      </c>
      <c r="AA433" s="229">
        <v>1</v>
      </c>
      <c r="AB433" s="229">
        <v>7</v>
      </c>
      <c r="AC433" s="229">
        <v>7</v>
      </c>
      <c r="AZ433" s="229">
        <v>2</v>
      </c>
      <c r="BA433" s="229">
        <f>IF(AZ433=1,G433,0)</f>
        <v>0</v>
      </c>
      <c r="BB433" s="229">
        <f>IF(AZ433=2,G433,0)</f>
        <v>0</v>
      </c>
      <c r="BC433" s="229">
        <f>IF(AZ433=3,G433,0)</f>
        <v>0</v>
      </c>
      <c r="BD433" s="229">
        <f>IF(AZ433=4,G433,0)</f>
        <v>0</v>
      </c>
      <c r="BE433" s="229">
        <f>IF(AZ433=5,G433,0)</f>
        <v>0</v>
      </c>
      <c r="CA433" s="256">
        <v>1</v>
      </c>
      <c r="CB433" s="256">
        <v>7</v>
      </c>
    </row>
    <row r="434" spans="1:80">
      <c r="A434" s="265"/>
      <c r="B434" s="268"/>
      <c r="C434" s="329" t="s">
        <v>637</v>
      </c>
      <c r="D434" s="330"/>
      <c r="E434" s="269">
        <v>2.52</v>
      </c>
      <c r="F434" s="270"/>
      <c r="G434" s="271"/>
      <c r="H434" s="272"/>
      <c r="I434" s="266"/>
      <c r="J434" s="273"/>
      <c r="K434" s="266"/>
      <c r="M434" s="267" t="s">
        <v>637</v>
      </c>
      <c r="O434" s="256"/>
    </row>
    <row r="435" spans="1:80" ht="22.5">
      <c r="A435" s="265"/>
      <c r="B435" s="268"/>
      <c r="C435" s="329" t="s">
        <v>638</v>
      </c>
      <c r="D435" s="330"/>
      <c r="E435" s="269">
        <v>33.57</v>
      </c>
      <c r="F435" s="270"/>
      <c r="G435" s="271"/>
      <c r="H435" s="272"/>
      <c r="I435" s="266"/>
      <c r="J435" s="273"/>
      <c r="K435" s="266"/>
      <c r="M435" s="267" t="s">
        <v>638</v>
      </c>
      <c r="O435" s="256"/>
    </row>
    <row r="436" spans="1:80">
      <c r="A436" s="257">
        <v>156</v>
      </c>
      <c r="B436" s="258" t="s">
        <v>641</v>
      </c>
      <c r="C436" s="259" t="s">
        <v>642</v>
      </c>
      <c r="D436" s="260" t="s">
        <v>161</v>
      </c>
      <c r="E436" s="261">
        <v>36.090000000000003</v>
      </c>
      <c r="F436" s="261">
        <v>0</v>
      </c>
      <c r="G436" s="262">
        <f>E436*F436</f>
        <v>0</v>
      </c>
      <c r="H436" s="263">
        <v>0</v>
      </c>
      <c r="I436" s="264">
        <f>E436*H436</f>
        <v>0</v>
      </c>
      <c r="J436" s="263">
        <v>0</v>
      </c>
      <c r="K436" s="264">
        <f>E436*J436</f>
        <v>0</v>
      </c>
      <c r="O436" s="256">
        <v>2</v>
      </c>
      <c r="AA436" s="229">
        <v>1</v>
      </c>
      <c r="AB436" s="229">
        <v>7</v>
      </c>
      <c r="AC436" s="229">
        <v>7</v>
      </c>
      <c r="AZ436" s="229">
        <v>2</v>
      </c>
      <c r="BA436" s="229">
        <f>IF(AZ436=1,G436,0)</f>
        <v>0</v>
      </c>
      <c r="BB436" s="229">
        <f>IF(AZ436=2,G436,0)</f>
        <v>0</v>
      </c>
      <c r="BC436" s="229">
        <f>IF(AZ436=3,G436,0)</f>
        <v>0</v>
      </c>
      <c r="BD436" s="229">
        <f>IF(AZ436=4,G436,0)</f>
        <v>0</v>
      </c>
      <c r="BE436" s="229">
        <f>IF(AZ436=5,G436,0)</f>
        <v>0</v>
      </c>
      <c r="CA436" s="256">
        <v>1</v>
      </c>
      <c r="CB436" s="256">
        <v>7</v>
      </c>
    </row>
    <row r="437" spans="1:80">
      <c r="A437" s="265"/>
      <c r="B437" s="268"/>
      <c r="C437" s="329" t="s">
        <v>637</v>
      </c>
      <c r="D437" s="330"/>
      <c r="E437" s="269">
        <v>2.52</v>
      </c>
      <c r="F437" s="270"/>
      <c r="G437" s="271"/>
      <c r="H437" s="272"/>
      <c r="I437" s="266"/>
      <c r="J437" s="273"/>
      <c r="K437" s="266"/>
      <c r="M437" s="267" t="s">
        <v>637</v>
      </c>
      <c r="O437" s="256"/>
    </row>
    <row r="438" spans="1:80" ht="22.5">
      <c r="A438" s="265"/>
      <c r="B438" s="268"/>
      <c r="C438" s="329" t="s">
        <v>638</v>
      </c>
      <c r="D438" s="330"/>
      <c r="E438" s="269">
        <v>33.57</v>
      </c>
      <c r="F438" s="270"/>
      <c r="G438" s="271"/>
      <c r="H438" s="272"/>
      <c r="I438" s="266"/>
      <c r="J438" s="273"/>
      <c r="K438" s="266"/>
      <c r="M438" s="267" t="s">
        <v>638</v>
      </c>
      <c r="O438" s="256"/>
    </row>
    <row r="439" spans="1:80">
      <c r="A439" s="257">
        <v>157</v>
      </c>
      <c r="B439" s="258" t="s">
        <v>643</v>
      </c>
      <c r="C439" s="259" t="s">
        <v>627</v>
      </c>
      <c r="D439" s="260" t="s">
        <v>161</v>
      </c>
      <c r="E439" s="261">
        <v>36.090000000000003</v>
      </c>
      <c r="F439" s="261">
        <v>0</v>
      </c>
      <c r="G439" s="262">
        <f>E439*F439</f>
        <v>0</v>
      </c>
      <c r="H439" s="263">
        <v>4.0000000000000002E-4</v>
      </c>
      <c r="I439" s="264">
        <f>E439*H439</f>
        <v>1.4436000000000003E-2</v>
      </c>
      <c r="J439" s="263">
        <v>0</v>
      </c>
      <c r="K439" s="264">
        <f>E439*J439</f>
        <v>0</v>
      </c>
      <c r="O439" s="256">
        <v>2</v>
      </c>
      <c r="AA439" s="229">
        <v>1</v>
      </c>
      <c r="AB439" s="229">
        <v>7</v>
      </c>
      <c r="AC439" s="229">
        <v>7</v>
      </c>
      <c r="AZ439" s="229">
        <v>2</v>
      </c>
      <c r="BA439" s="229">
        <f>IF(AZ439=1,G439,0)</f>
        <v>0</v>
      </c>
      <c r="BB439" s="229">
        <f>IF(AZ439=2,G439,0)</f>
        <v>0</v>
      </c>
      <c r="BC439" s="229">
        <f>IF(AZ439=3,G439,0)</f>
        <v>0</v>
      </c>
      <c r="BD439" s="229">
        <f>IF(AZ439=4,G439,0)</f>
        <v>0</v>
      </c>
      <c r="BE439" s="229">
        <f>IF(AZ439=5,G439,0)</f>
        <v>0</v>
      </c>
      <c r="CA439" s="256">
        <v>1</v>
      </c>
      <c r="CB439" s="256">
        <v>7</v>
      </c>
    </row>
    <row r="440" spans="1:80">
      <c r="A440" s="265"/>
      <c r="B440" s="268"/>
      <c r="C440" s="329" t="s">
        <v>637</v>
      </c>
      <c r="D440" s="330"/>
      <c r="E440" s="269">
        <v>2.52</v>
      </c>
      <c r="F440" s="270"/>
      <c r="G440" s="271"/>
      <c r="H440" s="272"/>
      <c r="I440" s="266"/>
      <c r="J440" s="273"/>
      <c r="K440" s="266"/>
      <c r="M440" s="267" t="s">
        <v>637</v>
      </c>
      <c r="O440" s="256"/>
    </row>
    <row r="441" spans="1:80" ht="22.5">
      <c r="A441" s="265"/>
      <c r="B441" s="268"/>
      <c r="C441" s="329" t="s">
        <v>638</v>
      </c>
      <c r="D441" s="330"/>
      <c r="E441" s="269">
        <v>33.57</v>
      </c>
      <c r="F441" s="270"/>
      <c r="G441" s="271"/>
      <c r="H441" s="272"/>
      <c r="I441" s="266"/>
      <c r="J441" s="273"/>
      <c r="K441" s="266"/>
      <c r="M441" s="267" t="s">
        <v>638</v>
      </c>
      <c r="O441" s="256"/>
    </row>
    <row r="442" spans="1:80">
      <c r="A442" s="257">
        <v>158</v>
      </c>
      <c r="B442" s="258" t="s">
        <v>644</v>
      </c>
      <c r="C442" s="259" t="s">
        <v>645</v>
      </c>
      <c r="D442" s="260" t="s">
        <v>161</v>
      </c>
      <c r="E442" s="261">
        <v>36.090000000000003</v>
      </c>
      <c r="F442" s="261">
        <v>0</v>
      </c>
      <c r="G442" s="262">
        <f>E442*F442</f>
        <v>0</v>
      </c>
      <c r="H442" s="263">
        <v>0</v>
      </c>
      <c r="I442" s="264">
        <f>E442*H442</f>
        <v>0</v>
      </c>
      <c r="J442" s="263">
        <v>0</v>
      </c>
      <c r="K442" s="264">
        <f>E442*J442</f>
        <v>0</v>
      </c>
      <c r="O442" s="256">
        <v>2</v>
      </c>
      <c r="AA442" s="229">
        <v>1</v>
      </c>
      <c r="AB442" s="229">
        <v>7</v>
      </c>
      <c r="AC442" s="229">
        <v>7</v>
      </c>
      <c r="AZ442" s="229">
        <v>2</v>
      </c>
      <c r="BA442" s="229">
        <f>IF(AZ442=1,G442,0)</f>
        <v>0</v>
      </c>
      <c r="BB442" s="229">
        <f>IF(AZ442=2,G442,0)</f>
        <v>0</v>
      </c>
      <c r="BC442" s="229">
        <f>IF(AZ442=3,G442,0)</f>
        <v>0</v>
      </c>
      <c r="BD442" s="229">
        <f>IF(AZ442=4,G442,0)</f>
        <v>0</v>
      </c>
      <c r="BE442" s="229">
        <f>IF(AZ442=5,G442,0)</f>
        <v>0</v>
      </c>
      <c r="CA442" s="256">
        <v>1</v>
      </c>
      <c r="CB442" s="256">
        <v>7</v>
      </c>
    </row>
    <row r="443" spans="1:80">
      <c r="A443" s="265"/>
      <c r="B443" s="268"/>
      <c r="C443" s="329" t="s">
        <v>637</v>
      </c>
      <c r="D443" s="330"/>
      <c r="E443" s="269">
        <v>2.52</v>
      </c>
      <c r="F443" s="270"/>
      <c r="G443" s="271"/>
      <c r="H443" s="272"/>
      <c r="I443" s="266"/>
      <c r="J443" s="273"/>
      <c r="K443" s="266"/>
      <c r="M443" s="267" t="s">
        <v>637</v>
      </c>
      <c r="O443" s="256"/>
    </row>
    <row r="444" spans="1:80" ht="22.5">
      <c r="A444" s="265"/>
      <c r="B444" s="268"/>
      <c r="C444" s="329" t="s">
        <v>638</v>
      </c>
      <c r="D444" s="330"/>
      <c r="E444" s="269">
        <v>33.57</v>
      </c>
      <c r="F444" s="270"/>
      <c r="G444" s="271"/>
      <c r="H444" s="272"/>
      <c r="I444" s="266"/>
      <c r="J444" s="273"/>
      <c r="K444" s="266"/>
      <c r="M444" s="267" t="s">
        <v>638</v>
      </c>
      <c r="O444" s="256"/>
    </row>
    <row r="445" spans="1:80">
      <c r="A445" s="257">
        <v>159</v>
      </c>
      <c r="B445" s="258" t="s">
        <v>646</v>
      </c>
      <c r="C445" s="259" t="s">
        <v>647</v>
      </c>
      <c r="D445" s="260" t="s">
        <v>161</v>
      </c>
      <c r="E445" s="261">
        <v>39.698999999999998</v>
      </c>
      <c r="F445" s="261">
        <v>0</v>
      </c>
      <c r="G445" s="262">
        <f>E445*F445</f>
        <v>0</v>
      </c>
      <c r="H445" s="263">
        <v>1.0500000000000001E-2</v>
      </c>
      <c r="I445" s="264">
        <f>E445*H445</f>
        <v>0.41683950000000003</v>
      </c>
      <c r="J445" s="263"/>
      <c r="K445" s="264">
        <f>E445*J445</f>
        <v>0</v>
      </c>
      <c r="O445" s="256">
        <v>2</v>
      </c>
      <c r="AA445" s="229">
        <v>3</v>
      </c>
      <c r="AB445" s="229">
        <v>7</v>
      </c>
      <c r="AC445" s="229">
        <v>597813530</v>
      </c>
      <c r="AZ445" s="229">
        <v>2</v>
      </c>
      <c r="BA445" s="229">
        <f>IF(AZ445=1,G445,0)</f>
        <v>0</v>
      </c>
      <c r="BB445" s="229">
        <f>IF(AZ445=2,G445,0)</f>
        <v>0</v>
      </c>
      <c r="BC445" s="229">
        <f>IF(AZ445=3,G445,0)</f>
        <v>0</v>
      </c>
      <c r="BD445" s="229">
        <f>IF(AZ445=4,G445,0)</f>
        <v>0</v>
      </c>
      <c r="BE445" s="229">
        <f>IF(AZ445=5,G445,0)</f>
        <v>0</v>
      </c>
      <c r="CA445" s="256">
        <v>3</v>
      </c>
      <c r="CB445" s="256">
        <v>7</v>
      </c>
    </row>
    <row r="446" spans="1:80">
      <c r="A446" s="265"/>
      <c r="B446" s="268"/>
      <c r="C446" s="329" t="s">
        <v>648</v>
      </c>
      <c r="D446" s="330"/>
      <c r="E446" s="269">
        <v>2.7719999999999998</v>
      </c>
      <c r="F446" s="270"/>
      <c r="G446" s="271"/>
      <c r="H446" s="272"/>
      <c r="I446" s="266"/>
      <c r="J446" s="273"/>
      <c r="K446" s="266"/>
      <c r="M446" s="267" t="s">
        <v>648</v>
      </c>
      <c r="O446" s="256"/>
    </row>
    <row r="447" spans="1:80" ht="22.5">
      <c r="A447" s="265"/>
      <c r="B447" s="268"/>
      <c r="C447" s="329" t="s">
        <v>649</v>
      </c>
      <c r="D447" s="330"/>
      <c r="E447" s="269">
        <v>36.927</v>
      </c>
      <c r="F447" s="270"/>
      <c r="G447" s="271"/>
      <c r="H447" s="272"/>
      <c r="I447" s="266"/>
      <c r="J447" s="273"/>
      <c r="K447" s="266"/>
      <c r="M447" s="267" t="s">
        <v>649</v>
      </c>
      <c r="O447" s="256"/>
    </row>
    <row r="448" spans="1:80">
      <c r="A448" s="257">
        <v>160</v>
      </c>
      <c r="B448" s="258" t="s">
        <v>650</v>
      </c>
      <c r="C448" s="259" t="s">
        <v>651</v>
      </c>
      <c r="D448" s="260" t="s">
        <v>12</v>
      </c>
      <c r="E448" s="261"/>
      <c r="F448" s="261">
        <v>0</v>
      </c>
      <c r="G448" s="262">
        <f>E448*F448</f>
        <v>0</v>
      </c>
      <c r="H448" s="263">
        <v>0</v>
      </c>
      <c r="I448" s="264">
        <f>E448*H448</f>
        <v>0</v>
      </c>
      <c r="J448" s="263"/>
      <c r="K448" s="264">
        <f>E448*J448</f>
        <v>0</v>
      </c>
      <c r="O448" s="256">
        <v>2</v>
      </c>
      <c r="AA448" s="229">
        <v>7</v>
      </c>
      <c r="AB448" s="229">
        <v>1002</v>
      </c>
      <c r="AC448" s="229">
        <v>5</v>
      </c>
      <c r="AZ448" s="229">
        <v>2</v>
      </c>
      <c r="BA448" s="229">
        <f>IF(AZ448=1,G448,0)</f>
        <v>0</v>
      </c>
      <c r="BB448" s="229">
        <f>IF(AZ448=2,G448,0)</f>
        <v>0</v>
      </c>
      <c r="BC448" s="229">
        <f>IF(AZ448=3,G448,0)</f>
        <v>0</v>
      </c>
      <c r="BD448" s="229">
        <f>IF(AZ448=4,G448,0)</f>
        <v>0</v>
      </c>
      <c r="BE448" s="229">
        <f>IF(AZ448=5,G448,0)</f>
        <v>0</v>
      </c>
      <c r="CA448" s="256">
        <v>7</v>
      </c>
      <c r="CB448" s="256">
        <v>1002</v>
      </c>
    </row>
    <row r="449" spans="1:80">
      <c r="A449" s="274"/>
      <c r="B449" s="275" t="s">
        <v>101</v>
      </c>
      <c r="C449" s="276" t="s">
        <v>634</v>
      </c>
      <c r="D449" s="277"/>
      <c r="E449" s="278"/>
      <c r="F449" s="279"/>
      <c r="G449" s="280">
        <f>SUM(G429:G448)</f>
        <v>0</v>
      </c>
      <c r="H449" s="281"/>
      <c r="I449" s="282">
        <f>SUM(I429:I448)</f>
        <v>0.6030639000000001</v>
      </c>
      <c r="J449" s="281"/>
      <c r="K449" s="282">
        <f>SUM(K429:K448)</f>
        <v>0</v>
      </c>
      <c r="O449" s="256">
        <v>4</v>
      </c>
      <c r="BA449" s="283">
        <f>SUM(BA429:BA448)</f>
        <v>0</v>
      </c>
      <c r="BB449" s="283">
        <f>SUM(BB429:BB448)</f>
        <v>0</v>
      </c>
      <c r="BC449" s="283">
        <f>SUM(BC429:BC448)</f>
        <v>0</v>
      </c>
      <c r="BD449" s="283">
        <f>SUM(BD429:BD448)</f>
        <v>0</v>
      </c>
      <c r="BE449" s="283">
        <f>SUM(BE429:BE448)</f>
        <v>0</v>
      </c>
    </row>
    <row r="450" spans="1:80">
      <c r="A450" s="246" t="s">
        <v>97</v>
      </c>
      <c r="B450" s="247" t="s">
        <v>652</v>
      </c>
      <c r="C450" s="248" t="s">
        <v>653</v>
      </c>
      <c r="D450" s="249"/>
      <c r="E450" s="250"/>
      <c r="F450" s="250"/>
      <c r="G450" s="251"/>
      <c r="H450" s="252"/>
      <c r="I450" s="253"/>
      <c r="J450" s="254"/>
      <c r="K450" s="255"/>
      <c r="O450" s="256">
        <v>1</v>
      </c>
    </row>
    <row r="451" spans="1:80">
      <c r="A451" s="257">
        <v>161</v>
      </c>
      <c r="B451" s="258" t="s">
        <v>655</v>
      </c>
      <c r="C451" s="259" t="s">
        <v>656</v>
      </c>
      <c r="D451" s="260" t="s">
        <v>161</v>
      </c>
      <c r="E451" s="261">
        <v>919.86900000000003</v>
      </c>
      <c r="F451" s="261">
        <v>0</v>
      </c>
      <c r="G451" s="262">
        <f>E451*F451</f>
        <v>0</v>
      </c>
      <c r="H451" s="263">
        <v>6.9999999999999994E-5</v>
      </c>
      <c r="I451" s="264">
        <f>E451*H451</f>
        <v>6.4390829999999996E-2</v>
      </c>
      <c r="J451" s="263">
        <v>0</v>
      </c>
      <c r="K451" s="264">
        <f>E451*J451</f>
        <v>0</v>
      </c>
      <c r="O451" s="256">
        <v>2</v>
      </c>
      <c r="AA451" s="229">
        <v>1</v>
      </c>
      <c r="AB451" s="229">
        <v>7</v>
      </c>
      <c r="AC451" s="229">
        <v>7</v>
      </c>
      <c r="AZ451" s="229">
        <v>2</v>
      </c>
      <c r="BA451" s="229">
        <f>IF(AZ451=1,G451,0)</f>
        <v>0</v>
      </c>
      <c r="BB451" s="229">
        <f>IF(AZ451=2,G451,0)</f>
        <v>0</v>
      </c>
      <c r="BC451" s="229">
        <f>IF(AZ451=3,G451,0)</f>
        <v>0</v>
      </c>
      <c r="BD451" s="229">
        <f>IF(AZ451=4,G451,0)</f>
        <v>0</v>
      </c>
      <c r="BE451" s="229">
        <f>IF(AZ451=5,G451,0)</f>
        <v>0</v>
      </c>
      <c r="CA451" s="256">
        <v>1</v>
      </c>
      <c r="CB451" s="256">
        <v>7</v>
      </c>
    </row>
    <row r="452" spans="1:80" ht="22.5">
      <c r="A452" s="265"/>
      <c r="B452" s="268"/>
      <c r="C452" s="329" t="s">
        <v>445</v>
      </c>
      <c r="D452" s="330"/>
      <c r="E452" s="269">
        <v>219.8</v>
      </c>
      <c r="F452" s="270"/>
      <c r="G452" s="271"/>
      <c r="H452" s="272"/>
      <c r="I452" s="266"/>
      <c r="J452" s="273"/>
      <c r="K452" s="266"/>
      <c r="M452" s="267" t="s">
        <v>445</v>
      </c>
      <c r="O452" s="256"/>
    </row>
    <row r="453" spans="1:80">
      <c r="A453" s="265"/>
      <c r="B453" s="268"/>
      <c r="C453" s="329" t="s">
        <v>657</v>
      </c>
      <c r="D453" s="330"/>
      <c r="E453" s="269">
        <v>52258</v>
      </c>
      <c r="F453" s="270"/>
      <c r="G453" s="271"/>
      <c r="H453" s="272"/>
      <c r="I453" s="266"/>
      <c r="J453" s="273"/>
      <c r="K453" s="266"/>
      <c r="M453" s="267">
        <v>52258</v>
      </c>
      <c r="O453" s="256"/>
    </row>
    <row r="454" spans="1:80">
      <c r="A454" s="265"/>
      <c r="B454" s="268"/>
      <c r="C454" s="329" t="s">
        <v>658</v>
      </c>
      <c r="D454" s="330"/>
      <c r="E454" s="269">
        <v>647811</v>
      </c>
      <c r="F454" s="270"/>
      <c r="G454" s="271"/>
      <c r="H454" s="272"/>
      <c r="I454" s="266"/>
      <c r="J454" s="273"/>
      <c r="K454" s="266"/>
      <c r="M454" s="267">
        <v>647811</v>
      </c>
      <c r="O454" s="256"/>
    </row>
    <row r="455" spans="1:80">
      <c r="A455" s="257">
        <v>162</v>
      </c>
      <c r="B455" s="258" t="s">
        <v>659</v>
      </c>
      <c r="C455" s="259" t="s">
        <v>660</v>
      </c>
      <c r="D455" s="260" t="s">
        <v>161</v>
      </c>
      <c r="E455" s="261">
        <v>919.86900000000003</v>
      </c>
      <c r="F455" s="261">
        <v>0</v>
      </c>
      <c r="G455" s="262">
        <f>E455*F455</f>
        <v>0</v>
      </c>
      <c r="H455" s="263">
        <v>1.4999999999999999E-4</v>
      </c>
      <c r="I455" s="264">
        <f>E455*H455</f>
        <v>0.13798035</v>
      </c>
      <c r="J455" s="263">
        <v>0</v>
      </c>
      <c r="K455" s="264">
        <f>E455*J455</f>
        <v>0</v>
      </c>
      <c r="O455" s="256">
        <v>2</v>
      </c>
      <c r="AA455" s="229">
        <v>1</v>
      </c>
      <c r="AB455" s="229">
        <v>7</v>
      </c>
      <c r="AC455" s="229">
        <v>7</v>
      </c>
      <c r="AZ455" s="229">
        <v>2</v>
      </c>
      <c r="BA455" s="229">
        <f>IF(AZ455=1,G455,0)</f>
        <v>0</v>
      </c>
      <c r="BB455" s="229">
        <f>IF(AZ455=2,G455,0)</f>
        <v>0</v>
      </c>
      <c r="BC455" s="229">
        <f>IF(AZ455=3,G455,0)</f>
        <v>0</v>
      </c>
      <c r="BD455" s="229">
        <f>IF(AZ455=4,G455,0)</f>
        <v>0</v>
      </c>
      <c r="BE455" s="229">
        <f>IF(AZ455=5,G455,0)</f>
        <v>0</v>
      </c>
      <c r="CA455" s="256">
        <v>1</v>
      </c>
      <c r="CB455" s="256">
        <v>7</v>
      </c>
    </row>
    <row r="456" spans="1:80" ht="22.5">
      <c r="A456" s="265"/>
      <c r="B456" s="268"/>
      <c r="C456" s="329" t="s">
        <v>445</v>
      </c>
      <c r="D456" s="330"/>
      <c r="E456" s="269">
        <v>219.8</v>
      </c>
      <c r="F456" s="270"/>
      <c r="G456" s="271"/>
      <c r="H456" s="272"/>
      <c r="I456" s="266"/>
      <c r="J456" s="273"/>
      <c r="K456" s="266"/>
      <c r="M456" s="267" t="s">
        <v>445</v>
      </c>
      <c r="O456" s="256"/>
    </row>
    <row r="457" spans="1:80">
      <c r="A457" s="265"/>
      <c r="B457" s="268"/>
      <c r="C457" s="329" t="s">
        <v>657</v>
      </c>
      <c r="D457" s="330"/>
      <c r="E457" s="269">
        <v>52258</v>
      </c>
      <c r="F457" s="270"/>
      <c r="G457" s="271"/>
      <c r="H457" s="272"/>
      <c r="I457" s="266"/>
      <c r="J457" s="273"/>
      <c r="K457" s="266"/>
      <c r="M457" s="267">
        <v>52258</v>
      </c>
      <c r="O457" s="256"/>
    </row>
    <row r="458" spans="1:80">
      <c r="A458" s="265"/>
      <c r="B458" s="268"/>
      <c r="C458" s="329" t="s">
        <v>658</v>
      </c>
      <c r="D458" s="330"/>
      <c r="E458" s="269">
        <v>647811</v>
      </c>
      <c r="F458" s="270"/>
      <c r="G458" s="271"/>
      <c r="H458" s="272"/>
      <c r="I458" s="266"/>
      <c r="J458" s="273"/>
      <c r="K458" s="266"/>
      <c r="M458" s="267">
        <v>647811</v>
      </c>
      <c r="O458" s="256"/>
    </row>
    <row r="459" spans="1:80">
      <c r="A459" s="257">
        <v>163</v>
      </c>
      <c r="B459" s="258" t="s">
        <v>661</v>
      </c>
      <c r="C459" s="259" t="s">
        <v>662</v>
      </c>
      <c r="D459" s="260" t="s">
        <v>161</v>
      </c>
      <c r="E459" s="261">
        <v>208.97</v>
      </c>
      <c r="F459" s="261">
        <v>0</v>
      </c>
      <c r="G459" s="262">
        <f>E459*F459</f>
        <v>0</v>
      </c>
      <c r="H459" s="263">
        <v>2.5999999999999998E-4</v>
      </c>
      <c r="I459" s="264">
        <f>E459*H459</f>
        <v>5.4332199999999997E-2</v>
      </c>
      <c r="J459" s="263">
        <v>0</v>
      </c>
      <c r="K459" s="264">
        <f>E459*J459</f>
        <v>0</v>
      </c>
      <c r="O459" s="256">
        <v>2</v>
      </c>
      <c r="AA459" s="229">
        <v>1</v>
      </c>
      <c r="AB459" s="229">
        <v>7</v>
      </c>
      <c r="AC459" s="229">
        <v>7</v>
      </c>
      <c r="AZ459" s="229">
        <v>2</v>
      </c>
      <c r="BA459" s="229">
        <f>IF(AZ459=1,G459,0)</f>
        <v>0</v>
      </c>
      <c r="BB459" s="229">
        <f>IF(AZ459=2,G459,0)</f>
        <v>0</v>
      </c>
      <c r="BC459" s="229">
        <f>IF(AZ459=3,G459,0)</f>
        <v>0</v>
      </c>
      <c r="BD459" s="229">
        <f>IF(AZ459=4,G459,0)</f>
        <v>0</v>
      </c>
      <c r="BE459" s="229">
        <f>IF(AZ459=5,G459,0)</f>
        <v>0</v>
      </c>
      <c r="CA459" s="256">
        <v>1</v>
      </c>
      <c r="CB459" s="256">
        <v>7</v>
      </c>
    </row>
    <row r="460" spans="1:80" ht="22.5">
      <c r="A460" s="265"/>
      <c r="B460" s="268"/>
      <c r="C460" s="329" t="s">
        <v>663</v>
      </c>
      <c r="D460" s="330"/>
      <c r="E460" s="269">
        <v>208.97</v>
      </c>
      <c r="F460" s="270"/>
      <c r="G460" s="271"/>
      <c r="H460" s="272"/>
      <c r="I460" s="266"/>
      <c r="J460" s="273"/>
      <c r="K460" s="266"/>
      <c r="M460" s="267" t="s">
        <v>663</v>
      </c>
      <c r="O460" s="256"/>
    </row>
    <row r="461" spans="1:80">
      <c r="A461" s="274"/>
      <c r="B461" s="275" t="s">
        <v>101</v>
      </c>
      <c r="C461" s="276" t="s">
        <v>654</v>
      </c>
      <c r="D461" s="277"/>
      <c r="E461" s="278"/>
      <c r="F461" s="279"/>
      <c r="G461" s="280">
        <f>SUM(G450:G460)</f>
        <v>0</v>
      </c>
      <c r="H461" s="281"/>
      <c r="I461" s="282">
        <f>SUM(I450:I460)</f>
        <v>0.25670337999999998</v>
      </c>
      <c r="J461" s="281"/>
      <c r="K461" s="282">
        <f>SUM(K450:K460)</f>
        <v>0</v>
      </c>
      <c r="O461" s="256">
        <v>4</v>
      </c>
      <c r="BA461" s="283">
        <f>SUM(BA450:BA460)</f>
        <v>0</v>
      </c>
      <c r="BB461" s="283">
        <f>SUM(BB450:BB460)</f>
        <v>0</v>
      </c>
      <c r="BC461" s="283">
        <f>SUM(BC450:BC460)</f>
        <v>0</v>
      </c>
      <c r="BD461" s="283">
        <f>SUM(BD450:BD460)</f>
        <v>0</v>
      </c>
      <c r="BE461" s="283">
        <f>SUM(BE450:BE460)</f>
        <v>0</v>
      </c>
    </row>
    <row r="462" spans="1:80">
      <c r="A462" s="246" t="s">
        <v>97</v>
      </c>
      <c r="B462" s="247" t="s">
        <v>664</v>
      </c>
      <c r="C462" s="248" t="s">
        <v>665</v>
      </c>
      <c r="D462" s="249"/>
      <c r="E462" s="250"/>
      <c r="F462" s="250"/>
      <c r="G462" s="251"/>
      <c r="H462" s="252"/>
      <c r="I462" s="253"/>
      <c r="J462" s="254"/>
      <c r="K462" s="255"/>
      <c r="O462" s="256">
        <v>1</v>
      </c>
    </row>
    <row r="463" spans="1:80">
      <c r="A463" s="257">
        <v>164</v>
      </c>
      <c r="B463" s="258" t="s">
        <v>667</v>
      </c>
      <c r="C463" s="259" t="s">
        <v>668</v>
      </c>
      <c r="D463" s="260" t="s">
        <v>198</v>
      </c>
      <c r="E463" s="261">
        <v>39.387700000000002</v>
      </c>
      <c r="F463" s="261">
        <v>0</v>
      </c>
      <c r="G463" s="262">
        <f t="shared" ref="G463:G470" si="24">E463*F463</f>
        <v>0</v>
      </c>
      <c r="H463" s="263">
        <v>0</v>
      </c>
      <c r="I463" s="264">
        <f t="shared" ref="I463:I470" si="25">E463*H463</f>
        <v>0</v>
      </c>
      <c r="J463" s="263">
        <v>0</v>
      </c>
      <c r="K463" s="264">
        <f t="shared" ref="K463:K470" si="26">E463*J463</f>
        <v>0</v>
      </c>
      <c r="O463" s="256">
        <v>2</v>
      </c>
      <c r="AA463" s="229">
        <v>1</v>
      </c>
      <c r="AB463" s="229">
        <v>3</v>
      </c>
      <c r="AC463" s="229">
        <v>3</v>
      </c>
      <c r="AZ463" s="229">
        <v>1</v>
      </c>
      <c r="BA463" s="229">
        <f t="shared" ref="BA463:BA470" si="27">IF(AZ463=1,G463,0)</f>
        <v>0</v>
      </c>
      <c r="BB463" s="229">
        <f t="shared" ref="BB463:BB470" si="28">IF(AZ463=2,G463,0)</f>
        <v>0</v>
      </c>
      <c r="BC463" s="229">
        <f t="shared" ref="BC463:BC470" si="29">IF(AZ463=3,G463,0)</f>
        <v>0</v>
      </c>
      <c r="BD463" s="229">
        <f t="shared" ref="BD463:BD470" si="30">IF(AZ463=4,G463,0)</f>
        <v>0</v>
      </c>
      <c r="BE463" s="229">
        <f t="shared" ref="BE463:BE470" si="31">IF(AZ463=5,G463,0)</f>
        <v>0</v>
      </c>
      <c r="CA463" s="256">
        <v>1</v>
      </c>
      <c r="CB463" s="256">
        <v>3</v>
      </c>
    </row>
    <row r="464" spans="1:80">
      <c r="A464" s="257">
        <v>165</v>
      </c>
      <c r="B464" s="258" t="s">
        <v>669</v>
      </c>
      <c r="C464" s="259" t="s">
        <v>670</v>
      </c>
      <c r="D464" s="260" t="s">
        <v>198</v>
      </c>
      <c r="E464" s="261">
        <v>39.387700000000002</v>
      </c>
      <c r="F464" s="261">
        <v>0</v>
      </c>
      <c r="G464" s="262">
        <f t="shared" si="24"/>
        <v>0</v>
      </c>
      <c r="H464" s="263">
        <v>0</v>
      </c>
      <c r="I464" s="264">
        <f t="shared" si="25"/>
        <v>0</v>
      </c>
      <c r="J464" s="263">
        <v>0</v>
      </c>
      <c r="K464" s="264">
        <f t="shared" si="26"/>
        <v>0</v>
      </c>
      <c r="O464" s="256">
        <v>2</v>
      </c>
      <c r="AA464" s="229">
        <v>1</v>
      </c>
      <c r="AB464" s="229">
        <v>3</v>
      </c>
      <c r="AC464" s="229">
        <v>3</v>
      </c>
      <c r="AZ464" s="229">
        <v>1</v>
      </c>
      <c r="BA464" s="229">
        <f t="shared" si="27"/>
        <v>0</v>
      </c>
      <c r="BB464" s="229">
        <f t="shared" si="28"/>
        <v>0</v>
      </c>
      <c r="BC464" s="229">
        <f t="shared" si="29"/>
        <v>0</v>
      </c>
      <c r="BD464" s="229">
        <f t="shared" si="30"/>
        <v>0</v>
      </c>
      <c r="BE464" s="229">
        <f t="shared" si="31"/>
        <v>0</v>
      </c>
      <c r="CA464" s="256">
        <v>1</v>
      </c>
      <c r="CB464" s="256">
        <v>3</v>
      </c>
    </row>
    <row r="465" spans="1:80">
      <c r="A465" s="257">
        <v>166</v>
      </c>
      <c r="B465" s="258" t="s">
        <v>671</v>
      </c>
      <c r="C465" s="259" t="s">
        <v>672</v>
      </c>
      <c r="D465" s="260" t="s">
        <v>198</v>
      </c>
      <c r="E465" s="261">
        <v>39.387700000000002</v>
      </c>
      <c r="F465" s="261">
        <v>0</v>
      </c>
      <c r="G465" s="262">
        <f t="shared" si="24"/>
        <v>0</v>
      </c>
      <c r="H465" s="263">
        <v>0</v>
      </c>
      <c r="I465" s="264">
        <f t="shared" si="25"/>
        <v>0</v>
      </c>
      <c r="J465" s="263">
        <v>0</v>
      </c>
      <c r="K465" s="264">
        <f t="shared" si="26"/>
        <v>0</v>
      </c>
      <c r="O465" s="256">
        <v>2</v>
      </c>
      <c r="AA465" s="229">
        <v>1</v>
      </c>
      <c r="AB465" s="229">
        <v>3</v>
      </c>
      <c r="AC465" s="229">
        <v>3</v>
      </c>
      <c r="AZ465" s="229">
        <v>1</v>
      </c>
      <c r="BA465" s="229">
        <f t="shared" si="27"/>
        <v>0</v>
      </c>
      <c r="BB465" s="229">
        <f t="shared" si="28"/>
        <v>0</v>
      </c>
      <c r="BC465" s="229">
        <f t="shared" si="29"/>
        <v>0</v>
      </c>
      <c r="BD465" s="229">
        <f t="shared" si="30"/>
        <v>0</v>
      </c>
      <c r="BE465" s="229">
        <f t="shared" si="31"/>
        <v>0</v>
      </c>
      <c r="CA465" s="256">
        <v>1</v>
      </c>
      <c r="CB465" s="256">
        <v>3</v>
      </c>
    </row>
    <row r="466" spans="1:80">
      <c r="A466" s="257">
        <v>167</v>
      </c>
      <c r="B466" s="258" t="s">
        <v>673</v>
      </c>
      <c r="C466" s="259" t="s">
        <v>674</v>
      </c>
      <c r="D466" s="260" t="s">
        <v>198</v>
      </c>
      <c r="E466" s="261">
        <v>39.387700000000002</v>
      </c>
      <c r="F466" s="261">
        <v>0</v>
      </c>
      <c r="G466" s="262">
        <f t="shared" si="24"/>
        <v>0</v>
      </c>
      <c r="H466" s="263">
        <v>0</v>
      </c>
      <c r="I466" s="264">
        <f t="shared" si="25"/>
        <v>0</v>
      </c>
      <c r="J466" s="263">
        <v>0</v>
      </c>
      <c r="K466" s="264">
        <f t="shared" si="26"/>
        <v>0</v>
      </c>
      <c r="O466" s="256">
        <v>2</v>
      </c>
      <c r="AA466" s="229">
        <v>1</v>
      </c>
      <c r="AB466" s="229">
        <v>3</v>
      </c>
      <c r="AC466" s="229">
        <v>3</v>
      </c>
      <c r="AZ466" s="229">
        <v>1</v>
      </c>
      <c r="BA466" s="229">
        <f t="shared" si="27"/>
        <v>0</v>
      </c>
      <c r="BB466" s="229">
        <f t="shared" si="28"/>
        <v>0</v>
      </c>
      <c r="BC466" s="229">
        <f t="shared" si="29"/>
        <v>0</v>
      </c>
      <c r="BD466" s="229">
        <f t="shared" si="30"/>
        <v>0</v>
      </c>
      <c r="BE466" s="229">
        <f t="shared" si="31"/>
        <v>0</v>
      </c>
      <c r="CA466" s="256">
        <v>1</v>
      </c>
      <c r="CB466" s="256">
        <v>3</v>
      </c>
    </row>
    <row r="467" spans="1:80">
      <c r="A467" s="257">
        <v>168</v>
      </c>
      <c r="B467" s="258" t="s">
        <v>675</v>
      </c>
      <c r="C467" s="259" t="s">
        <v>676</v>
      </c>
      <c r="D467" s="260" t="s">
        <v>198</v>
      </c>
      <c r="E467" s="261">
        <v>89.939371199999997</v>
      </c>
      <c r="F467" s="261">
        <v>0</v>
      </c>
      <c r="G467" s="262">
        <f t="shared" si="24"/>
        <v>0</v>
      </c>
      <c r="H467" s="263">
        <v>0</v>
      </c>
      <c r="I467" s="264">
        <f t="shared" si="25"/>
        <v>0</v>
      </c>
      <c r="J467" s="263"/>
      <c r="K467" s="264">
        <f t="shared" si="26"/>
        <v>0</v>
      </c>
      <c r="O467" s="256">
        <v>2</v>
      </c>
      <c r="AA467" s="229">
        <v>8</v>
      </c>
      <c r="AB467" s="229">
        <v>0</v>
      </c>
      <c r="AC467" s="229">
        <v>3</v>
      </c>
      <c r="AZ467" s="229">
        <v>1</v>
      </c>
      <c r="BA467" s="229">
        <f t="shared" si="27"/>
        <v>0</v>
      </c>
      <c r="BB467" s="229">
        <f t="shared" si="28"/>
        <v>0</v>
      </c>
      <c r="BC467" s="229">
        <f t="shared" si="29"/>
        <v>0</v>
      </c>
      <c r="BD467" s="229">
        <f t="shared" si="30"/>
        <v>0</v>
      </c>
      <c r="BE467" s="229">
        <f t="shared" si="31"/>
        <v>0</v>
      </c>
      <c r="CA467" s="256">
        <v>8</v>
      </c>
      <c r="CB467" s="256">
        <v>0</v>
      </c>
    </row>
    <row r="468" spans="1:80">
      <c r="A468" s="257">
        <v>169</v>
      </c>
      <c r="B468" s="258" t="s">
        <v>677</v>
      </c>
      <c r="C468" s="259" t="s">
        <v>678</v>
      </c>
      <c r="D468" s="260" t="s">
        <v>198</v>
      </c>
      <c r="E468" s="261">
        <v>1708.8480528</v>
      </c>
      <c r="F468" s="261">
        <v>0</v>
      </c>
      <c r="G468" s="262">
        <f t="shared" si="24"/>
        <v>0</v>
      </c>
      <c r="H468" s="263">
        <v>0</v>
      </c>
      <c r="I468" s="264">
        <f t="shared" si="25"/>
        <v>0</v>
      </c>
      <c r="J468" s="263"/>
      <c r="K468" s="264">
        <f t="shared" si="26"/>
        <v>0</v>
      </c>
      <c r="O468" s="256">
        <v>2</v>
      </c>
      <c r="AA468" s="229">
        <v>8</v>
      </c>
      <c r="AB468" s="229">
        <v>0</v>
      </c>
      <c r="AC468" s="229">
        <v>3</v>
      </c>
      <c r="AZ468" s="229">
        <v>1</v>
      </c>
      <c r="BA468" s="229">
        <f t="shared" si="27"/>
        <v>0</v>
      </c>
      <c r="BB468" s="229">
        <f t="shared" si="28"/>
        <v>0</v>
      </c>
      <c r="BC468" s="229">
        <f t="shared" si="29"/>
        <v>0</v>
      </c>
      <c r="BD468" s="229">
        <f t="shared" si="30"/>
        <v>0</v>
      </c>
      <c r="BE468" s="229">
        <f t="shared" si="31"/>
        <v>0</v>
      </c>
      <c r="CA468" s="256">
        <v>8</v>
      </c>
      <c r="CB468" s="256">
        <v>0</v>
      </c>
    </row>
    <row r="469" spans="1:80">
      <c r="A469" s="257">
        <v>170</v>
      </c>
      <c r="B469" s="258" t="s">
        <v>679</v>
      </c>
      <c r="C469" s="259" t="s">
        <v>680</v>
      </c>
      <c r="D469" s="260" t="s">
        <v>198</v>
      </c>
      <c r="E469" s="261">
        <v>89.939371199999997</v>
      </c>
      <c r="F469" s="261">
        <v>0</v>
      </c>
      <c r="G469" s="262">
        <f t="shared" si="24"/>
        <v>0</v>
      </c>
      <c r="H469" s="263">
        <v>0</v>
      </c>
      <c r="I469" s="264">
        <f t="shared" si="25"/>
        <v>0</v>
      </c>
      <c r="J469" s="263"/>
      <c r="K469" s="264">
        <f t="shared" si="26"/>
        <v>0</v>
      </c>
      <c r="O469" s="256">
        <v>2</v>
      </c>
      <c r="AA469" s="229">
        <v>8</v>
      </c>
      <c r="AB469" s="229">
        <v>0</v>
      </c>
      <c r="AC469" s="229">
        <v>3</v>
      </c>
      <c r="AZ469" s="229">
        <v>1</v>
      </c>
      <c r="BA469" s="229">
        <f t="shared" si="27"/>
        <v>0</v>
      </c>
      <c r="BB469" s="229">
        <f t="shared" si="28"/>
        <v>0</v>
      </c>
      <c r="BC469" s="229">
        <f t="shared" si="29"/>
        <v>0</v>
      </c>
      <c r="BD469" s="229">
        <f t="shared" si="30"/>
        <v>0</v>
      </c>
      <c r="BE469" s="229">
        <f t="shared" si="31"/>
        <v>0</v>
      </c>
      <c r="CA469" s="256">
        <v>8</v>
      </c>
      <c r="CB469" s="256">
        <v>0</v>
      </c>
    </row>
    <row r="470" spans="1:80">
      <c r="A470" s="257">
        <v>171</v>
      </c>
      <c r="B470" s="258" t="s">
        <v>681</v>
      </c>
      <c r="C470" s="259" t="s">
        <v>682</v>
      </c>
      <c r="D470" s="260" t="s">
        <v>198</v>
      </c>
      <c r="E470" s="261">
        <v>89.939371199999997</v>
      </c>
      <c r="F470" s="261">
        <v>0</v>
      </c>
      <c r="G470" s="262">
        <f t="shared" si="24"/>
        <v>0</v>
      </c>
      <c r="H470" s="263">
        <v>0</v>
      </c>
      <c r="I470" s="264">
        <f t="shared" si="25"/>
        <v>0</v>
      </c>
      <c r="J470" s="263"/>
      <c r="K470" s="264">
        <f t="shared" si="26"/>
        <v>0</v>
      </c>
      <c r="O470" s="256">
        <v>2</v>
      </c>
      <c r="AA470" s="229">
        <v>8</v>
      </c>
      <c r="AB470" s="229">
        <v>0</v>
      </c>
      <c r="AC470" s="229">
        <v>3</v>
      </c>
      <c r="AZ470" s="229">
        <v>1</v>
      </c>
      <c r="BA470" s="229">
        <f t="shared" si="27"/>
        <v>0</v>
      </c>
      <c r="BB470" s="229">
        <f t="shared" si="28"/>
        <v>0</v>
      </c>
      <c r="BC470" s="229">
        <f t="shared" si="29"/>
        <v>0</v>
      </c>
      <c r="BD470" s="229">
        <f t="shared" si="30"/>
        <v>0</v>
      </c>
      <c r="BE470" s="229">
        <f t="shared" si="31"/>
        <v>0</v>
      </c>
      <c r="CA470" s="256">
        <v>8</v>
      </c>
      <c r="CB470" s="256">
        <v>0</v>
      </c>
    </row>
    <row r="471" spans="1:80">
      <c r="A471" s="274"/>
      <c r="B471" s="275" t="s">
        <v>101</v>
      </c>
      <c r="C471" s="276" t="s">
        <v>666</v>
      </c>
      <c r="D471" s="277"/>
      <c r="E471" s="278"/>
      <c r="F471" s="279"/>
      <c r="G471" s="280">
        <f>SUM(G462:G470)</f>
        <v>0</v>
      </c>
      <c r="H471" s="281"/>
      <c r="I471" s="282">
        <f>SUM(I462:I470)</f>
        <v>0</v>
      </c>
      <c r="J471" s="281"/>
      <c r="K471" s="282">
        <f>SUM(K462:K470)</f>
        <v>0</v>
      </c>
      <c r="O471" s="256">
        <v>4</v>
      </c>
      <c r="BA471" s="283">
        <f>SUM(BA462:BA470)</f>
        <v>0</v>
      </c>
      <c r="BB471" s="283">
        <f>SUM(BB462:BB470)</f>
        <v>0</v>
      </c>
      <c r="BC471" s="283">
        <f>SUM(BC462:BC470)</f>
        <v>0</v>
      </c>
      <c r="BD471" s="283">
        <f>SUM(BD462:BD470)</f>
        <v>0</v>
      </c>
      <c r="BE471" s="283">
        <f>SUM(BE462:BE470)</f>
        <v>0</v>
      </c>
    </row>
    <row r="472" spans="1:80">
      <c r="E472" s="229"/>
    </row>
    <row r="473" spans="1:80">
      <c r="E473" s="229"/>
    </row>
    <row r="474" spans="1:80">
      <c r="E474" s="229"/>
    </row>
    <row r="475" spans="1:80">
      <c r="E475" s="229"/>
    </row>
    <row r="476" spans="1:80">
      <c r="E476" s="229"/>
    </row>
    <row r="477" spans="1:80">
      <c r="E477" s="229"/>
    </row>
    <row r="478" spans="1:80">
      <c r="E478" s="229"/>
    </row>
    <row r="479" spans="1:80">
      <c r="E479" s="229"/>
    </row>
    <row r="480" spans="1:80">
      <c r="E480" s="229"/>
    </row>
    <row r="481" spans="1:7">
      <c r="E481" s="229"/>
    </row>
    <row r="482" spans="1:7">
      <c r="E482" s="229"/>
    </row>
    <row r="483" spans="1:7">
      <c r="E483" s="229"/>
    </row>
    <row r="484" spans="1:7">
      <c r="E484" s="229"/>
    </row>
    <row r="485" spans="1:7">
      <c r="E485" s="229"/>
    </row>
    <row r="486" spans="1:7">
      <c r="E486" s="229"/>
    </row>
    <row r="487" spans="1:7">
      <c r="E487" s="229"/>
    </row>
    <row r="488" spans="1:7">
      <c r="E488" s="229"/>
    </row>
    <row r="489" spans="1:7">
      <c r="E489" s="229"/>
    </row>
    <row r="490" spans="1:7">
      <c r="E490" s="229"/>
    </row>
    <row r="491" spans="1:7">
      <c r="E491" s="229"/>
    </row>
    <row r="492" spans="1:7">
      <c r="E492" s="229"/>
    </row>
    <row r="493" spans="1:7">
      <c r="E493" s="229"/>
    </row>
    <row r="494" spans="1:7">
      <c r="E494" s="229"/>
    </row>
    <row r="495" spans="1:7">
      <c r="A495" s="273"/>
      <c r="B495" s="273"/>
      <c r="C495" s="273"/>
      <c r="D495" s="273"/>
      <c r="E495" s="273"/>
      <c r="F495" s="273"/>
      <c r="G495" s="273"/>
    </row>
    <row r="496" spans="1:7">
      <c r="A496" s="273"/>
      <c r="B496" s="273"/>
      <c r="C496" s="273"/>
      <c r="D496" s="273"/>
      <c r="E496" s="273"/>
      <c r="F496" s="273"/>
      <c r="G496" s="273"/>
    </row>
    <row r="497" spans="1:7">
      <c r="A497" s="273"/>
      <c r="B497" s="273"/>
      <c r="C497" s="273"/>
      <c r="D497" s="273"/>
      <c r="E497" s="273"/>
      <c r="F497" s="273"/>
      <c r="G497" s="273"/>
    </row>
    <row r="498" spans="1:7">
      <c r="A498" s="273"/>
      <c r="B498" s="273"/>
      <c r="C498" s="273"/>
      <c r="D498" s="273"/>
      <c r="E498" s="273"/>
      <c r="F498" s="273"/>
      <c r="G498" s="273"/>
    </row>
    <row r="499" spans="1:7">
      <c r="E499" s="229"/>
    </row>
    <row r="500" spans="1:7">
      <c r="E500" s="229"/>
    </row>
    <row r="501" spans="1:7">
      <c r="E501" s="229"/>
    </row>
    <row r="502" spans="1:7">
      <c r="E502" s="229"/>
    </row>
    <row r="503" spans="1:7">
      <c r="E503" s="229"/>
    </row>
    <row r="504" spans="1:7">
      <c r="E504" s="229"/>
    </row>
    <row r="505" spans="1:7">
      <c r="E505" s="229"/>
    </row>
    <row r="506" spans="1:7">
      <c r="E506" s="229"/>
    </row>
    <row r="507" spans="1:7">
      <c r="E507" s="229"/>
    </row>
    <row r="508" spans="1:7">
      <c r="E508" s="229"/>
    </row>
    <row r="509" spans="1:7">
      <c r="E509" s="229"/>
    </row>
    <row r="510" spans="1:7">
      <c r="E510" s="229"/>
    </row>
    <row r="511" spans="1:7">
      <c r="E511" s="229"/>
    </row>
    <row r="512" spans="1:7">
      <c r="E512" s="229"/>
    </row>
    <row r="513" spans="5:5">
      <c r="E513" s="229"/>
    </row>
    <row r="514" spans="5:5">
      <c r="E514" s="229"/>
    </row>
    <row r="515" spans="5:5">
      <c r="E515" s="229"/>
    </row>
    <row r="516" spans="5:5">
      <c r="E516" s="229"/>
    </row>
    <row r="517" spans="5:5">
      <c r="E517" s="229"/>
    </row>
    <row r="518" spans="5:5">
      <c r="E518" s="229"/>
    </row>
    <row r="519" spans="5:5">
      <c r="E519" s="229"/>
    </row>
    <row r="520" spans="5:5">
      <c r="E520" s="229"/>
    </row>
    <row r="521" spans="5:5">
      <c r="E521" s="229"/>
    </row>
    <row r="522" spans="5:5">
      <c r="E522" s="229"/>
    </row>
    <row r="523" spans="5:5">
      <c r="E523" s="229"/>
    </row>
    <row r="524" spans="5:5">
      <c r="E524" s="229"/>
    </row>
    <row r="525" spans="5:5">
      <c r="E525" s="229"/>
    </row>
    <row r="526" spans="5:5">
      <c r="E526" s="229"/>
    </row>
    <row r="527" spans="5:5">
      <c r="E527" s="229"/>
    </row>
    <row r="528" spans="5:5">
      <c r="E528" s="229"/>
    </row>
    <row r="529" spans="1:7">
      <c r="E529" s="229"/>
    </row>
    <row r="530" spans="1:7">
      <c r="A530" s="284"/>
      <c r="B530" s="284"/>
    </row>
    <row r="531" spans="1:7">
      <c r="A531" s="273"/>
      <c r="B531" s="273"/>
      <c r="C531" s="285"/>
      <c r="D531" s="285"/>
      <c r="E531" s="286"/>
      <c r="F531" s="285"/>
      <c r="G531" s="287"/>
    </row>
    <row r="532" spans="1:7">
      <c r="A532" s="288"/>
      <c r="B532" s="288"/>
      <c r="C532" s="273"/>
      <c r="D532" s="273"/>
      <c r="E532" s="289"/>
      <c r="F532" s="273"/>
      <c r="G532" s="273"/>
    </row>
    <row r="533" spans="1:7">
      <c r="A533" s="273"/>
      <c r="B533" s="273"/>
      <c r="C533" s="273"/>
      <c r="D533" s="273"/>
      <c r="E533" s="289"/>
      <c r="F533" s="273"/>
      <c r="G533" s="273"/>
    </row>
    <row r="534" spans="1:7">
      <c r="A534" s="273"/>
      <c r="B534" s="273"/>
      <c r="C534" s="273"/>
      <c r="D534" s="273"/>
      <c r="E534" s="289"/>
      <c r="F534" s="273"/>
      <c r="G534" s="273"/>
    </row>
    <row r="535" spans="1:7">
      <c r="A535" s="273"/>
      <c r="B535" s="273"/>
      <c r="C535" s="273"/>
      <c r="D535" s="273"/>
      <c r="E535" s="289"/>
      <c r="F535" s="273"/>
      <c r="G535" s="273"/>
    </row>
    <row r="536" spans="1:7">
      <c r="A536" s="273"/>
      <c r="B536" s="273"/>
      <c r="C536" s="273"/>
      <c r="D536" s="273"/>
      <c r="E536" s="289"/>
      <c r="F536" s="273"/>
      <c r="G536" s="273"/>
    </row>
    <row r="537" spans="1:7">
      <c r="A537" s="273"/>
      <c r="B537" s="273"/>
      <c r="C537" s="273"/>
      <c r="D537" s="273"/>
      <c r="E537" s="289"/>
      <c r="F537" s="273"/>
      <c r="G537" s="273"/>
    </row>
    <row r="538" spans="1:7">
      <c r="A538" s="273"/>
      <c r="B538" s="273"/>
      <c r="C538" s="273"/>
      <c r="D538" s="273"/>
      <c r="E538" s="289"/>
      <c r="F538" s="273"/>
      <c r="G538" s="273"/>
    </row>
    <row r="539" spans="1:7">
      <c r="A539" s="273"/>
      <c r="B539" s="273"/>
      <c r="C539" s="273"/>
      <c r="D539" s="273"/>
      <c r="E539" s="289"/>
      <c r="F539" s="273"/>
      <c r="G539" s="273"/>
    </row>
    <row r="540" spans="1:7">
      <c r="A540" s="273"/>
      <c r="B540" s="273"/>
      <c r="C540" s="273"/>
      <c r="D540" s="273"/>
      <c r="E540" s="289"/>
      <c r="F540" s="273"/>
      <c r="G540" s="273"/>
    </row>
    <row r="541" spans="1:7">
      <c r="A541" s="273"/>
      <c r="B541" s="273"/>
      <c r="C541" s="273"/>
      <c r="D541" s="273"/>
      <c r="E541" s="289"/>
      <c r="F541" s="273"/>
      <c r="G541" s="273"/>
    </row>
    <row r="542" spans="1:7">
      <c r="A542" s="273"/>
      <c r="B542" s="273"/>
      <c r="C542" s="273"/>
      <c r="D542" s="273"/>
      <c r="E542" s="289"/>
      <c r="F542" s="273"/>
      <c r="G542" s="273"/>
    </row>
    <row r="543" spans="1:7">
      <c r="A543" s="273"/>
      <c r="B543" s="273"/>
      <c r="C543" s="273"/>
      <c r="D543" s="273"/>
      <c r="E543" s="289"/>
      <c r="F543" s="273"/>
      <c r="G543" s="273"/>
    </row>
    <row r="544" spans="1:7">
      <c r="A544" s="273"/>
      <c r="B544" s="273"/>
      <c r="C544" s="273"/>
      <c r="D544" s="273"/>
      <c r="E544" s="289"/>
      <c r="F544" s="273"/>
      <c r="G544" s="273"/>
    </row>
  </sheetData>
  <mergeCells count="246">
    <mergeCell ref="A1:G1"/>
    <mergeCell ref="A3:B3"/>
    <mergeCell ref="A4:B4"/>
    <mergeCell ref="E4:G4"/>
    <mergeCell ref="C9:D9"/>
    <mergeCell ref="C10:D10"/>
    <mergeCell ref="C13:D13"/>
    <mergeCell ref="C17:D17"/>
    <mergeCell ref="C35:D35"/>
    <mergeCell ref="C37:D37"/>
    <mergeCell ref="C41:D41"/>
    <mergeCell ref="C44:D44"/>
    <mergeCell ref="C47:D47"/>
    <mergeCell ref="C48:D48"/>
    <mergeCell ref="C50:D50"/>
    <mergeCell ref="C53:D53"/>
    <mergeCell ref="C19:D19"/>
    <mergeCell ref="C23:D23"/>
    <mergeCell ref="C25:D25"/>
    <mergeCell ref="C27:D27"/>
    <mergeCell ref="C29:D29"/>
    <mergeCell ref="C30:D30"/>
    <mergeCell ref="C31:D31"/>
    <mergeCell ref="C33:D33"/>
    <mergeCell ref="C69:D69"/>
    <mergeCell ref="C71:D71"/>
    <mergeCell ref="C73:D73"/>
    <mergeCell ref="C75:D75"/>
    <mergeCell ref="C77:D77"/>
    <mergeCell ref="C79:D79"/>
    <mergeCell ref="C61:D61"/>
    <mergeCell ref="C63:D63"/>
    <mergeCell ref="C65:D65"/>
    <mergeCell ref="C96:D96"/>
    <mergeCell ref="C97:D97"/>
    <mergeCell ref="C98:D98"/>
    <mergeCell ref="C99:D99"/>
    <mergeCell ref="C100:D100"/>
    <mergeCell ref="C101:D101"/>
    <mergeCell ref="C83:D83"/>
    <mergeCell ref="C85:D85"/>
    <mergeCell ref="C87:D87"/>
    <mergeCell ref="C91:D91"/>
    <mergeCell ref="C92:D92"/>
    <mergeCell ref="C93:D93"/>
    <mergeCell ref="C94:D94"/>
    <mergeCell ref="C95:D95"/>
    <mergeCell ref="C113:D113"/>
    <mergeCell ref="C114:D114"/>
    <mergeCell ref="C115:D115"/>
    <mergeCell ref="C116:D116"/>
    <mergeCell ref="C117:D117"/>
    <mergeCell ref="C119:D119"/>
    <mergeCell ref="C120:D120"/>
    <mergeCell ref="C121:D121"/>
    <mergeCell ref="C102:D102"/>
    <mergeCell ref="C103:D103"/>
    <mergeCell ref="C104:D104"/>
    <mergeCell ref="C105:D105"/>
    <mergeCell ref="C107:D107"/>
    <mergeCell ref="C108:D108"/>
    <mergeCell ref="C129:D129"/>
    <mergeCell ref="C130:D130"/>
    <mergeCell ref="C131:D131"/>
    <mergeCell ref="C132:D132"/>
    <mergeCell ref="C133:D133"/>
    <mergeCell ref="C122:D122"/>
    <mergeCell ref="C123:D123"/>
    <mergeCell ref="C124:D124"/>
    <mergeCell ref="C125:D125"/>
    <mergeCell ref="C126:D126"/>
    <mergeCell ref="C127:D127"/>
    <mergeCell ref="C150:D150"/>
    <mergeCell ref="C156:D156"/>
    <mergeCell ref="C161:D161"/>
    <mergeCell ref="C162:D162"/>
    <mergeCell ref="C163:D163"/>
    <mergeCell ref="C164:D164"/>
    <mergeCell ref="C137:D137"/>
    <mergeCell ref="C138:D138"/>
    <mergeCell ref="C140:D140"/>
    <mergeCell ref="C141:D141"/>
    <mergeCell ref="C143:D143"/>
    <mergeCell ref="C144:D144"/>
    <mergeCell ref="C146:D146"/>
    <mergeCell ref="C171:D171"/>
    <mergeCell ref="C172:D172"/>
    <mergeCell ref="C173:D173"/>
    <mergeCell ref="C174:D174"/>
    <mergeCell ref="C176:D176"/>
    <mergeCell ref="C177:D177"/>
    <mergeCell ref="C165:D165"/>
    <mergeCell ref="C166:D166"/>
    <mergeCell ref="C167:D167"/>
    <mergeCell ref="C168:D168"/>
    <mergeCell ref="C169:D169"/>
    <mergeCell ref="C170:D170"/>
    <mergeCell ref="C184:D184"/>
    <mergeCell ref="C185:D185"/>
    <mergeCell ref="C186:D186"/>
    <mergeCell ref="C187:D187"/>
    <mergeCell ref="C188:D188"/>
    <mergeCell ref="C189:D189"/>
    <mergeCell ref="C178:D178"/>
    <mergeCell ref="C179:D179"/>
    <mergeCell ref="C180:D180"/>
    <mergeCell ref="C181:D181"/>
    <mergeCell ref="C182:D182"/>
    <mergeCell ref="C183:D183"/>
    <mergeCell ref="C197:D197"/>
    <mergeCell ref="C198:D198"/>
    <mergeCell ref="C199:D199"/>
    <mergeCell ref="C200:D200"/>
    <mergeCell ref="C201:D201"/>
    <mergeCell ref="C202:D202"/>
    <mergeCell ref="C191:D191"/>
    <mergeCell ref="C192:D192"/>
    <mergeCell ref="C193:D193"/>
    <mergeCell ref="C194:D194"/>
    <mergeCell ref="C195:D195"/>
    <mergeCell ref="C196:D196"/>
    <mergeCell ref="C216:D216"/>
    <mergeCell ref="C218:D218"/>
    <mergeCell ref="C220:D220"/>
    <mergeCell ref="C243:D243"/>
    <mergeCell ref="C244:D244"/>
    <mergeCell ref="C245:D245"/>
    <mergeCell ref="C246:D246"/>
    <mergeCell ref="C203:D203"/>
    <mergeCell ref="C204:D204"/>
    <mergeCell ref="C206:D206"/>
    <mergeCell ref="C210:D210"/>
    <mergeCell ref="C212:D212"/>
    <mergeCell ref="C230:D230"/>
    <mergeCell ref="C233:D233"/>
    <mergeCell ref="C235:D235"/>
    <mergeCell ref="C237:D237"/>
    <mergeCell ref="C238:D238"/>
    <mergeCell ref="C239:D239"/>
    <mergeCell ref="C240:D240"/>
    <mergeCell ref="C241:D241"/>
    <mergeCell ref="C242:D242"/>
    <mergeCell ref="C254:D254"/>
    <mergeCell ref="C255:D255"/>
    <mergeCell ref="C256:D256"/>
    <mergeCell ref="C257:D257"/>
    <mergeCell ref="C259:D259"/>
    <mergeCell ref="C260:D260"/>
    <mergeCell ref="C247:D247"/>
    <mergeCell ref="C248:D248"/>
    <mergeCell ref="C249:D249"/>
    <mergeCell ref="C250:D250"/>
    <mergeCell ref="C251:D251"/>
    <mergeCell ref="C253:D253"/>
    <mergeCell ref="C267:D267"/>
    <mergeCell ref="C274:D274"/>
    <mergeCell ref="C275:D275"/>
    <mergeCell ref="C276:D276"/>
    <mergeCell ref="C277:D277"/>
    <mergeCell ref="C278:D278"/>
    <mergeCell ref="C261:D261"/>
    <mergeCell ref="C262:D262"/>
    <mergeCell ref="C263:D263"/>
    <mergeCell ref="C264:D264"/>
    <mergeCell ref="C265:D265"/>
    <mergeCell ref="C266:D266"/>
    <mergeCell ref="C287:D287"/>
    <mergeCell ref="C289:D289"/>
    <mergeCell ref="C290:D290"/>
    <mergeCell ref="C291:D291"/>
    <mergeCell ref="C292:D292"/>
    <mergeCell ref="C293:D293"/>
    <mergeCell ref="C280:D280"/>
    <mergeCell ref="C281:D281"/>
    <mergeCell ref="C283:D283"/>
    <mergeCell ref="C284:D284"/>
    <mergeCell ref="C285:D285"/>
    <mergeCell ref="C286:D286"/>
    <mergeCell ref="C318:D318"/>
    <mergeCell ref="C321:D321"/>
    <mergeCell ref="C334:D334"/>
    <mergeCell ref="C336:D336"/>
    <mergeCell ref="C339:D339"/>
    <mergeCell ref="C341:D341"/>
    <mergeCell ref="C298:D298"/>
    <mergeCell ref="C300:D300"/>
    <mergeCell ref="C302:D302"/>
    <mergeCell ref="C304:D304"/>
    <mergeCell ref="C306:D306"/>
    <mergeCell ref="C308:D308"/>
    <mergeCell ref="C366:D366"/>
    <mergeCell ref="C368:D368"/>
    <mergeCell ref="C370:D370"/>
    <mergeCell ref="C372:D372"/>
    <mergeCell ref="C374:D374"/>
    <mergeCell ref="C376:D376"/>
    <mergeCell ref="C378:D378"/>
    <mergeCell ref="C380:D380"/>
    <mergeCell ref="C346:D346"/>
    <mergeCell ref="C348:D348"/>
    <mergeCell ref="C350:D350"/>
    <mergeCell ref="C352:D352"/>
    <mergeCell ref="C354:D354"/>
    <mergeCell ref="C361:D361"/>
    <mergeCell ref="C390:D390"/>
    <mergeCell ref="C392:D392"/>
    <mergeCell ref="C394:D394"/>
    <mergeCell ref="C399:D399"/>
    <mergeCell ref="C400:D400"/>
    <mergeCell ref="C401:D401"/>
    <mergeCell ref="C402:D402"/>
    <mergeCell ref="C403:D403"/>
    <mergeCell ref="C381:D381"/>
    <mergeCell ref="C382:D382"/>
    <mergeCell ref="C383:D383"/>
    <mergeCell ref="C384:D384"/>
    <mergeCell ref="C386:D386"/>
    <mergeCell ref="C388:D388"/>
    <mergeCell ref="C416:D416"/>
    <mergeCell ref="C420:D420"/>
    <mergeCell ref="C422:D422"/>
    <mergeCell ref="C424:D424"/>
    <mergeCell ref="C444:D444"/>
    <mergeCell ref="C446:D446"/>
    <mergeCell ref="C447:D447"/>
    <mergeCell ref="C404:D404"/>
    <mergeCell ref="C405:D405"/>
    <mergeCell ref="C409:D409"/>
    <mergeCell ref="C410:D410"/>
    <mergeCell ref="C411:D411"/>
    <mergeCell ref="C452:D452"/>
    <mergeCell ref="C453:D453"/>
    <mergeCell ref="C454:D454"/>
    <mergeCell ref="C456:D456"/>
    <mergeCell ref="C457:D457"/>
    <mergeCell ref="C458:D458"/>
    <mergeCell ref="C460:D460"/>
    <mergeCell ref="C431:D431"/>
    <mergeCell ref="C432:D432"/>
    <mergeCell ref="C434:D434"/>
    <mergeCell ref="C435:D435"/>
    <mergeCell ref="C437:D437"/>
    <mergeCell ref="C438:D438"/>
    <mergeCell ref="C440:D440"/>
    <mergeCell ref="C441:D441"/>
    <mergeCell ref="C443:D443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23"/>
  <dimension ref="A1:BE51"/>
  <sheetViews>
    <sheetView topLeftCell="A34" zoomScaleNormal="100" workbookViewId="0"/>
  </sheetViews>
  <sheetFormatPr defaultRowHeight="12.75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>
      <c r="A1" s="90" t="s">
        <v>102</v>
      </c>
      <c r="B1" s="91"/>
      <c r="C1" s="91"/>
      <c r="D1" s="91"/>
      <c r="E1" s="91"/>
      <c r="F1" s="91"/>
      <c r="G1" s="91"/>
    </row>
    <row r="2" spans="1:57" ht="12.75" customHeight="1">
      <c r="A2" s="92" t="s">
        <v>32</v>
      </c>
      <c r="B2" s="93"/>
      <c r="C2" s="94" t="s">
        <v>685</v>
      </c>
      <c r="D2" s="94" t="s">
        <v>688</v>
      </c>
      <c r="E2" s="95"/>
      <c r="F2" s="96" t="s">
        <v>33</v>
      </c>
      <c r="G2" s="97"/>
    </row>
    <row r="3" spans="1:57" ht="3" hidden="1" customHeight="1">
      <c r="A3" s="98"/>
      <c r="B3" s="99"/>
      <c r="C3" s="100"/>
      <c r="D3" s="100"/>
      <c r="E3" s="101"/>
      <c r="F3" s="102"/>
      <c r="G3" s="103"/>
    </row>
    <row r="4" spans="1:57" ht="12" customHeight="1">
      <c r="A4" s="104" t="s">
        <v>34</v>
      </c>
      <c r="B4" s="99"/>
      <c r="C4" s="100"/>
      <c r="D4" s="100"/>
      <c r="E4" s="101"/>
      <c r="F4" s="102" t="s">
        <v>35</v>
      </c>
      <c r="G4" s="105"/>
    </row>
    <row r="5" spans="1:57" ht="12.95" customHeight="1">
      <c r="A5" s="106" t="s">
        <v>685</v>
      </c>
      <c r="B5" s="107"/>
      <c r="C5" s="108" t="s">
        <v>686</v>
      </c>
      <c r="D5" s="109"/>
      <c r="E5" s="107"/>
      <c r="F5" s="102" t="s">
        <v>36</v>
      </c>
      <c r="G5" s="103"/>
    </row>
    <row r="6" spans="1:57" ht="12.95" customHeight="1">
      <c r="A6" s="104" t="s">
        <v>37</v>
      </c>
      <c r="B6" s="99"/>
      <c r="C6" s="100"/>
      <c r="D6" s="100"/>
      <c r="E6" s="101"/>
      <c r="F6" s="110" t="s">
        <v>38</v>
      </c>
      <c r="G6" s="111"/>
      <c r="O6" s="112"/>
    </row>
    <row r="7" spans="1:57" ht="12.95" customHeight="1">
      <c r="A7" s="113" t="s">
        <v>104</v>
      </c>
      <c r="B7" s="114"/>
      <c r="C7" s="115" t="s">
        <v>105</v>
      </c>
      <c r="D7" s="116"/>
      <c r="E7" s="116"/>
      <c r="F7" s="117" t="s">
        <v>39</v>
      </c>
      <c r="G7" s="111">
        <f>IF(G6=0,,ROUND((F30+F32)/G6,1))</f>
        <v>0</v>
      </c>
    </row>
    <row r="8" spans="1:57">
      <c r="A8" s="118" t="s">
        <v>40</v>
      </c>
      <c r="B8" s="102"/>
      <c r="C8" s="310"/>
      <c r="D8" s="310"/>
      <c r="E8" s="311"/>
      <c r="F8" s="119" t="s">
        <v>41</v>
      </c>
      <c r="G8" s="120"/>
      <c r="H8" s="121"/>
      <c r="I8" s="122"/>
    </row>
    <row r="9" spans="1:57">
      <c r="A9" s="118" t="s">
        <v>42</v>
      </c>
      <c r="B9" s="102"/>
      <c r="C9" s="310"/>
      <c r="D9" s="310"/>
      <c r="E9" s="311"/>
      <c r="F9" s="102"/>
      <c r="G9" s="123"/>
      <c r="H9" s="124"/>
    </row>
    <row r="10" spans="1:57">
      <c r="A10" s="118" t="s">
        <v>43</v>
      </c>
      <c r="B10" s="102"/>
      <c r="C10" s="310" t="s">
        <v>136</v>
      </c>
      <c r="D10" s="310"/>
      <c r="E10" s="310"/>
      <c r="F10" s="125"/>
      <c r="G10" s="126"/>
      <c r="H10" s="127"/>
    </row>
    <row r="11" spans="1:57" ht="13.5" customHeight="1">
      <c r="A11" s="118" t="s">
        <v>44</v>
      </c>
      <c r="B11" s="102"/>
      <c r="C11" s="310"/>
      <c r="D11" s="310"/>
      <c r="E11" s="310"/>
      <c r="F11" s="128" t="s">
        <v>45</v>
      </c>
      <c r="G11" s="129"/>
      <c r="H11" s="124"/>
      <c r="BA11" s="130"/>
      <c r="BB11" s="130"/>
      <c r="BC11" s="130"/>
      <c r="BD11" s="130"/>
      <c r="BE11" s="130"/>
    </row>
    <row r="12" spans="1:57" ht="12.75" customHeight="1">
      <c r="A12" s="131" t="s">
        <v>46</v>
      </c>
      <c r="B12" s="99"/>
      <c r="C12" s="312"/>
      <c r="D12" s="312"/>
      <c r="E12" s="312"/>
      <c r="F12" s="132" t="s">
        <v>47</v>
      </c>
      <c r="G12" s="133"/>
      <c r="H12" s="124"/>
    </row>
    <row r="13" spans="1:57" ht="28.5" customHeight="1" thickBot="1">
      <c r="A13" s="134" t="s">
        <v>48</v>
      </c>
      <c r="B13" s="135"/>
      <c r="C13" s="135"/>
      <c r="D13" s="135"/>
      <c r="E13" s="136"/>
      <c r="F13" s="136"/>
      <c r="G13" s="137"/>
      <c r="H13" s="124"/>
    </row>
    <row r="14" spans="1:57" ht="17.25" customHeight="1" thickBot="1">
      <c r="A14" s="138" t="s">
        <v>49</v>
      </c>
      <c r="B14" s="139"/>
      <c r="C14" s="140"/>
      <c r="D14" s="141" t="s">
        <v>50</v>
      </c>
      <c r="E14" s="142"/>
      <c r="F14" s="142"/>
      <c r="G14" s="140"/>
    </row>
    <row r="15" spans="1:57" ht="15.95" customHeight="1">
      <c r="A15" s="143"/>
      <c r="B15" s="144" t="s">
        <v>51</v>
      </c>
      <c r="C15" s="145">
        <f>'200 200 Rek'!E13</f>
        <v>0</v>
      </c>
      <c r="D15" s="146">
        <f>'200 200 Rek'!A21</f>
        <v>0</v>
      </c>
      <c r="E15" s="147"/>
      <c r="F15" s="148"/>
      <c r="G15" s="145">
        <f>'200 200 Rek'!I21</f>
        <v>0</v>
      </c>
    </row>
    <row r="16" spans="1:57" ht="15.95" customHeight="1">
      <c r="A16" s="143" t="s">
        <v>52</v>
      </c>
      <c r="B16" s="144" t="s">
        <v>53</v>
      </c>
      <c r="C16" s="145">
        <f>'200 200 Rek'!F13</f>
        <v>0</v>
      </c>
      <c r="D16" s="98"/>
      <c r="E16" s="149"/>
      <c r="F16" s="150"/>
      <c r="G16" s="145"/>
    </row>
    <row r="17" spans="1:7" ht="15.95" customHeight="1">
      <c r="A17" s="143" t="s">
        <v>54</v>
      </c>
      <c r="B17" s="144" t="s">
        <v>55</v>
      </c>
      <c r="C17" s="145">
        <f>'200 200 Rek'!H13</f>
        <v>0</v>
      </c>
      <c r="D17" s="98"/>
      <c r="E17" s="149"/>
      <c r="F17" s="150"/>
      <c r="G17" s="145"/>
    </row>
    <row r="18" spans="1:7" ht="15.95" customHeight="1">
      <c r="A18" s="151" t="s">
        <v>56</v>
      </c>
      <c r="B18" s="152" t="s">
        <v>57</v>
      </c>
      <c r="C18" s="145">
        <f>'200 200 Rek'!G13</f>
        <v>0</v>
      </c>
      <c r="D18" s="98"/>
      <c r="E18" s="149"/>
      <c r="F18" s="150"/>
      <c r="G18" s="145"/>
    </row>
    <row r="19" spans="1:7" ht="15.95" customHeight="1">
      <c r="A19" s="153" t="s">
        <v>58</v>
      </c>
      <c r="B19" s="144"/>
      <c r="C19" s="145">
        <f>SUM(C15:C18)</f>
        <v>0</v>
      </c>
      <c r="D19" s="98"/>
      <c r="E19" s="149"/>
      <c r="F19" s="150"/>
      <c r="G19" s="145"/>
    </row>
    <row r="20" spans="1:7" ht="15.95" customHeight="1">
      <c r="A20" s="153"/>
      <c r="B20" s="144"/>
      <c r="C20" s="145"/>
      <c r="D20" s="98"/>
      <c r="E20" s="149"/>
      <c r="F20" s="150"/>
      <c r="G20" s="145"/>
    </row>
    <row r="21" spans="1:7" ht="15.95" customHeight="1">
      <c r="A21" s="153" t="s">
        <v>29</v>
      </c>
      <c r="B21" s="144"/>
      <c r="C21" s="145">
        <f>'200 200 Rek'!I13</f>
        <v>0</v>
      </c>
      <c r="D21" s="98"/>
      <c r="E21" s="149"/>
      <c r="F21" s="150"/>
      <c r="G21" s="145"/>
    </row>
    <row r="22" spans="1:7" ht="15.95" customHeight="1">
      <c r="A22" s="154" t="s">
        <v>59</v>
      </c>
      <c r="B22" s="124"/>
      <c r="C22" s="145">
        <f>C19+C21</f>
        <v>0</v>
      </c>
      <c r="D22" s="98" t="s">
        <v>60</v>
      </c>
      <c r="E22" s="149"/>
      <c r="F22" s="150"/>
      <c r="G22" s="145">
        <f>G23-SUM(G15:G21)</f>
        <v>0</v>
      </c>
    </row>
    <row r="23" spans="1:7" ht="15.95" customHeight="1" thickBot="1">
      <c r="A23" s="313" t="s">
        <v>61</v>
      </c>
      <c r="B23" s="314"/>
      <c r="C23" s="155">
        <f>C22+G23</f>
        <v>0</v>
      </c>
      <c r="D23" s="156" t="s">
        <v>62</v>
      </c>
      <c r="E23" s="157"/>
      <c r="F23" s="158"/>
      <c r="G23" s="145">
        <f>'200 200 Rek'!H19</f>
        <v>0</v>
      </c>
    </row>
    <row r="24" spans="1:7">
      <c r="A24" s="159" t="s">
        <v>63</v>
      </c>
      <c r="B24" s="160"/>
      <c r="C24" s="161"/>
      <c r="D24" s="160" t="s">
        <v>64</v>
      </c>
      <c r="E24" s="160"/>
      <c r="F24" s="162" t="s">
        <v>65</v>
      </c>
      <c r="G24" s="163"/>
    </row>
    <row r="25" spans="1:7">
      <c r="A25" s="154" t="s">
        <v>66</v>
      </c>
      <c r="B25" s="124"/>
      <c r="C25" s="164"/>
      <c r="D25" s="124" t="s">
        <v>66</v>
      </c>
      <c r="F25" s="165" t="s">
        <v>66</v>
      </c>
      <c r="G25" s="166"/>
    </row>
    <row r="26" spans="1:7" ht="37.5" customHeight="1">
      <c r="A26" s="154" t="s">
        <v>67</v>
      </c>
      <c r="B26" s="167"/>
      <c r="C26" s="164"/>
      <c r="D26" s="124" t="s">
        <v>67</v>
      </c>
      <c r="F26" s="165" t="s">
        <v>67</v>
      </c>
      <c r="G26" s="166"/>
    </row>
    <row r="27" spans="1:7">
      <c r="A27" s="154"/>
      <c r="B27" s="168"/>
      <c r="C27" s="164"/>
      <c r="D27" s="124"/>
      <c r="F27" s="165"/>
      <c r="G27" s="166"/>
    </row>
    <row r="28" spans="1:7">
      <c r="A28" s="154" t="s">
        <v>68</v>
      </c>
      <c r="B28" s="124"/>
      <c r="C28" s="164"/>
      <c r="D28" s="165" t="s">
        <v>69</v>
      </c>
      <c r="E28" s="164"/>
      <c r="F28" s="169" t="s">
        <v>69</v>
      </c>
      <c r="G28" s="166"/>
    </row>
    <row r="29" spans="1:7" ht="69" customHeight="1">
      <c r="A29" s="154"/>
      <c r="B29" s="124"/>
      <c r="C29" s="170"/>
      <c r="D29" s="171"/>
      <c r="E29" s="170"/>
      <c r="F29" s="124"/>
      <c r="G29" s="166"/>
    </row>
    <row r="30" spans="1:7">
      <c r="A30" s="172" t="s">
        <v>11</v>
      </c>
      <c r="B30" s="173"/>
      <c r="C30" s="174">
        <v>21</v>
      </c>
      <c r="D30" s="173" t="s">
        <v>70</v>
      </c>
      <c r="E30" s="175"/>
      <c r="F30" s="305">
        <f>C23-F32</f>
        <v>0</v>
      </c>
      <c r="G30" s="306"/>
    </row>
    <row r="31" spans="1:7">
      <c r="A31" s="172" t="s">
        <v>71</v>
      </c>
      <c r="B31" s="173"/>
      <c r="C31" s="174">
        <f>C30</f>
        <v>21</v>
      </c>
      <c r="D31" s="173" t="s">
        <v>72</v>
      </c>
      <c r="E31" s="175"/>
      <c r="F31" s="305">
        <f>ROUND(PRODUCT(F30,C31/100),0)</f>
        <v>0</v>
      </c>
      <c r="G31" s="306"/>
    </row>
    <row r="32" spans="1:7">
      <c r="A32" s="172" t="s">
        <v>11</v>
      </c>
      <c r="B32" s="173"/>
      <c r="C32" s="174">
        <v>0</v>
      </c>
      <c r="D32" s="173" t="s">
        <v>72</v>
      </c>
      <c r="E32" s="175"/>
      <c r="F32" s="305">
        <v>0</v>
      </c>
      <c r="G32" s="306"/>
    </row>
    <row r="33" spans="1:8">
      <c r="A33" s="172" t="s">
        <v>71</v>
      </c>
      <c r="B33" s="176"/>
      <c r="C33" s="177">
        <f>C32</f>
        <v>0</v>
      </c>
      <c r="D33" s="173" t="s">
        <v>72</v>
      </c>
      <c r="E33" s="150"/>
      <c r="F33" s="305">
        <f>ROUND(PRODUCT(F32,C33/100),0)</f>
        <v>0</v>
      </c>
      <c r="G33" s="306"/>
    </row>
    <row r="34" spans="1:8" s="181" customFormat="1" ht="19.5" customHeight="1" thickBot="1">
      <c r="A34" s="178" t="s">
        <v>73</v>
      </c>
      <c r="B34" s="179"/>
      <c r="C34" s="179"/>
      <c r="D34" s="179"/>
      <c r="E34" s="180"/>
      <c r="F34" s="307">
        <f>ROUND(SUM(F30:F33),0)</f>
        <v>0</v>
      </c>
      <c r="G34" s="308"/>
    </row>
    <row r="36" spans="1:8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>
      <c r="A37" s="2"/>
      <c r="B37" s="309"/>
      <c r="C37" s="309"/>
      <c r="D37" s="309"/>
      <c r="E37" s="309"/>
      <c r="F37" s="309"/>
      <c r="G37" s="309"/>
      <c r="H37" s="1" t="s">
        <v>1</v>
      </c>
    </row>
    <row r="38" spans="1:8" ht="12.75" customHeight="1">
      <c r="A38" s="182"/>
      <c r="B38" s="309"/>
      <c r="C38" s="309"/>
      <c r="D38" s="309"/>
      <c r="E38" s="309"/>
      <c r="F38" s="309"/>
      <c r="G38" s="309"/>
      <c r="H38" s="1" t="s">
        <v>1</v>
      </c>
    </row>
    <row r="39" spans="1:8">
      <c r="A39" s="182"/>
      <c r="B39" s="309"/>
      <c r="C39" s="309"/>
      <c r="D39" s="309"/>
      <c r="E39" s="309"/>
      <c r="F39" s="309"/>
      <c r="G39" s="309"/>
      <c r="H39" s="1" t="s">
        <v>1</v>
      </c>
    </row>
    <row r="40" spans="1:8">
      <c r="A40" s="182"/>
      <c r="B40" s="309"/>
      <c r="C40" s="309"/>
      <c r="D40" s="309"/>
      <c r="E40" s="309"/>
      <c r="F40" s="309"/>
      <c r="G40" s="309"/>
      <c r="H40" s="1" t="s">
        <v>1</v>
      </c>
    </row>
    <row r="41" spans="1:8">
      <c r="A41" s="182"/>
      <c r="B41" s="309"/>
      <c r="C41" s="309"/>
      <c r="D41" s="309"/>
      <c r="E41" s="309"/>
      <c r="F41" s="309"/>
      <c r="G41" s="309"/>
      <c r="H41" s="1" t="s">
        <v>1</v>
      </c>
    </row>
    <row r="42" spans="1:8">
      <c r="A42" s="182"/>
      <c r="B42" s="309"/>
      <c r="C42" s="309"/>
      <c r="D42" s="309"/>
      <c r="E42" s="309"/>
      <c r="F42" s="309"/>
      <c r="G42" s="309"/>
      <c r="H42" s="1" t="s">
        <v>1</v>
      </c>
    </row>
    <row r="43" spans="1:8">
      <c r="A43" s="182"/>
      <c r="B43" s="309"/>
      <c r="C43" s="309"/>
      <c r="D43" s="309"/>
      <c r="E43" s="309"/>
      <c r="F43" s="309"/>
      <c r="G43" s="309"/>
      <c r="H43" s="1" t="s">
        <v>1</v>
      </c>
    </row>
    <row r="44" spans="1:8" ht="12.75" customHeight="1">
      <c r="A44" s="182"/>
      <c r="B44" s="309"/>
      <c r="C44" s="309"/>
      <c r="D44" s="309"/>
      <c r="E44" s="309"/>
      <c r="F44" s="309"/>
      <c r="G44" s="309"/>
      <c r="H44" s="1" t="s">
        <v>1</v>
      </c>
    </row>
    <row r="45" spans="1:8" ht="12.75" customHeight="1">
      <c r="A45" s="182"/>
      <c r="B45" s="309"/>
      <c r="C45" s="309"/>
      <c r="D45" s="309"/>
      <c r="E45" s="309"/>
      <c r="F45" s="309"/>
      <c r="G45" s="309"/>
      <c r="H45" s="1" t="s">
        <v>1</v>
      </c>
    </row>
    <row r="46" spans="1:8">
      <c r="B46" s="304"/>
      <c r="C46" s="304"/>
      <c r="D46" s="304"/>
      <c r="E46" s="304"/>
      <c r="F46" s="304"/>
      <c r="G46" s="304"/>
    </row>
    <row r="47" spans="1:8">
      <c r="B47" s="304"/>
      <c r="C47" s="304"/>
      <c r="D47" s="304"/>
      <c r="E47" s="304"/>
      <c r="F47" s="304"/>
      <c r="G47" s="304"/>
    </row>
    <row r="48" spans="1:8">
      <c r="B48" s="304"/>
      <c r="C48" s="304"/>
      <c r="D48" s="304"/>
      <c r="E48" s="304"/>
      <c r="F48" s="304"/>
      <c r="G48" s="304"/>
    </row>
    <row r="49" spans="2:7">
      <c r="B49" s="304"/>
      <c r="C49" s="304"/>
      <c r="D49" s="304"/>
      <c r="E49" s="304"/>
      <c r="F49" s="304"/>
      <c r="G49" s="304"/>
    </row>
    <row r="50" spans="2:7">
      <c r="B50" s="304"/>
      <c r="C50" s="304"/>
      <c r="D50" s="304"/>
      <c r="E50" s="304"/>
      <c r="F50" s="304"/>
      <c r="G50" s="304"/>
    </row>
    <row r="51" spans="2:7">
      <c r="B51" s="304"/>
      <c r="C51" s="304"/>
      <c r="D51" s="304"/>
      <c r="E51" s="304"/>
      <c r="F51" s="304"/>
      <c r="G51" s="304"/>
    </row>
  </sheetData>
  <mergeCells count="18">
    <mergeCell ref="A23:B23"/>
    <mergeCell ref="C8:E8"/>
    <mergeCell ref="C9:E9"/>
    <mergeCell ref="C10:E10"/>
    <mergeCell ref="C11:E11"/>
    <mergeCell ref="C12:E12"/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33"/>
  <dimension ref="A1:BE70"/>
  <sheetViews>
    <sheetView workbookViewId="0">
      <selection sqref="A1:B1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>
      <c r="A1" s="315" t="s">
        <v>2</v>
      </c>
      <c r="B1" s="316"/>
      <c r="C1" s="183" t="s">
        <v>106</v>
      </c>
      <c r="D1" s="184"/>
      <c r="E1" s="185"/>
      <c r="F1" s="184"/>
      <c r="G1" s="186" t="s">
        <v>75</v>
      </c>
      <c r="H1" s="187" t="s">
        <v>685</v>
      </c>
      <c r="I1" s="188"/>
    </row>
    <row r="2" spans="1:57" ht="13.5" thickBot="1">
      <c r="A2" s="317" t="s">
        <v>76</v>
      </c>
      <c r="B2" s="318"/>
      <c r="C2" s="189" t="s">
        <v>687</v>
      </c>
      <c r="D2" s="190"/>
      <c r="E2" s="191"/>
      <c r="F2" s="190"/>
      <c r="G2" s="319" t="s">
        <v>688</v>
      </c>
      <c r="H2" s="320"/>
      <c r="I2" s="321"/>
    </row>
    <row r="3" spans="1:57" ht="13.5" thickTop="1">
      <c r="F3" s="124"/>
    </row>
    <row r="4" spans="1:57" ht="19.5" customHeight="1">
      <c r="A4" s="192" t="s">
        <v>77</v>
      </c>
      <c r="B4" s="193"/>
      <c r="C4" s="193"/>
      <c r="D4" s="193"/>
      <c r="E4" s="194"/>
      <c r="F4" s="193"/>
      <c r="G4" s="193"/>
      <c r="H4" s="193"/>
      <c r="I4" s="193"/>
    </row>
    <row r="5" spans="1:57" ht="13.5" thickBot="1"/>
    <row r="6" spans="1:57" s="124" customFormat="1" ht="13.5" thickBot="1">
      <c r="A6" s="195"/>
      <c r="B6" s="196" t="s">
        <v>78</v>
      </c>
      <c r="C6" s="196"/>
      <c r="D6" s="197"/>
      <c r="E6" s="198" t="s">
        <v>25</v>
      </c>
      <c r="F6" s="199" t="s">
        <v>26</v>
      </c>
      <c r="G6" s="199" t="s">
        <v>27</v>
      </c>
      <c r="H6" s="199" t="s">
        <v>28</v>
      </c>
      <c r="I6" s="200" t="s">
        <v>29</v>
      </c>
    </row>
    <row r="7" spans="1:57" s="124" customFormat="1">
      <c r="A7" s="290" t="str">
        <f>'200 200 Pol'!B7</f>
        <v>1</v>
      </c>
      <c r="B7" s="62" t="str">
        <f>'200 200 Pol'!C7</f>
        <v>Zemní práce</v>
      </c>
      <c r="D7" s="201"/>
      <c r="E7" s="291">
        <f>'200 200 Pol'!BA13</f>
        <v>0</v>
      </c>
      <c r="F7" s="292">
        <f>'200 200 Pol'!BB13</f>
        <v>0</v>
      </c>
      <c r="G7" s="292">
        <f>'200 200 Pol'!BC13</f>
        <v>0</v>
      </c>
      <c r="H7" s="292">
        <f>'200 200 Pol'!BD13</f>
        <v>0</v>
      </c>
      <c r="I7" s="293">
        <f>'200 200 Pol'!BE13</f>
        <v>0</v>
      </c>
    </row>
    <row r="8" spans="1:57" s="124" customFormat="1">
      <c r="A8" s="290" t="str">
        <f>'200 200 Pol'!B14</f>
        <v>97</v>
      </c>
      <c r="B8" s="62" t="str">
        <f>'200 200 Pol'!C14</f>
        <v>Prorážení otvorů</v>
      </c>
      <c r="D8" s="201"/>
      <c r="E8" s="291">
        <f>'200 200 Pol'!BA16</f>
        <v>0</v>
      </c>
      <c r="F8" s="292">
        <f>'200 200 Pol'!BB16</f>
        <v>0</v>
      </c>
      <c r="G8" s="292">
        <f>'200 200 Pol'!BC16</f>
        <v>0</v>
      </c>
      <c r="H8" s="292">
        <f>'200 200 Pol'!BD16</f>
        <v>0</v>
      </c>
      <c r="I8" s="293">
        <f>'200 200 Pol'!BE16</f>
        <v>0</v>
      </c>
    </row>
    <row r="9" spans="1:57" s="124" customFormat="1">
      <c r="A9" s="290" t="str">
        <f>'200 200 Pol'!B17</f>
        <v>721</v>
      </c>
      <c r="B9" s="62" t="str">
        <f>'200 200 Pol'!C17</f>
        <v>Vnitřní kanalizace</v>
      </c>
      <c r="D9" s="201"/>
      <c r="E9" s="291">
        <f>'200 200 Pol'!BA29</f>
        <v>0</v>
      </c>
      <c r="F9" s="292">
        <f>'200 200 Pol'!BB29</f>
        <v>0</v>
      </c>
      <c r="G9" s="292">
        <f>'200 200 Pol'!BC29</f>
        <v>0</v>
      </c>
      <c r="H9" s="292">
        <f>'200 200 Pol'!BD29</f>
        <v>0</v>
      </c>
      <c r="I9" s="293">
        <f>'200 200 Pol'!BE29</f>
        <v>0</v>
      </c>
    </row>
    <row r="10" spans="1:57" s="124" customFormat="1">
      <c r="A10" s="290" t="str">
        <f>'200 200 Pol'!B30</f>
        <v>722</v>
      </c>
      <c r="B10" s="62" t="str">
        <f>'200 200 Pol'!C30</f>
        <v>Vnitřní vodovod</v>
      </c>
      <c r="D10" s="201"/>
      <c r="E10" s="291">
        <f>'200 200 Pol'!BA40</f>
        <v>0</v>
      </c>
      <c r="F10" s="292">
        <f>'200 200 Pol'!BB40</f>
        <v>0</v>
      </c>
      <c r="G10" s="292">
        <f>'200 200 Pol'!BC40</f>
        <v>0</v>
      </c>
      <c r="H10" s="292">
        <f>'200 200 Pol'!BD40</f>
        <v>0</v>
      </c>
      <c r="I10" s="293">
        <f>'200 200 Pol'!BE40</f>
        <v>0</v>
      </c>
    </row>
    <row r="11" spans="1:57" s="124" customFormat="1">
      <c r="A11" s="290" t="str">
        <f>'200 200 Pol'!B41</f>
        <v>725</v>
      </c>
      <c r="B11" s="62" t="str">
        <f>'200 200 Pol'!C41</f>
        <v>Zařizovací předměty</v>
      </c>
      <c r="D11" s="201"/>
      <c r="E11" s="291">
        <f>'200 200 Pol'!BA55</f>
        <v>0</v>
      </c>
      <c r="F11" s="292">
        <f>'200 200 Pol'!BB55</f>
        <v>0</v>
      </c>
      <c r="G11" s="292">
        <f>'200 200 Pol'!BC55</f>
        <v>0</v>
      </c>
      <c r="H11" s="292">
        <f>'200 200 Pol'!BD55</f>
        <v>0</v>
      </c>
      <c r="I11" s="293">
        <f>'200 200 Pol'!BE55</f>
        <v>0</v>
      </c>
    </row>
    <row r="12" spans="1:57" s="124" customFormat="1" ht="13.5" thickBot="1">
      <c r="A12" s="290" t="str">
        <f>'200 200 Pol'!B56</f>
        <v>D96</v>
      </c>
      <c r="B12" s="62" t="str">
        <f>'200 200 Pol'!C56</f>
        <v>Přesuny suti a vybouraných hmot</v>
      </c>
      <c r="D12" s="201"/>
      <c r="E12" s="291">
        <f>'200 200 Pol'!BA64</f>
        <v>0</v>
      </c>
      <c r="F12" s="292">
        <f>'200 200 Pol'!BB64</f>
        <v>0</v>
      </c>
      <c r="G12" s="292">
        <f>'200 200 Pol'!BC64</f>
        <v>0</v>
      </c>
      <c r="H12" s="292">
        <f>'200 200 Pol'!BD64</f>
        <v>0</v>
      </c>
      <c r="I12" s="293">
        <f>'200 200 Pol'!BE64</f>
        <v>0</v>
      </c>
    </row>
    <row r="13" spans="1:57" s="14" customFormat="1" ht="13.5" thickBot="1">
      <c r="A13" s="202"/>
      <c r="B13" s="203" t="s">
        <v>79</v>
      </c>
      <c r="C13" s="203"/>
      <c r="D13" s="204"/>
      <c r="E13" s="205">
        <f>SUM(E7:E12)</f>
        <v>0</v>
      </c>
      <c r="F13" s="206">
        <f>SUM(F7:F12)</f>
        <v>0</v>
      </c>
      <c r="G13" s="206">
        <f>SUM(G7:G12)</f>
        <v>0</v>
      </c>
      <c r="H13" s="206">
        <f>SUM(H7:H12)</f>
        <v>0</v>
      </c>
      <c r="I13" s="207">
        <f>SUM(I7:I12)</f>
        <v>0</v>
      </c>
    </row>
    <row r="14" spans="1:57">
      <c r="A14" s="124"/>
      <c r="B14" s="124"/>
      <c r="C14" s="124"/>
      <c r="D14" s="124"/>
      <c r="E14" s="124"/>
      <c r="F14" s="124"/>
      <c r="G14" s="124"/>
      <c r="H14" s="124"/>
      <c r="I14" s="124"/>
    </row>
    <row r="15" spans="1:57" ht="19.5" customHeight="1">
      <c r="A15" s="193" t="s">
        <v>80</v>
      </c>
      <c r="B15" s="193"/>
      <c r="C15" s="193"/>
      <c r="D15" s="193"/>
      <c r="E15" s="193"/>
      <c r="F15" s="193"/>
      <c r="G15" s="208"/>
      <c r="H15" s="193"/>
      <c r="I15" s="193"/>
      <c r="BA15" s="130"/>
      <c r="BB15" s="130"/>
      <c r="BC15" s="130"/>
      <c r="BD15" s="130"/>
      <c r="BE15" s="130"/>
    </row>
    <row r="16" spans="1:57" ht="13.5" thickBot="1"/>
    <row r="17" spans="1:53">
      <c r="A17" s="159" t="s">
        <v>81</v>
      </c>
      <c r="B17" s="160"/>
      <c r="C17" s="160"/>
      <c r="D17" s="209"/>
      <c r="E17" s="210" t="s">
        <v>82</v>
      </c>
      <c r="F17" s="211" t="s">
        <v>12</v>
      </c>
      <c r="G17" s="212" t="s">
        <v>83</v>
      </c>
      <c r="H17" s="213"/>
      <c r="I17" s="214" t="s">
        <v>82</v>
      </c>
    </row>
    <row r="18" spans="1:53">
      <c r="A18" s="153"/>
      <c r="B18" s="144"/>
      <c r="C18" s="144"/>
      <c r="D18" s="215"/>
      <c r="E18" s="216"/>
      <c r="F18" s="217"/>
      <c r="G18" s="218">
        <f>CHOOSE(BA18+1,E13+F13,E13+F13+H13,E13+F13+G13+H13,E13,F13,H13,G13,H13+G13,0)</f>
        <v>0</v>
      </c>
      <c r="H18" s="219"/>
      <c r="I18" s="220">
        <f>E18+F18*G18/100</f>
        <v>0</v>
      </c>
      <c r="BA18" s="1">
        <v>8</v>
      </c>
    </row>
    <row r="19" spans="1:53" ht="13.5" thickBot="1">
      <c r="A19" s="221"/>
      <c r="B19" s="222" t="s">
        <v>84</v>
      </c>
      <c r="C19" s="223"/>
      <c r="D19" s="224"/>
      <c r="E19" s="225"/>
      <c r="F19" s="226"/>
      <c r="G19" s="226"/>
      <c r="H19" s="322">
        <f>SUM(I18:I18)</f>
        <v>0</v>
      </c>
      <c r="I19" s="323"/>
    </row>
    <row r="21" spans="1:53">
      <c r="B21" s="14"/>
      <c r="F21" s="227"/>
      <c r="G21" s="228"/>
      <c r="H21" s="228"/>
      <c r="I21" s="46"/>
    </row>
    <row r="22" spans="1:53">
      <c r="F22" s="227"/>
      <c r="G22" s="228"/>
      <c r="H22" s="228"/>
      <c r="I22" s="46"/>
    </row>
    <row r="23" spans="1:53">
      <c r="F23" s="227"/>
      <c r="G23" s="228"/>
      <c r="H23" s="228"/>
      <c r="I23" s="46"/>
    </row>
    <row r="24" spans="1:53">
      <c r="F24" s="227"/>
      <c r="G24" s="228"/>
      <c r="H24" s="228"/>
      <c r="I24" s="46"/>
    </row>
    <row r="25" spans="1:53">
      <c r="F25" s="227"/>
      <c r="G25" s="228"/>
      <c r="H25" s="228"/>
      <c r="I25" s="46"/>
    </row>
    <row r="26" spans="1:53">
      <c r="F26" s="227"/>
      <c r="G26" s="228"/>
      <c r="H26" s="228"/>
      <c r="I26" s="46"/>
    </row>
    <row r="27" spans="1:53">
      <c r="F27" s="227"/>
      <c r="G27" s="228"/>
      <c r="H27" s="228"/>
      <c r="I27" s="46"/>
    </row>
    <row r="28" spans="1:53">
      <c r="F28" s="227"/>
      <c r="G28" s="228"/>
      <c r="H28" s="228"/>
      <c r="I28" s="46"/>
    </row>
    <row r="29" spans="1:53">
      <c r="F29" s="227"/>
      <c r="G29" s="228"/>
      <c r="H29" s="228"/>
      <c r="I29" s="46"/>
    </row>
    <row r="30" spans="1:53">
      <c r="F30" s="227"/>
      <c r="G30" s="228"/>
      <c r="H30" s="228"/>
      <c r="I30" s="46"/>
    </row>
    <row r="31" spans="1:53">
      <c r="F31" s="227"/>
      <c r="G31" s="228"/>
      <c r="H31" s="228"/>
      <c r="I31" s="46"/>
    </row>
    <row r="32" spans="1:53">
      <c r="F32" s="227"/>
      <c r="G32" s="228"/>
      <c r="H32" s="228"/>
      <c r="I32" s="46"/>
    </row>
    <row r="33" spans="6:9">
      <c r="F33" s="227"/>
      <c r="G33" s="228"/>
      <c r="H33" s="228"/>
      <c r="I33" s="46"/>
    </row>
    <row r="34" spans="6:9">
      <c r="F34" s="227"/>
      <c r="G34" s="228"/>
      <c r="H34" s="228"/>
      <c r="I34" s="46"/>
    </row>
    <row r="35" spans="6:9">
      <c r="F35" s="227"/>
      <c r="G35" s="228"/>
      <c r="H35" s="228"/>
      <c r="I35" s="46"/>
    </row>
    <row r="36" spans="6:9">
      <c r="F36" s="227"/>
      <c r="G36" s="228"/>
      <c r="H36" s="228"/>
      <c r="I36" s="46"/>
    </row>
    <row r="37" spans="6:9">
      <c r="F37" s="227"/>
      <c r="G37" s="228"/>
      <c r="H37" s="228"/>
      <c r="I37" s="46"/>
    </row>
    <row r="38" spans="6:9">
      <c r="F38" s="227"/>
      <c r="G38" s="228"/>
      <c r="H38" s="228"/>
      <c r="I38" s="46"/>
    </row>
    <row r="39" spans="6:9">
      <c r="F39" s="227"/>
      <c r="G39" s="228"/>
      <c r="H39" s="228"/>
      <c r="I39" s="46"/>
    </row>
    <row r="40" spans="6:9">
      <c r="F40" s="227"/>
      <c r="G40" s="228"/>
      <c r="H40" s="228"/>
      <c r="I40" s="46"/>
    </row>
    <row r="41" spans="6:9">
      <c r="F41" s="227"/>
      <c r="G41" s="228"/>
      <c r="H41" s="228"/>
      <c r="I41" s="46"/>
    </row>
    <row r="42" spans="6:9">
      <c r="F42" s="227"/>
      <c r="G42" s="228"/>
      <c r="H42" s="228"/>
      <c r="I42" s="46"/>
    </row>
    <row r="43" spans="6:9">
      <c r="F43" s="227"/>
      <c r="G43" s="228"/>
      <c r="H43" s="228"/>
      <c r="I43" s="46"/>
    </row>
    <row r="44" spans="6:9">
      <c r="F44" s="227"/>
      <c r="G44" s="228"/>
      <c r="H44" s="228"/>
      <c r="I44" s="46"/>
    </row>
    <row r="45" spans="6:9">
      <c r="F45" s="227"/>
      <c r="G45" s="228"/>
      <c r="H45" s="228"/>
      <c r="I45" s="46"/>
    </row>
    <row r="46" spans="6:9">
      <c r="F46" s="227"/>
      <c r="G46" s="228"/>
      <c r="H46" s="228"/>
      <c r="I46" s="46"/>
    </row>
    <row r="47" spans="6:9">
      <c r="F47" s="227"/>
      <c r="G47" s="228"/>
      <c r="H47" s="228"/>
      <c r="I47" s="46"/>
    </row>
    <row r="48" spans="6:9">
      <c r="F48" s="227"/>
      <c r="G48" s="228"/>
      <c r="H48" s="228"/>
      <c r="I48" s="46"/>
    </row>
    <row r="49" spans="6:9">
      <c r="F49" s="227"/>
      <c r="G49" s="228"/>
      <c r="H49" s="228"/>
      <c r="I49" s="46"/>
    </row>
    <row r="50" spans="6:9">
      <c r="F50" s="227"/>
      <c r="G50" s="228"/>
      <c r="H50" s="228"/>
      <c r="I50" s="46"/>
    </row>
    <row r="51" spans="6:9">
      <c r="F51" s="227"/>
      <c r="G51" s="228"/>
      <c r="H51" s="228"/>
      <c r="I51" s="46"/>
    </row>
    <row r="52" spans="6:9">
      <c r="F52" s="227"/>
      <c r="G52" s="228"/>
      <c r="H52" s="228"/>
      <c r="I52" s="46"/>
    </row>
    <row r="53" spans="6:9">
      <c r="F53" s="227"/>
      <c r="G53" s="228"/>
      <c r="H53" s="228"/>
      <c r="I53" s="46"/>
    </row>
    <row r="54" spans="6:9">
      <c r="F54" s="227"/>
      <c r="G54" s="228"/>
      <c r="H54" s="228"/>
      <c r="I54" s="46"/>
    </row>
    <row r="55" spans="6:9">
      <c r="F55" s="227"/>
      <c r="G55" s="228"/>
      <c r="H55" s="228"/>
      <c r="I55" s="46"/>
    </row>
    <row r="56" spans="6:9">
      <c r="F56" s="227"/>
      <c r="G56" s="228"/>
      <c r="H56" s="228"/>
      <c r="I56" s="46"/>
    </row>
    <row r="57" spans="6:9">
      <c r="F57" s="227"/>
      <c r="G57" s="228"/>
      <c r="H57" s="228"/>
      <c r="I57" s="46"/>
    </row>
    <row r="58" spans="6:9">
      <c r="F58" s="227"/>
      <c r="G58" s="228"/>
      <c r="H58" s="228"/>
      <c r="I58" s="46"/>
    </row>
    <row r="59" spans="6:9">
      <c r="F59" s="227"/>
      <c r="G59" s="228"/>
      <c r="H59" s="228"/>
      <c r="I59" s="46"/>
    </row>
    <row r="60" spans="6:9">
      <c r="F60" s="227"/>
      <c r="G60" s="228"/>
      <c r="H60" s="228"/>
      <c r="I60" s="46"/>
    </row>
    <row r="61" spans="6:9">
      <c r="F61" s="227"/>
      <c r="G61" s="228"/>
      <c r="H61" s="228"/>
      <c r="I61" s="46"/>
    </row>
    <row r="62" spans="6:9">
      <c r="F62" s="227"/>
      <c r="G62" s="228"/>
      <c r="H62" s="228"/>
      <c r="I62" s="46"/>
    </row>
    <row r="63" spans="6:9">
      <c r="F63" s="227"/>
      <c r="G63" s="228"/>
      <c r="H63" s="228"/>
      <c r="I63" s="46"/>
    </row>
    <row r="64" spans="6:9">
      <c r="F64" s="227"/>
      <c r="G64" s="228"/>
      <c r="H64" s="228"/>
      <c r="I64" s="46"/>
    </row>
    <row r="65" spans="6:9">
      <c r="F65" s="227"/>
      <c r="G65" s="228"/>
      <c r="H65" s="228"/>
      <c r="I65" s="46"/>
    </row>
    <row r="66" spans="6:9">
      <c r="F66" s="227"/>
      <c r="G66" s="228"/>
      <c r="H66" s="228"/>
      <c r="I66" s="46"/>
    </row>
    <row r="67" spans="6:9">
      <c r="F67" s="227"/>
      <c r="G67" s="228"/>
      <c r="H67" s="228"/>
      <c r="I67" s="46"/>
    </row>
    <row r="68" spans="6:9">
      <c r="F68" s="227"/>
      <c r="G68" s="228"/>
      <c r="H68" s="228"/>
      <c r="I68" s="46"/>
    </row>
    <row r="69" spans="6:9">
      <c r="F69" s="227"/>
      <c r="G69" s="228"/>
      <c r="H69" s="228"/>
      <c r="I69" s="46"/>
    </row>
    <row r="70" spans="6:9">
      <c r="F70" s="227"/>
      <c r="G70" s="228"/>
      <c r="H70" s="228"/>
      <c r="I70" s="46"/>
    </row>
  </sheetData>
  <mergeCells count="4">
    <mergeCell ref="A1:B1"/>
    <mergeCell ref="A2:B2"/>
    <mergeCell ref="G2:I2"/>
    <mergeCell ref="H19:I19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22</vt:i4>
      </vt:variant>
      <vt:variant>
        <vt:lpstr>Pojmenované oblasti</vt:lpstr>
      </vt:variant>
      <vt:variant>
        <vt:i4>57</vt:i4>
      </vt:variant>
    </vt:vector>
  </HeadingPairs>
  <TitlesOfParts>
    <vt:vector size="79" baseType="lpstr">
      <vt:lpstr>Stavba</vt:lpstr>
      <vt:lpstr>001 001 KL</vt:lpstr>
      <vt:lpstr>001 001 Rek</vt:lpstr>
      <vt:lpstr>001 001 Pol</vt:lpstr>
      <vt:lpstr>100 100 KL</vt:lpstr>
      <vt:lpstr>100 100 Rek</vt:lpstr>
      <vt:lpstr>100 100 Pol</vt:lpstr>
      <vt:lpstr>200 200 KL</vt:lpstr>
      <vt:lpstr>200 200 Rek</vt:lpstr>
      <vt:lpstr>200 200 Pol</vt:lpstr>
      <vt:lpstr>300 300 KL</vt:lpstr>
      <vt:lpstr>300 300 Rek</vt:lpstr>
      <vt:lpstr>300 300 Pol</vt:lpstr>
      <vt:lpstr>400 400 KL</vt:lpstr>
      <vt:lpstr>400 400 Rek</vt:lpstr>
      <vt:lpstr>400 400 Pol</vt:lpstr>
      <vt:lpstr>500 501 KL</vt:lpstr>
      <vt:lpstr>500 501 Rek</vt:lpstr>
      <vt:lpstr>500 501 Pol</vt:lpstr>
      <vt:lpstr>500 502 KL</vt:lpstr>
      <vt:lpstr>500 502 Rek</vt:lpstr>
      <vt:lpstr>500 502 Pol</vt:lpstr>
      <vt:lpstr>Stavba!CelkemObjekty</vt:lpstr>
      <vt:lpstr>Stavba!CisloStavby</vt:lpstr>
      <vt:lpstr>Stavba!dadresa</vt:lpstr>
      <vt:lpstr>Stavba!DIČ</vt:lpstr>
      <vt:lpstr>Stavba!dmisto</vt:lpstr>
      <vt:lpstr>Stavba!dpsc</vt:lpstr>
      <vt:lpstr>Stavba!IČO</vt:lpstr>
      <vt:lpstr>Stavba!NazevObjektu</vt:lpstr>
      <vt:lpstr>Stavba!NazevStavby</vt:lpstr>
      <vt:lpstr>'001 001 Pol'!Názvy_tisku</vt:lpstr>
      <vt:lpstr>'001 001 Rek'!Názvy_tisku</vt:lpstr>
      <vt:lpstr>'100 100 Pol'!Názvy_tisku</vt:lpstr>
      <vt:lpstr>'100 100 Rek'!Názvy_tisku</vt:lpstr>
      <vt:lpstr>'200 200 Pol'!Názvy_tisku</vt:lpstr>
      <vt:lpstr>'200 200 Rek'!Názvy_tisku</vt:lpstr>
      <vt:lpstr>'300 300 Pol'!Názvy_tisku</vt:lpstr>
      <vt:lpstr>'300 300 Rek'!Názvy_tisku</vt:lpstr>
      <vt:lpstr>'400 400 Pol'!Názvy_tisku</vt:lpstr>
      <vt:lpstr>'400 400 Rek'!Názvy_tisku</vt:lpstr>
      <vt:lpstr>'500 501 Pol'!Názvy_tisku</vt:lpstr>
      <vt:lpstr>'500 501 Rek'!Názvy_tisku</vt:lpstr>
      <vt:lpstr>'500 502 Pol'!Názvy_tisku</vt:lpstr>
      <vt:lpstr>'500 502 Rek'!Názvy_tisku</vt:lpstr>
      <vt:lpstr>Stavba!Objednatel</vt:lpstr>
      <vt:lpstr>Stavba!Objekt</vt:lpstr>
      <vt:lpstr>'001 001 KL'!Oblast_tisku</vt:lpstr>
      <vt:lpstr>'001 001 Pol'!Oblast_tisku</vt:lpstr>
      <vt:lpstr>'001 001 Rek'!Oblast_tisku</vt:lpstr>
      <vt:lpstr>'100 100 KL'!Oblast_tisku</vt:lpstr>
      <vt:lpstr>'100 100 Pol'!Oblast_tisku</vt:lpstr>
      <vt:lpstr>'100 100 Rek'!Oblast_tisku</vt:lpstr>
      <vt:lpstr>'200 200 KL'!Oblast_tisku</vt:lpstr>
      <vt:lpstr>'200 200 Pol'!Oblast_tisku</vt:lpstr>
      <vt:lpstr>'200 200 Rek'!Oblast_tisku</vt:lpstr>
      <vt:lpstr>'300 300 KL'!Oblast_tisku</vt:lpstr>
      <vt:lpstr>'300 300 Pol'!Oblast_tisku</vt:lpstr>
      <vt:lpstr>'300 300 Rek'!Oblast_tisku</vt:lpstr>
      <vt:lpstr>'400 400 KL'!Oblast_tisku</vt:lpstr>
      <vt:lpstr>'400 400 Pol'!Oblast_tisku</vt:lpstr>
      <vt:lpstr>'400 400 Rek'!Oblast_tisku</vt:lpstr>
      <vt:lpstr>'500 501 KL'!Oblast_tisku</vt:lpstr>
      <vt:lpstr>'500 501 Pol'!Oblast_tisku</vt:lpstr>
      <vt:lpstr>'500 501 Rek'!Oblast_tisku</vt:lpstr>
      <vt:lpstr>'500 502 KL'!Oblast_tisku</vt:lpstr>
      <vt:lpstr>'500 502 Pol'!Oblast_tisku</vt:lpstr>
      <vt:lpstr>'500 502 Rek'!Oblast_tisku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Stavba!SazbaDPH1</vt:lpstr>
      <vt:lpstr>Stavba!SazbaDPH2</vt:lpstr>
      <vt:lpstr>Stavba!SoucetDilu</vt:lpstr>
      <vt:lpstr>Stavba!StavbaCelkem</vt:lpstr>
      <vt:lpstr>Stavba!Zhotovitel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Pepa</dc:creator>
  <cp:lastModifiedBy>Pepa</cp:lastModifiedBy>
  <dcterms:created xsi:type="dcterms:W3CDTF">2013-08-14T20:37:04Z</dcterms:created>
  <dcterms:modified xsi:type="dcterms:W3CDTF">2013-08-14T20:42:23Z</dcterms:modified>
</cp:coreProperties>
</file>