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730" windowHeight="11700" activeTab="1"/>
  </bookViews>
  <sheets>
    <sheet name="Rekapitulace" sheetId="8" r:id="rId1"/>
    <sheet name="Úklid ELI " sheetId="12" r:id="rId2"/>
    <sheet name="Úklid_materiál ELI" sheetId="4" r:id="rId3"/>
    <sheet name="Mytí oken atd. ELI" sheetId="5" r:id="rId4"/>
    <sheet name="Mytí oken atd. Hilase" sheetId="6" r:id="rId5"/>
  </sheets>
  <calcPr calcId="145621"/>
</workbook>
</file>

<file path=xl/calcChain.xml><?xml version="1.0" encoding="utf-8"?>
<calcChain xmlns="http://schemas.openxmlformats.org/spreadsheetml/2006/main">
  <c r="D7" i="8" l="1"/>
  <c r="D24" i="12" l="1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24" i="12" l="1"/>
  <c r="F10" i="6" l="1"/>
  <c r="F9" i="6"/>
  <c r="F8" i="6"/>
  <c r="F7" i="6"/>
  <c r="F6" i="6"/>
  <c r="F5" i="6"/>
  <c r="F12" i="6" l="1"/>
  <c r="D14" i="8" s="1"/>
  <c r="F6" i="5"/>
  <c r="F7" i="5"/>
  <c r="F8" i="5"/>
  <c r="F5" i="5"/>
  <c r="F10" i="5" l="1"/>
  <c r="D9" i="8" s="1"/>
  <c r="D19" i="8" l="1"/>
  <c r="F20" i="4" l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1" i="4" l="1"/>
  <c r="D8" i="8" s="1"/>
  <c r="D22" i="8" s="1"/>
</calcChain>
</file>

<file path=xl/sharedStrings.xml><?xml version="1.0" encoding="utf-8"?>
<sst xmlns="http://schemas.openxmlformats.org/spreadsheetml/2006/main" count="176" uniqueCount="144">
  <si>
    <t>Kanceláře</t>
  </si>
  <si>
    <t>Vertikální komunikační prostory</t>
  </si>
  <si>
    <t>Komunikační prostory</t>
  </si>
  <si>
    <t>Sklady</t>
  </si>
  <si>
    <t>Jednací místnosti</t>
  </si>
  <si>
    <t>Auditorium</t>
  </si>
  <si>
    <t>Přednášková místnost</t>
  </si>
  <si>
    <t>Salonek</t>
  </si>
  <si>
    <t>Návštěvnická galerie</t>
  </si>
  <si>
    <t>Knihovna</t>
  </si>
  <si>
    <t>Vstupní hala</t>
  </si>
  <si>
    <t>Strojovna</t>
  </si>
  <si>
    <t>Výtahy</t>
  </si>
  <si>
    <t>Tabulka ploch - NIA přehled</t>
  </si>
  <si>
    <t>TOTAL NIA</t>
  </si>
  <si>
    <t>Kč/1 provedený typ úklidu/m2</t>
  </si>
  <si>
    <t>Pondělí</t>
  </si>
  <si>
    <t>Úterý</t>
  </si>
  <si>
    <t>Středa</t>
  </si>
  <si>
    <t>Čtvrtek</t>
  </si>
  <si>
    <t>Pátek</t>
  </si>
  <si>
    <t>AREA (m2)</t>
  </si>
  <si>
    <t>Spotřební materiál -CELKOVÁ MODELOVÁ* TABULKA NABÍDKOVÉ CENY</t>
  </si>
  <si>
    <t>Poř. Číslo</t>
  </si>
  <si>
    <t>Spotřební materiál</t>
  </si>
  <si>
    <t>předpokládané množství na 1 rok v ks</t>
  </si>
  <si>
    <t>jednotka</t>
  </si>
  <si>
    <t>jednotková cena v kč  bez DPH</t>
  </si>
  <si>
    <t>celková cena v Kč bez DPH za 1 rok</t>
  </si>
  <si>
    <t>výrobce, typ výrobku, specifikace</t>
  </si>
  <si>
    <t>Toaletní tekuté mýdlo standard - balení 5l</t>
  </si>
  <si>
    <t>54</t>
  </si>
  <si>
    <t>ks</t>
  </si>
  <si>
    <t xml:space="preserve">Toaletní papír 2vrstv., role 28 x 9 cm, 340 m, vnitřní ø role 60 mm </t>
  </si>
  <si>
    <t xml:space="preserve">Toaletní papír 2vrstv., ø role 19,5 cm </t>
  </si>
  <si>
    <t>3240</t>
  </si>
  <si>
    <t>Papírové ručníky jednotlivé, 23 x 25 cm, 250ks = 1 balení</t>
  </si>
  <si>
    <t>5040</t>
  </si>
  <si>
    <t>Papírové ručníky, role 20 cm x 140 m, vnitřní ø role 39 mm</t>
  </si>
  <si>
    <t>Sůl do myčky - balení 4 kg</t>
  </si>
  <si>
    <t>36</t>
  </si>
  <si>
    <t>Leštidlo do myčky - balení 800ml</t>
  </si>
  <si>
    <t xml:space="preserve">Vůně do myčky </t>
  </si>
  <si>
    <t>113</t>
  </si>
  <si>
    <t>Tablety do myčky  (1 tableta)</t>
  </si>
  <si>
    <t>4320</t>
  </si>
  <si>
    <t xml:space="preserve">Závěsná dezinfekce pro toalety </t>
  </si>
  <si>
    <t>648</t>
  </si>
  <si>
    <t>Toaletní kostky do pisoáru - balení 1 kg</t>
  </si>
  <si>
    <t>18</t>
  </si>
  <si>
    <t>Osvěžovač vzduchu pro toalety - spray 300 ml</t>
  </si>
  <si>
    <t>540</t>
  </si>
  <si>
    <t>Prostředek na mytí nádobí - balení 500 ml</t>
  </si>
  <si>
    <t>216</t>
  </si>
  <si>
    <t>Houba na mytí nádobí malá – balení 3 ks</t>
  </si>
  <si>
    <t>252</t>
  </si>
  <si>
    <t>Utěrka univerzální – balení 5 ks</t>
  </si>
  <si>
    <t>Sáčky do odpadkových košů 80l - balení 20ks</t>
  </si>
  <si>
    <t>210</t>
  </si>
  <si>
    <t xml:space="preserve">Sáčky do odpadkových košů 30l - balení 20ks </t>
  </si>
  <si>
    <t>380</t>
  </si>
  <si>
    <t>Papírové utěrky 2 vrstvé – role (šíře 200-225mm), návin min. 60m</t>
  </si>
  <si>
    <t>Spotřební materiál -CELKOVÁ MODELOVÁ TABULKA NABÍDKOVÉ CENY</t>
  </si>
  <si>
    <t>*</t>
  </si>
  <si>
    <t>Měsíční fakturace bude na základě  skutečného počtu odebraných kusů spotřebního materiálu</t>
  </si>
  <si>
    <t>celkem Kč/rok</t>
  </si>
  <si>
    <t>Mytí oken</t>
  </si>
  <si>
    <t>Mytí fasády</t>
  </si>
  <si>
    <t>Celkek Kč bez DPH</t>
  </si>
  <si>
    <t>Hlavní cenová rekapitulace</t>
  </si>
  <si>
    <t>Areál ELI</t>
  </si>
  <si>
    <t>Areál ELI a HiLASE Celkem Kč bez DPH</t>
  </si>
  <si>
    <t>Blíže neurčené úklidové služby nekvalifikovaného pracovníka - předpokládaný rozsah 200 hodin</t>
  </si>
  <si>
    <t>Kč/1 hod.</t>
  </si>
  <si>
    <t>Ostatní</t>
  </si>
  <si>
    <t>Funkce</t>
  </si>
  <si>
    <t>Function</t>
  </si>
  <si>
    <t>4x za den</t>
  </si>
  <si>
    <t>2x za den</t>
  </si>
  <si>
    <t>5x za týden - Denní (Po, Út, Stř, Čt, Pá)</t>
  </si>
  <si>
    <t>3x za týden</t>
  </si>
  <si>
    <t>2x za týden</t>
  </si>
  <si>
    <t>1x za týden</t>
  </si>
  <si>
    <t>1x za kalendářní měsíc</t>
  </si>
  <si>
    <t>1x za kalendářní čtvrtletí</t>
  </si>
  <si>
    <t>1x za kalendářní pololetí</t>
  </si>
  <si>
    <t>Offices</t>
  </si>
  <si>
    <t>Laboratoře</t>
  </si>
  <si>
    <t>Laboratories</t>
  </si>
  <si>
    <t>Stairs &amp; lifts</t>
  </si>
  <si>
    <t>Corridors</t>
  </si>
  <si>
    <t>Storage</t>
  </si>
  <si>
    <t>WC</t>
  </si>
  <si>
    <t>Toilets</t>
  </si>
  <si>
    <t>Kuchynka</t>
  </si>
  <si>
    <t>Kitchen</t>
  </si>
  <si>
    <t>Meeting rooms</t>
  </si>
  <si>
    <t>Lecture hall</t>
  </si>
  <si>
    <t>Lounge</t>
  </si>
  <si>
    <t xml:space="preserve">Visitor's gallery </t>
  </si>
  <si>
    <t>Library</t>
  </si>
  <si>
    <t>Entrance lobby</t>
  </si>
  <si>
    <t>Plant room</t>
  </si>
  <si>
    <t>Lift</t>
  </si>
  <si>
    <t>Mytí prosklených světlíků</t>
  </si>
  <si>
    <t>Mytí canop</t>
  </si>
  <si>
    <t>area m2</t>
  </si>
  <si>
    <t>název</t>
  </si>
  <si>
    <t>značka</t>
  </si>
  <si>
    <t>Celkem Kč/rok</t>
  </si>
  <si>
    <t>Celková plocha</t>
  </si>
  <si>
    <t>Kč/m2</t>
  </si>
  <si>
    <t xml:space="preserve">Úklid </t>
  </si>
  <si>
    <t>Úklid - spotřební materiál</t>
  </si>
  <si>
    <t>Mytí atikových plechů (50cm)</t>
  </si>
  <si>
    <t>Mytí fasády z Al. Fasádních prvků bez oken</t>
  </si>
  <si>
    <t>Vstupní atrium a prosklená stěna (vnitřní i vnější strana oken včetně rámů)</t>
  </si>
  <si>
    <t>Mytí oken z exteriéru a interiéru včetně rámů</t>
  </si>
  <si>
    <t>Mytí skleněného zábradlí (zevnitř i zvenku)</t>
  </si>
  <si>
    <t>Areál HiLASE</t>
  </si>
  <si>
    <t xml:space="preserve">četnost/rok </t>
  </si>
  <si>
    <t xml:space="preserve">area m2 </t>
  </si>
  <si>
    <t>Mytí venkovních parapetů (20cm) a vnitřních (30cm) -- 340 běžných metrů</t>
  </si>
  <si>
    <t>Úklid - model zajištění úklidu v areálu ELI</t>
  </si>
  <si>
    <t>Mytí oken, fasády, canopy atd. - model zajištění mytí ploch ext. budov v Areálu ELI</t>
  </si>
  <si>
    <t>Mytí oken, fasády atd. - model zajištění mytí ploch Budovy HiLASE</t>
  </si>
  <si>
    <t xml:space="preserve"> Mýdlo SONET 5l </t>
  </si>
  <si>
    <t xml:space="preserve"> Toal. papír Ø28 cm - 2 vr.- 100% celuloza  6ks/bal. </t>
  </si>
  <si>
    <t xml:space="preserve"> Toal. papír Ø19 cm - 2 vr.- 100% celuloza  6ks/bal. </t>
  </si>
  <si>
    <t xml:space="preserve"> Pap. ruč. ZELENÉ Z-Z  1 vr. 5000 </t>
  </si>
  <si>
    <t xml:space="preserve"> Pap.ruč. v roli 2vr. bílé-MARPLAST-150m - 6ks/bal. </t>
  </si>
  <si>
    <t xml:space="preserve"> Sonet - sůl do myčky 3kg (přepočet na 4kg) </t>
  </si>
  <si>
    <t xml:space="preserve"> Sonet - oplach do myčky 1l (přepočet na 800ml) </t>
  </si>
  <si>
    <t xml:space="preserve"> Vůně do myčky citron  </t>
  </si>
  <si>
    <t xml:space="preserve"> Tablety do myčky SONET ALL IN 40ks/bal. </t>
  </si>
  <si>
    <t xml:space="preserve"> Larrin WC závěs DUO modro/bílý </t>
  </si>
  <si>
    <t xml:space="preserve"> PRIX  - neutralizační kameny 1kg </t>
  </si>
  <si>
    <t xml:space="preserve"> Osvěžovač vzduchu oceán - 400ml  </t>
  </si>
  <si>
    <t xml:space="preserve"> Mycí zelený F1 -  0,5l </t>
  </si>
  <si>
    <t xml:space="preserve"> Houbička barevná standard, sada 5ks (přepočet na 3ks) </t>
  </si>
  <si>
    <t xml:space="preserve"> Utěrka-PETR pro každou příl.38x34cm </t>
  </si>
  <si>
    <t xml:space="preserve"> Sáček 630x850 bílý, HDPE - karton 9 rolí á 40 ks (přepočet na 20ks) </t>
  </si>
  <si>
    <t xml:space="preserve"> Sáček 500x600 černý, HDPE - karton 40 rolí á 50ks  (přepočet na 20ks) </t>
  </si>
  <si>
    <t xml:space="preserve"> Papírový ručník Katrin Classic S2 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</si>
</sst>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0.0"/>
    <numFmt numFmtId="167" formatCode="_-* #,##0.0000\ &quot;Kč&quot;_-;\-* #,##0.00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262626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rgb="FF262626"/>
      <name val="Verdana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 Narrow"/>
      <family val="2"/>
      <charset val="238"/>
    </font>
    <font>
      <b/>
      <sz val="16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8" fillId="0" borderId="0"/>
    <xf numFmtId="0" fontId="9" fillId="0" borderId="0"/>
    <xf numFmtId="44" fontId="9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1" fillId="0" borderId="0" xfId="0" applyFont="1"/>
    <xf numFmtId="44" fontId="0" fillId="0" borderId="0" xfId="0" applyNumberFormat="1"/>
    <xf numFmtId="0" fontId="5" fillId="0" borderId="0" xfId="0" applyFont="1" applyFill="1" applyAlignment="1" applyProtection="1">
      <alignment horizontal="left" vertical="center"/>
    </xf>
    <xf numFmtId="0" fontId="10" fillId="0" borderId="0" xfId="6" applyFont="1" applyProtection="1"/>
    <xf numFmtId="0" fontId="3" fillId="0" borderId="0" xfId="6" applyFont="1" applyProtection="1"/>
    <xf numFmtId="0" fontId="4" fillId="0" borderId="0" xfId="1"/>
    <xf numFmtId="0" fontId="3" fillId="4" borderId="16" xfId="6" applyFont="1" applyFill="1" applyBorder="1" applyProtection="1"/>
    <xf numFmtId="0" fontId="3" fillId="4" borderId="17" xfId="6" applyFont="1" applyFill="1" applyBorder="1" applyProtection="1"/>
    <xf numFmtId="0" fontId="3" fillId="4" borderId="17" xfId="6" applyFont="1" applyFill="1" applyBorder="1" applyAlignment="1" applyProtection="1">
      <alignment horizontal="center" vertical="center" wrapText="1"/>
    </xf>
    <xf numFmtId="0" fontId="3" fillId="4" borderId="17" xfId="6" applyFont="1" applyFill="1" applyBorder="1" applyAlignment="1" applyProtection="1">
      <alignment horizontal="center" vertical="center"/>
    </xf>
    <xf numFmtId="0" fontId="2" fillId="0" borderId="13" xfId="6" applyBorder="1" applyAlignment="1" applyProtection="1">
      <alignment horizontal="center"/>
    </xf>
    <xf numFmtId="0" fontId="11" fillId="0" borderId="3" xfId="6" applyFont="1" applyBorder="1" applyProtection="1"/>
    <xf numFmtId="3" fontId="2" fillId="0" borderId="3" xfId="6" applyNumberFormat="1" applyBorder="1" applyAlignment="1" applyProtection="1">
      <alignment horizontal="center"/>
    </xf>
    <xf numFmtId="44" fontId="3" fillId="3" borderId="1" xfId="2" applyFont="1" applyFill="1" applyBorder="1" applyProtection="1">
      <protection locked="0"/>
    </xf>
    <xf numFmtId="44" fontId="3" fillId="0" borderId="1" xfId="2" applyFont="1" applyFill="1" applyBorder="1" applyProtection="1"/>
    <xf numFmtId="0" fontId="2" fillId="0" borderId="5" xfId="6" applyBorder="1" applyAlignment="1" applyProtection="1">
      <alignment horizontal="center"/>
    </xf>
    <xf numFmtId="0" fontId="11" fillId="0" borderId="1" xfId="6" applyFont="1" applyBorder="1" applyAlignment="1" applyProtection="1">
      <alignment wrapText="1"/>
    </xf>
    <xf numFmtId="0" fontId="11" fillId="0" borderId="1" xfId="6" applyFont="1" applyBorder="1" applyProtection="1"/>
    <xf numFmtId="0" fontId="11" fillId="0" borderId="1" xfId="6" applyFont="1" applyBorder="1" applyAlignment="1" applyProtection="1">
      <alignment vertical="center"/>
    </xf>
    <xf numFmtId="0" fontId="2" fillId="0" borderId="12" xfId="6" applyBorder="1" applyAlignment="1" applyProtection="1">
      <alignment horizontal="center"/>
    </xf>
    <xf numFmtId="0" fontId="12" fillId="0" borderId="2" xfId="6" applyFont="1" applyBorder="1" applyAlignment="1" applyProtection="1">
      <alignment vertical="center"/>
    </xf>
    <xf numFmtId="44" fontId="3" fillId="3" borderId="2" xfId="2" applyFont="1" applyFill="1" applyBorder="1" applyProtection="1">
      <protection locked="0"/>
    </xf>
    <xf numFmtId="0" fontId="2" fillId="5" borderId="16" xfId="6" applyFill="1" applyBorder="1" applyProtection="1"/>
    <xf numFmtId="0" fontId="13" fillId="5" borderId="17" xfId="6" applyFont="1" applyFill="1" applyBorder="1" applyAlignment="1" applyProtection="1">
      <alignment wrapText="1"/>
    </xf>
    <xf numFmtId="3" fontId="2" fillId="5" borderId="17" xfId="6" applyNumberFormat="1" applyFill="1" applyBorder="1" applyAlignment="1" applyProtection="1">
      <alignment horizontal="center"/>
    </xf>
    <xf numFmtId="4" fontId="2" fillId="5" borderId="17" xfId="6" applyNumberFormat="1" applyFill="1" applyBorder="1" applyAlignment="1" applyProtection="1">
      <alignment horizontal="center"/>
    </xf>
    <xf numFmtId="44" fontId="3" fillId="5" borderId="17" xfId="2" applyFont="1" applyFill="1" applyBorder="1" applyProtection="1"/>
    <xf numFmtId="0" fontId="2" fillId="5" borderId="18" xfId="6" applyFill="1" applyBorder="1" applyProtection="1"/>
    <xf numFmtId="0" fontId="2" fillId="0" borderId="0" xfId="6" applyFont="1" applyAlignment="1" applyProtection="1">
      <alignment horizontal="right"/>
    </xf>
    <xf numFmtId="0" fontId="14" fillId="0" borderId="0" xfId="1" applyFont="1" applyFill="1" applyBorder="1" applyProtection="1"/>
    <xf numFmtId="0" fontId="15" fillId="0" borderId="0" xfId="1" applyFont="1" applyFill="1" applyAlignment="1" applyProtection="1">
      <alignment horizontal="left" vertical="center"/>
    </xf>
    <xf numFmtId="0" fontId="4" fillId="0" borderId="1" xfId="1" applyBorder="1"/>
    <xf numFmtId="0" fontId="4" fillId="0" borderId="1" xfId="1" applyBorder="1" applyAlignment="1">
      <alignment horizontal="center"/>
    </xf>
    <xf numFmtId="44" fontId="0" fillId="3" borderId="1" xfId="2" applyFont="1" applyFill="1" applyBorder="1"/>
    <xf numFmtId="44" fontId="0" fillId="0" borderId="1" xfId="2" applyFont="1" applyBorder="1"/>
    <xf numFmtId="0" fontId="16" fillId="2" borderId="9" xfId="3" applyFont="1" applyFill="1" applyBorder="1" applyAlignment="1">
      <alignment vertical="center"/>
    </xf>
    <xf numFmtId="0" fontId="16" fillId="2" borderId="10" xfId="3" applyFont="1" applyFill="1" applyBorder="1" applyAlignment="1">
      <alignment vertical="center"/>
    </xf>
    <xf numFmtId="164" fontId="16" fillId="2" borderId="10" xfId="3" applyNumberFormat="1" applyFont="1" applyFill="1" applyBorder="1" applyAlignment="1">
      <alignment vertical="center"/>
    </xf>
    <xf numFmtId="1" fontId="16" fillId="2" borderId="10" xfId="3" applyNumberFormat="1" applyFont="1" applyFill="1" applyBorder="1" applyAlignment="1">
      <alignment vertical="center"/>
    </xf>
    <xf numFmtId="44" fontId="16" fillId="2" borderId="11" xfId="2" applyFont="1" applyFill="1" applyBorder="1" applyAlignment="1">
      <alignment vertical="center"/>
    </xf>
    <xf numFmtId="2" fontId="0" fillId="0" borderId="0" xfId="0" applyNumberFormat="1"/>
    <xf numFmtId="0" fontId="17" fillId="6" borderId="0" xfId="0" applyFont="1" applyFill="1" applyAlignment="1" applyProtection="1">
      <alignment horizontal="left" vertical="center"/>
    </xf>
    <xf numFmtId="0" fontId="18" fillId="6" borderId="0" xfId="0" applyFont="1" applyFill="1"/>
    <xf numFmtId="0" fontId="0" fillId="0" borderId="0" xfId="0" applyAlignment="1">
      <alignment wrapText="1"/>
    </xf>
    <xf numFmtId="0" fontId="3" fillId="5" borderId="21" xfId="0" applyFont="1" applyFill="1" applyBorder="1" applyAlignment="1">
      <alignment horizontal="center"/>
    </xf>
    <xf numFmtId="0" fontId="14" fillId="0" borderId="13" xfId="0" applyFont="1" applyFill="1" applyBorder="1"/>
    <xf numFmtId="0" fontId="14" fillId="0" borderId="3" xfId="0" applyFont="1" applyFill="1" applyBorder="1"/>
    <xf numFmtId="0" fontId="14" fillId="0" borderId="5" xfId="0" applyFont="1" applyFill="1" applyBorder="1"/>
    <xf numFmtId="0" fontId="14" fillId="0" borderId="1" xfId="0" applyFont="1" applyFill="1" applyBorder="1"/>
    <xf numFmtId="44" fontId="0" fillId="3" borderId="1" xfId="2" applyFont="1" applyFill="1" applyBorder="1" applyAlignment="1">
      <alignment wrapText="1"/>
    </xf>
    <xf numFmtId="0" fontId="0" fillId="0" borderId="6" xfId="0" applyFill="1" applyBorder="1"/>
    <xf numFmtId="0" fontId="14" fillId="0" borderId="7" xfId="0" applyFont="1" applyFill="1" applyBorder="1"/>
    <xf numFmtId="2" fontId="0" fillId="0" borderId="1" xfId="2" applyNumberFormat="1" applyFont="1" applyFill="1" applyBorder="1"/>
    <xf numFmtId="4" fontId="0" fillId="0" borderId="31" xfId="0" applyNumberFormat="1" applyFill="1" applyBorder="1" applyAlignment="1">
      <alignment horizontal="center"/>
    </xf>
    <xf numFmtId="4" fontId="0" fillId="0" borderId="32" xfId="0" applyNumberFormat="1" applyFill="1" applyBorder="1" applyAlignment="1">
      <alignment horizontal="center"/>
    </xf>
    <xf numFmtId="4" fontId="0" fillId="0" borderId="33" xfId="0" applyNumberFormat="1" applyFill="1" applyBorder="1" applyAlignment="1">
      <alignment horizontal="center"/>
    </xf>
    <xf numFmtId="4" fontId="0" fillId="0" borderId="0" xfId="0" applyNumberFormat="1"/>
    <xf numFmtId="0" fontId="3" fillId="4" borderId="9" xfId="0" applyFont="1" applyFill="1" applyBorder="1"/>
    <xf numFmtId="0" fontId="0" fillId="4" borderId="10" xfId="0" applyFill="1" applyBorder="1"/>
    <xf numFmtId="4" fontId="3" fillId="4" borderId="10" xfId="0" applyNumberFormat="1" applyFont="1" applyFill="1" applyBorder="1"/>
    <xf numFmtId="44" fontId="0" fillId="4" borderId="10" xfId="0" applyNumberFormat="1" applyFill="1" applyBorder="1"/>
    <xf numFmtId="44" fontId="3" fillId="4" borderId="1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9" fillId="2" borderId="9" xfId="3" applyFont="1" applyFill="1" applyBorder="1" applyAlignment="1">
      <alignment vertical="center"/>
    </xf>
    <xf numFmtId="44" fontId="19" fillId="2" borderId="11" xfId="2" applyFont="1" applyFill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4" fontId="0" fillId="0" borderId="0" xfId="0" applyNumberFormat="1" applyProtection="1"/>
    <xf numFmtId="3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" fillId="5" borderId="2" xfId="7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Protection="1"/>
    <xf numFmtId="0" fontId="0" fillId="0" borderId="0" xfId="0" applyBorder="1" applyAlignment="1">
      <alignment horizontal="center"/>
    </xf>
    <xf numFmtId="44" fontId="4" fillId="0" borderId="0" xfId="1" applyNumberFormat="1"/>
    <xf numFmtId="8" fontId="3" fillId="3" borderId="1" xfId="2" applyNumberFormat="1" applyFont="1" applyFill="1" applyBorder="1" applyProtection="1">
      <protection locked="0"/>
    </xf>
    <xf numFmtId="44" fontId="0" fillId="0" borderId="43" xfId="0" applyNumberFormat="1" applyBorder="1"/>
    <xf numFmtId="44" fontId="0" fillId="0" borderId="44" xfId="0" applyNumberFormat="1" applyBorder="1"/>
    <xf numFmtId="0" fontId="3" fillId="5" borderId="41" xfId="7" applyFont="1" applyFill="1" applyBorder="1" applyAlignment="1">
      <alignment horizontal="center" vertical="center" wrapText="1"/>
    </xf>
    <xf numFmtId="0" fontId="3" fillId="5" borderId="42" xfId="7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Protection="1"/>
    <xf numFmtId="0" fontId="0" fillId="0" borderId="0" xfId="0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0" fillId="5" borderId="34" xfId="0" applyFill="1" applyBorder="1" applyAlignment="1">
      <alignment horizontal="center" wrapText="1"/>
    </xf>
    <xf numFmtId="0" fontId="0" fillId="5" borderId="36" xfId="0" applyFill="1" applyBorder="1" applyAlignment="1">
      <alignment horizontal="center" wrapText="1"/>
    </xf>
    <xf numFmtId="0" fontId="0" fillId="5" borderId="35" xfId="0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" fillId="5" borderId="12" xfId="7" applyFill="1" applyBorder="1" applyAlignment="1">
      <alignment horizontal="center" vertical="center" wrapText="1"/>
    </xf>
    <xf numFmtId="0" fontId="2" fillId="5" borderId="14" xfId="7" applyFill="1" applyBorder="1" applyAlignment="1">
      <alignment horizontal="center" vertical="center" wrapText="1"/>
    </xf>
    <xf numFmtId="0" fontId="2" fillId="5" borderId="2" xfId="7" applyFill="1" applyBorder="1" applyAlignment="1">
      <alignment horizontal="center" vertical="center" wrapText="1"/>
    </xf>
    <xf numFmtId="0" fontId="2" fillId="5" borderId="15" xfId="7" applyFill="1" applyBorder="1" applyAlignment="1">
      <alignment horizontal="center" vertical="center" wrapText="1"/>
    </xf>
    <xf numFmtId="0" fontId="2" fillId="5" borderId="32" xfId="7" applyFill="1" applyBorder="1" applyAlignment="1">
      <alignment horizontal="center" vertical="center" wrapText="1"/>
    </xf>
    <xf numFmtId="0" fontId="2" fillId="5" borderId="38" xfId="7" applyFill="1" applyBorder="1" applyAlignment="1">
      <alignment horizontal="center" vertical="center" wrapText="1"/>
    </xf>
    <xf numFmtId="0" fontId="2" fillId="5" borderId="4" xfId="7" applyFill="1" applyBorder="1" applyAlignment="1">
      <alignment horizontal="center" vertical="center" wrapText="1"/>
    </xf>
    <xf numFmtId="0" fontId="2" fillId="5" borderId="30" xfId="7" applyFill="1" applyBorder="1" applyAlignment="1">
      <alignment horizontal="center" vertical="center" wrapText="1"/>
    </xf>
    <xf numFmtId="0" fontId="2" fillId="5" borderId="39" xfId="7" applyFill="1" applyBorder="1" applyAlignment="1">
      <alignment horizontal="center" vertical="center" wrapText="1"/>
    </xf>
    <xf numFmtId="167" fontId="0" fillId="0" borderId="19" xfId="2" applyNumberFormat="1" applyFont="1" applyBorder="1" applyAlignment="1">
      <alignment wrapText="1"/>
    </xf>
    <xf numFmtId="167" fontId="2" fillId="0" borderId="20" xfId="2" applyNumberFormat="1" applyFont="1" applyBorder="1" applyAlignment="1">
      <alignment wrapText="1"/>
    </xf>
    <xf numFmtId="167" fontId="2" fillId="3" borderId="40" xfId="2" applyNumberFormat="1" applyFont="1" applyFill="1" applyBorder="1" applyAlignment="1">
      <alignment wrapText="1"/>
    </xf>
    <xf numFmtId="167" fontId="0" fillId="0" borderId="20" xfId="2" applyNumberFormat="1" applyFont="1" applyBorder="1" applyAlignment="1">
      <alignment wrapText="1"/>
    </xf>
    <xf numFmtId="167" fontId="0" fillId="3" borderId="20" xfId="2" applyNumberFormat="1" applyFont="1" applyFill="1" applyBorder="1" applyAlignment="1">
      <alignment wrapText="1"/>
    </xf>
    <xf numFmtId="167" fontId="2" fillId="3" borderId="20" xfId="2" applyNumberFormat="1" applyFont="1" applyFill="1" applyBorder="1" applyAlignment="1">
      <alignment horizontal="left" wrapText="1"/>
    </xf>
    <xf numFmtId="167" fontId="2" fillId="3" borderId="22" xfId="2" applyNumberFormat="1" applyFont="1" applyFill="1" applyBorder="1" applyAlignment="1">
      <alignment horizontal="left" wrapText="1"/>
    </xf>
    <xf numFmtId="167" fontId="0" fillId="0" borderId="5" xfId="2" applyNumberFormat="1" applyFont="1" applyBorder="1" applyAlignment="1">
      <alignment wrapText="1"/>
    </xf>
    <xf numFmtId="167" fontId="0" fillId="0" borderId="1" xfId="2" applyNumberFormat="1" applyFont="1" applyBorder="1" applyAlignment="1">
      <alignment wrapText="1"/>
    </xf>
    <xf numFmtId="167" fontId="2" fillId="3" borderId="1" xfId="2" applyNumberFormat="1" applyFont="1" applyFill="1" applyBorder="1" applyAlignment="1">
      <alignment wrapText="1"/>
    </xf>
    <xf numFmtId="167" fontId="0" fillId="3" borderId="1" xfId="2" applyNumberFormat="1" applyFont="1" applyFill="1" applyBorder="1" applyAlignment="1">
      <alignment wrapText="1"/>
    </xf>
    <xf numFmtId="167" fontId="0" fillId="0" borderId="26" xfId="2" applyNumberFormat="1" applyFont="1" applyBorder="1" applyAlignment="1">
      <alignment wrapText="1"/>
    </xf>
    <xf numFmtId="167" fontId="0" fillId="3" borderId="26" xfId="2" applyNumberFormat="1" applyFont="1" applyFill="1" applyBorder="1" applyAlignment="1">
      <alignment wrapText="1"/>
    </xf>
    <xf numFmtId="167" fontId="0" fillId="3" borderId="5" xfId="2" applyNumberFormat="1" applyFont="1" applyFill="1" applyBorder="1" applyAlignment="1">
      <alignment wrapText="1"/>
    </xf>
    <xf numFmtId="167" fontId="0" fillId="0" borderId="6" xfId="2" applyNumberFormat="1" applyFont="1" applyBorder="1" applyAlignment="1">
      <alignment wrapText="1"/>
    </xf>
    <xf numFmtId="167" fontId="0" fillId="0" borderId="7" xfId="2" applyNumberFormat="1" applyFont="1" applyBorder="1" applyAlignment="1">
      <alignment wrapText="1"/>
    </xf>
    <xf numFmtId="167" fontId="0" fillId="3" borderId="7" xfId="2" applyNumberFormat="1" applyFont="1" applyFill="1" applyBorder="1" applyAlignment="1">
      <alignment wrapText="1"/>
    </xf>
    <xf numFmtId="167" fontId="0" fillId="3" borderId="8" xfId="2" applyNumberFormat="1" applyFont="1" applyFill="1" applyBorder="1" applyAlignment="1">
      <alignment wrapText="1"/>
    </xf>
  </cellXfs>
  <cellStyles count="16">
    <cellStyle name="Měna 2" xfId="10"/>
    <cellStyle name="Měna 3" xfId="2"/>
    <cellStyle name="Normální" xfId="0" builtinId="0"/>
    <cellStyle name="Normální 2" xfId="5"/>
    <cellStyle name="Normální 2 2" xfId="3"/>
    <cellStyle name="Normální 2 2 2" xfId="14"/>
    <cellStyle name="Normální 2 3" xfId="8"/>
    <cellStyle name="Normální 2 3 3" xfId="15"/>
    <cellStyle name="Normální 2 4" xfId="11"/>
    <cellStyle name="Normální 2 5" xfId="13"/>
    <cellStyle name="normální 3" xfId="4"/>
    <cellStyle name="Normální 3 2" xfId="6"/>
    <cellStyle name="Normální 4" xfId="7"/>
    <cellStyle name="Normální 5" xfId="9"/>
    <cellStyle name="Normální 6" xfId="12"/>
    <cellStyle name="Normální 7" xfId="1"/>
  </cellStyles>
  <dxfs count="2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 kontingenční tabulky 1" table="0" count="1">
      <tableStyleElement type="wholeTable" dxfId="1"/>
    </tableStyle>
    <tableStyle name="Styl kontingenční tabulky 2" table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22"/>
  <sheetViews>
    <sheetView topLeftCell="A4" workbookViewId="0">
      <selection activeCell="G18" sqref="G18"/>
    </sheetView>
  </sheetViews>
  <sheetFormatPr defaultRowHeight="15" x14ac:dyDescent="0.25"/>
  <cols>
    <col min="2" max="2" width="68.140625" customWidth="1"/>
    <col min="3" max="3" width="9.85546875" bestFit="1" customWidth="1"/>
    <col min="4" max="4" width="22.5703125" customWidth="1"/>
  </cols>
  <sheetData>
    <row r="3" spans="1:4" ht="20.25" x14ac:dyDescent="0.25">
      <c r="A3" s="3" t="s">
        <v>69</v>
      </c>
    </row>
    <row r="4" spans="1:4" x14ac:dyDescent="0.25">
      <c r="A4" s="41"/>
    </row>
    <row r="5" spans="1:4" ht="20.25" x14ac:dyDescent="0.25">
      <c r="A5" s="42" t="s">
        <v>70</v>
      </c>
      <c r="B5" s="43"/>
      <c r="C5" s="43"/>
      <c r="D5" s="43"/>
    </row>
    <row r="7" spans="1:4" x14ac:dyDescent="0.25">
      <c r="B7" t="s">
        <v>112</v>
      </c>
      <c r="D7" s="2">
        <f>'Úklid ELI '!U24</f>
        <v>1198989.1885799996</v>
      </c>
    </row>
    <row r="8" spans="1:4" x14ac:dyDescent="0.25">
      <c r="B8" t="s">
        <v>113</v>
      </c>
      <c r="D8" s="2">
        <f>'Úklid_materiál ELI'!F21</f>
        <v>250426</v>
      </c>
    </row>
    <row r="9" spans="1:4" x14ac:dyDescent="0.25">
      <c r="B9" t="s">
        <v>124</v>
      </c>
      <c r="D9" s="2">
        <f>'Mytí oken atd. ELI'!F10</f>
        <v>200547.80000000002</v>
      </c>
    </row>
    <row r="12" spans="1:4" ht="20.25" x14ac:dyDescent="0.25">
      <c r="A12" s="42" t="s">
        <v>119</v>
      </c>
      <c r="B12" s="43"/>
      <c r="C12" s="43"/>
      <c r="D12" s="43"/>
    </row>
    <row r="14" spans="1:4" x14ac:dyDescent="0.25">
      <c r="B14" t="s">
        <v>125</v>
      </c>
      <c r="D14" s="2">
        <f>'Mytí oken atd. Hilase'!F12</f>
        <v>56534.96</v>
      </c>
    </row>
    <row r="15" spans="1:4" x14ac:dyDescent="0.25">
      <c r="D15" s="2"/>
    </row>
    <row r="16" spans="1:4" x14ac:dyDescent="0.25">
      <c r="D16" s="2"/>
    </row>
    <row r="17" spans="1:4" ht="20.25" x14ac:dyDescent="0.25">
      <c r="A17" s="42" t="s">
        <v>74</v>
      </c>
      <c r="B17" s="43"/>
      <c r="C17" s="43"/>
      <c r="D17" s="43"/>
    </row>
    <row r="18" spans="1:4" x14ac:dyDescent="0.25">
      <c r="C18" t="s">
        <v>73</v>
      </c>
    </row>
    <row r="19" spans="1:4" ht="30" x14ac:dyDescent="0.25">
      <c r="B19" s="44" t="s">
        <v>72</v>
      </c>
      <c r="C19" s="50">
        <v>109</v>
      </c>
      <c r="D19" s="2">
        <f>200*C19</f>
        <v>21800</v>
      </c>
    </row>
    <row r="21" spans="1:4" ht="15.75" thickBot="1" x14ac:dyDescent="0.3"/>
    <row r="22" spans="1:4" ht="18.75" thickBot="1" x14ac:dyDescent="0.3">
      <c r="A22" s="65" t="s">
        <v>71</v>
      </c>
      <c r="B22" s="37"/>
      <c r="C22" s="38"/>
      <c r="D22" s="66">
        <f>SUM(D7:D9,D14:D14)+D19</f>
        <v>1728297.9485799996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35"/>
  <sheetViews>
    <sheetView tabSelected="1" topLeftCell="C1" zoomScale="70" zoomScaleNormal="70" workbookViewId="0">
      <selection activeCell="AG16" sqref="AG16"/>
    </sheetView>
  </sheetViews>
  <sheetFormatPr defaultRowHeight="15" x14ac:dyDescent="0.25"/>
  <cols>
    <col min="1" max="1" width="6.42578125" customWidth="1"/>
    <col min="2" max="2" width="29.7109375" bestFit="1" customWidth="1"/>
    <col min="3" max="3" width="15.140625" bestFit="1" customWidth="1"/>
    <col min="4" max="4" width="10.28515625" bestFit="1" customWidth="1"/>
    <col min="5" max="20" width="11" customWidth="1"/>
    <col min="21" max="21" width="18.5703125" customWidth="1"/>
    <col min="22" max="22" width="3.5703125" customWidth="1"/>
    <col min="23" max="23" width="10.140625" bestFit="1" customWidth="1"/>
  </cols>
  <sheetData>
    <row r="1" spans="1:25" ht="20.25" x14ac:dyDescent="0.25">
      <c r="A1" s="74" t="s">
        <v>13</v>
      </c>
      <c r="B1" s="75"/>
    </row>
    <row r="2" spans="1:25" ht="20.25" x14ac:dyDescent="0.25">
      <c r="A2" s="83" t="s">
        <v>123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5" ht="21" thickBot="1" x14ac:dyDescent="0.3">
      <c r="A3" s="74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25" ht="15" customHeight="1" thickBot="1" x14ac:dyDescent="0.3">
      <c r="A4" s="86" t="s">
        <v>75</v>
      </c>
      <c r="B4" s="87"/>
      <c r="C4" s="88"/>
      <c r="D4" s="45" t="s">
        <v>14</v>
      </c>
      <c r="E4" s="89" t="s">
        <v>15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1"/>
    </row>
    <row r="5" spans="1:25" s="1" customFormat="1" ht="25.9" customHeight="1" x14ac:dyDescent="0.2">
      <c r="A5" s="92" t="s">
        <v>76</v>
      </c>
      <c r="B5" s="93"/>
      <c r="C5" s="94"/>
      <c r="D5" s="98" t="s">
        <v>21</v>
      </c>
      <c r="E5" s="100" t="s">
        <v>77</v>
      </c>
      <c r="F5" s="102" t="s">
        <v>78</v>
      </c>
      <c r="G5" s="104" t="s">
        <v>79</v>
      </c>
      <c r="H5" s="105"/>
      <c r="I5" s="105"/>
      <c r="J5" s="105"/>
      <c r="K5" s="106"/>
      <c r="L5" s="104" t="s">
        <v>80</v>
      </c>
      <c r="M5" s="105"/>
      <c r="N5" s="106"/>
      <c r="O5" s="104" t="s">
        <v>81</v>
      </c>
      <c r="P5" s="106"/>
      <c r="Q5" s="102" t="s">
        <v>82</v>
      </c>
      <c r="R5" s="102" t="s">
        <v>83</v>
      </c>
      <c r="S5" s="102" t="s">
        <v>84</v>
      </c>
      <c r="T5" s="107" t="s">
        <v>85</v>
      </c>
      <c r="U5" s="81" t="s">
        <v>109</v>
      </c>
    </row>
    <row r="6" spans="1:25" s="1" customFormat="1" ht="21" customHeight="1" thickBot="1" x14ac:dyDescent="0.3">
      <c r="A6" s="95"/>
      <c r="B6" s="96"/>
      <c r="C6" s="97"/>
      <c r="D6" s="99"/>
      <c r="E6" s="101"/>
      <c r="F6" s="103"/>
      <c r="G6" s="73" t="s">
        <v>16</v>
      </c>
      <c r="H6" s="73" t="s">
        <v>17</v>
      </c>
      <c r="I6" s="73" t="s">
        <v>18</v>
      </c>
      <c r="J6" s="73" t="s">
        <v>19</v>
      </c>
      <c r="K6" s="73" t="s">
        <v>20</v>
      </c>
      <c r="L6" s="73" t="s">
        <v>16</v>
      </c>
      <c r="M6" s="73" t="s">
        <v>18</v>
      </c>
      <c r="N6" s="73" t="s">
        <v>20</v>
      </c>
      <c r="O6" s="73" t="s">
        <v>18</v>
      </c>
      <c r="P6" s="73" t="s">
        <v>20</v>
      </c>
      <c r="Q6" s="103"/>
      <c r="R6" s="103"/>
      <c r="S6" s="103"/>
      <c r="T6" s="108"/>
      <c r="U6" s="82"/>
      <c r="W6" s="71"/>
      <c r="X6" s="71"/>
      <c r="Y6" s="71"/>
    </row>
    <row r="7" spans="1:25" x14ac:dyDescent="0.25">
      <c r="A7" s="46">
        <v>1</v>
      </c>
      <c r="B7" s="47" t="s">
        <v>0</v>
      </c>
      <c r="C7" s="47" t="s">
        <v>86</v>
      </c>
      <c r="D7" s="54">
        <v>2525.6999999999998</v>
      </c>
      <c r="E7" s="109"/>
      <c r="F7" s="110"/>
      <c r="G7" s="111">
        <v>0.29349999999999998</v>
      </c>
      <c r="H7" s="111">
        <v>0.29349999999999998</v>
      </c>
      <c r="I7" s="111">
        <v>0.29349999999999998</v>
      </c>
      <c r="J7" s="111">
        <v>0.29349999999999998</v>
      </c>
      <c r="K7" s="111">
        <v>0.29349999999999998</v>
      </c>
      <c r="L7" s="110"/>
      <c r="M7" s="110"/>
      <c r="N7" s="112"/>
      <c r="O7" s="113">
        <v>0.29349999999999998</v>
      </c>
      <c r="P7" s="113">
        <v>0.29349999999999998</v>
      </c>
      <c r="Q7" s="110"/>
      <c r="R7" s="110"/>
      <c r="S7" s="114">
        <v>0.29349999999999998</v>
      </c>
      <c r="T7" s="115">
        <v>0.29349999999999998</v>
      </c>
      <c r="U7" s="79">
        <f>((E7*4+F7*2+G7+H7+I7+J7+K7+L7+M7+N7+O7+P7+Q7)*52+R7*12+S7*4+T7*2)*D7</f>
        <v>274278.39149999997</v>
      </c>
      <c r="W7" s="68"/>
    </row>
    <row r="8" spans="1:25" x14ac:dyDescent="0.25">
      <c r="A8" s="48">
        <v>2</v>
      </c>
      <c r="B8" s="49" t="s">
        <v>87</v>
      </c>
      <c r="C8" s="49" t="s">
        <v>88</v>
      </c>
      <c r="D8" s="55">
        <v>839.2</v>
      </c>
      <c r="E8" s="116"/>
      <c r="F8" s="117"/>
      <c r="G8" s="118">
        <v>0.29349999999999998</v>
      </c>
      <c r="H8" s="118">
        <v>0.29349999999999998</v>
      </c>
      <c r="I8" s="118">
        <v>0.29349999999999998</v>
      </c>
      <c r="J8" s="118">
        <v>0.29349999999999998</v>
      </c>
      <c r="K8" s="118">
        <v>0.29349999999999998</v>
      </c>
      <c r="L8" s="117"/>
      <c r="M8" s="117"/>
      <c r="N8" s="117"/>
      <c r="O8" s="117"/>
      <c r="P8" s="117"/>
      <c r="Q8" s="119">
        <v>0.29349999999999998</v>
      </c>
      <c r="R8" s="117"/>
      <c r="S8" s="117"/>
      <c r="T8" s="120"/>
      <c r="U8" s="79">
        <f t="shared" ref="U8:U22" si="0">((E8*4+F8*2+G8+H8+I8+J8+K8+L8+M8+N8+O8+P8+Q8)*52+R8*12+S8*4+T8*2)*D8</f>
        <v>76847.222399999999</v>
      </c>
      <c r="W8" s="68"/>
    </row>
    <row r="9" spans="1:25" x14ac:dyDescent="0.25">
      <c r="A9" s="48">
        <v>3</v>
      </c>
      <c r="B9" s="49" t="s">
        <v>1</v>
      </c>
      <c r="C9" s="49" t="s">
        <v>89</v>
      </c>
      <c r="D9" s="55">
        <v>542.60000000000014</v>
      </c>
      <c r="E9" s="116"/>
      <c r="F9" s="117"/>
      <c r="G9" s="117"/>
      <c r="H9" s="117"/>
      <c r="I9" s="117"/>
      <c r="J9" s="117"/>
      <c r="K9" s="117"/>
      <c r="L9" s="119">
        <v>0.29349999999999998</v>
      </c>
      <c r="M9" s="119">
        <v>0.29349999999999998</v>
      </c>
      <c r="N9" s="119">
        <v>0.29349999999999998</v>
      </c>
      <c r="O9" s="119">
        <v>0.29349999999999998</v>
      </c>
      <c r="P9" s="119">
        <v>0.29349999999999998</v>
      </c>
      <c r="Q9" s="119">
        <v>0.29349999999999998</v>
      </c>
      <c r="R9" s="117"/>
      <c r="S9" s="119">
        <v>0.29349999999999998</v>
      </c>
      <c r="T9" s="121">
        <v>0.29349999999999998</v>
      </c>
      <c r="U9" s="79">
        <f t="shared" si="0"/>
        <v>50642.485800000009</v>
      </c>
      <c r="W9" s="67"/>
    </row>
    <row r="10" spans="1:25" x14ac:dyDescent="0.25">
      <c r="A10" s="48">
        <v>4</v>
      </c>
      <c r="B10" s="49" t="s">
        <v>2</v>
      </c>
      <c r="C10" s="49" t="s">
        <v>90</v>
      </c>
      <c r="D10" s="55">
        <v>2588.5599999999986</v>
      </c>
      <c r="E10" s="116"/>
      <c r="F10" s="117"/>
      <c r="G10" s="117"/>
      <c r="H10" s="117"/>
      <c r="I10" s="117"/>
      <c r="J10" s="117"/>
      <c r="K10" s="117"/>
      <c r="L10" s="119">
        <v>0.29349999999999998</v>
      </c>
      <c r="M10" s="119">
        <v>0.29349999999999998</v>
      </c>
      <c r="N10" s="119">
        <v>0.29349999999999998</v>
      </c>
      <c r="O10" s="119">
        <v>0.29349999999999998</v>
      </c>
      <c r="P10" s="119">
        <v>0.29349999999999998</v>
      </c>
      <c r="Q10" s="119">
        <v>0.29349999999999998</v>
      </c>
      <c r="R10" s="117"/>
      <c r="S10" s="119">
        <v>0.29349999999999998</v>
      </c>
      <c r="T10" s="121">
        <v>0.29349999999999998</v>
      </c>
      <c r="U10" s="79">
        <f t="shared" si="0"/>
        <v>241598.07047999985</v>
      </c>
      <c r="W10" s="67"/>
    </row>
    <row r="11" spans="1:25" x14ac:dyDescent="0.25">
      <c r="A11" s="48">
        <v>5</v>
      </c>
      <c r="B11" s="49" t="s">
        <v>3</v>
      </c>
      <c r="C11" s="49" t="s">
        <v>91</v>
      </c>
      <c r="D11" s="55">
        <v>3009.3000000000006</v>
      </c>
      <c r="E11" s="116"/>
      <c r="F11" s="117"/>
      <c r="G11" s="117"/>
      <c r="H11" s="117"/>
      <c r="I11" s="117"/>
      <c r="J11" s="117"/>
      <c r="K11" s="117"/>
      <c r="L11" s="119">
        <v>0.29349999999999998</v>
      </c>
      <c r="M11" s="119">
        <v>0.29349999999999998</v>
      </c>
      <c r="N11" s="119">
        <v>0.29349999999999998</v>
      </c>
      <c r="O11" s="117"/>
      <c r="P11" s="117"/>
      <c r="Q11" s="119">
        <v>0.29349999999999998</v>
      </c>
      <c r="R11" s="119">
        <v>0.29349999999999998</v>
      </c>
      <c r="S11" s="117"/>
      <c r="T11" s="121">
        <v>0.29349999999999998</v>
      </c>
      <c r="U11" s="79">
        <f t="shared" si="0"/>
        <v>196076.96010000003</v>
      </c>
      <c r="W11" s="67"/>
    </row>
    <row r="12" spans="1:25" x14ac:dyDescent="0.25">
      <c r="A12" s="48">
        <v>6</v>
      </c>
      <c r="B12" s="49" t="s">
        <v>92</v>
      </c>
      <c r="C12" s="49" t="s">
        <v>93</v>
      </c>
      <c r="D12" s="55">
        <v>315.39999999999975</v>
      </c>
      <c r="E12" s="122">
        <v>0.29349999999999998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9">
        <v>0.29349999999999998</v>
      </c>
      <c r="R12" s="117"/>
      <c r="S12" s="117"/>
      <c r="T12" s="120"/>
      <c r="U12" s="79">
        <f>((E12*4*5+F12*2+G12+H12+I12+J12+K12+L12+M12+N12+O12+P12+Q12)*52+R12*12+S12*4+T12*2)*D12</f>
        <v>101086.33079999991</v>
      </c>
      <c r="W12" s="67"/>
    </row>
    <row r="13" spans="1:25" x14ac:dyDescent="0.25">
      <c r="A13" s="48">
        <v>7</v>
      </c>
      <c r="B13" s="49" t="s">
        <v>94</v>
      </c>
      <c r="C13" s="49" t="s">
        <v>95</v>
      </c>
      <c r="D13" s="55">
        <v>86.499999999999986</v>
      </c>
      <c r="E13" s="116"/>
      <c r="F13" s="119">
        <v>0.29349999999999998</v>
      </c>
      <c r="G13" s="117"/>
      <c r="H13" s="117"/>
      <c r="I13" s="117"/>
      <c r="J13" s="117"/>
      <c r="K13" s="117"/>
      <c r="L13" s="117"/>
      <c r="M13" s="117"/>
      <c r="N13" s="117"/>
      <c r="O13" s="119">
        <v>0.29349999999999998</v>
      </c>
      <c r="P13" s="119">
        <v>0.29349999999999998</v>
      </c>
      <c r="Q13" s="119">
        <v>0.29349999999999998</v>
      </c>
      <c r="R13" s="119">
        <v>0.29349999999999998</v>
      </c>
      <c r="S13" s="119">
        <v>0.29349999999999998</v>
      </c>
      <c r="T13" s="121">
        <v>0.29349999999999998</v>
      </c>
      <c r="U13" s="79">
        <f>((E13*4+F13*2*5+G13+H13+I13+J13+K13+L13+M13+N13+O13+P13+Q13)*52+R13*12+S13*4+T13*2)*D13</f>
        <v>17619.098499999993</v>
      </c>
    </row>
    <row r="14" spans="1:25" x14ac:dyDescent="0.25">
      <c r="A14" s="48">
        <v>8</v>
      </c>
      <c r="B14" s="49" t="s">
        <v>4</v>
      </c>
      <c r="C14" s="49" t="s">
        <v>96</v>
      </c>
      <c r="D14" s="55">
        <v>202.9</v>
      </c>
      <c r="E14" s="116"/>
      <c r="F14" s="119">
        <v>0.29349999999999998</v>
      </c>
      <c r="G14" s="117"/>
      <c r="H14" s="117"/>
      <c r="I14" s="117"/>
      <c r="J14" s="117"/>
      <c r="K14" s="117"/>
      <c r="L14" s="117"/>
      <c r="M14" s="117"/>
      <c r="N14" s="117"/>
      <c r="O14" s="119">
        <v>0.29349999999999998</v>
      </c>
      <c r="P14" s="119">
        <v>0.29349999999999998</v>
      </c>
      <c r="Q14" s="119">
        <v>0.29349999999999998</v>
      </c>
      <c r="R14" s="117"/>
      <c r="S14" s="119">
        <v>0.29349999999999998</v>
      </c>
      <c r="T14" s="121">
        <v>0.29349999999999998</v>
      </c>
      <c r="U14" s="79">
        <f>((E14*4+F14*2*5+G14+H14+I14+J14+K14+L14+M14+N14+O14+P14+Q14)*52+R14*12+S14*4+T14*2)*D14</f>
        <v>40613.884299999991</v>
      </c>
      <c r="W14" s="67"/>
    </row>
    <row r="15" spans="1:25" x14ac:dyDescent="0.25">
      <c r="A15" s="48">
        <v>9</v>
      </c>
      <c r="B15" s="49" t="s">
        <v>5</v>
      </c>
      <c r="C15" s="49" t="s">
        <v>5</v>
      </c>
      <c r="D15" s="55">
        <v>58.8</v>
      </c>
      <c r="E15" s="116"/>
      <c r="F15" s="117"/>
      <c r="G15" s="119">
        <v>0.29349999999999998</v>
      </c>
      <c r="H15" s="119">
        <v>0.29349999999999998</v>
      </c>
      <c r="I15" s="119">
        <v>0.29349999999999998</v>
      </c>
      <c r="J15" s="119">
        <v>0.29349999999999998</v>
      </c>
      <c r="K15" s="119">
        <v>0.29349999999999998</v>
      </c>
      <c r="L15" s="117"/>
      <c r="M15" s="117"/>
      <c r="N15" s="117"/>
      <c r="O15" s="119">
        <v>0.29349999999999998</v>
      </c>
      <c r="P15" s="119">
        <v>0.29349999999999998</v>
      </c>
      <c r="Q15" s="119">
        <v>0.29349999999999998</v>
      </c>
      <c r="R15" s="117"/>
      <c r="S15" s="119">
        <v>0.29349999999999998</v>
      </c>
      <c r="T15" s="121">
        <v>0.29349999999999998</v>
      </c>
      <c r="U15" s="79">
        <f t="shared" si="0"/>
        <v>7282.7915999999987</v>
      </c>
      <c r="W15" s="68"/>
    </row>
    <row r="16" spans="1:25" x14ac:dyDescent="0.25">
      <c r="A16" s="48">
        <v>10</v>
      </c>
      <c r="B16" s="49" t="s">
        <v>6</v>
      </c>
      <c r="C16" s="49" t="s">
        <v>97</v>
      </c>
      <c r="D16" s="55">
        <v>175.5</v>
      </c>
      <c r="E16" s="116"/>
      <c r="F16" s="117"/>
      <c r="G16" s="117"/>
      <c r="H16" s="117"/>
      <c r="I16" s="117"/>
      <c r="J16" s="117"/>
      <c r="K16" s="117"/>
      <c r="L16" s="119">
        <v>0.29299999999999998</v>
      </c>
      <c r="M16" s="119">
        <v>0.29299999999999998</v>
      </c>
      <c r="N16" s="119">
        <v>0.29299999999999998</v>
      </c>
      <c r="O16" s="119">
        <v>0.29349999999999998</v>
      </c>
      <c r="P16" s="119">
        <v>0.29349999999999998</v>
      </c>
      <c r="Q16" s="119">
        <v>0.29349999999999998</v>
      </c>
      <c r="R16" s="117"/>
      <c r="S16" s="119">
        <v>0.29349999999999998</v>
      </c>
      <c r="T16" s="121">
        <v>0.29349999999999998</v>
      </c>
      <c r="U16" s="79">
        <f t="shared" si="0"/>
        <v>16366.252499999999</v>
      </c>
      <c r="W16" s="68"/>
    </row>
    <row r="17" spans="1:25" x14ac:dyDescent="0.25">
      <c r="A17" s="48">
        <v>11</v>
      </c>
      <c r="B17" s="49" t="s">
        <v>7</v>
      </c>
      <c r="C17" s="49" t="s">
        <v>98</v>
      </c>
      <c r="D17" s="55">
        <v>411.5</v>
      </c>
      <c r="E17" s="116"/>
      <c r="F17" s="117"/>
      <c r="G17" s="119">
        <v>0.29349999999999998</v>
      </c>
      <c r="H17" s="119">
        <v>0.29349999999999998</v>
      </c>
      <c r="I17" s="119">
        <v>0.29349999999999998</v>
      </c>
      <c r="J17" s="119">
        <v>0.29349999999999998</v>
      </c>
      <c r="K17" s="119">
        <v>0.29349999999999998</v>
      </c>
      <c r="L17" s="117"/>
      <c r="M17" s="117"/>
      <c r="N17" s="117"/>
      <c r="O17" s="119">
        <v>0.29349999999999998</v>
      </c>
      <c r="P17" s="119">
        <v>0.29349999999999998</v>
      </c>
      <c r="Q17" s="119">
        <v>0.29349999999999998</v>
      </c>
      <c r="R17" s="117"/>
      <c r="S17" s="119">
        <v>0.29349999999999998</v>
      </c>
      <c r="T17" s="121">
        <v>0.29349999999999998</v>
      </c>
      <c r="U17" s="79">
        <f t="shared" si="0"/>
        <v>50967.155499999993</v>
      </c>
      <c r="W17" s="68"/>
    </row>
    <row r="18" spans="1:25" x14ac:dyDescent="0.25">
      <c r="A18" s="48">
        <v>12</v>
      </c>
      <c r="B18" s="49" t="s">
        <v>8</v>
      </c>
      <c r="C18" s="49" t="s">
        <v>99</v>
      </c>
      <c r="D18" s="55">
        <v>172.5</v>
      </c>
      <c r="E18" s="116"/>
      <c r="F18" s="117"/>
      <c r="G18" s="119">
        <v>0.29349999999999998</v>
      </c>
      <c r="H18" s="119">
        <v>0.29349999999999998</v>
      </c>
      <c r="I18" s="119">
        <v>0.29349999999999998</v>
      </c>
      <c r="J18" s="119">
        <v>0.29349999999999998</v>
      </c>
      <c r="K18" s="119">
        <v>0.29349999999999998</v>
      </c>
      <c r="L18" s="117"/>
      <c r="M18" s="117"/>
      <c r="N18" s="117"/>
      <c r="O18" s="117"/>
      <c r="P18" s="117"/>
      <c r="Q18" s="119">
        <v>0.29349999999999998</v>
      </c>
      <c r="R18" s="117"/>
      <c r="S18" s="119">
        <v>0.29349999999999998</v>
      </c>
      <c r="T18" s="121">
        <v>0.29349999999999998</v>
      </c>
      <c r="U18" s="79">
        <f t="shared" si="0"/>
        <v>16099.942499999999</v>
      </c>
      <c r="W18" s="68"/>
    </row>
    <row r="19" spans="1:25" x14ac:dyDescent="0.25">
      <c r="A19" s="48">
        <v>13</v>
      </c>
      <c r="B19" s="49" t="s">
        <v>9</v>
      </c>
      <c r="C19" s="49" t="s">
        <v>100</v>
      </c>
      <c r="D19" s="55">
        <v>110.9</v>
      </c>
      <c r="E19" s="116"/>
      <c r="F19" s="117"/>
      <c r="G19" s="119">
        <v>0.29349999999999998</v>
      </c>
      <c r="H19" s="119">
        <v>0.29349999999999998</v>
      </c>
      <c r="I19" s="119">
        <v>0.29349999999999998</v>
      </c>
      <c r="J19" s="119">
        <v>0.29349999999999998</v>
      </c>
      <c r="K19" s="119">
        <v>0.29349999999999998</v>
      </c>
      <c r="L19" s="117"/>
      <c r="M19" s="117"/>
      <c r="N19" s="117"/>
      <c r="O19" s="119">
        <v>0.29349999999999998</v>
      </c>
      <c r="P19" s="119">
        <v>0.29349999999999998</v>
      </c>
      <c r="Q19" s="117"/>
      <c r="R19" s="117"/>
      <c r="S19" s="119">
        <v>0.29349999999999998</v>
      </c>
      <c r="T19" s="121">
        <v>0.29349999999999998</v>
      </c>
      <c r="U19" s="79">
        <f t="shared" si="0"/>
        <v>12043.1855</v>
      </c>
      <c r="W19" s="68"/>
    </row>
    <row r="20" spans="1:25" x14ac:dyDescent="0.25">
      <c r="A20" s="48">
        <v>14</v>
      </c>
      <c r="B20" s="49" t="s">
        <v>10</v>
      </c>
      <c r="C20" s="49" t="s">
        <v>101</v>
      </c>
      <c r="D20" s="55">
        <v>288.2</v>
      </c>
      <c r="E20" s="116"/>
      <c r="F20" s="117"/>
      <c r="G20" s="119">
        <v>0.29349999999999998</v>
      </c>
      <c r="H20" s="119">
        <v>0.29349999999999998</v>
      </c>
      <c r="I20" s="119">
        <v>0.29349999999999998</v>
      </c>
      <c r="J20" s="119">
        <v>0.29349999999999998</v>
      </c>
      <c r="K20" s="119">
        <v>0.29349999999999998</v>
      </c>
      <c r="L20" s="117"/>
      <c r="M20" s="117"/>
      <c r="N20" s="117"/>
      <c r="O20" s="119">
        <v>0.29349999999999998</v>
      </c>
      <c r="P20" s="119">
        <v>0.29349999999999998</v>
      </c>
      <c r="Q20" s="119">
        <v>0.29349999999999998</v>
      </c>
      <c r="R20" s="117"/>
      <c r="S20" s="119">
        <v>0.29349999999999998</v>
      </c>
      <c r="T20" s="121">
        <v>0.29349999999999998</v>
      </c>
      <c r="U20" s="79">
        <f t="shared" si="0"/>
        <v>35695.587399999997</v>
      </c>
      <c r="W20" s="68"/>
    </row>
    <row r="21" spans="1:25" x14ac:dyDescent="0.25">
      <c r="A21" s="48">
        <v>15</v>
      </c>
      <c r="B21" s="49" t="s">
        <v>11</v>
      </c>
      <c r="C21" s="49" t="s">
        <v>102</v>
      </c>
      <c r="D21" s="55">
        <v>2854.8999999999996</v>
      </c>
      <c r="E21" s="11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9">
        <v>0.29349999999999998</v>
      </c>
      <c r="R21" s="119">
        <v>0.29349999999999998</v>
      </c>
      <c r="S21" s="117"/>
      <c r="T21" s="121">
        <v>0.29349999999999998</v>
      </c>
      <c r="U21" s="79">
        <f t="shared" si="0"/>
        <v>55302.267899999992</v>
      </c>
      <c r="W21" s="68"/>
    </row>
    <row r="22" spans="1:25" s="75" customFormat="1" ht="15.75" thickBot="1" x14ac:dyDescent="0.3">
      <c r="A22" s="51">
        <v>16</v>
      </c>
      <c r="B22" s="52" t="s">
        <v>12</v>
      </c>
      <c r="C22" s="52" t="s">
        <v>103</v>
      </c>
      <c r="D22" s="56">
        <v>70.2</v>
      </c>
      <c r="E22" s="123"/>
      <c r="F22" s="124"/>
      <c r="G22" s="125">
        <v>0.29349999999999998</v>
      </c>
      <c r="H22" s="125">
        <v>0.29349999999999998</v>
      </c>
      <c r="I22" s="125">
        <v>0.29349999999999998</v>
      </c>
      <c r="J22" s="125">
        <v>0.29349999999999998</v>
      </c>
      <c r="K22" s="125">
        <v>0.29349999999999998</v>
      </c>
      <c r="L22" s="124"/>
      <c r="M22" s="124"/>
      <c r="N22" s="124"/>
      <c r="O22" s="124"/>
      <c r="P22" s="124"/>
      <c r="Q22" s="125">
        <v>0.29349999999999998</v>
      </c>
      <c r="R22" s="124"/>
      <c r="S22" s="124"/>
      <c r="T22" s="126">
        <v>0.29349999999999998</v>
      </c>
      <c r="U22" s="80">
        <f t="shared" si="0"/>
        <v>6469.5617999999995</v>
      </c>
      <c r="W22" s="69"/>
      <c r="Y22"/>
    </row>
    <row r="23" spans="1:25" ht="15.75" thickBot="1" x14ac:dyDescent="0.3">
      <c r="D23" s="57"/>
    </row>
    <row r="24" spans="1:25" ht="15.75" thickBot="1" x14ac:dyDescent="0.3">
      <c r="A24" s="58" t="s">
        <v>110</v>
      </c>
      <c r="B24" s="59"/>
      <c r="C24" s="59"/>
      <c r="D24" s="60">
        <f>SUM(D7:D22)</f>
        <v>14252.659999999998</v>
      </c>
      <c r="E24" s="59"/>
      <c r="F24" s="59"/>
      <c r="G24" s="61"/>
      <c r="H24" s="59"/>
      <c r="I24" s="59"/>
      <c r="J24" s="61"/>
      <c r="K24" s="61"/>
      <c r="L24" s="61"/>
      <c r="M24" s="61"/>
      <c r="N24" s="61"/>
      <c r="O24" s="59"/>
      <c r="P24" s="59"/>
      <c r="Q24" s="59"/>
      <c r="R24" s="59"/>
      <c r="S24" s="59"/>
      <c r="T24" s="59"/>
      <c r="U24" s="62">
        <f>SUM(U7:U22)</f>
        <v>1198989.1885799996</v>
      </c>
      <c r="W24" s="70"/>
      <c r="Y24" s="72"/>
    </row>
    <row r="28" spans="1:25" x14ac:dyDescent="0.25">
      <c r="U28" s="2"/>
    </row>
    <row r="30" spans="1:25" x14ac:dyDescent="0.25">
      <c r="U30" s="2"/>
    </row>
    <row r="35" spans="21:21" x14ac:dyDescent="0.25">
      <c r="U35" s="2"/>
    </row>
  </sheetData>
  <mergeCells count="15">
    <mergeCell ref="U5:U6"/>
    <mergeCell ref="A2:P2"/>
    <mergeCell ref="A4:C4"/>
    <mergeCell ref="E4:T4"/>
    <mergeCell ref="A5:C6"/>
    <mergeCell ref="D5:D6"/>
    <mergeCell ref="E5:E6"/>
    <mergeCell ref="F5:F6"/>
    <mergeCell ref="G5:K5"/>
    <mergeCell ref="L5:N5"/>
    <mergeCell ref="O5:P5"/>
    <mergeCell ref="Q5:Q6"/>
    <mergeCell ref="R5:R6"/>
    <mergeCell ref="S5:S6"/>
    <mergeCell ref="T5:T6"/>
  </mergeCells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3"/>
  <sheetViews>
    <sheetView zoomScale="70" zoomScaleNormal="70" workbookViewId="0">
      <selection activeCell="E25" sqref="E25"/>
    </sheetView>
  </sheetViews>
  <sheetFormatPr defaultRowHeight="15" x14ac:dyDescent="0.25"/>
  <cols>
    <col min="1" max="1" width="9.140625" style="6"/>
    <col min="2" max="2" width="85.7109375" style="6" bestFit="1" customWidth="1"/>
    <col min="3" max="3" width="24.85546875" style="6" customWidth="1"/>
    <col min="4" max="4" width="8.85546875" style="6" bestFit="1" customWidth="1"/>
    <col min="5" max="5" width="22.85546875" style="6" customWidth="1"/>
    <col min="6" max="6" width="26.7109375" style="6" customWidth="1"/>
    <col min="7" max="7" width="62.7109375" style="6" customWidth="1"/>
    <col min="8" max="16384" width="9.140625" style="6"/>
  </cols>
  <sheetData>
    <row r="1" spans="1:7" ht="19.5" thickBot="1" x14ac:dyDescent="0.35">
      <c r="A1" s="4"/>
      <c r="B1" s="5" t="s">
        <v>22</v>
      </c>
    </row>
    <row r="2" spans="1:7" ht="30.75" thickBot="1" x14ac:dyDescent="0.3">
      <c r="A2" s="7" t="s">
        <v>23</v>
      </c>
      <c r="B2" s="8" t="s">
        <v>24</v>
      </c>
      <c r="C2" s="9" t="s">
        <v>25</v>
      </c>
      <c r="D2" s="10" t="s">
        <v>26</v>
      </c>
      <c r="E2" s="9" t="s">
        <v>27</v>
      </c>
      <c r="F2" s="9" t="s">
        <v>28</v>
      </c>
      <c r="G2" s="9" t="s">
        <v>29</v>
      </c>
    </row>
    <row r="3" spans="1:7" x14ac:dyDescent="0.25">
      <c r="A3" s="11">
        <v>1</v>
      </c>
      <c r="B3" s="12" t="s">
        <v>30</v>
      </c>
      <c r="C3" s="13" t="s">
        <v>31</v>
      </c>
      <c r="D3" s="13" t="s">
        <v>32</v>
      </c>
      <c r="E3" s="78">
        <v>57</v>
      </c>
      <c r="F3" s="15">
        <f>E3*C3</f>
        <v>3078</v>
      </c>
      <c r="G3" s="14" t="s">
        <v>126</v>
      </c>
    </row>
    <row r="4" spans="1:7" x14ac:dyDescent="0.25">
      <c r="A4" s="16">
        <v>2</v>
      </c>
      <c r="B4" s="17" t="s">
        <v>33</v>
      </c>
      <c r="C4" s="13">
        <v>200</v>
      </c>
      <c r="D4" s="13" t="s">
        <v>32</v>
      </c>
      <c r="E4" s="78">
        <v>37.5</v>
      </c>
      <c r="F4" s="15">
        <f t="shared" ref="F4:F20" si="0">E4*C4</f>
        <v>7500</v>
      </c>
      <c r="G4" s="14" t="s">
        <v>127</v>
      </c>
    </row>
    <row r="5" spans="1:7" x14ac:dyDescent="0.25">
      <c r="A5" s="16">
        <v>3</v>
      </c>
      <c r="B5" s="18" t="s">
        <v>34</v>
      </c>
      <c r="C5" s="13" t="s">
        <v>35</v>
      </c>
      <c r="D5" s="13" t="s">
        <v>32</v>
      </c>
      <c r="E5" s="78">
        <v>22.5</v>
      </c>
      <c r="F5" s="15">
        <f t="shared" si="0"/>
        <v>72900</v>
      </c>
      <c r="G5" s="14" t="s">
        <v>128</v>
      </c>
    </row>
    <row r="6" spans="1:7" x14ac:dyDescent="0.25">
      <c r="A6" s="16">
        <v>4</v>
      </c>
      <c r="B6" s="18" t="s">
        <v>36</v>
      </c>
      <c r="C6" s="13" t="s">
        <v>37</v>
      </c>
      <c r="D6" s="13" t="s">
        <v>32</v>
      </c>
      <c r="E6" s="78">
        <v>12.5</v>
      </c>
      <c r="F6" s="15">
        <f t="shared" si="0"/>
        <v>63000</v>
      </c>
      <c r="G6" s="14" t="s">
        <v>129</v>
      </c>
    </row>
    <row r="7" spans="1:7" x14ac:dyDescent="0.25">
      <c r="A7" s="16">
        <v>5</v>
      </c>
      <c r="B7" s="18" t="s">
        <v>38</v>
      </c>
      <c r="C7" s="13">
        <v>450</v>
      </c>
      <c r="D7" s="13" t="s">
        <v>32</v>
      </c>
      <c r="E7" s="78">
        <v>97.5</v>
      </c>
      <c r="F7" s="15">
        <f t="shared" si="0"/>
        <v>43875</v>
      </c>
      <c r="G7" s="14" t="s">
        <v>130</v>
      </c>
    </row>
    <row r="8" spans="1:7" x14ac:dyDescent="0.25">
      <c r="A8" s="16">
        <v>6</v>
      </c>
      <c r="B8" s="18" t="s">
        <v>39</v>
      </c>
      <c r="C8" s="13" t="s">
        <v>40</v>
      </c>
      <c r="D8" s="13" t="s">
        <v>32</v>
      </c>
      <c r="E8" s="78">
        <v>110</v>
      </c>
      <c r="F8" s="15">
        <f t="shared" si="0"/>
        <v>3960</v>
      </c>
      <c r="G8" s="14" t="s">
        <v>131</v>
      </c>
    </row>
    <row r="9" spans="1:7" x14ac:dyDescent="0.25">
      <c r="A9" s="16">
        <v>7</v>
      </c>
      <c r="B9" s="18" t="s">
        <v>41</v>
      </c>
      <c r="C9" s="13" t="s">
        <v>40</v>
      </c>
      <c r="D9" s="13" t="s">
        <v>32</v>
      </c>
      <c r="E9" s="78">
        <v>30.5</v>
      </c>
      <c r="F9" s="15">
        <f t="shared" si="0"/>
        <v>1098</v>
      </c>
      <c r="G9" s="14" t="s">
        <v>132</v>
      </c>
    </row>
    <row r="10" spans="1:7" x14ac:dyDescent="0.25">
      <c r="A10" s="16">
        <v>8</v>
      </c>
      <c r="B10" s="18" t="s">
        <v>42</v>
      </c>
      <c r="C10" s="13" t="s">
        <v>43</v>
      </c>
      <c r="D10" s="13" t="s">
        <v>32</v>
      </c>
      <c r="E10" s="78">
        <v>15</v>
      </c>
      <c r="F10" s="15">
        <f t="shared" si="0"/>
        <v>1695</v>
      </c>
      <c r="G10" s="14" t="s">
        <v>133</v>
      </c>
    </row>
    <row r="11" spans="1:7" x14ac:dyDescent="0.25">
      <c r="A11" s="16">
        <v>9</v>
      </c>
      <c r="B11" s="18" t="s">
        <v>44</v>
      </c>
      <c r="C11" s="13" t="s">
        <v>45</v>
      </c>
      <c r="D11" s="13" t="s">
        <v>32</v>
      </c>
      <c r="E11" s="78">
        <v>3</v>
      </c>
      <c r="F11" s="15">
        <f t="shared" si="0"/>
        <v>12960</v>
      </c>
      <c r="G11" s="14" t="s">
        <v>134</v>
      </c>
    </row>
    <row r="12" spans="1:7" x14ac:dyDescent="0.25">
      <c r="A12" s="16">
        <v>10</v>
      </c>
      <c r="B12" s="18" t="s">
        <v>46</v>
      </c>
      <c r="C12" s="13" t="s">
        <v>47</v>
      </c>
      <c r="D12" s="13" t="s">
        <v>32</v>
      </c>
      <c r="E12" s="78">
        <v>13</v>
      </c>
      <c r="F12" s="15">
        <f t="shared" si="0"/>
        <v>8424</v>
      </c>
      <c r="G12" s="14" t="s">
        <v>135</v>
      </c>
    </row>
    <row r="13" spans="1:7" x14ac:dyDescent="0.25">
      <c r="A13" s="16">
        <v>11</v>
      </c>
      <c r="B13" s="18" t="s">
        <v>48</v>
      </c>
      <c r="C13" s="13" t="s">
        <v>49</v>
      </c>
      <c r="D13" s="13" t="s">
        <v>32</v>
      </c>
      <c r="E13" s="78">
        <v>108</v>
      </c>
      <c r="F13" s="15">
        <f t="shared" si="0"/>
        <v>1944</v>
      </c>
      <c r="G13" s="14" t="s">
        <v>136</v>
      </c>
    </row>
    <row r="14" spans="1:7" x14ac:dyDescent="0.25">
      <c r="A14" s="16">
        <v>12</v>
      </c>
      <c r="B14" s="18" t="s">
        <v>50</v>
      </c>
      <c r="C14" s="13" t="s">
        <v>51</v>
      </c>
      <c r="D14" s="13" t="s">
        <v>32</v>
      </c>
      <c r="E14" s="78">
        <v>22</v>
      </c>
      <c r="F14" s="15">
        <f t="shared" si="0"/>
        <v>11880</v>
      </c>
      <c r="G14" s="14" t="s">
        <v>137</v>
      </c>
    </row>
    <row r="15" spans="1:7" x14ac:dyDescent="0.25">
      <c r="A15" s="16">
        <v>13</v>
      </c>
      <c r="B15" s="18" t="s">
        <v>52</v>
      </c>
      <c r="C15" s="13" t="s">
        <v>53</v>
      </c>
      <c r="D15" s="13" t="s">
        <v>32</v>
      </c>
      <c r="E15" s="78">
        <v>15</v>
      </c>
      <c r="F15" s="15">
        <f t="shared" si="0"/>
        <v>3240</v>
      </c>
      <c r="G15" s="14" t="s">
        <v>138</v>
      </c>
    </row>
    <row r="16" spans="1:7" x14ac:dyDescent="0.25">
      <c r="A16" s="16">
        <v>14</v>
      </c>
      <c r="B16" s="19" t="s">
        <v>54</v>
      </c>
      <c r="C16" s="13" t="s">
        <v>55</v>
      </c>
      <c r="D16" s="13" t="s">
        <v>32</v>
      </c>
      <c r="E16" s="78">
        <v>7.5</v>
      </c>
      <c r="F16" s="15">
        <f t="shared" si="0"/>
        <v>1890</v>
      </c>
      <c r="G16" s="14" t="s">
        <v>139</v>
      </c>
    </row>
    <row r="17" spans="1:7" x14ac:dyDescent="0.25">
      <c r="A17" s="20">
        <v>15</v>
      </c>
      <c r="B17" s="21" t="s">
        <v>56</v>
      </c>
      <c r="C17" s="13" t="s">
        <v>55</v>
      </c>
      <c r="D17" s="13" t="s">
        <v>32</v>
      </c>
      <c r="E17" s="78">
        <v>3.5</v>
      </c>
      <c r="F17" s="15">
        <f t="shared" si="0"/>
        <v>882</v>
      </c>
      <c r="G17" s="14" t="s">
        <v>140</v>
      </c>
    </row>
    <row r="18" spans="1:7" x14ac:dyDescent="0.25">
      <c r="A18" s="20">
        <v>16</v>
      </c>
      <c r="B18" s="21" t="s">
        <v>57</v>
      </c>
      <c r="C18" s="13" t="s">
        <v>58</v>
      </c>
      <c r="D18" s="13" t="s">
        <v>32</v>
      </c>
      <c r="E18" s="78">
        <v>21</v>
      </c>
      <c r="F18" s="15">
        <f t="shared" si="0"/>
        <v>4410</v>
      </c>
      <c r="G18" s="14" t="s">
        <v>141</v>
      </c>
    </row>
    <row r="19" spans="1:7" x14ac:dyDescent="0.25">
      <c r="A19" s="20">
        <v>17</v>
      </c>
      <c r="B19" s="21" t="s">
        <v>59</v>
      </c>
      <c r="C19" s="13" t="s">
        <v>60</v>
      </c>
      <c r="D19" s="13" t="s">
        <v>32</v>
      </c>
      <c r="E19" s="78">
        <v>5.5</v>
      </c>
      <c r="F19" s="15">
        <f t="shared" si="0"/>
        <v>2090</v>
      </c>
      <c r="G19" s="22" t="s">
        <v>142</v>
      </c>
    </row>
    <row r="20" spans="1:7" ht="15.75" thickBot="1" x14ac:dyDescent="0.3">
      <c r="A20" s="20">
        <v>18</v>
      </c>
      <c r="B20" s="21" t="s">
        <v>61</v>
      </c>
      <c r="C20" s="13">
        <v>200</v>
      </c>
      <c r="D20" s="13" t="s">
        <v>32</v>
      </c>
      <c r="E20" s="78">
        <v>28</v>
      </c>
      <c r="F20" s="15">
        <f t="shared" si="0"/>
        <v>5600</v>
      </c>
      <c r="G20" s="22" t="s">
        <v>143</v>
      </c>
    </row>
    <row r="21" spans="1:7" ht="15.75" thickBot="1" x14ac:dyDescent="0.3">
      <c r="A21" s="23"/>
      <c r="B21" s="24" t="s">
        <v>62</v>
      </c>
      <c r="C21" s="25"/>
      <c r="D21" s="25"/>
      <c r="E21" s="26"/>
      <c r="F21" s="27">
        <f>SUM(F3:F20)</f>
        <v>250426</v>
      </c>
      <c r="G21" s="28"/>
    </row>
    <row r="23" spans="1:7" x14ac:dyDescent="0.25">
      <c r="A23" s="29" t="s">
        <v>63</v>
      </c>
      <c r="B23" s="30" t="s">
        <v>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L10"/>
  <sheetViews>
    <sheetView zoomScale="90" zoomScaleNormal="90" workbookViewId="0">
      <selection activeCell="E21" sqref="E21"/>
    </sheetView>
  </sheetViews>
  <sheetFormatPr defaultRowHeight="15" x14ac:dyDescent="0.25"/>
  <cols>
    <col min="1" max="1" width="9.140625" style="6"/>
    <col min="2" max="2" width="38.42578125" style="6" bestFit="1" customWidth="1"/>
    <col min="3" max="3" width="12.7109375" style="6" bestFit="1" customWidth="1"/>
    <col min="4" max="5" width="16.140625" style="6" customWidth="1"/>
    <col min="6" max="6" width="17.28515625" style="6" customWidth="1"/>
    <col min="7" max="11" width="9.140625" style="6"/>
    <col min="12" max="12" width="14.42578125" style="6" customWidth="1"/>
    <col min="13" max="16384" width="9.140625" style="6"/>
  </cols>
  <sheetData>
    <row r="2" spans="1:12" x14ac:dyDescent="0.25">
      <c r="B2" s="31" t="s">
        <v>124</v>
      </c>
    </row>
    <row r="3" spans="1:12" x14ac:dyDescent="0.25">
      <c r="B3" s="31"/>
    </row>
    <row r="4" spans="1:12" x14ac:dyDescent="0.25">
      <c r="A4" s="33" t="s">
        <v>108</v>
      </c>
      <c r="B4" s="33" t="s">
        <v>107</v>
      </c>
      <c r="C4" s="32" t="s">
        <v>120</v>
      </c>
      <c r="D4" s="33" t="s">
        <v>111</v>
      </c>
      <c r="E4" s="33" t="s">
        <v>106</v>
      </c>
      <c r="F4" s="32" t="s">
        <v>65</v>
      </c>
    </row>
    <row r="5" spans="1:12" x14ac:dyDescent="0.25">
      <c r="A5" s="33">
        <v>1</v>
      </c>
      <c r="B5" s="32" t="s">
        <v>66</v>
      </c>
      <c r="C5" s="33">
        <v>1</v>
      </c>
      <c r="D5" s="34">
        <v>8</v>
      </c>
      <c r="E5" s="53">
        <v>1738.8999999999999</v>
      </c>
      <c r="F5" s="35">
        <f>D5*C5*E5</f>
        <v>13911.199999999999</v>
      </c>
      <c r="L5" s="77"/>
    </row>
    <row r="6" spans="1:12" x14ac:dyDescent="0.25">
      <c r="A6" s="33">
        <v>2</v>
      </c>
      <c r="B6" s="32" t="s">
        <v>67</v>
      </c>
      <c r="C6" s="33">
        <v>1</v>
      </c>
      <c r="D6" s="34">
        <v>19</v>
      </c>
      <c r="E6" s="53">
        <v>8034.4000000000005</v>
      </c>
      <c r="F6" s="35">
        <f t="shared" ref="F6:F8" si="0">D6*C6*E6</f>
        <v>152653.6</v>
      </c>
      <c r="L6" s="77"/>
    </row>
    <row r="7" spans="1:12" x14ac:dyDescent="0.25">
      <c r="A7" s="33">
        <v>3</v>
      </c>
      <c r="B7" s="32" t="s">
        <v>104</v>
      </c>
      <c r="C7" s="33">
        <v>1</v>
      </c>
      <c r="D7" s="34">
        <v>17</v>
      </c>
      <c r="E7" s="53">
        <v>268</v>
      </c>
      <c r="F7" s="35">
        <f t="shared" si="0"/>
        <v>4556</v>
      </c>
      <c r="L7" s="77"/>
    </row>
    <row r="8" spans="1:12" x14ac:dyDescent="0.25">
      <c r="A8" s="33">
        <v>4</v>
      </c>
      <c r="B8" s="32" t="s">
        <v>105</v>
      </c>
      <c r="C8" s="33">
        <v>1</v>
      </c>
      <c r="D8" s="34">
        <v>15</v>
      </c>
      <c r="E8" s="53">
        <v>1961.8</v>
      </c>
      <c r="F8" s="35">
        <f t="shared" si="0"/>
        <v>29427</v>
      </c>
      <c r="L8" s="77"/>
    </row>
    <row r="9" spans="1:12" ht="15.75" thickBot="1" x14ac:dyDescent="0.3"/>
    <row r="10" spans="1:12" ht="15.75" thickBot="1" x14ac:dyDescent="0.3">
      <c r="B10" s="36" t="s">
        <v>68</v>
      </c>
      <c r="C10" s="38"/>
      <c r="D10" s="39"/>
      <c r="E10" s="39"/>
      <c r="F10" s="40">
        <f>SUM(F5:F8)</f>
        <v>200547.80000000002</v>
      </c>
      <c r="L10" s="7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12"/>
  <sheetViews>
    <sheetView workbookViewId="0">
      <selection activeCell="F19" sqref="F19"/>
    </sheetView>
  </sheetViews>
  <sheetFormatPr defaultRowHeight="15" x14ac:dyDescent="0.25"/>
  <cols>
    <col min="1" max="1" width="9.140625" style="6"/>
    <col min="2" max="2" width="80.5703125" style="6" customWidth="1"/>
    <col min="3" max="3" width="12.28515625" style="6" customWidth="1"/>
    <col min="4" max="4" width="16.140625" style="6" customWidth="1"/>
    <col min="5" max="5" width="18.7109375" style="6" customWidth="1"/>
    <col min="6" max="6" width="17.28515625" style="6" customWidth="1"/>
    <col min="7" max="8" width="9.140625" style="6"/>
    <col min="9" max="9" width="14.140625" style="6" customWidth="1"/>
    <col min="10" max="16384" width="9.140625" style="6"/>
  </cols>
  <sheetData>
    <row r="2" spans="2:9" x14ac:dyDescent="0.25">
      <c r="B2" s="31" t="s">
        <v>125</v>
      </c>
    </row>
    <row r="3" spans="2:9" x14ac:dyDescent="0.25">
      <c r="B3" s="31"/>
    </row>
    <row r="4" spans="2:9" x14ac:dyDescent="0.25">
      <c r="B4" s="33" t="s">
        <v>107</v>
      </c>
      <c r="C4" s="32" t="s">
        <v>120</v>
      </c>
      <c r="D4" s="33" t="s">
        <v>111</v>
      </c>
      <c r="E4" s="33" t="s">
        <v>121</v>
      </c>
      <c r="F4" s="32" t="s">
        <v>65</v>
      </c>
    </row>
    <row r="5" spans="2:9" x14ac:dyDescent="0.25">
      <c r="B5" s="32" t="s">
        <v>117</v>
      </c>
      <c r="C5" s="33">
        <v>1</v>
      </c>
      <c r="D5" s="34">
        <v>7</v>
      </c>
      <c r="E5" s="33">
        <v>822.4</v>
      </c>
      <c r="F5" s="35">
        <f>D5*C5*E5</f>
        <v>5756.8</v>
      </c>
      <c r="I5" s="77"/>
    </row>
    <row r="6" spans="2:9" x14ac:dyDescent="0.25">
      <c r="B6" s="64" t="s">
        <v>118</v>
      </c>
      <c r="C6" s="33">
        <v>1</v>
      </c>
      <c r="D6" s="34">
        <v>9</v>
      </c>
      <c r="E6" s="63">
        <v>73.599999999999994</v>
      </c>
      <c r="F6" s="35">
        <f t="shared" ref="F6:F10" si="0">D6*C6*E6</f>
        <v>662.4</v>
      </c>
      <c r="I6" s="77"/>
    </row>
    <row r="7" spans="2:9" x14ac:dyDescent="0.25">
      <c r="B7" s="64" t="s">
        <v>114</v>
      </c>
      <c r="C7" s="33">
        <v>1</v>
      </c>
      <c r="D7" s="34">
        <v>9</v>
      </c>
      <c r="E7" s="63">
        <v>320</v>
      </c>
      <c r="F7" s="35">
        <f t="shared" si="0"/>
        <v>2880</v>
      </c>
      <c r="I7" s="77"/>
    </row>
    <row r="8" spans="2:9" x14ac:dyDescent="0.25">
      <c r="B8" s="64" t="s">
        <v>122</v>
      </c>
      <c r="C8" s="33">
        <v>1</v>
      </c>
      <c r="D8" s="34">
        <v>17</v>
      </c>
      <c r="E8" s="63">
        <v>340</v>
      </c>
      <c r="F8" s="35">
        <f t="shared" si="0"/>
        <v>5780</v>
      </c>
      <c r="I8" s="77"/>
    </row>
    <row r="9" spans="2:9" x14ac:dyDescent="0.25">
      <c r="B9" s="64" t="s">
        <v>115</v>
      </c>
      <c r="C9" s="33">
        <v>1</v>
      </c>
      <c r="D9" s="34">
        <v>19</v>
      </c>
      <c r="E9" s="63">
        <v>2024</v>
      </c>
      <c r="F9" s="35">
        <f t="shared" si="0"/>
        <v>38456</v>
      </c>
      <c r="I9" s="77"/>
    </row>
    <row r="10" spans="2:9" x14ac:dyDescent="0.25">
      <c r="B10" s="32" t="s">
        <v>116</v>
      </c>
      <c r="C10" s="33">
        <v>1</v>
      </c>
      <c r="D10" s="34">
        <v>29</v>
      </c>
      <c r="E10" s="33">
        <v>103.44</v>
      </c>
      <c r="F10" s="35">
        <f t="shared" si="0"/>
        <v>2999.7599999999998</v>
      </c>
      <c r="I10" s="77"/>
    </row>
    <row r="11" spans="2:9" ht="15.75" thickBot="1" x14ac:dyDescent="0.3"/>
    <row r="12" spans="2:9" ht="15.75" thickBot="1" x14ac:dyDescent="0.3">
      <c r="B12" s="36" t="s">
        <v>68</v>
      </c>
      <c r="C12" s="38"/>
      <c r="D12" s="39"/>
      <c r="E12" s="38"/>
      <c r="F12" s="40">
        <f>SUM(F5:F10)</f>
        <v>56534.96</v>
      </c>
      <c r="I12" s="7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Úklid ELI </vt:lpstr>
      <vt:lpstr>Úklid_materiál ELI</vt:lpstr>
      <vt:lpstr>Mytí oken atd. ELI</vt:lpstr>
      <vt:lpstr>Mytí oken atd. Hilase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</dc:creator>
  <cp:lastModifiedBy>uživatel</cp:lastModifiedBy>
  <cp:lastPrinted>2016-11-10T09:36:13Z</cp:lastPrinted>
  <dcterms:created xsi:type="dcterms:W3CDTF">2016-11-09T09:25:49Z</dcterms:created>
  <dcterms:modified xsi:type="dcterms:W3CDTF">2017-01-09T09:28:19Z</dcterms:modified>
</cp:coreProperties>
</file>