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/>
  <mc:AlternateContent xmlns:mc="http://schemas.openxmlformats.org/markup-compatibility/2006">
    <mc:Choice Requires="x15">
      <x15ac:absPath xmlns:x15ac="http://schemas.microsoft.com/office/spreadsheetml/2010/11/ac" url="I:\VZ\VZ_2020\KDM_mala scena\Rozpocet\kompletni rozpocet\"/>
    </mc:Choice>
  </mc:AlternateContent>
  <xr:revisionPtr revIDLastSave="0" documentId="8_{CF924E35-729F-46C1-BE51-BDF72B127B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D.1.2 - Zdravotní technika" sheetId="2" r:id="rId2"/>
  </sheets>
  <definedNames>
    <definedName name="_xlnm._FilterDatabase" localSheetId="1" hidden="1">'D.1.2 - Zdravotní technika'!$C$127:$L$388</definedName>
    <definedName name="_xlnm.Print_Titles" localSheetId="1">'D.1.2 - Zdravotní technika'!$127:$127</definedName>
    <definedName name="_xlnm.Print_Titles" localSheetId="0">'Rekapitulace stavby'!$92:$92</definedName>
    <definedName name="_xlnm.Print_Area" localSheetId="1">'D.1.2 - Zdravotní technika'!$C$4:$K$76,'D.1.2 - Zdravotní technika'!$C$82:$K$107,'D.1.2 - Zdravotní technika'!$C$113:$L$388</definedName>
    <definedName name="_xlnm.Print_Area" localSheetId="0">'Rekapitulace stavby'!$D$4:$AO$76,'Rekapitulace stavby'!$C$82:$AQ$97</definedName>
  </definedNames>
  <calcPr calcId="191029"/>
</workbook>
</file>

<file path=xl/calcChain.xml><?xml version="1.0" encoding="utf-8"?>
<calcChain xmlns="http://schemas.openxmlformats.org/spreadsheetml/2006/main">
  <c r="K41" i="2" l="1"/>
  <c r="K40" i="2"/>
  <c r="BA96" i="1"/>
  <c r="K39" i="2"/>
  <c r="AZ96" i="1"/>
  <c r="BI387" i="2"/>
  <c r="BH387" i="2"/>
  <c r="BG387" i="2"/>
  <c r="BF387" i="2"/>
  <c r="X387" i="2"/>
  <c r="V387" i="2"/>
  <c r="T387" i="2"/>
  <c r="P387" i="2"/>
  <c r="BI385" i="2"/>
  <c r="BH385" i="2"/>
  <c r="BG385" i="2"/>
  <c r="BF385" i="2"/>
  <c r="X385" i="2"/>
  <c r="V385" i="2"/>
  <c r="T385" i="2"/>
  <c r="P385" i="2"/>
  <c r="BI383" i="2"/>
  <c r="BH383" i="2"/>
  <c r="BG383" i="2"/>
  <c r="BF383" i="2"/>
  <c r="X383" i="2"/>
  <c r="V383" i="2"/>
  <c r="T383" i="2"/>
  <c r="P383" i="2"/>
  <c r="K383" i="2" s="1"/>
  <c r="BE383" i="2" s="1"/>
  <c r="BI381" i="2"/>
  <c r="BH381" i="2"/>
  <c r="BG381" i="2"/>
  <c r="BF381" i="2"/>
  <c r="X381" i="2"/>
  <c r="V381" i="2"/>
  <c r="T381" i="2"/>
  <c r="P381" i="2"/>
  <c r="BI378" i="2"/>
  <c r="BH378" i="2"/>
  <c r="BG378" i="2"/>
  <c r="BF378" i="2"/>
  <c r="X378" i="2"/>
  <c r="V378" i="2"/>
  <c r="T378" i="2"/>
  <c r="P378" i="2"/>
  <c r="BI376" i="2"/>
  <c r="BH376" i="2"/>
  <c r="BG376" i="2"/>
  <c r="BF376" i="2"/>
  <c r="X376" i="2"/>
  <c r="V376" i="2"/>
  <c r="T376" i="2"/>
  <c r="P376" i="2"/>
  <c r="K376" i="2" s="1"/>
  <c r="BE376" i="2" s="1"/>
  <c r="BI374" i="2"/>
  <c r="BH374" i="2"/>
  <c r="BG374" i="2"/>
  <c r="BF374" i="2"/>
  <c r="X374" i="2"/>
  <c r="V374" i="2"/>
  <c r="T374" i="2"/>
  <c r="P374" i="2"/>
  <c r="BI372" i="2"/>
  <c r="BH372" i="2"/>
  <c r="BG372" i="2"/>
  <c r="BF372" i="2"/>
  <c r="X372" i="2"/>
  <c r="V372" i="2"/>
  <c r="T372" i="2"/>
  <c r="P372" i="2"/>
  <c r="BI370" i="2"/>
  <c r="BH370" i="2"/>
  <c r="BG370" i="2"/>
  <c r="BF370" i="2"/>
  <c r="X370" i="2"/>
  <c r="V370" i="2"/>
  <c r="T370" i="2"/>
  <c r="P370" i="2"/>
  <c r="BK370" i="2" s="1"/>
  <c r="BI368" i="2"/>
  <c r="BH368" i="2"/>
  <c r="BG368" i="2"/>
  <c r="BF368" i="2"/>
  <c r="X368" i="2"/>
  <c r="V368" i="2"/>
  <c r="T368" i="2"/>
  <c r="P368" i="2"/>
  <c r="BI366" i="2"/>
  <c r="BH366" i="2"/>
  <c r="BG366" i="2"/>
  <c r="BF366" i="2"/>
  <c r="X366" i="2"/>
  <c r="V366" i="2"/>
  <c r="T366" i="2"/>
  <c r="P366" i="2"/>
  <c r="BI364" i="2"/>
  <c r="BH364" i="2"/>
  <c r="BG364" i="2"/>
  <c r="BF364" i="2"/>
  <c r="X364" i="2"/>
  <c r="V364" i="2"/>
  <c r="T364" i="2"/>
  <c r="P364" i="2"/>
  <c r="BI362" i="2"/>
  <c r="BH362" i="2"/>
  <c r="BG362" i="2"/>
  <c r="BF362" i="2"/>
  <c r="X362" i="2"/>
  <c r="V362" i="2"/>
  <c r="T362" i="2"/>
  <c r="P362" i="2"/>
  <c r="BI360" i="2"/>
  <c r="BH360" i="2"/>
  <c r="BG360" i="2"/>
  <c r="BF360" i="2"/>
  <c r="X360" i="2"/>
  <c r="V360" i="2"/>
  <c r="T360" i="2"/>
  <c r="P360" i="2"/>
  <c r="BI358" i="2"/>
  <c r="BH358" i="2"/>
  <c r="BG358" i="2"/>
  <c r="BF358" i="2"/>
  <c r="X358" i="2"/>
  <c r="V358" i="2"/>
  <c r="T358" i="2"/>
  <c r="P358" i="2"/>
  <c r="K358" i="2" s="1"/>
  <c r="BE358" i="2" s="1"/>
  <c r="BI356" i="2"/>
  <c r="BH356" i="2"/>
  <c r="BG356" i="2"/>
  <c r="BF356" i="2"/>
  <c r="X356" i="2"/>
  <c r="V356" i="2"/>
  <c r="T356" i="2"/>
  <c r="P356" i="2"/>
  <c r="BI354" i="2"/>
  <c r="BH354" i="2"/>
  <c r="BG354" i="2"/>
  <c r="BF354" i="2"/>
  <c r="X354" i="2"/>
  <c r="V354" i="2"/>
  <c r="T354" i="2"/>
  <c r="P354" i="2"/>
  <c r="BI352" i="2"/>
  <c r="BH352" i="2"/>
  <c r="BG352" i="2"/>
  <c r="BF352" i="2"/>
  <c r="X352" i="2"/>
  <c r="V352" i="2"/>
  <c r="T352" i="2"/>
  <c r="P352" i="2"/>
  <c r="K352" i="2" s="1"/>
  <c r="BE352" i="2" s="1"/>
  <c r="BI350" i="2"/>
  <c r="BH350" i="2"/>
  <c r="BG350" i="2"/>
  <c r="BF350" i="2"/>
  <c r="X350" i="2"/>
  <c r="V350" i="2"/>
  <c r="T350" i="2"/>
  <c r="P350" i="2"/>
  <c r="BI348" i="2"/>
  <c r="BH348" i="2"/>
  <c r="BG348" i="2"/>
  <c r="BF348" i="2"/>
  <c r="X348" i="2"/>
  <c r="V348" i="2"/>
  <c r="T348" i="2"/>
  <c r="P348" i="2"/>
  <c r="BI346" i="2"/>
  <c r="BH346" i="2"/>
  <c r="BG346" i="2"/>
  <c r="BF346" i="2"/>
  <c r="X346" i="2"/>
  <c r="V346" i="2"/>
  <c r="T346" i="2"/>
  <c r="P346" i="2"/>
  <c r="BK346" i="2" s="1"/>
  <c r="BI344" i="2"/>
  <c r="BH344" i="2"/>
  <c r="BG344" i="2"/>
  <c r="BF344" i="2"/>
  <c r="X344" i="2"/>
  <c r="V344" i="2"/>
  <c r="T344" i="2"/>
  <c r="P344" i="2"/>
  <c r="BI342" i="2"/>
  <c r="BH342" i="2"/>
  <c r="BG342" i="2"/>
  <c r="BF342" i="2"/>
  <c r="X342" i="2"/>
  <c r="V342" i="2"/>
  <c r="T342" i="2"/>
  <c r="P342" i="2"/>
  <c r="BI340" i="2"/>
  <c r="BH340" i="2"/>
  <c r="BG340" i="2"/>
  <c r="BF340" i="2"/>
  <c r="X340" i="2"/>
  <c r="V340" i="2"/>
  <c r="T340" i="2"/>
  <c r="P340" i="2"/>
  <c r="BK340" i="2" s="1"/>
  <c r="BI338" i="2"/>
  <c r="BH338" i="2"/>
  <c r="BG338" i="2"/>
  <c r="BF338" i="2"/>
  <c r="X338" i="2"/>
  <c r="V338" i="2"/>
  <c r="T338" i="2"/>
  <c r="P338" i="2"/>
  <c r="BI336" i="2"/>
  <c r="BH336" i="2"/>
  <c r="BG336" i="2"/>
  <c r="BF336" i="2"/>
  <c r="X336" i="2"/>
  <c r="V336" i="2"/>
  <c r="T336" i="2"/>
  <c r="P336" i="2"/>
  <c r="BI334" i="2"/>
  <c r="BH334" i="2"/>
  <c r="BG334" i="2"/>
  <c r="BF334" i="2"/>
  <c r="X334" i="2"/>
  <c r="V334" i="2"/>
  <c r="T334" i="2"/>
  <c r="P334" i="2"/>
  <c r="BK334" i="2" s="1"/>
  <c r="BI332" i="2"/>
  <c r="BH332" i="2"/>
  <c r="BG332" i="2"/>
  <c r="BF332" i="2"/>
  <c r="X332" i="2"/>
  <c r="V332" i="2"/>
  <c r="T332" i="2"/>
  <c r="P332" i="2"/>
  <c r="BI330" i="2"/>
  <c r="BH330" i="2"/>
  <c r="BG330" i="2"/>
  <c r="BF330" i="2"/>
  <c r="X330" i="2"/>
  <c r="V330" i="2"/>
  <c r="T330" i="2"/>
  <c r="P330" i="2"/>
  <c r="BI328" i="2"/>
  <c r="BH328" i="2"/>
  <c r="BG328" i="2"/>
  <c r="BF328" i="2"/>
  <c r="X328" i="2"/>
  <c r="V328" i="2"/>
  <c r="T328" i="2"/>
  <c r="P328" i="2"/>
  <c r="BI326" i="2"/>
  <c r="BH326" i="2"/>
  <c r="BG326" i="2"/>
  <c r="BF326" i="2"/>
  <c r="X326" i="2"/>
  <c r="V326" i="2"/>
  <c r="T326" i="2"/>
  <c r="P326" i="2"/>
  <c r="BI324" i="2"/>
  <c r="BH324" i="2"/>
  <c r="BG324" i="2"/>
  <c r="BF324" i="2"/>
  <c r="X324" i="2"/>
  <c r="V324" i="2"/>
  <c r="T324" i="2"/>
  <c r="P324" i="2"/>
  <c r="BI322" i="2"/>
  <c r="BH322" i="2"/>
  <c r="BG322" i="2"/>
  <c r="BF322" i="2"/>
  <c r="X322" i="2"/>
  <c r="V322" i="2"/>
  <c r="T322" i="2"/>
  <c r="P322" i="2"/>
  <c r="BK322" i="2" s="1"/>
  <c r="BI320" i="2"/>
  <c r="BH320" i="2"/>
  <c r="BG320" i="2"/>
  <c r="BF320" i="2"/>
  <c r="X320" i="2"/>
  <c r="V320" i="2"/>
  <c r="T320" i="2"/>
  <c r="P320" i="2"/>
  <c r="BI318" i="2"/>
  <c r="BH318" i="2"/>
  <c r="BG318" i="2"/>
  <c r="BF318" i="2"/>
  <c r="X318" i="2"/>
  <c r="V318" i="2"/>
  <c r="T318" i="2"/>
  <c r="P318" i="2"/>
  <c r="BI315" i="2"/>
  <c r="BH315" i="2"/>
  <c r="BG315" i="2"/>
  <c r="BF315" i="2"/>
  <c r="X315" i="2"/>
  <c r="V315" i="2"/>
  <c r="T315" i="2"/>
  <c r="P315" i="2"/>
  <c r="BK315" i="2" s="1"/>
  <c r="BI313" i="2"/>
  <c r="BH313" i="2"/>
  <c r="BG313" i="2"/>
  <c r="BF313" i="2"/>
  <c r="X313" i="2"/>
  <c r="V313" i="2"/>
  <c r="T313" i="2"/>
  <c r="P313" i="2"/>
  <c r="BI310" i="2"/>
  <c r="BH310" i="2"/>
  <c r="BG310" i="2"/>
  <c r="BF310" i="2"/>
  <c r="X310" i="2"/>
  <c r="V310" i="2"/>
  <c r="T310" i="2"/>
  <c r="P310" i="2"/>
  <c r="BI308" i="2"/>
  <c r="BH308" i="2"/>
  <c r="BG308" i="2"/>
  <c r="BF308" i="2"/>
  <c r="X308" i="2"/>
  <c r="V308" i="2"/>
  <c r="T308" i="2"/>
  <c r="P308" i="2"/>
  <c r="BK308" i="2" s="1"/>
  <c r="BI306" i="2"/>
  <c r="BH306" i="2"/>
  <c r="BG306" i="2"/>
  <c r="BF306" i="2"/>
  <c r="X306" i="2"/>
  <c r="V306" i="2"/>
  <c r="T306" i="2"/>
  <c r="P306" i="2"/>
  <c r="BI304" i="2"/>
  <c r="BH304" i="2"/>
  <c r="BG304" i="2"/>
  <c r="BF304" i="2"/>
  <c r="X304" i="2"/>
  <c r="V304" i="2"/>
  <c r="T304" i="2"/>
  <c r="P304" i="2"/>
  <c r="BI302" i="2"/>
  <c r="BH302" i="2"/>
  <c r="BG302" i="2"/>
  <c r="BF302" i="2"/>
  <c r="X302" i="2"/>
  <c r="V302" i="2"/>
  <c r="T302" i="2"/>
  <c r="P302" i="2"/>
  <c r="K302" i="2" s="1"/>
  <c r="BE302" i="2" s="1"/>
  <c r="BI300" i="2"/>
  <c r="BH300" i="2"/>
  <c r="BG300" i="2"/>
  <c r="BF300" i="2"/>
  <c r="X300" i="2"/>
  <c r="V300" i="2"/>
  <c r="T300" i="2"/>
  <c r="P300" i="2"/>
  <c r="BI298" i="2"/>
  <c r="BH298" i="2"/>
  <c r="BG298" i="2"/>
  <c r="BF298" i="2"/>
  <c r="X298" i="2"/>
  <c r="V298" i="2"/>
  <c r="T298" i="2"/>
  <c r="P298" i="2"/>
  <c r="BI296" i="2"/>
  <c r="BH296" i="2"/>
  <c r="BG296" i="2"/>
  <c r="BF296" i="2"/>
  <c r="X296" i="2"/>
  <c r="V296" i="2"/>
  <c r="T296" i="2"/>
  <c r="P296" i="2"/>
  <c r="BK296" i="2" s="1"/>
  <c r="BI294" i="2"/>
  <c r="BH294" i="2"/>
  <c r="BG294" i="2"/>
  <c r="BF294" i="2"/>
  <c r="X294" i="2"/>
  <c r="V294" i="2"/>
  <c r="T294" i="2"/>
  <c r="P294" i="2"/>
  <c r="BI292" i="2"/>
  <c r="BH292" i="2"/>
  <c r="BG292" i="2"/>
  <c r="BF292" i="2"/>
  <c r="X292" i="2"/>
  <c r="V292" i="2"/>
  <c r="T292" i="2"/>
  <c r="P292" i="2"/>
  <c r="BI290" i="2"/>
  <c r="BH290" i="2"/>
  <c r="BG290" i="2"/>
  <c r="BF290" i="2"/>
  <c r="X290" i="2"/>
  <c r="V290" i="2"/>
  <c r="T290" i="2"/>
  <c r="P290" i="2"/>
  <c r="K290" i="2" s="1"/>
  <c r="BE290" i="2" s="1"/>
  <c r="BI288" i="2"/>
  <c r="BH288" i="2"/>
  <c r="BG288" i="2"/>
  <c r="BF288" i="2"/>
  <c r="X288" i="2"/>
  <c r="V288" i="2"/>
  <c r="T288" i="2"/>
  <c r="P288" i="2"/>
  <c r="BI286" i="2"/>
  <c r="BH286" i="2"/>
  <c r="BG286" i="2"/>
  <c r="BF286" i="2"/>
  <c r="X286" i="2"/>
  <c r="V286" i="2"/>
  <c r="T286" i="2"/>
  <c r="P286" i="2"/>
  <c r="BI284" i="2"/>
  <c r="BH284" i="2"/>
  <c r="BG284" i="2"/>
  <c r="BF284" i="2"/>
  <c r="X284" i="2"/>
  <c r="V284" i="2"/>
  <c r="T284" i="2"/>
  <c r="P284" i="2"/>
  <c r="K284" i="2" s="1"/>
  <c r="BE284" i="2" s="1"/>
  <c r="BI282" i="2"/>
  <c r="BH282" i="2"/>
  <c r="BG282" i="2"/>
  <c r="BF282" i="2"/>
  <c r="X282" i="2"/>
  <c r="V282" i="2"/>
  <c r="T282" i="2"/>
  <c r="P282" i="2"/>
  <c r="BI280" i="2"/>
  <c r="BH280" i="2"/>
  <c r="BG280" i="2"/>
  <c r="BF280" i="2"/>
  <c r="X280" i="2"/>
  <c r="V280" i="2"/>
  <c r="T280" i="2"/>
  <c r="P280" i="2"/>
  <c r="BI276" i="2"/>
  <c r="BH276" i="2"/>
  <c r="BG276" i="2"/>
  <c r="BF276" i="2"/>
  <c r="X276" i="2"/>
  <c r="V276" i="2"/>
  <c r="T276" i="2"/>
  <c r="P276" i="2"/>
  <c r="BK276" i="2" s="1"/>
  <c r="BI274" i="2"/>
  <c r="BH274" i="2"/>
  <c r="BG274" i="2"/>
  <c r="BF274" i="2"/>
  <c r="X274" i="2"/>
  <c r="V274" i="2"/>
  <c r="T274" i="2"/>
  <c r="P274" i="2"/>
  <c r="BI267" i="2"/>
  <c r="BH267" i="2"/>
  <c r="BG267" i="2"/>
  <c r="BF267" i="2"/>
  <c r="X267" i="2"/>
  <c r="V267" i="2"/>
  <c r="T267" i="2"/>
  <c r="P267" i="2"/>
  <c r="BI265" i="2"/>
  <c r="BH265" i="2"/>
  <c r="BG265" i="2"/>
  <c r="BF265" i="2"/>
  <c r="X265" i="2"/>
  <c r="V265" i="2"/>
  <c r="T265" i="2"/>
  <c r="P265" i="2"/>
  <c r="BK265" i="2" s="1"/>
  <c r="BI263" i="2"/>
  <c r="BH263" i="2"/>
  <c r="BG263" i="2"/>
  <c r="BF263" i="2"/>
  <c r="X263" i="2"/>
  <c r="V263" i="2"/>
  <c r="T263" i="2"/>
  <c r="P263" i="2"/>
  <c r="BI259" i="2"/>
  <c r="BH259" i="2"/>
  <c r="BG259" i="2"/>
  <c r="BF259" i="2"/>
  <c r="X259" i="2"/>
  <c r="V259" i="2"/>
  <c r="T259" i="2"/>
  <c r="P259" i="2"/>
  <c r="BI257" i="2"/>
  <c r="BH257" i="2"/>
  <c r="BG257" i="2"/>
  <c r="BF257" i="2"/>
  <c r="X257" i="2"/>
  <c r="V257" i="2"/>
  <c r="T257" i="2"/>
  <c r="P257" i="2"/>
  <c r="BI250" i="2"/>
  <c r="BH250" i="2"/>
  <c r="BG250" i="2"/>
  <c r="BF250" i="2"/>
  <c r="X250" i="2"/>
  <c r="V250" i="2"/>
  <c r="T250" i="2"/>
  <c r="P250" i="2"/>
  <c r="BI248" i="2"/>
  <c r="BH248" i="2"/>
  <c r="BG248" i="2"/>
  <c r="BF248" i="2"/>
  <c r="X248" i="2"/>
  <c r="V248" i="2"/>
  <c r="T248" i="2"/>
  <c r="P248" i="2"/>
  <c r="BI239" i="2"/>
  <c r="BH239" i="2"/>
  <c r="BG239" i="2"/>
  <c r="BF239" i="2"/>
  <c r="X239" i="2"/>
  <c r="V239" i="2"/>
  <c r="T239" i="2"/>
  <c r="P239" i="2"/>
  <c r="BK239" i="2" s="1"/>
  <c r="BI237" i="2"/>
  <c r="BH237" i="2"/>
  <c r="BG237" i="2"/>
  <c r="BF237" i="2"/>
  <c r="X237" i="2"/>
  <c r="V237" i="2"/>
  <c r="T237" i="2"/>
  <c r="P237" i="2"/>
  <c r="BI235" i="2"/>
  <c r="BH235" i="2"/>
  <c r="BG235" i="2"/>
  <c r="BF235" i="2"/>
  <c r="X235" i="2"/>
  <c r="V235" i="2"/>
  <c r="T235" i="2"/>
  <c r="P235" i="2"/>
  <c r="BI233" i="2"/>
  <c r="BH233" i="2"/>
  <c r="BG233" i="2"/>
  <c r="BF233" i="2"/>
  <c r="X233" i="2"/>
  <c r="V233" i="2"/>
  <c r="T233" i="2"/>
  <c r="P233" i="2"/>
  <c r="BK233" i="2" s="1"/>
  <c r="BI231" i="2"/>
  <c r="BH231" i="2"/>
  <c r="BG231" i="2"/>
  <c r="BF231" i="2"/>
  <c r="X231" i="2"/>
  <c r="V231" i="2"/>
  <c r="T231" i="2"/>
  <c r="P231" i="2"/>
  <c r="BI229" i="2"/>
  <c r="BH229" i="2"/>
  <c r="BG229" i="2"/>
  <c r="BF229" i="2"/>
  <c r="X229" i="2"/>
  <c r="V229" i="2"/>
  <c r="T229" i="2"/>
  <c r="P229" i="2"/>
  <c r="BI227" i="2"/>
  <c r="BH227" i="2"/>
  <c r="BG227" i="2"/>
  <c r="BF227" i="2"/>
  <c r="X227" i="2"/>
  <c r="V227" i="2"/>
  <c r="T227" i="2"/>
  <c r="P227" i="2"/>
  <c r="K227" i="2" s="1"/>
  <c r="BE227" i="2" s="1"/>
  <c r="BI225" i="2"/>
  <c r="BH225" i="2"/>
  <c r="BG225" i="2"/>
  <c r="BF225" i="2"/>
  <c r="X225" i="2"/>
  <c r="V225" i="2"/>
  <c r="T225" i="2"/>
  <c r="P225" i="2"/>
  <c r="BI223" i="2"/>
  <c r="BH223" i="2"/>
  <c r="BG223" i="2"/>
  <c r="BF223" i="2"/>
  <c r="X223" i="2"/>
  <c r="V223" i="2"/>
  <c r="T223" i="2"/>
  <c r="P223" i="2"/>
  <c r="BI219" i="2"/>
  <c r="BH219" i="2"/>
  <c r="BG219" i="2"/>
  <c r="BF219" i="2"/>
  <c r="X219" i="2"/>
  <c r="X218" i="2"/>
  <c r="V219" i="2"/>
  <c r="V218" i="2"/>
  <c r="T219" i="2"/>
  <c r="T218" i="2" s="1"/>
  <c r="P219" i="2"/>
  <c r="BI216" i="2"/>
  <c r="BH216" i="2"/>
  <c r="BG216" i="2"/>
  <c r="BF216" i="2"/>
  <c r="X216" i="2"/>
  <c r="V216" i="2"/>
  <c r="T216" i="2"/>
  <c r="P216" i="2"/>
  <c r="BI213" i="2"/>
  <c r="BH213" i="2"/>
  <c r="BG213" i="2"/>
  <c r="BF213" i="2"/>
  <c r="X213" i="2"/>
  <c r="V213" i="2"/>
  <c r="T213" i="2"/>
  <c r="P213" i="2"/>
  <c r="BI211" i="2"/>
  <c r="BH211" i="2"/>
  <c r="BG211" i="2"/>
  <c r="BF211" i="2"/>
  <c r="X211" i="2"/>
  <c r="V211" i="2"/>
  <c r="T211" i="2"/>
  <c r="P211" i="2"/>
  <c r="BI209" i="2"/>
  <c r="BH209" i="2"/>
  <c r="BG209" i="2"/>
  <c r="BF209" i="2"/>
  <c r="X209" i="2"/>
  <c r="V209" i="2"/>
  <c r="T209" i="2"/>
  <c r="P209" i="2"/>
  <c r="BI207" i="2"/>
  <c r="BH207" i="2"/>
  <c r="BG207" i="2"/>
  <c r="BF207" i="2"/>
  <c r="X207" i="2"/>
  <c r="V207" i="2"/>
  <c r="T207" i="2"/>
  <c r="P207" i="2"/>
  <c r="BI205" i="2"/>
  <c r="BH205" i="2"/>
  <c r="BG205" i="2"/>
  <c r="BF205" i="2"/>
  <c r="X205" i="2"/>
  <c r="V205" i="2"/>
  <c r="T205" i="2"/>
  <c r="P205" i="2"/>
  <c r="BI203" i="2"/>
  <c r="BH203" i="2"/>
  <c r="BG203" i="2"/>
  <c r="BF203" i="2"/>
  <c r="X203" i="2"/>
  <c r="V203" i="2"/>
  <c r="T203" i="2"/>
  <c r="P203" i="2"/>
  <c r="BI201" i="2"/>
  <c r="BH201" i="2"/>
  <c r="BG201" i="2"/>
  <c r="BF201" i="2"/>
  <c r="X201" i="2"/>
  <c r="V201" i="2"/>
  <c r="T201" i="2"/>
  <c r="P201" i="2"/>
  <c r="BI199" i="2"/>
  <c r="BH199" i="2"/>
  <c r="BG199" i="2"/>
  <c r="BF199" i="2"/>
  <c r="X199" i="2"/>
  <c r="V199" i="2"/>
  <c r="T199" i="2"/>
  <c r="P199" i="2"/>
  <c r="BI197" i="2"/>
  <c r="BH197" i="2"/>
  <c r="BG197" i="2"/>
  <c r="BF197" i="2"/>
  <c r="X197" i="2"/>
  <c r="V197" i="2"/>
  <c r="T197" i="2"/>
  <c r="P197" i="2"/>
  <c r="BI195" i="2"/>
  <c r="BH195" i="2"/>
  <c r="BG195" i="2"/>
  <c r="BF195" i="2"/>
  <c r="X195" i="2"/>
  <c r="V195" i="2"/>
  <c r="T195" i="2"/>
  <c r="P195" i="2"/>
  <c r="BI192" i="2"/>
  <c r="BH192" i="2"/>
  <c r="BG192" i="2"/>
  <c r="BF192" i="2"/>
  <c r="X192" i="2"/>
  <c r="V192" i="2"/>
  <c r="T192" i="2"/>
  <c r="P192" i="2"/>
  <c r="BI189" i="2"/>
  <c r="BH189" i="2"/>
  <c r="BG189" i="2"/>
  <c r="BF189" i="2"/>
  <c r="X189" i="2"/>
  <c r="V189" i="2"/>
  <c r="T189" i="2"/>
  <c r="P189" i="2"/>
  <c r="BI186" i="2"/>
  <c r="BH186" i="2"/>
  <c r="BG186" i="2"/>
  <c r="BF186" i="2"/>
  <c r="X186" i="2"/>
  <c r="V186" i="2"/>
  <c r="T186" i="2"/>
  <c r="P186" i="2"/>
  <c r="BI184" i="2"/>
  <c r="BH184" i="2"/>
  <c r="BG184" i="2"/>
  <c r="BF184" i="2"/>
  <c r="X184" i="2"/>
  <c r="V184" i="2"/>
  <c r="T184" i="2"/>
  <c r="P184" i="2"/>
  <c r="BI182" i="2"/>
  <c r="BH182" i="2"/>
  <c r="BG182" i="2"/>
  <c r="BF182" i="2"/>
  <c r="X182" i="2"/>
  <c r="V182" i="2"/>
  <c r="T182" i="2"/>
  <c r="P182" i="2"/>
  <c r="BI180" i="2"/>
  <c r="BH180" i="2"/>
  <c r="BG180" i="2"/>
  <c r="BF180" i="2"/>
  <c r="X180" i="2"/>
  <c r="V180" i="2"/>
  <c r="T180" i="2"/>
  <c r="P180" i="2"/>
  <c r="BI177" i="2"/>
  <c r="BH177" i="2"/>
  <c r="BG177" i="2"/>
  <c r="BF177" i="2"/>
  <c r="X177" i="2"/>
  <c r="V177" i="2"/>
  <c r="T177" i="2"/>
  <c r="P177" i="2"/>
  <c r="BI175" i="2"/>
  <c r="BH175" i="2"/>
  <c r="BG175" i="2"/>
  <c r="BF175" i="2"/>
  <c r="X175" i="2"/>
  <c r="V175" i="2"/>
  <c r="T175" i="2"/>
  <c r="P175" i="2"/>
  <c r="BI173" i="2"/>
  <c r="BH173" i="2"/>
  <c r="BG173" i="2"/>
  <c r="BF173" i="2"/>
  <c r="X173" i="2"/>
  <c r="V173" i="2"/>
  <c r="T173" i="2"/>
  <c r="P173" i="2"/>
  <c r="BI171" i="2"/>
  <c r="BH171" i="2"/>
  <c r="BG171" i="2"/>
  <c r="BF171" i="2"/>
  <c r="X171" i="2"/>
  <c r="V171" i="2"/>
  <c r="T171" i="2"/>
  <c r="P171" i="2"/>
  <c r="BI169" i="2"/>
  <c r="BH169" i="2"/>
  <c r="BG169" i="2"/>
  <c r="BF169" i="2"/>
  <c r="X169" i="2"/>
  <c r="V169" i="2"/>
  <c r="T169" i="2"/>
  <c r="P169" i="2"/>
  <c r="BI167" i="2"/>
  <c r="BH167" i="2"/>
  <c r="BG167" i="2"/>
  <c r="BF167" i="2"/>
  <c r="X167" i="2"/>
  <c r="V167" i="2"/>
  <c r="T167" i="2"/>
  <c r="P167" i="2"/>
  <c r="BI165" i="2"/>
  <c r="BH165" i="2"/>
  <c r="BG165" i="2"/>
  <c r="BF165" i="2"/>
  <c r="X165" i="2"/>
  <c r="V165" i="2"/>
  <c r="T165" i="2"/>
  <c r="P165" i="2"/>
  <c r="BI160" i="2"/>
  <c r="BH160" i="2"/>
  <c r="BG160" i="2"/>
  <c r="BF160" i="2"/>
  <c r="X160" i="2"/>
  <c r="V160" i="2"/>
  <c r="T160" i="2"/>
  <c r="P160" i="2"/>
  <c r="BI157" i="2"/>
  <c r="BH157" i="2"/>
  <c r="BG157" i="2"/>
  <c r="BF157" i="2"/>
  <c r="X157" i="2"/>
  <c r="V157" i="2"/>
  <c r="T157" i="2"/>
  <c r="P157" i="2"/>
  <c r="BI154" i="2"/>
  <c r="BH154" i="2"/>
  <c r="BG154" i="2"/>
  <c r="BF154" i="2"/>
  <c r="X154" i="2"/>
  <c r="V154" i="2"/>
  <c r="T154" i="2"/>
  <c r="P154" i="2"/>
  <c r="BI151" i="2"/>
  <c r="BH151" i="2"/>
  <c r="BG151" i="2"/>
  <c r="BF151" i="2"/>
  <c r="X151" i="2"/>
  <c r="V151" i="2"/>
  <c r="T151" i="2"/>
  <c r="P151" i="2"/>
  <c r="BI148" i="2"/>
  <c r="BH148" i="2"/>
  <c r="BG148" i="2"/>
  <c r="BF148" i="2"/>
  <c r="X148" i="2"/>
  <c r="V148" i="2"/>
  <c r="T148" i="2"/>
  <c r="P148" i="2"/>
  <c r="BI146" i="2"/>
  <c r="BH146" i="2"/>
  <c r="BG146" i="2"/>
  <c r="BF146" i="2"/>
  <c r="X146" i="2"/>
  <c r="V146" i="2"/>
  <c r="T146" i="2"/>
  <c r="P146" i="2"/>
  <c r="BI144" i="2"/>
  <c r="BH144" i="2"/>
  <c r="BG144" i="2"/>
  <c r="BF144" i="2"/>
  <c r="X144" i="2"/>
  <c r="V144" i="2"/>
  <c r="T144" i="2"/>
  <c r="P144" i="2"/>
  <c r="BI142" i="2"/>
  <c r="BH142" i="2"/>
  <c r="BG142" i="2"/>
  <c r="BF142" i="2"/>
  <c r="X142" i="2"/>
  <c r="V142" i="2"/>
  <c r="T142" i="2"/>
  <c r="P142" i="2"/>
  <c r="BI140" i="2"/>
  <c r="BH140" i="2"/>
  <c r="BG140" i="2"/>
  <c r="BF140" i="2"/>
  <c r="X140" i="2"/>
  <c r="V140" i="2"/>
  <c r="T140" i="2"/>
  <c r="P140" i="2"/>
  <c r="BI137" i="2"/>
  <c r="BH137" i="2"/>
  <c r="BG137" i="2"/>
  <c r="BF137" i="2"/>
  <c r="X137" i="2"/>
  <c r="V137" i="2"/>
  <c r="T137" i="2"/>
  <c r="P137" i="2"/>
  <c r="BI134" i="2"/>
  <c r="BH134" i="2"/>
  <c r="BG134" i="2"/>
  <c r="BF134" i="2"/>
  <c r="X134" i="2"/>
  <c r="V134" i="2"/>
  <c r="T134" i="2"/>
  <c r="P134" i="2"/>
  <c r="BI131" i="2"/>
  <c r="BH131" i="2"/>
  <c r="BG131" i="2"/>
  <c r="BF131" i="2"/>
  <c r="X131" i="2"/>
  <c r="V131" i="2"/>
  <c r="T131" i="2"/>
  <c r="P131" i="2"/>
  <c r="F122" i="2"/>
  <c r="E120" i="2"/>
  <c r="F91" i="2"/>
  <c r="E89" i="2"/>
  <c r="J26" i="2"/>
  <c r="E26" i="2"/>
  <c r="J125" i="2" s="1"/>
  <c r="J25" i="2"/>
  <c r="J23" i="2"/>
  <c r="E23" i="2"/>
  <c r="J124" i="2" s="1"/>
  <c r="J22" i="2"/>
  <c r="J20" i="2"/>
  <c r="E20" i="2"/>
  <c r="F94" i="2"/>
  <c r="J19" i="2"/>
  <c r="J17" i="2"/>
  <c r="E17" i="2"/>
  <c r="F124" i="2" s="1"/>
  <c r="J16" i="2"/>
  <c r="J14" i="2"/>
  <c r="J91" i="2" s="1"/>
  <c r="E7" i="2"/>
  <c r="E85" i="2" s="1"/>
  <c r="L90" i="1"/>
  <c r="AM90" i="1"/>
  <c r="AM89" i="1"/>
  <c r="L89" i="1"/>
  <c r="AM87" i="1"/>
  <c r="L87" i="1"/>
  <c r="L85" i="1"/>
  <c r="L84" i="1"/>
  <c r="Q385" i="2"/>
  <c r="Q383" i="2"/>
  <c r="Q381" i="2"/>
  <c r="Q376" i="2"/>
  <c r="R372" i="2"/>
  <c r="Q370" i="2"/>
  <c r="R364" i="2"/>
  <c r="R362" i="2"/>
  <c r="Q360" i="2"/>
  <c r="Q358" i="2"/>
  <c r="Q356" i="2"/>
  <c r="R348" i="2"/>
  <c r="R340" i="2"/>
  <c r="R334" i="2"/>
  <c r="R332" i="2"/>
  <c r="R330" i="2"/>
  <c r="R326" i="2"/>
  <c r="Q320" i="2"/>
  <c r="R315" i="2"/>
  <c r="R300" i="2"/>
  <c r="R290" i="2"/>
  <c r="Q288" i="2"/>
  <c r="R286" i="2"/>
  <c r="R284" i="2"/>
  <c r="R282" i="2"/>
  <c r="Q280" i="2"/>
  <c r="R276" i="2"/>
  <c r="Q274" i="2"/>
  <c r="R257" i="2"/>
  <c r="R250" i="2"/>
  <c r="Q235" i="2"/>
  <c r="R229" i="2"/>
  <c r="R225" i="2"/>
  <c r="R216" i="2"/>
  <c r="Q211" i="2"/>
  <c r="Q205" i="2"/>
  <c r="R203" i="2"/>
  <c r="R195" i="2"/>
  <c r="Q192" i="2"/>
  <c r="Q189" i="2"/>
  <c r="K184" i="2"/>
  <c r="Q182" i="2"/>
  <c r="Q177" i="2"/>
  <c r="R173" i="2"/>
  <c r="R169" i="2"/>
  <c r="Q167" i="2"/>
  <c r="R165" i="2"/>
  <c r="Q160" i="2"/>
  <c r="R157" i="2"/>
  <c r="R146" i="2"/>
  <c r="R144" i="2"/>
  <c r="R140" i="2"/>
  <c r="R137" i="2"/>
  <c r="R131" i="2"/>
  <c r="R387" i="2"/>
  <c r="Q387" i="2"/>
  <c r="R385" i="2"/>
  <c r="R383" i="2"/>
  <c r="Q378" i="2"/>
  <c r="Q374" i="2"/>
  <c r="R368" i="2"/>
  <c r="BK368" i="2"/>
  <c r="R366" i="2"/>
  <c r="Q362" i="2"/>
  <c r="R358" i="2"/>
  <c r="R356" i="2"/>
  <c r="R354" i="2"/>
  <c r="R352" i="2"/>
  <c r="R346" i="2"/>
  <c r="R344" i="2"/>
  <c r="Q338" i="2"/>
  <c r="Q336" i="2"/>
  <c r="Q332" i="2"/>
  <c r="Q330" i="2"/>
  <c r="R328" i="2"/>
  <c r="R324" i="2"/>
  <c r="R318" i="2"/>
  <c r="R313" i="2"/>
  <c r="R310" i="2"/>
  <c r="Q308" i="2"/>
  <c r="R306" i="2"/>
  <c r="Q302" i="2"/>
  <c r="Q298" i="2"/>
  <c r="Q296" i="2"/>
  <c r="R294" i="2"/>
  <c r="Q286" i="2"/>
  <c r="Q282" i="2"/>
  <c r="R274" i="2"/>
  <c r="R267" i="2"/>
  <c r="Q265" i="2"/>
  <c r="Q237" i="2"/>
  <c r="R231" i="2"/>
  <c r="Q229" i="2"/>
  <c r="Q227" i="2"/>
  <c r="Q216" i="2"/>
  <c r="R211" i="2"/>
  <c r="R207" i="2"/>
  <c r="Q203" i="2"/>
  <c r="Q201" i="2"/>
  <c r="Q199" i="2"/>
  <c r="Q197" i="2"/>
  <c r="Q195" i="2"/>
  <c r="R186" i="2"/>
  <c r="R182" i="2"/>
  <c r="Q180" i="2"/>
  <c r="R175" i="2"/>
  <c r="Q173" i="2"/>
  <c r="Q165" i="2"/>
  <c r="Q154" i="2"/>
  <c r="R151" i="2"/>
  <c r="R148" i="2"/>
  <c r="Q146" i="2"/>
  <c r="Q144" i="2"/>
  <c r="R142" i="2"/>
  <c r="Q137" i="2"/>
  <c r="Q131" i="2"/>
  <c r="R381" i="2"/>
  <c r="R376" i="2"/>
  <c r="R374" i="2"/>
  <c r="Q368" i="2"/>
  <c r="Q366" i="2"/>
  <c r="Q364" i="2"/>
  <c r="Q352" i="2"/>
  <c r="R350" i="2"/>
  <c r="Q344" i="2"/>
  <c r="R342" i="2"/>
  <c r="Q334" i="2"/>
  <c r="Q322" i="2"/>
  <c r="Q318" i="2"/>
  <c r="R308" i="2"/>
  <c r="Q306" i="2"/>
  <c r="R304" i="2"/>
  <c r="R296" i="2"/>
  <c r="Q294" i="2"/>
  <c r="Q292" i="2"/>
  <c r="R288" i="2"/>
  <c r="R280" i="2"/>
  <c r="R263" i="2"/>
  <c r="Q259" i="2"/>
  <c r="Q257" i="2"/>
  <c r="Q248" i="2"/>
  <c r="R239" i="2"/>
  <c r="R237" i="2"/>
  <c r="Q233" i="2"/>
  <c r="Q231" i="2"/>
  <c r="R227" i="2"/>
  <c r="R223" i="2"/>
  <c r="R219" i="2"/>
  <c r="Q219" i="2"/>
  <c r="R213" i="2"/>
  <c r="R209" i="2"/>
  <c r="Q207" i="2"/>
  <c r="R201" i="2"/>
  <c r="R192" i="2"/>
  <c r="R189" i="2"/>
  <c r="R184" i="2"/>
  <c r="R180" i="2"/>
  <c r="Q175" i="2"/>
  <c r="Q171" i="2"/>
  <c r="Q169" i="2"/>
  <c r="R167" i="2"/>
  <c r="Q151" i="2"/>
  <c r="Q148" i="2"/>
  <c r="Q142" i="2"/>
  <c r="R134" i="2"/>
  <c r="AU95" i="1"/>
  <c r="R378" i="2"/>
  <c r="Q372" i="2"/>
  <c r="R370" i="2"/>
  <c r="R360" i="2"/>
  <c r="Q354" i="2"/>
  <c r="Q350" i="2"/>
  <c r="Q348" i="2"/>
  <c r="Q346" i="2"/>
  <c r="Q342" i="2"/>
  <c r="Q340" i="2"/>
  <c r="R338" i="2"/>
  <c r="R336" i="2"/>
  <c r="Q328" i="2"/>
  <c r="Q326" i="2"/>
  <c r="Q324" i="2"/>
  <c r="R322" i="2"/>
  <c r="R320" i="2"/>
  <c r="Q315" i="2"/>
  <c r="Q313" i="2"/>
  <c r="Q310" i="2"/>
  <c r="Q304" i="2"/>
  <c r="R302" i="2"/>
  <c r="Q300" i="2"/>
  <c r="R298" i="2"/>
  <c r="R292" i="2"/>
  <c r="Q290" i="2"/>
  <c r="Q284" i="2"/>
  <c r="Q276" i="2"/>
  <c r="Q267" i="2"/>
  <c r="R265" i="2"/>
  <c r="Q263" i="2"/>
  <c r="R259" i="2"/>
  <c r="Q250" i="2"/>
  <c r="R248" i="2"/>
  <c r="Q239" i="2"/>
  <c r="R235" i="2"/>
  <c r="R233" i="2"/>
  <c r="Q225" i="2"/>
  <c r="Q223" i="2"/>
  <c r="Q213" i="2"/>
  <c r="Q209" i="2"/>
  <c r="R205" i="2"/>
  <c r="R199" i="2"/>
  <c r="R197" i="2"/>
  <c r="Q186" i="2"/>
  <c r="Q184" i="2"/>
  <c r="R177" i="2"/>
  <c r="R171" i="2"/>
  <c r="R160" i="2"/>
  <c r="Q157" i="2"/>
  <c r="R154" i="2"/>
  <c r="Q140" i="2"/>
  <c r="Q134" i="2"/>
  <c r="BK387" i="2"/>
  <c r="K385" i="2"/>
  <c r="BE385" i="2"/>
  <c r="K381" i="2"/>
  <c r="BE381" i="2" s="1"/>
  <c r="K374" i="2"/>
  <c r="BE374" i="2" s="1"/>
  <c r="BK342" i="2"/>
  <c r="K338" i="2"/>
  <c r="BE338" i="2"/>
  <c r="K332" i="2"/>
  <c r="BE332" i="2" s="1"/>
  <c r="BK326" i="2"/>
  <c r="K324" i="2"/>
  <c r="BE324" i="2"/>
  <c r="K310" i="2"/>
  <c r="BE310" i="2" s="1"/>
  <c r="K304" i="2"/>
  <c r="BE304" i="2" s="1"/>
  <c r="K298" i="2"/>
  <c r="BE298" i="2"/>
  <c r="K282" i="2"/>
  <c r="BE282" i="2" s="1"/>
  <c r="BK267" i="2"/>
  <c r="BK225" i="2"/>
  <c r="K219" i="2"/>
  <c r="BE219" i="2" s="1"/>
  <c r="BK213" i="2"/>
  <c r="BK211" i="2"/>
  <c r="K197" i="2"/>
  <c r="BE197" i="2"/>
  <c r="K192" i="2"/>
  <c r="BE192" i="2" s="1"/>
  <c r="BK189" i="2"/>
  <c r="BK184" i="2"/>
  <c r="BK169" i="2"/>
  <c r="K160" i="2"/>
  <c r="BE160" i="2"/>
  <c r="BK151" i="2"/>
  <c r="K146" i="2"/>
  <c r="BE146" i="2" s="1"/>
  <c r="K131" i="2"/>
  <c r="BE131" i="2"/>
  <c r="BK378" i="2"/>
  <c r="BK366" i="2"/>
  <c r="K306" i="2"/>
  <c r="BE306" i="2" s="1"/>
  <c r="K292" i="2"/>
  <c r="BE292" i="2" s="1"/>
  <c r="BK288" i="2"/>
  <c r="K263" i="2"/>
  <c r="BE263" i="2" s="1"/>
  <c r="BK250" i="2"/>
  <c r="BK237" i="2"/>
  <c r="K209" i="2"/>
  <c r="BE209" i="2" s="1"/>
  <c r="BK205" i="2"/>
  <c r="K203" i="2"/>
  <c r="BE203" i="2" s="1"/>
  <c r="BK201" i="2"/>
  <c r="BK180" i="2"/>
  <c r="BK175" i="2"/>
  <c r="K167" i="2"/>
  <c r="BE167" i="2" s="1"/>
  <c r="K368" i="2"/>
  <c r="BE368" i="2"/>
  <c r="BK364" i="2"/>
  <c r="BK360" i="2"/>
  <c r="K356" i="2"/>
  <c r="BE356" i="2"/>
  <c r="BK350" i="2"/>
  <c r="BK330" i="2"/>
  <c r="BK328" i="2"/>
  <c r="BK257" i="2"/>
  <c r="K248" i="2"/>
  <c r="BE248" i="2"/>
  <c r="BK231" i="2"/>
  <c r="BK223" i="2"/>
  <c r="K207" i="2"/>
  <c r="BE207" i="2"/>
  <c r="K182" i="2"/>
  <c r="BE182" i="2" s="1"/>
  <c r="BK177" i="2"/>
  <c r="K165" i="2"/>
  <c r="BE165" i="2" s="1"/>
  <c r="K148" i="2"/>
  <c r="BE148" i="2"/>
  <c r="K144" i="2"/>
  <c r="BE144" i="2" s="1"/>
  <c r="BK142" i="2"/>
  <c r="K137" i="2"/>
  <c r="BE137" i="2"/>
  <c r="BK372" i="2"/>
  <c r="BK362" i="2"/>
  <c r="K354" i="2"/>
  <c r="BE354" i="2" s="1"/>
  <c r="BK348" i="2"/>
  <c r="K344" i="2"/>
  <c r="BE344" i="2" s="1"/>
  <c r="BK336" i="2"/>
  <c r="BK320" i="2"/>
  <c r="K318" i="2"/>
  <c r="BE318" i="2" s="1"/>
  <c r="K313" i="2"/>
  <c r="BE313" i="2" s="1"/>
  <c r="K300" i="2"/>
  <c r="BE300" i="2"/>
  <c r="K294" i="2"/>
  <c r="BE294" i="2" s="1"/>
  <c r="K286" i="2"/>
  <c r="BE286" i="2"/>
  <c r="K280" i="2"/>
  <c r="BE280" i="2"/>
  <c r="K274" i="2"/>
  <c r="BE274" i="2" s="1"/>
  <c r="BK259" i="2"/>
  <c r="BK235" i="2"/>
  <c r="BK229" i="2"/>
  <c r="BK216" i="2"/>
  <c r="BK199" i="2"/>
  <c r="K195" i="2"/>
  <c r="BE195" i="2" s="1"/>
  <c r="K186" i="2"/>
  <c r="BE186" i="2" s="1"/>
  <c r="BK173" i="2"/>
  <c r="BK171" i="2"/>
  <c r="BK157" i="2"/>
  <c r="K154" i="2"/>
  <c r="BE154" i="2" s="1"/>
  <c r="K140" i="2"/>
  <c r="BE140" i="2"/>
  <c r="K134" i="2"/>
  <c r="BE134" i="2" s="1"/>
  <c r="Q130" i="2" l="1"/>
  <c r="I100" i="2" s="1"/>
  <c r="V164" i="2"/>
  <c r="V380" i="2"/>
  <c r="V130" i="2"/>
  <c r="V129" i="2" s="1"/>
  <c r="X164" i="2"/>
  <c r="X222" i="2"/>
  <c r="X317" i="2"/>
  <c r="X380" i="2"/>
  <c r="T130" i="2"/>
  <c r="T129" i="2"/>
  <c r="R130" i="2"/>
  <c r="J100" i="2" s="1"/>
  <c r="Q164" i="2"/>
  <c r="I102" i="2" s="1"/>
  <c r="V222" i="2"/>
  <c r="R222" i="2"/>
  <c r="J104" i="2" s="1"/>
  <c r="V317" i="2"/>
  <c r="R317" i="2"/>
  <c r="J105" i="2" s="1"/>
  <c r="T380" i="2"/>
  <c r="Q380" i="2"/>
  <c r="I106" i="2"/>
  <c r="X130" i="2"/>
  <c r="X129" i="2" s="1"/>
  <c r="T164" i="2"/>
  <c r="R164" i="2"/>
  <c r="T222" i="2"/>
  <c r="Q222" i="2"/>
  <c r="I104" i="2"/>
  <c r="T317" i="2"/>
  <c r="Q317" i="2"/>
  <c r="I105" i="2"/>
  <c r="R380" i="2"/>
  <c r="J106" i="2" s="1"/>
  <c r="J122" i="2"/>
  <c r="J93" i="2"/>
  <c r="E116" i="2"/>
  <c r="F125" i="2"/>
  <c r="Q218" i="2"/>
  <c r="I103" i="2"/>
  <c r="F93" i="2"/>
  <c r="J94" i="2"/>
  <c r="BE184" i="2"/>
  <c r="R218" i="2"/>
  <c r="J103" i="2"/>
  <c r="F41" i="2"/>
  <c r="BF96" i="1" s="1"/>
  <c r="BF95" i="1" s="1"/>
  <c r="BF94" i="1" s="1"/>
  <c r="W33" i="1" s="1"/>
  <c r="K38" i="2"/>
  <c r="AY96" i="1" s="1"/>
  <c r="BK140" i="2"/>
  <c r="BK165" i="2"/>
  <c r="K173" i="2"/>
  <c r="BE173" i="2" s="1"/>
  <c r="BK195" i="2"/>
  <c r="K211" i="2"/>
  <c r="BE211" i="2" s="1"/>
  <c r="K223" i="2"/>
  <c r="BE223" i="2"/>
  <c r="K239" i="2"/>
  <c r="BE239" i="2"/>
  <c r="BK263" i="2"/>
  <c r="BK280" i="2"/>
  <c r="BK284" i="2"/>
  <c r="BK306" i="2"/>
  <c r="K342" i="2"/>
  <c r="BE342" i="2"/>
  <c r="BK358" i="2"/>
  <c r="BK374" i="2"/>
  <c r="BK134" i="2"/>
  <c r="BK146" i="2"/>
  <c r="K189" i="2"/>
  <c r="BE189" i="2"/>
  <c r="BK207" i="2"/>
  <c r="K267" i="2"/>
  <c r="BE267" i="2" s="1"/>
  <c r="BK300" i="2"/>
  <c r="BK313" i="2"/>
  <c r="BK332" i="2"/>
  <c r="K348" i="2"/>
  <c r="BE348" i="2" s="1"/>
  <c r="BK376" i="2"/>
  <c r="BK227" i="2"/>
  <c r="K308" i="2"/>
  <c r="BE308" i="2"/>
  <c r="BK352" i="2"/>
  <c r="K387" i="2"/>
  <c r="BE387" i="2" s="1"/>
  <c r="F40" i="2"/>
  <c r="BE96" i="1" s="1"/>
  <c r="BE95" i="1" s="1"/>
  <c r="BA95" i="1" s="1"/>
  <c r="F39" i="2"/>
  <c r="BD96" i="1" s="1"/>
  <c r="BD95" i="1" s="1"/>
  <c r="BD94" i="1" s="1"/>
  <c r="AZ94" i="1" s="1"/>
  <c r="BK144" i="2"/>
  <c r="BK167" i="2"/>
  <c r="K177" i="2"/>
  <c r="BE177" i="2" s="1"/>
  <c r="BK203" i="2"/>
  <c r="K213" i="2"/>
  <c r="BE213" i="2"/>
  <c r="K231" i="2"/>
  <c r="BE231" i="2" s="1"/>
  <c r="BK248" i="2"/>
  <c r="K265" i="2"/>
  <c r="BE265" i="2"/>
  <c r="BK286" i="2"/>
  <c r="BK304" i="2"/>
  <c r="K340" i="2"/>
  <c r="BE340" i="2" s="1"/>
  <c r="BK354" i="2"/>
  <c r="K370" i="2"/>
  <c r="BE370" i="2"/>
  <c r="BK385" i="2"/>
  <c r="K142" i="2"/>
  <c r="BE142" i="2" s="1"/>
  <c r="K157" i="2"/>
  <c r="BE157" i="2"/>
  <c r="K199" i="2"/>
  <c r="BE199" i="2"/>
  <c r="K229" i="2"/>
  <c r="BE229" i="2" s="1"/>
  <c r="K250" i="2"/>
  <c r="BE250" i="2"/>
  <c r="BK298" i="2"/>
  <c r="BK310" i="2"/>
  <c r="K322" i="2"/>
  <c r="BE322" i="2" s="1"/>
  <c r="BK338" i="2"/>
  <c r="K366" i="2"/>
  <c r="BE366" i="2" s="1"/>
  <c r="AU94" i="1"/>
  <c r="K225" i="2"/>
  <c r="BE225" i="2"/>
  <c r="K328" i="2"/>
  <c r="BE328" i="2" s="1"/>
  <c r="BK381" i="2"/>
  <c r="BK148" i="2"/>
  <c r="K171" i="2"/>
  <c r="BE171" i="2"/>
  <c r="BK186" i="2"/>
  <c r="BK219" i="2"/>
  <c r="BK218" i="2" s="1"/>
  <c r="K218" i="2" s="1"/>
  <c r="K103" i="2" s="1"/>
  <c r="K257" i="2"/>
  <c r="BE257" i="2" s="1"/>
  <c r="BK274" i="2"/>
  <c r="BK282" i="2"/>
  <c r="BK290" i="2"/>
  <c r="K326" i="2"/>
  <c r="BE326" i="2" s="1"/>
  <c r="K350" i="2"/>
  <c r="BE350" i="2"/>
  <c r="BK383" i="2"/>
  <c r="BK154" i="2"/>
  <c r="BK182" i="2"/>
  <c r="K205" i="2"/>
  <c r="BE205" i="2" s="1"/>
  <c r="K233" i="2"/>
  <c r="BE233" i="2"/>
  <c r="K259" i="2"/>
  <c r="BE259" i="2" s="1"/>
  <c r="BK302" i="2"/>
  <c r="K320" i="2"/>
  <c r="BE320" i="2" s="1"/>
  <c r="K334" i="2"/>
  <c r="BE334" i="2"/>
  <c r="K346" i="2"/>
  <c r="BE346" i="2"/>
  <c r="K372" i="2"/>
  <c r="BE372" i="2" s="1"/>
  <c r="K201" i="2"/>
  <c r="BE201" i="2"/>
  <c r="BK292" i="2"/>
  <c r="BK324" i="2"/>
  <c r="BK356" i="2"/>
  <c r="F38" i="2"/>
  <c r="BC96" i="1" s="1"/>
  <c r="BC95" i="1" s="1"/>
  <c r="AY95" i="1" s="1"/>
  <c r="BK131" i="2"/>
  <c r="BK137" i="2"/>
  <c r="BK160" i="2"/>
  <c r="K169" i="2"/>
  <c r="BE169" i="2" s="1"/>
  <c r="K180" i="2"/>
  <c r="BE180" i="2"/>
  <c r="BK209" i="2"/>
  <c r="K216" i="2"/>
  <c r="BE216" i="2" s="1"/>
  <c r="K237" i="2"/>
  <c r="BE237" i="2" s="1"/>
  <c r="K276" i="2"/>
  <c r="BE276" i="2" s="1"/>
  <c r="BK294" i="2"/>
  <c r="K330" i="2"/>
  <c r="BE330" i="2"/>
  <c r="BK344" i="2"/>
  <c r="K364" i="2"/>
  <c r="BE364" i="2" s="1"/>
  <c r="K378" i="2"/>
  <c r="BE378" i="2" s="1"/>
  <c r="K151" i="2"/>
  <c r="BE151" i="2"/>
  <c r="K175" i="2"/>
  <c r="BE175" i="2" s="1"/>
  <c r="BK192" i="2"/>
  <c r="K235" i="2"/>
  <c r="BE235" i="2"/>
  <c r="K296" i="2"/>
  <c r="BE296" i="2"/>
  <c r="BK318" i="2"/>
  <c r="K336" i="2"/>
  <c r="BE336" i="2" s="1"/>
  <c r="K362" i="2"/>
  <c r="BE362" i="2"/>
  <c r="BK197" i="2"/>
  <c r="K288" i="2"/>
  <c r="BE288" i="2"/>
  <c r="K315" i="2"/>
  <c r="BE315" i="2" s="1"/>
  <c r="K360" i="2"/>
  <c r="BE360" i="2"/>
  <c r="X163" i="2" l="1"/>
  <c r="X128" i="2" s="1"/>
  <c r="R163" i="2"/>
  <c r="J101" i="2" s="1"/>
  <c r="V163" i="2"/>
  <c r="V128" i="2" s="1"/>
  <c r="T163" i="2"/>
  <c r="T128" i="2" s="1"/>
  <c r="AW96" i="1" s="1"/>
  <c r="AW95" i="1" s="1"/>
  <c r="AW94" i="1" s="1"/>
  <c r="J102" i="2"/>
  <c r="Q129" i="2"/>
  <c r="I99" i="2" s="1"/>
  <c r="R129" i="2"/>
  <c r="R128" i="2" s="1"/>
  <c r="J98" i="2" s="1"/>
  <c r="K33" i="2" s="1"/>
  <c r="AT96" i="1" s="1"/>
  <c r="AT95" i="1" s="1"/>
  <c r="AT94" i="1" s="1"/>
  <c r="Q163" i="2"/>
  <c r="I101" i="2"/>
  <c r="BK164" i="2"/>
  <c r="BK222" i="2"/>
  <c r="K222" i="2" s="1"/>
  <c r="K104" i="2" s="1"/>
  <c r="BK317" i="2"/>
  <c r="K317" i="2" s="1"/>
  <c r="K105" i="2" s="1"/>
  <c r="BK130" i="2"/>
  <c r="BK129" i="2" s="1"/>
  <c r="K129" i="2" s="1"/>
  <c r="K99" i="2" s="1"/>
  <c r="BK380" i="2"/>
  <c r="K380" i="2" s="1"/>
  <c r="K106" i="2" s="1"/>
  <c r="BE94" i="1"/>
  <c r="W32" i="1"/>
  <c r="AZ95" i="1"/>
  <c r="F37" i="2"/>
  <c r="BB96" i="1" s="1"/>
  <c r="BB95" i="1" s="1"/>
  <c r="AX95" i="1" s="1"/>
  <c r="AV95" i="1" s="1"/>
  <c r="BC94" i="1"/>
  <c r="W30" i="1" s="1"/>
  <c r="W31" i="1"/>
  <c r="K37" i="2"/>
  <c r="AX96" i="1" s="1"/>
  <c r="AV96" i="1" s="1"/>
  <c r="BK163" i="2" l="1"/>
  <c r="BK128" i="2" s="1"/>
  <c r="K128" i="2" s="1"/>
  <c r="K34" i="2" s="1"/>
  <c r="AG96" i="1" s="1"/>
  <c r="AN96" i="1" s="1"/>
  <c r="J99" i="2"/>
  <c r="K130" i="2"/>
  <c r="K100" i="2" s="1"/>
  <c r="Q128" i="2"/>
  <c r="I98" i="2" s="1"/>
  <c r="K32" i="2" s="1"/>
  <c r="AS96" i="1" s="1"/>
  <c r="AS95" i="1" s="1"/>
  <c r="AS94" i="1" s="1"/>
  <c r="K164" i="2"/>
  <c r="K102" i="2" s="1"/>
  <c r="BA94" i="1"/>
  <c r="BB94" i="1"/>
  <c r="W29" i="1" s="1"/>
  <c r="AY94" i="1"/>
  <c r="AK30" i="1" s="1"/>
  <c r="K163" i="2" l="1"/>
  <c r="K101" i="2" s="1"/>
  <c r="K98" i="2"/>
  <c r="K43" i="2"/>
  <c r="AX94" i="1"/>
  <c r="AK29" i="1" s="1"/>
  <c r="AG95" i="1"/>
  <c r="AG94" i="1" s="1"/>
  <c r="AN95" i="1" l="1"/>
  <c r="AV94" i="1"/>
  <c r="AK26" i="1"/>
  <c r="AK35" i="1" s="1"/>
  <c r="AN94" i="1" l="1"/>
</calcChain>
</file>

<file path=xl/sharedStrings.xml><?xml version="1.0" encoding="utf-8"?>
<sst xmlns="http://schemas.openxmlformats.org/spreadsheetml/2006/main" count="2708" uniqueCount="707">
  <si>
    <t>Export Komplet</t>
  </si>
  <si>
    <t/>
  </si>
  <si>
    <t>2.0</t>
  </si>
  <si>
    <t>ZAMOK</t>
  </si>
  <si>
    <t>False</t>
  </si>
  <si>
    <t>True</t>
  </si>
  <si>
    <t>{34160a35-31b3-4a70-b667-147313a58e63}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</si>
  <si>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</si>
  <si>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</si>
  <si>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</si>
  <si>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</si>
  <si>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</si>
  <si>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</si>
  <si>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</si>
  <si>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</si>
  <si>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2005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</si>
  <si>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</si>
  <si>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</si>
  <si>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KD MÁJ Pelhřimov – stavební úpravy malé scény</t>
  </si>
  <si>
    <t>KSO:</t>
  </si>
  <si>
    <t>CC-CZ:</t>
  </si>
  <si>
    <t>Místo:</t>
  </si>
  <si>
    <t>Pelhřimov</t>
  </si>
  <si>
    <t>Datum:</t>
  </si>
  <si>
    <t>15. 5. 2020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</si>
  <si>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</si>
  <si>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</si>
  <si>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</si>
  <si>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</si>
  <si>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</si>
  <si>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</si>
  <si>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</si>
  <si>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</si>
  <si>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</si>
  <si>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</si>
  <si>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</si>
  <si>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</si>
  <si>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</si>
  <si>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</si>
  <si>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</si>
  <si>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</si>
  <si>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</si>
  <si>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</si>
  <si>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</si>
  <si>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</si>
  <si>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</si>
  <si>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</si>
  <si>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</si>
  <si>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</si>
  <si>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</si>
  <si>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</si>
  <si>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</si>
  <si>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</si>
  <si>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</si>
  <si>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</si>
  <si>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</si>
  <si>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</si>
  <si>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</si>
  <si>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</si>
  <si>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</si>
  <si>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</si>
  <si>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</si>
  <si>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</si>
  <si>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</si>
  <si>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</si>
  <si>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</si>
  <si>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</si>
  <si>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</si>
  <si>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</si>
  <si>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</si>
  <si>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</si>
  <si>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</si>
  <si>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</si>
  <si>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</si>
  <si>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</si>
  <si>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</si>
  <si>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</si>
  <si>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</si>
  <si>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</si>
  <si>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</si>
  <si>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D.1.2  Zdravotní technika</t>
  </si>
  <si>
    <t>STA</t>
  </si>
  <si>
    <t>1</t>
  </si>
  <si>
    <t>{bcf5aebf-1044-440a-814e-88c2e80ea7fe}</t>
  </si>
  <si>
    <t>2</t>
  </si>
  <si>
    <t>/</t>
  </si>
  <si>
    <t>D.1.2</t>
  </si>
  <si>
    <t>Zdravotní technika</t>
  </si>
  <si>
    <t>Soupis</t>
  </si>
  <si>
    <t>{ac027f7b-d886-4819-ba9c-6504dace9dd5}</t>
  </si>
  <si>
    <t>KRYCÍ LIST SOUPISU PRACÍ</t>
  </si>
  <si>
    <t>Objekt:</t>
  </si>
  <si>
    <t>2005 - D.1.2  Zdravotní technika</t>
  </si>
  <si>
    <t>Soupis:</t>
  </si>
  <si>
    <t>D.1.2 - Zdravotní technika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</si>
  <si>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</si>
  <si>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</si>
  <si>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</si>
  <si>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</si>
  <si>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</si>
  <si>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</si>
  <si>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</si>
  <si>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</si>
  <si>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</si>
  <si>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</si>
  <si>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</si>
  <si>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>PSV - Práce a dodávky PSV</t>
  </si>
  <si>
    <t xml:space="preserve">    721 - Zdravotechnika - vnitřní kanalizace</t>
  </si>
  <si>
    <t xml:space="preserve">    4 - Vodorovné konstrukce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</si>
  <si>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</si>
  <si>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</si>
  <si>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</si>
  <si>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</si>
  <si>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</si>
  <si>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</si>
  <si>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</si>
  <si>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</si>
  <si>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</si>
  <si>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</si>
  <si>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</si>
  <si>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</si>
  <si>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</si>
  <si>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</si>
  <si>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</si>
  <si>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</si>
  <si>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</si>
  <si>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</si>
  <si>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</si>
  <si>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</si>
  <si>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</si>
  <si>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</si>
  <si>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</si>
  <si>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</si>
  <si>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</si>
  <si>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139751101</t>
  </si>
  <si>
    <t>Vykopávky v uzavřených prostorech v hornině třídy těžitelnosti I, skupiny 1 až 3 ručně</t>
  </si>
  <si>
    <t>m3</t>
  </si>
  <si>
    <t>CS ÚRS 2020 01</t>
  </si>
  <si>
    <t>4</t>
  </si>
  <si>
    <t>1171274139</t>
  </si>
  <si>
    <t>PP</t>
  </si>
  <si>
    <t>Vykopávka v uzavřených prostorech ručně v hornině třídy těžitelnosti I skupiny 1 až 3</t>
  </si>
  <si>
    <t>VV</t>
  </si>
  <si>
    <t>(3,8+2,4+1,4+0,6+2,7+0,6+2,2+0,6+1,0+3,7+0,6+1,4+0,6+0,6)*0,6*0,5</t>
  </si>
  <si>
    <t>162211311</t>
  </si>
  <si>
    <t>Vodorovné přemístění výkopku z horniny třídy těžitelnosti I, skupiny 1 až 3 stavebním kolečkem do 10 m</t>
  </si>
  <si>
    <t>-949475306</t>
  </si>
  <si>
    <t>Vodorovné přemístění výkopku nebo sypaniny stavebním kolečkem s naložením a vyprázdněním kolečka na hromady nebo do dopravního prostředku na vzdálenost do 10 m z horniny třídy těžitelnosti I, skupiny 1 až 3</t>
  </si>
  <si>
    <t>6,66*4 'Přepočtené koeficientem množství</t>
  </si>
  <si>
    <t>3</t>
  </si>
  <si>
    <t>336029068</t>
  </si>
  <si>
    <t>162651111</t>
  </si>
  <si>
    <t>Vodorovné přemístění do 4000 m výkopku/sypaniny z horniny třídy těžitelnosti I, skupiny 1 až 3</t>
  </si>
  <si>
    <t>-491678552</t>
  </si>
  <si>
    <t>Vodorovné přemístění výkopku nebo sypaniny po suchu na obvyklém dopravním prostředku, bez naložení výkopku, avšak se složením bez rozhrnutí z horniny třídy těžitelnosti I skupiny 1 až 3 na vzdálenost přes 3 000 do 4 000 m</t>
  </si>
  <si>
    <t>5</t>
  </si>
  <si>
    <t>167111101</t>
  </si>
  <si>
    <t>Nakládání výkopku z hornin třídy těžitelnosti I, skupiny 1 až 3 do 100 m3 ručně</t>
  </si>
  <si>
    <t>1172885399</t>
  </si>
  <si>
    <t>Nakládání, skládání a překládání neulehlého výkopku nebo sypaniny ručně nakládání, z hornin třídy těžitelnosti I, skupiny 1 až 3</t>
  </si>
  <si>
    <t>6</t>
  </si>
  <si>
    <t>167111121</t>
  </si>
  <si>
    <t>Skládání nebo překládání výkopku z horniny třídy těžitelnosti I, skupiny 1 až 3 ručně</t>
  </si>
  <si>
    <t>-1116196050</t>
  </si>
  <si>
    <t>Nakládání, skládání a překládání neulehlého výkopku nebo sypaniny ručně skládání nebo překládání, z hornin třídy těžitelnosti I, skupiny 1 až 3</t>
  </si>
  <si>
    <t>7</t>
  </si>
  <si>
    <t>167151101</t>
  </si>
  <si>
    <t>Nakládání výkopku z hornin třídy těžitelnosti I, skupiny 1 až 3 do 100 m3</t>
  </si>
  <si>
    <t>-1827859439</t>
  </si>
  <si>
    <t>Nakládání, skládání a překládání neulehlého výkopku nebo sypaniny strojně nakládání, množství do 100 m3, z horniny třídy těžitelnosti I, skupiny 1 až 3</t>
  </si>
  <si>
    <t>8</t>
  </si>
  <si>
    <t>171201221</t>
  </si>
  <si>
    <t>Poplatek za uložení na skládce (skládkovné) zeminy a kamení kód odpadu 17 05 04</t>
  </si>
  <si>
    <t>t</t>
  </si>
  <si>
    <t>-529510159</t>
  </si>
  <si>
    <t>Poplatek za uložení stavebního odpadu na skládce (skládkovné) zeminy a kamení zatříděného do Katalogu odpadů pod kódem 17 05 04</t>
  </si>
  <si>
    <t>1,332*2 'Přepočtené koeficientem množství</t>
  </si>
  <si>
    <t>9</t>
  </si>
  <si>
    <t>171251101</t>
  </si>
  <si>
    <t>Uložení sypaniny do násypů nezhutněných</t>
  </si>
  <si>
    <t>916041921</t>
  </si>
  <si>
    <t>Uložení sypanin do násypů s rozprostřením sypaniny ve vrstvách a s hrubým urovnáním nezhutněných jakékoliv třídy těžitelnosti</t>
  </si>
  <si>
    <t>6,66 - (3,996+1,332)</t>
  </si>
  <si>
    <t>10</t>
  </si>
  <si>
    <t>174151102</t>
  </si>
  <si>
    <t>Zásyp v uzavřených prostorech sypaninou se zhutněním</t>
  </si>
  <si>
    <t>-789832279</t>
  </si>
  <si>
    <t>Zásyp sypaninou z jakékoliv horniny strojně s uložením výkopku ve vrstvách se zhutněním v uzavřených prostorách s urovnáním povrchu zásypu</t>
  </si>
  <si>
    <t>11</t>
  </si>
  <si>
    <t>175111101</t>
  </si>
  <si>
    <t>Obsypání potrubí ručně sypaninou bez prohození sítem, uloženou do 3 m</t>
  </si>
  <si>
    <t>3420028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</si>
  <si>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</si>
  <si>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(3,8+2,4+1,4+0,6+2,7+0,6+2,2+0,6+1,0+3,7+0,6+1,4+0,6+0,6)*0,6*0,3</t>
  </si>
  <si>
    <t>12</t>
  </si>
  <si>
    <t>M</t>
  </si>
  <si>
    <t>58337303</t>
  </si>
  <si>
    <t>štěrkopísek frakce 0/8</t>
  </si>
  <si>
    <t>254959573</t>
  </si>
  <si>
    <t>3,996*2 'Přepočtené koeficientem množství</t>
  </si>
  <si>
    <t>PSV</t>
  </si>
  <si>
    <t>Práce a dodávky PSV</t>
  </si>
  <si>
    <t>721</t>
  </si>
  <si>
    <t>Zdravotechnika - vnitřní kanalizace</t>
  </si>
  <si>
    <t>13</t>
  </si>
  <si>
    <t>721140802</t>
  </si>
  <si>
    <t>Demontáž potrubí litinové do DN 100</t>
  </si>
  <si>
    <t>m</t>
  </si>
  <si>
    <t>16</t>
  </si>
  <si>
    <t>-1549250961</t>
  </si>
  <si>
    <t>Demontáž potrubí z litinových trub  odpadních nebo dešťových do DN 100</t>
  </si>
  <si>
    <t>14</t>
  </si>
  <si>
    <t>721140915</t>
  </si>
  <si>
    <t>Potrubí litinové propojení potrubí DN 100</t>
  </si>
  <si>
    <t>kus</t>
  </si>
  <si>
    <t>1337503141</t>
  </si>
  <si>
    <t>Opravy odpadního potrubí litinového  propojení dosavadního potrubí DN 100</t>
  </si>
  <si>
    <t>721140925</t>
  </si>
  <si>
    <t>Potrubí litinové odpadní krácení trub DN 100</t>
  </si>
  <si>
    <t>-1110131229</t>
  </si>
  <si>
    <t>Opravy odpadního potrubí litinového  krácení trub DN 100</t>
  </si>
  <si>
    <t>721170975</t>
  </si>
  <si>
    <t>Potrubí z PVC krácení trub DN 125</t>
  </si>
  <si>
    <t>-1836675783</t>
  </si>
  <si>
    <t>Opravy odpadního potrubí plastového  krácení trub DN 125</t>
  </si>
  <si>
    <t>17</t>
  </si>
  <si>
    <t>721171808</t>
  </si>
  <si>
    <t>Demontáž potrubí z PVC do D 114</t>
  </si>
  <si>
    <t>1470882947</t>
  </si>
  <si>
    <t>Demontáž potrubí z novodurových trub  odpadních nebo připojovacích přes 75 do D 114</t>
  </si>
  <si>
    <t>18</t>
  </si>
  <si>
    <t>721171915</t>
  </si>
  <si>
    <t>Potrubí z PP propojení potrubí DN 110</t>
  </si>
  <si>
    <t>15069965</t>
  </si>
  <si>
    <t>Opravy odpadního potrubí plastového  propojení dosavadního potrubí DN 110</t>
  </si>
  <si>
    <t>19</t>
  </si>
  <si>
    <t>721173401</t>
  </si>
  <si>
    <t>Potrubí kanalizační z PVC SN 4 svodné DN 110</t>
  </si>
  <si>
    <t>-729942952</t>
  </si>
  <si>
    <t>Potrubí z plastových trub PVC SN4 svodné (ležaté) DN 110</t>
  </si>
  <si>
    <t>3,6+0,5+2,4+0,5+1,5+0,5+0,5+0,5+2,5+0,5+0,5+0,5+2,0+0,5+0,5+0,5+1,0+0,5+3,5+0,5+0,5+0,5+1,5+0,5+0,5+0,5+0,5+0,5+0,5+0,5</t>
  </si>
  <si>
    <t>20</t>
  </si>
  <si>
    <t>721174004</t>
  </si>
  <si>
    <t>Potrubí kanalizační z PP svodné DN 75</t>
  </si>
  <si>
    <t>1837749773</t>
  </si>
  <si>
    <t>Potrubí z plastových trub polypropylenové svodné (ležaté) DN 75</t>
  </si>
  <si>
    <t>721174024</t>
  </si>
  <si>
    <t>Potrubí kanalizační z PP odpadní DN 75</t>
  </si>
  <si>
    <t>1498660274</t>
  </si>
  <si>
    <t>Potrubí z plastových trub polypropylenové odpadní (svislé) DN 75</t>
  </si>
  <si>
    <t>22</t>
  </si>
  <si>
    <t>721174025</t>
  </si>
  <si>
    <t>Potrubí kanalizační z PP odpadní DN 110</t>
  </si>
  <si>
    <t>-1410591234</t>
  </si>
  <si>
    <t>Potrubí z plastových trub polypropylenové odpadní (svislé) DN 110</t>
  </si>
  <si>
    <t>23</t>
  </si>
  <si>
    <t>721174042</t>
  </si>
  <si>
    <t>Potrubí kanalizační z PP připojovací DN 40</t>
  </si>
  <si>
    <t>607277384</t>
  </si>
  <si>
    <t>Potrubí z plastových trub polypropylenové připojovací DN 40</t>
  </si>
  <si>
    <t>1,8+0,5+2+0,6+0,6+0,5+1</t>
  </si>
  <si>
    <t>24</t>
  </si>
  <si>
    <t>721174043</t>
  </si>
  <si>
    <t>Potrubí kanalizační z PP připojovací DN 50</t>
  </si>
  <si>
    <t>-219711271</t>
  </si>
  <si>
    <t>Potrubí z plastových trub polypropylenové připojovací DN 50</t>
  </si>
  <si>
    <t>2+1+1+1+1+1+1+1+1+4+1</t>
  </si>
  <si>
    <t>25</t>
  </si>
  <si>
    <t>721174045</t>
  </si>
  <si>
    <t>Potrubí kanalizační z PP připojovací DN 110</t>
  </si>
  <si>
    <t>-1590039514</t>
  </si>
  <si>
    <t>Potrubí z plastových trub polypropylenové připojovací DN 110</t>
  </si>
  <si>
    <t>0,5+0,5+1+1+1+0,5+0,5+0,5+1+0,5+0,5+0,5+1+1</t>
  </si>
  <si>
    <t>26</t>
  </si>
  <si>
    <t>721174055</t>
  </si>
  <si>
    <t>Potrubí kanalizační z PP dešťové DN 110</t>
  </si>
  <si>
    <t>1332501742</t>
  </si>
  <si>
    <t>Potrubí z plastových trub polypropylenové dešťové DN 110</t>
  </si>
  <si>
    <t>27</t>
  </si>
  <si>
    <t>721194104</t>
  </si>
  <si>
    <t>Vyvedení a upevnění odpadních výpustek DN 40</t>
  </si>
  <si>
    <t>471185628</t>
  </si>
  <si>
    <t>Vyměření přípojek na potrubí vyvedení a upevnění odpadních výpustek DN 40</t>
  </si>
  <si>
    <t>28</t>
  </si>
  <si>
    <t>721194105</t>
  </si>
  <si>
    <t>Vyvedení a upevnění odpadních výpustek DN 50</t>
  </si>
  <si>
    <t>-1129440101</t>
  </si>
  <si>
    <t>Vyměření přípojek na potrubí vyvedení a upevnění odpadních výpustek DN 50</t>
  </si>
  <si>
    <t>29</t>
  </si>
  <si>
    <t>721194109</t>
  </si>
  <si>
    <t>Vyvedení a upevnění odpadních výpustek DN 100</t>
  </si>
  <si>
    <t>306206188</t>
  </si>
  <si>
    <t>Vyměření přípojek na potrubí vyvedení a upevnění odpadních výpustek DN 100</t>
  </si>
  <si>
    <t>30</t>
  </si>
  <si>
    <t>721211401</t>
  </si>
  <si>
    <t>Vpusť podlahová s vodorovným odtokem DN 40/50</t>
  </si>
  <si>
    <t>-2076034260</t>
  </si>
  <si>
    <t>Podlahové vpusti s vodorovným odtokem DN 40/50</t>
  </si>
  <si>
    <t>31</t>
  </si>
  <si>
    <t>721211911</t>
  </si>
  <si>
    <t>Montáž vpustí podlahových DN 40/50</t>
  </si>
  <si>
    <t>-54848263</t>
  </si>
  <si>
    <t>Podlahové vpusti montáž podlahových vpustí DN 40/50</t>
  </si>
  <si>
    <t>32</t>
  </si>
  <si>
    <t>551617039R</t>
  </si>
  <si>
    <t>vpusť podlahová s vodorovným odtokem, nerezová mřížka 115x115mm</t>
  </si>
  <si>
    <t>-324723456</t>
  </si>
  <si>
    <t>vpusť podlahová s vodorovným odtokem, se zápachovou uzávěrkou PRIMUS (pachotěsnost i bez vody v zápachové uzávěrce), nerezová mřížka 115x115 mm, např.: HL 510NPr</t>
  </si>
  <si>
    <t>33</t>
  </si>
  <si>
    <t>721226521</t>
  </si>
  <si>
    <t>Zápachová uzávěrka nástěnná pro pračku a myčku DN 40</t>
  </si>
  <si>
    <t>CS ÚRS 2019 01</t>
  </si>
  <si>
    <t>870013425</t>
  </si>
  <si>
    <t>Zápachové uzávěrky nástěnné (PP) pro pračku a myčku DN 40</t>
  </si>
  <si>
    <t>34</t>
  </si>
  <si>
    <t>721273152</t>
  </si>
  <si>
    <t>Hlavice ventilační polypropylen PP DN 75</t>
  </si>
  <si>
    <t>276961323</t>
  </si>
  <si>
    <t>Ventilační hlavice z polypropylenu (PP) DN 75</t>
  </si>
  <si>
    <t>35</t>
  </si>
  <si>
    <t>721290111</t>
  </si>
  <si>
    <t>Zkouška těsnosti potrubí kanalizace vodou do DN 125</t>
  </si>
  <si>
    <t>2024065273</t>
  </si>
  <si>
    <t>Zkouška těsnosti kanalizace  v objektech vodou do DN 125</t>
  </si>
  <si>
    <t>29+2+5+9+7+15+10+2</t>
  </si>
  <si>
    <t>36</t>
  </si>
  <si>
    <t>998721102</t>
  </si>
  <si>
    <t>Přesun hmot tonážní pro vnitřní kanalizace v objektech v do 12 m</t>
  </si>
  <si>
    <t>-773286548</t>
  </si>
  <si>
    <t>Přesun hmot pro vnitřní kanalizace  stanovený z hmotnosti přesunovaného materiálu vodorovná dopravní vzdálenost do 50 m v objektech výšky přes 6 do 12 m</t>
  </si>
  <si>
    <t>Vodorovné konstrukce</t>
  </si>
  <si>
    <t>37</t>
  </si>
  <si>
    <t>451573111</t>
  </si>
  <si>
    <t>Lože pod potrubí otevřený výkop ze štěrkopísku</t>
  </si>
  <si>
    <t>-715257716</t>
  </si>
  <si>
    <t>Lože pod potrubí, stoky a drobné objekty v otevřeném výkopu z písku a štěrkopísku do 63 mm</t>
  </si>
  <si>
    <t>(3,8+2,4+1,4+0,6+2,7+0,6+2,2+0,6+1,0+3,7+0,6+1,4+0,6+0,6)*0,6*0,1</t>
  </si>
  <si>
    <t>722</t>
  </si>
  <si>
    <t>Zdravotechnika - vnitřní vodovod</t>
  </si>
  <si>
    <t>38</t>
  </si>
  <si>
    <t>722170801</t>
  </si>
  <si>
    <t>Demontáž rozvodů vody z plastů do D 25</t>
  </si>
  <si>
    <t>-1863777138</t>
  </si>
  <si>
    <t>Demontáž rozvodů vody z plastů  do Ø 25 mm</t>
  </si>
  <si>
    <t>39</t>
  </si>
  <si>
    <t>722170804</t>
  </si>
  <si>
    <t>Demontáž rozvodů vody z plastů do D 50</t>
  </si>
  <si>
    <t>-179945683</t>
  </si>
  <si>
    <t>Demontáž rozvodů vody z plastů  přes 25 do Ø 50 mm</t>
  </si>
  <si>
    <t>40</t>
  </si>
  <si>
    <t>722171912</t>
  </si>
  <si>
    <t>Potrubí plastové odříznutí trubky D do 20 mm</t>
  </si>
  <si>
    <t>-893054178</t>
  </si>
  <si>
    <t>Odříznutí trubky nebo tvarovky u rozvodů vody z plastů  D přes 16 do 20 mm</t>
  </si>
  <si>
    <t>41</t>
  </si>
  <si>
    <t>722171913</t>
  </si>
  <si>
    <t>Potrubí plastové odříznutí trubky D do 25 mm</t>
  </si>
  <si>
    <t>63675257</t>
  </si>
  <si>
    <t>Odříznutí trubky nebo tvarovky u rozvodů vody z plastů  D přes 20 do 25 mm</t>
  </si>
  <si>
    <t>42</t>
  </si>
  <si>
    <t>722171914</t>
  </si>
  <si>
    <t>Potrubí plastové odříznutí trubky D do 32 mm</t>
  </si>
  <si>
    <t>-1601765122</t>
  </si>
  <si>
    <t>Odříznutí trubky nebo tvarovky u rozvodů vody z plastů  D přes 25 do 32 mm</t>
  </si>
  <si>
    <t>43</t>
  </si>
  <si>
    <t>722174912</t>
  </si>
  <si>
    <t>Potrubí plastové sestavení rozvodů D do 20 mm</t>
  </si>
  <si>
    <t>1922977377</t>
  </si>
  <si>
    <t>Sestavení rozvodů vody  D přes 16 do 20 mm</t>
  </si>
  <si>
    <t>44</t>
  </si>
  <si>
    <t>722174913</t>
  </si>
  <si>
    <t>Potrubí plastové sestavení rozvodů D do 25 mm</t>
  </si>
  <si>
    <t>2138790775</t>
  </si>
  <si>
    <t>Sestavení rozvodů vody  D přes 20 do 25 mm</t>
  </si>
  <si>
    <t>45</t>
  </si>
  <si>
    <t>722174914</t>
  </si>
  <si>
    <t>Potrubí plastové sestavení rozvodů D do 32 mm</t>
  </si>
  <si>
    <t>611169888</t>
  </si>
  <si>
    <t>Sestavení rozvodů vody  D přes 25 do 32 mm</t>
  </si>
  <si>
    <t>46</t>
  </si>
  <si>
    <t>722176112</t>
  </si>
  <si>
    <t>Montáž potrubí plastové spojované svary polyfuzně do D 20 mm</t>
  </si>
  <si>
    <t>1313194446</t>
  </si>
  <si>
    <t>Montáž potrubí z plastových trub  svařovaných polyfuzně D přes 16 do 20 mm</t>
  </si>
  <si>
    <t>S.V.</t>
  </si>
  <si>
    <t>6+4+2+2,5+2+3+2,5+2,5+3,5+1,5+5+5+1,5+5+1</t>
  </si>
  <si>
    <t>C.T.V.</t>
  </si>
  <si>
    <t>T.V.</t>
  </si>
  <si>
    <t>4+7+4+4+5+2+5+1+5+4+5+1</t>
  </si>
  <si>
    <t>Součet</t>
  </si>
  <si>
    <t>47</t>
  </si>
  <si>
    <t>28614101</t>
  </si>
  <si>
    <t>trubka vícevrstvá pro vodu PP-RCT S 3,2 D 20mm</t>
  </si>
  <si>
    <t>-168367616</t>
  </si>
  <si>
    <t>48</t>
  </si>
  <si>
    <t>722176113</t>
  </si>
  <si>
    <t>Montáž potrubí plastové spojované svary polyfuzně do D 25 mm</t>
  </si>
  <si>
    <t>-478862643</t>
  </si>
  <si>
    <t>Montáž potrubí z plastových trub  svařovaných polyfuzně D přes 20 do 25 mm</t>
  </si>
  <si>
    <t>2+3+2+4</t>
  </si>
  <si>
    <t>27+4+2</t>
  </si>
  <si>
    <t>49</t>
  </si>
  <si>
    <t>28614102</t>
  </si>
  <si>
    <t>trubka vícevrstvá pro vodu PP-RCT S 3,2 D 25mm</t>
  </si>
  <si>
    <t>1088005419</t>
  </si>
  <si>
    <t>50</t>
  </si>
  <si>
    <t>722176114</t>
  </si>
  <si>
    <t>Montáž potrubí plastové spojované svary polyfuzně do D 32 mm</t>
  </si>
  <si>
    <t>1970615457</t>
  </si>
  <si>
    <t>Montáž potrubí z plastových trub  svařovaných polyfuzně D přes 25 do 32 mm</t>
  </si>
  <si>
    <t>30+4</t>
  </si>
  <si>
    <t>51</t>
  </si>
  <si>
    <t>28614103</t>
  </si>
  <si>
    <t>trubka vícevrstvá pro vodu PP-RCT S 3,2 D 32mm</t>
  </si>
  <si>
    <t>1396967722</t>
  </si>
  <si>
    <t>52</t>
  </si>
  <si>
    <t>722181221</t>
  </si>
  <si>
    <t>Ochrana vodovodního potrubí přilepenými termoizolačními trubicemi z PE tl do 9 mm DN do 22 mm</t>
  </si>
  <si>
    <t>45572647</t>
  </si>
  <si>
    <t>Ochrana potrubí  termoizolačními trubicemi z pěnového polyetylenu PE přilepenými v příčných a podélných spojích, tloušťky izolace přes 6 do 9 mm, vnitřního průměru izolace DN do 22 mm</t>
  </si>
  <si>
    <t>53</t>
  </si>
  <si>
    <t>722181222</t>
  </si>
  <si>
    <t>Ochrana vodovodního potrubí přilepenými termoizolačními trubicemi z PE tl do 9 mm DN do 45 mm</t>
  </si>
  <si>
    <t>411330796</t>
  </si>
  <si>
    <t>Ochrana potrubí  termoizolačními trubicemi z pěnového polyetylenu PE přilepenými v příčných a podélných spojích, tloušťky izolace přes 6 do 9 mm, vnitřního průměru izolace DN přes 22 do 45 mm</t>
  </si>
  <si>
    <t>D25</t>
  </si>
  <si>
    <t>D32</t>
  </si>
  <si>
    <t>54</t>
  </si>
  <si>
    <t>722181241</t>
  </si>
  <si>
    <t>Ochrana vodovodního potrubí přilepenými termoizolačními trubicemi z PE tl do 20 mm DN do 22 mm</t>
  </si>
  <si>
    <t>80915869</t>
  </si>
  <si>
    <t>Ochrana potrubí  termoizolačními trubicemi z pěnového polyetylenu PE přilepenými v příčných a podélných spojích, tloušťky izolace přes 13 do 20 mm, vnitřního průměru izolace DN do 22 mm</t>
  </si>
  <si>
    <t>55</t>
  </si>
  <si>
    <t>722181242</t>
  </si>
  <si>
    <t>Ochrana vodovodního potrubí přilepenými termoizolačními trubicemi z PE tl do 20 mm DN do 45 mm</t>
  </si>
  <si>
    <t>-1030104783</t>
  </si>
  <si>
    <t>Ochrana potrubí  termoizolačními trubicemi z pěnového polyetylenu PE přilepenými v příčných a podélných spojích, tloušťky izolace přes 13 do 20 mm, vnitřního průměru izolace DN přes 22 do 45 mm</t>
  </si>
  <si>
    <t>D25 + D32</t>
  </si>
  <si>
    <t>3+7</t>
  </si>
  <si>
    <t>56</t>
  </si>
  <si>
    <t>722181812</t>
  </si>
  <si>
    <t>Demontáž plstěných pásů z trub do D 50</t>
  </si>
  <si>
    <t>-1487769759</t>
  </si>
  <si>
    <t>Demontáž plstěných pásů z trub  do Ø 50</t>
  </si>
  <si>
    <t>57</t>
  </si>
  <si>
    <t>722190401</t>
  </si>
  <si>
    <t>Vyvedení a upevnění výpustku do DN 25</t>
  </si>
  <si>
    <t>1418900595</t>
  </si>
  <si>
    <t>Zřízení přípojek na potrubí  vyvedení a upevnění výpustek do DN 25</t>
  </si>
  <si>
    <t>58</t>
  </si>
  <si>
    <t>722190901</t>
  </si>
  <si>
    <t>Uzavření nebo otevření vodovodního potrubí při opravách</t>
  </si>
  <si>
    <t>890764327</t>
  </si>
  <si>
    <t>Opravy ostatní  uzavření nebo otevření vodovodního potrubí při opravách včetně vypuštění a napuštění</t>
  </si>
  <si>
    <t>59</t>
  </si>
  <si>
    <t>722220111</t>
  </si>
  <si>
    <t>Nástěnka pro výtokový ventil G 1/2 s jedním závitem</t>
  </si>
  <si>
    <t>2103919505</t>
  </si>
  <si>
    <t>Armatury s jedním závitem nástěnky pro výtokový ventil G 1/2</t>
  </si>
  <si>
    <t>60</t>
  </si>
  <si>
    <t>722220121</t>
  </si>
  <si>
    <t>Nástěnka pro baterii G 1/2 s jedním závitem</t>
  </si>
  <si>
    <t>pár</t>
  </si>
  <si>
    <t>-1038256847</t>
  </si>
  <si>
    <t>Armatury s jedním závitem nástěnky pro baterii G 1/2</t>
  </si>
  <si>
    <t>61</t>
  </si>
  <si>
    <t>722220861</t>
  </si>
  <si>
    <t>Demontáž armatur závitových se dvěma závity G do 3/4</t>
  </si>
  <si>
    <t>-1677035081</t>
  </si>
  <si>
    <t>Demontáž armatur závitových  se dvěma závity do G 3/4</t>
  </si>
  <si>
    <t>62</t>
  </si>
  <si>
    <t>722220862</t>
  </si>
  <si>
    <t>Demontáž armatur závitových se dvěma závity G do 5/4</t>
  </si>
  <si>
    <t>1754471636</t>
  </si>
  <si>
    <t>Demontáž armatur závitových  se dvěma závity přes 3/4 do G 5/4</t>
  </si>
  <si>
    <t>63</t>
  </si>
  <si>
    <t>722231072</t>
  </si>
  <si>
    <t>Ventil zpětný mosazný G 1/2 PN 10 do 110°C se dvěma závity</t>
  </si>
  <si>
    <t>1819252949</t>
  </si>
  <si>
    <t>Armatury se dvěma závity ventily zpětné mosazné PN 10 do 110°C G 1/2</t>
  </si>
  <si>
    <t>64</t>
  </si>
  <si>
    <t>722232043</t>
  </si>
  <si>
    <t>Kohout kulový přímý G 1/2 PN 42 do 185°C vnitřní závit</t>
  </si>
  <si>
    <t>-1759539268</t>
  </si>
  <si>
    <t>Armatury se dvěma závity kulové kohouty PN 42 do 185 °C přímé vnitřní závit G 1/2</t>
  </si>
  <si>
    <t>65</t>
  </si>
  <si>
    <t>722232044</t>
  </si>
  <si>
    <t>Kohout kulový přímý G 3/4 PN 42 do 185°C vnitřní závit</t>
  </si>
  <si>
    <t>-1093467077</t>
  </si>
  <si>
    <t>Armatury se dvěma závity kulové kohouty PN 42 do 185 °C přímé vnitřní závit G 3/4</t>
  </si>
  <si>
    <t>66</t>
  </si>
  <si>
    <t>722232045</t>
  </si>
  <si>
    <t>Kohout kulový přímý G 1 PN 42 do 185°C vnitřní závit</t>
  </si>
  <si>
    <t>1483047969</t>
  </si>
  <si>
    <t>Armatury se dvěma závity kulové kohouty PN 42 do 185 °C přímé vnitřní závit G 1</t>
  </si>
  <si>
    <t>67</t>
  </si>
  <si>
    <t>722232061</t>
  </si>
  <si>
    <t>Kohout kulový přímý G 1/2 PN 42 do 185°C vnitřní závit s vypouštěním</t>
  </si>
  <si>
    <t>-513734790</t>
  </si>
  <si>
    <t>Armatury se dvěma závity kulové kohouty PN 42 do 185 °C přímé vnitřní závit s vypouštěním G 1/2</t>
  </si>
  <si>
    <t>68</t>
  </si>
  <si>
    <t>722232062</t>
  </si>
  <si>
    <t>Kohout kulový přímý G 3/4 PN 42 do 185°C vnitřní závit s vypouštěním</t>
  </si>
  <si>
    <t>-1108464590</t>
  </si>
  <si>
    <t>Armatury se dvěma závity kulové kohouty PN 42 do 185 °C přímé vnitřní závit s vypouštěním G 3/4</t>
  </si>
  <si>
    <t>69</t>
  </si>
  <si>
    <t>722232063</t>
  </si>
  <si>
    <t>Kohout kulový přímý G 1 PN 42 do 185°C vnitřní závit s vypouštěním</t>
  </si>
  <si>
    <t>-1206745275</t>
  </si>
  <si>
    <t>Armatury se dvěma závity kulové kohouty PN 42 do 185 °C přímé vnitřní závit s vypouštěním G 1</t>
  </si>
  <si>
    <t>70</t>
  </si>
  <si>
    <t>722234264</t>
  </si>
  <si>
    <t>Filtr mosazný G 3/4 PN 16 do 120°C s 2x vnitřním závitem</t>
  </si>
  <si>
    <t>2073678368</t>
  </si>
  <si>
    <t>Armatury se dvěma závity filtry mosazný PN 16 do 120 °C G 3/4</t>
  </si>
  <si>
    <t>71</t>
  </si>
  <si>
    <t>722290226</t>
  </si>
  <si>
    <t>Zkouška těsnosti vodovodního potrubí závitového do DN 50</t>
  </si>
  <si>
    <t>2063726884</t>
  </si>
  <si>
    <t>Zkoušky, proplach a desinfekce vodovodního potrubí  zkoušky těsnosti vodovodního potrubí závitového do DN 50</t>
  </si>
  <si>
    <t>122+44+34</t>
  </si>
  <si>
    <t>72</t>
  </si>
  <si>
    <t>722290234</t>
  </si>
  <si>
    <t>Proplach a dezinfekce vodovodního potrubí do DN 80</t>
  </si>
  <si>
    <t>-1869645356</t>
  </si>
  <si>
    <t>Zkoušky, proplach a desinfekce vodovodního potrubí  proplach a desinfekce vodovodního potrubí do DN 80</t>
  </si>
  <si>
    <t>73</t>
  </si>
  <si>
    <t>998722102</t>
  </si>
  <si>
    <t>Přesun hmot tonážní pro vnitřní vodovod v objektech v do 12 m</t>
  </si>
  <si>
    <t>98705810</t>
  </si>
  <si>
    <t>Přesun hmot pro vnitřní vodovod  stanovený z hmotnosti přesunovaného materiálu vodorovná dopravní vzdálenost do 50 m v objektech výšky přes 6 do 12 m</t>
  </si>
  <si>
    <t>725</t>
  </si>
  <si>
    <t>Zdravotechnika - zařizovací předměty</t>
  </si>
  <si>
    <t>74</t>
  </si>
  <si>
    <t>725112022</t>
  </si>
  <si>
    <t>Klozet keramický závěsný na nosné stěny s hlubokým splachováním odpad vodorovný - WC</t>
  </si>
  <si>
    <t>soubor</t>
  </si>
  <si>
    <t>23179652</t>
  </si>
  <si>
    <t>Zařízení záchodů klozety keramické závěsné na nosné stěny s hlubokým splachováním odpad vodorovný</t>
  </si>
  <si>
    <t>75</t>
  </si>
  <si>
    <t>725112022R</t>
  </si>
  <si>
    <t>Klozet keramický závěsný na nosné stěny s hlubokým splachováním odpad vodorovný - délka 70 cm - WC1</t>
  </si>
  <si>
    <t>182344481</t>
  </si>
  <si>
    <t>Zařízení záchodů klozety keramické závěsné na nosné stěny s hlubokým splachováním odpad vodorovný - délka 70 cm, sedátko klozetové duroplastové bílé antibakteriáln bez poklopu</t>
  </si>
  <si>
    <t>76</t>
  </si>
  <si>
    <t>725121521</t>
  </si>
  <si>
    <t>Pisoárový záchodek automatický s infračerveným senzorem - PM</t>
  </si>
  <si>
    <t>-1026217714</t>
  </si>
  <si>
    <t>Pisoárové záchodky keramické automatické s infračerveným senzorem</t>
  </si>
  <si>
    <t>77</t>
  </si>
  <si>
    <t>725211601</t>
  </si>
  <si>
    <t>Umyvadlo keramické bílé šířky 500 mm bez krytu na sifon připevněné na stěnu šrouby - U1</t>
  </si>
  <si>
    <t>-795274621</t>
  </si>
  <si>
    <t>Umyvadla keramická bílá bez výtokových armatur připevněná na stěnu šrouby bez sloupu nebo krytu na sifon 500 mm</t>
  </si>
  <si>
    <t>78</t>
  </si>
  <si>
    <t>725211602</t>
  </si>
  <si>
    <t>Umyvadlo keramické bílé šířky 550 mm bez krytu na sifon připevněné na stěnu šrouby - U3, U4</t>
  </si>
  <si>
    <t>1003720227</t>
  </si>
  <si>
    <t>Umyvadla keramická bílá bez výtokových armatur připevněná na stěnu šrouby bez sloupu nebo krytu na sifon 550 mm</t>
  </si>
  <si>
    <t>79</t>
  </si>
  <si>
    <t>725211622</t>
  </si>
  <si>
    <t>Umyvadlo keramické bílé šířky 550 mm se sloupem na sifon připevněné na stěnu šrouby - U2</t>
  </si>
  <si>
    <t>-307736917</t>
  </si>
  <si>
    <t>Umyvadla keramická bílá bez výtokových armatur připevněná na stěnu šrouby se sloupem 550 mm</t>
  </si>
  <si>
    <t>80</t>
  </si>
  <si>
    <t>725219101</t>
  </si>
  <si>
    <t>Montáž umyvadla připevněného na konzoly</t>
  </si>
  <si>
    <t>1984277366</t>
  </si>
  <si>
    <t>Umyvadla montáž umyvadel ostatních typů na konzoly</t>
  </si>
  <si>
    <t>81</t>
  </si>
  <si>
    <t>642140109R</t>
  </si>
  <si>
    <t>umyvadlo keramické na desku bílé 605x420mm bez otvoru pro baterii, bez přepadu - U</t>
  </si>
  <si>
    <t>-1058626462</t>
  </si>
  <si>
    <t>umyvadlo keramické na desku bílé 605x420mm "SAPHO Caleo" CA590</t>
  </si>
  <si>
    <t>82</t>
  </si>
  <si>
    <t>642140110R</t>
  </si>
  <si>
    <t>umyvadlová deska řezatelná bílá - 1750 x 470 mm, podpěra pod desku bílá</t>
  </si>
  <si>
    <t>-1543139278</t>
  </si>
  <si>
    <t>83</t>
  </si>
  <si>
    <t>642140111R</t>
  </si>
  <si>
    <t>umyvadlová deska řezatelná bílá - 1400 x 470 mm, podpěra pod desku bílá</t>
  </si>
  <si>
    <t>1365531841</t>
  </si>
  <si>
    <t>84</t>
  </si>
  <si>
    <t>725241141</t>
  </si>
  <si>
    <t>Vanička sprchová akrylátová čtvrtkruhová 800x800 mm</t>
  </si>
  <si>
    <t>-421092742</t>
  </si>
  <si>
    <t>Sprchové vaničky akrylátové čtvrtkruhové 800x800 mm</t>
  </si>
  <si>
    <t>85</t>
  </si>
  <si>
    <t>725244812</t>
  </si>
  <si>
    <t>Zástěna sprchová rohová rámová se skleněnou výplní tl. 4 a 5 mm dveře posuvné dvoudílné na čtvrtkruhovou vaničku 800x800 mm</t>
  </si>
  <si>
    <t>-938852495</t>
  </si>
  <si>
    <t>Sprchové dveře a zástěny zástěny sprchové rohové čtvrtkruhové rámové se skleněnou výplní tl. 4 a 5 mm dveře posuvné dvoudílné, vstup z oblouku, navaničku 800x800 mm</t>
  </si>
  <si>
    <t>86</t>
  </si>
  <si>
    <t>725291701</t>
  </si>
  <si>
    <t>Doplňky zařízení koupelen a záchodů smaltované madlo rovné dl 300 mm</t>
  </si>
  <si>
    <t>-1726775864</t>
  </si>
  <si>
    <t>Doplňky zařízení koupelen a záchodů  smaltované madla rovná, délky 300 mm</t>
  </si>
  <si>
    <t>87</t>
  </si>
  <si>
    <t>725291722</t>
  </si>
  <si>
    <t>Doplňky zařízení koupelen a záchodů smaltované madlo krakorcové sklopné dl 834 mm</t>
  </si>
  <si>
    <t>263441234</t>
  </si>
  <si>
    <t>Doplňky zařízení koupelen a záchodů  smaltované madla krakorcová sklopná, délky 834 mm</t>
  </si>
  <si>
    <t>88</t>
  </si>
  <si>
    <t>725319111</t>
  </si>
  <si>
    <t>Montáž dřezu ostatních typů</t>
  </si>
  <si>
    <t>-1532989486</t>
  </si>
  <si>
    <t>Dřezy bez výtokových armatur montáž dřezů ostatních typů</t>
  </si>
  <si>
    <t>89</t>
  </si>
  <si>
    <t>725531101</t>
  </si>
  <si>
    <t>Elektrický ohřívač zásobníkový přepadový beztlakový 5 l / 2 kW</t>
  </si>
  <si>
    <t>-1255355865</t>
  </si>
  <si>
    <t>Elektrické ohřívače zásobníkové beztlakové přepadové objem nádrže (příkon) 5 l (2,0 kW)</t>
  </si>
  <si>
    <t>90</t>
  </si>
  <si>
    <t>725819402</t>
  </si>
  <si>
    <t>Montáž ventilů rohových G 1/2 bez připojovací trubičky</t>
  </si>
  <si>
    <t>1465383276</t>
  </si>
  <si>
    <t>Ventily montáž ventilů ostatních typů rohových bez připojovací trubičky G 1/2</t>
  </si>
  <si>
    <t>91</t>
  </si>
  <si>
    <t>55141002</t>
  </si>
  <si>
    <t>ventil kulový rohový s filtrem 1/2"x3/8" s celokovovým kulatým designem</t>
  </si>
  <si>
    <t>1071113419</t>
  </si>
  <si>
    <t>92</t>
  </si>
  <si>
    <t>725821325R</t>
  </si>
  <si>
    <t>Baterie dřezová stojánková páková s otáčivým kulatým ústím a délkou ramínka 170 mm - U1, U2, U3</t>
  </si>
  <si>
    <t>-6098335</t>
  </si>
  <si>
    <t>Baterie dřezové stojánkové pákové s otáčivým ústím a délkou ramínka 170 mm - např.: RAF Verona VR15</t>
  </si>
  <si>
    <t>93</t>
  </si>
  <si>
    <t>725829121</t>
  </si>
  <si>
    <t>Montáž baterie umyvadlové nástěnné pákové a klasické ostatní typ</t>
  </si>
  <si>
    <t>-1947097557</t>
  </si>
  <si>
    <t>Baterie umyvadlové montáž ostatních typů nástěnných pákových nebo klasických</t>
  </si>
  <si>
    <t>94</t>
  </si>
  <si>
    <t>55143901R</t>
  </si>
  <si>
    <t>baterie umyvadlová nástěnná podomítková - chrom - U</t>
  </si>
  <si>
    <t>1331515356</t>
  </si>
  <si>
    <t xml:space="preserve">baterie umyvadlová nástěnná podomítková, pevné ústí dl. ramene 16 cm, "Rea Lungo Chrom" </t>
  </si>
  <si>
    <t>95</t>
  </si>
  <si>
    <t>725829131</t>
  </si>
  <si>
    <t>Montáž baterie umyvadlové stojánkové G 1/2 ostatní typ</t>
  </si>
  <si>
    <t>258920041</t>
  </si>
  <si>
    <t>Baterie umyvadlové montáž ostatních typů stojánkových G 1/2</t>
  </si>
  <si>
    <t>96</t>
  </si>
  <si>
    <t>55144009R</t>
  </si>
  <si>
    <t>Beztlaková stojánková páková baterie pro beztlakové ohřívače vody - U4</t>
  </si>
  <si>
    <t>1825675105</t>
  </si>
  <si>
    <t>Beztlaková stojánková páková baterie pro beztlakové ohřívače vody BTO IN BE. 1840. AA</t>
  </si>
  <si>
    <t>97</t>
  </si>
  <si>
    <t>725849411</t>
  </si>
  <si>
    <t>Montáž baterie sprchová nástěnnás nastavitelnou výškou sprchy</t>
  </si>
  <si>
    <t>-805831866</t>
  </si>
  <si>
    <t>Baterie sprchové montáž nástěnných baterií s nastavitelnou výškou sprchy</t>
  </si>
  <si>
    <t>98</t>
  </si>
  <si>
    <t>551454099R</t>
  </si>
  <si>
    <t>baterie nástěnná sprchová s ruční sprchou 1/2"x150mm - SK</t>
  </si>
  <si>
    <t>1291382923</t>
  </si>
  <si>
    <t>baterie nástěnná sprchová, pohyblivý držák, hadice 150 cm, růžice - 1/2"x150mm - RAF Verona VR 81B</t>
  </si>
  <si>
    <t>99</t>
  </si>
  <si>
    <t>725861102</t>
  </si>
  <si>
    <t>Zápachová uzávěrka pro umyvadla DN 40</t>
  </si>
  <si>
    <t>-1480424998</t>
  </si>
  <si>
    <t>Zápachové uzávěrky zařizovacích předmětů pro umyvadla DN 40</t>
  </si>
  <si>
    <t>100</t>
  </si>
  <si>
    <t>725861312</t>
  </si>
  <si>
    <t>Zápachová uzávěrka pro umyvadlo DN 40 podomítková</t>
  </si>
  <si>
    <t>-1095768693</t>
  </si>
  <si>
    <t>Zápachové uzávěrky zařizovacích předmětů pro umyvadla podomítkové DN 40/50</t>
  </si>
  <si>
    <t>101</t>
  </si>
  <si>
    <t>725865411</t>
  </si>
  <si>
    <t>Zápachová uzávěrka pisoárová DN 32/40</t>
  </si>
  <si>
    <t>-163764796</t>
  </si>
  <si>
    <t>Zápachové uzávěrky zařizovacích předmětů pro pisoáry DN 32/40</t>
  </si>
  <si>
    <t>102</t>
  </si>
  <si>
    <t>725980198R</t>
  </si>
  <si>
    <t>D+M dvířka nerez 20/20</t>
  </si>
  <si>
    <t>-1044938689</t>
  </si>
  <si>
    <t>Dvířka nerez 20/20 vč. rámu</t>
  </si>
  <si>
    <t>103</t>
  </si>
  <si>
    <t>725980199R</t>
  </si>
  <si>
    <t xml:space="preserve">D+M dvířka nerez 30/30 </t>
  </si>
  <si>
    <t>-1821676079</t>
  </si>
  <si>
    <t>Dvířka nerez 30/30 vč. rámu</t>
  </si>
  <si>
    <t>104</t>
  </si>
  <si>
    <t>998725102</t>
  </si>
  <si>
    <t>Přesun hmot tonážní pro zařizovací předměty v objektech v do 12 m</t>
  </si>
  <si>
    <t>909723649</t>
  </si>
  <si>
    <t>Přesun hmot pro zařizovací předměty  stanovený z hmotnosti přesunovaného materiálu vodorovná dopravní vzdálenost do 50 m v objektech výšky přes 6 do 12 m</t>
  </si>
  <si>
    <t>726</t>
  </si>
  <si>
    <t>Zdravotechnika - předstěnové instalace</t>
  </si>
  <si>
    <t>105</t>
  </si>
  <si>
    <t>726131041</t>
  </si>
  <si>
    <t>Instalační předstěna - klozet závěsný v 1120 mm s ovládáním zepředu do lehkých stěn s kovovou kcí</t>
  </si>
  <si>
    <t>997733496</t>
  </si>
  <si>
    <t>Předstěnové instalační systémy do lehkých stěn s kovovou konstrukcí pro závěsné klozety ovládání zepředu, stavební výšky 1120 mm, vč. tlačítka pro  ovládání pro dvě množství vody, souprava pro tlumení hluku pro závěsné WC</t>
  </si>
  <si>
    <t>106</t>
  </si>
  <si>
    <t>726131043</t>
  </si>
  <si>
    <t>Instalační předstěna - klozet závěsný v 1120 mm s ovládáním zepředu pro postižené do stěn s kov kcí</t>
  </si>
  <si>
    <t>460732031</t>
  </si>
  <si>
    <t>Předstěnové instalační systémy do lehkých stěn s kovovou konstrukcí pro závěsné klozety ovládání zepředu, stavební výšky 1120 mm pro tělesně postižené, vč. tlačítka pro  ovládání pro dvě množství vody, souprava pro tlumení hluku pro závěsné WC</t>
  </si>
  <si>
    <t>107</t>
  </si>
  <si>
    <t>726131099R</t>
  </si>
  <si>
    <t>Oddálené ovládání splachování pneumatické podomítkové - plast bílá</t>
  </si>
  <si>
    <t>1673862533</t>
  </si>
  <si>
    <t>108</t>
  </si>
  <si>
    <t>998726112</t>
  </si>
  <si>
    <t>Přesun hmot tonážní pro instalační prefabrikáty v objektech v do 12 m</t>
  </si>
  <si>
    <t>-924619291</t>
  </si>
  <si>
    <t>Přesun hmot pro instalační prefabrikáty  stanovený z hmotnosti přesunovaného materiálu vodorovná dopravní vzdálenost do 50 m v objektech výšky přes 6 m do 12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</si>
</sst>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horizontal="right" vertical="center"/>
    </xf>
    <xf numFmtId="4" fontId="15" fillId="0" borderId="0" xfId="0" applyNumberFormat="1" applyFont="1" applyBorder="1" applyAlignment="1" applyProtection="1">
      <alignment horizontal="right"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horizontal="right" vertical="center"/>
    </xf>
    <xf numFmtId="4" fontId="28" fillId="0" borderId="0" xfId="0" applyNumberFormat="1" applyFont="1" applyBorder="1" applyAlignment="1" applyProtection="1">
      <alignment horizontal="right"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1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4" fontId="24" fillId="0" borderId="0" xfId="0" applyNumberFormat="1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4" fontId="33" fillId="0" borderId="12" xfId="0" applyNumberFormat="1" applyFont="1" applyBorder="1" applyAlignment="1" applyProtection="1"/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4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0" xfId="0"/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9" width="25.83203125" style="1" hidden="1" customWidth="1"/>
    <col min="50" max="51" width="21.6640625" style="1" hidden="1" customWidth="1"/>
    <col min="52" max="53" width="25" style="1" hidden="1" customWidth="1"/>
    <col min="54" max="54" width="21.6640625" style="1" hidden="1" customWidth="1"/>
    <col min="55" max="55" width="19.1640625" style="1" hidden="1" customWidth="1"/>
    <col min="56" max="56" width="25" style="1" hidden="1" customWidth="1"/>
    <col min="57" max="57" width="21.6640625" style="1" hidden="1" customWidth="1"/>
    <col min="58" max="58" width="19.1640625" style="1" hidden="1" customWidth="1"/>
    <col min="59" max="59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5</v>
      </c>
      <c r="BV1" s="16" t="s">
        <v>6</v>
      </c>
    </row>
    <row r="2" spans="1:74" s="1" customFormat="1" ht="36.950000000000003" customHeight="1"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F2" s="273"/>
      <c r="BG2" s="273"/>
      <c r="BS2" s="17" t="s">
        <v>7</v>
      </c>
      <c r="BT2" s="17" t="s">
        <v>8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1:74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G4" s="25" t="s">
        <v>12</v>
      </c>
      <c r="BS4" s="17" t="s">
        <v>13</v>
      </c>
    </row>
    <row r="5" spans="1:74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309" t="s">
        <v>15</v>
      </c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22"/>
      <c r="AQ5" s="22"/>
      <c r="AR5" s="20"/>
      <c r="BG5" s="306" t="s">
        <v>16</v>
      </c>
      <c r="BS5" s="17" t="s">
        <v>7</v>
      </c>
    </row>
    <row r="6" spans="1:74" s="1" customFormat="1" ht="36.950000000000003" customHeight="1">
      <c r="B6" s="21"/>
      <c r="C6" s="22"/>
      <c r="D6" s="28" t="s">
        <v>17</v>
      </c>
      <c r="E6" s="22"/>
      <c r="F6" s="22"/>
      <c r="G6" s="22"/>
      <c r="H6" s="22"/>
      <c r="I6" s="22"/>
      <c r="J6" s="22"/>
      <c r="K6" s="311" t="s">
        <v>18</v>
      </c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22"/>
      <c r="AQ6" s="22"/>
      <c r="AR6" s="20"/>
      <c r="BG6" s="307"/>
      <c r="BS6" s="17" t="s">
        <v>7</v>
      </c>
    </row>
    <row r="7" spans="1:74" s="1" customFormat="1" ht="12" customHeight="1">
      <c r="B7" s="21"/>
      <c r="C7" s="22"/>
      <c r="D7" s="29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1</v>
      </c>
      <c r="AO7" s="22"/>
      <c r="AP7" s="22"/>
      <c r="AQ7" s="22"/>
      <c r="AR7" s="20"/>
      <c r="BG7" s="307"/>
      <c r="BS7" s="17" t="s">
        <v>7</v>
      </c>
    </row>
    <row r="8" spans="1:74" s="1" customFormat="1" ht="12" customHeight="1">
      <c r="B8" s="21"/>
      <c r="C8" s="22"/>
      <c r="D8" s="29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23</v>
      </c>
      <c r="AL8" s="22"/>
      <c r="AM8" s="22"/>
      <c r="AN8" s="30" t="s">
        <v>24</v>
      </c>
      <c r="AO8" s="22"/>
      <c r="AP8" s="22"/>
      <c r="AQ8" s="22"/>
      <c r="AR8" s="20"/>
      <c r="BG8" s="307"/>
      <c r="BS8" s="17" t="s">
        <v>7</v>
      </c>
    </row>
    <row r="9" spans="1:74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G9" s="307"/>
      <c r="BS9" s="17" t="s">
        <v>7</v>
      </c>
    </row>
    <row r="10" spans="1:74" s="1" customFormat="1" ht="12" customHeight="1">
      <c r="B10" s="21"/>
      <c r="C10" s="22"/>
      <c r="D10" s="29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26</v>
      </c>
      <c r="AL10" s="22"/>
      <c r="AM10" s="22"/>
      <c r="AN10" s="27" t="s">
        <v>1</v>
      </c>
      <c r="AO10" s="22"/>
      <c r="AP10" s="22"/>
      <c r="AQ10" s="22"/>
      <c r="AR10" s="20"/>
      <c r="BG10" s="307"/>
      <c r="BS10" s="17" t="s">
        <v>7</v>
      </c>
    </row>
    <row r="11" spans="1:74" s="1" customFormat="1" ht="18.399999999999999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</v>
      </c>
      <c r="AO11" s="22"/>
      <c r="AP11" s="22"/>
      <c r="AQ11" s="22"/>
      <c r="AR11" s="20"/>
      <c r="BG11" s="307"/>
      <c r="BS11" s="17" t="s">
        <v>7</v>
      </c>
    </row>
    <row r="12" spans="1:74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G12" s="307"/>
      <c r="BS12" s="17" t="s">
        <v>7</v>
      </c>
    </row>
    <row r="13" spans="1:74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26</v>
      </c>
      <c r="AL13" s="22"/>
      <c r="AM13" s="22"/>
      <c r="AN13" s="31" t="s">
        <v>30</v>
      </c>
      <c r="AO13" s="22"/>
      <c r="AP13" s="22"/>
      <c r="AQ13" s="22"/>
      <c r="AR13" s="20"/>
      <c r="BG13" s="307"/>
      <c r="BS13" s="17" t="s">
        <v>7</v>
      </c>
    </row>
    <row r="14" spans="1:74" ht="12.75">
      <c r="B14" s="21"/>
      <c r="C14" s="22"/>
      <c r="D14" s="22"/>
      <c r="E14" s="312" t="s">
        <v>30</v>
      </c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G14" s="307"/>
      <c r="BS14" s="17" t="s">
        <v>7</v>
      </c>
    </row>
    <row r="15" spans="1:74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G15" s="307"/>
      <c r="BS15" s="17" t="s">
        <v>4</v>
      </c>
    </row>
    <row r="16" spans="1:74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26</v>
      </c>
      <c r="AL16" s="22"/>
      <c r="AM16" s="22"/>
      <c r="AN16" s="27" t="s">
        <v>1</v>
      </c>
      <c r="AO16" s="22"/>
      <c r="AP16" s="22"/>
      <c r="AQ16" s="22"/>
      <c r="AR16" s="20"/>
      <c r="BG16" s="307"/>
      <c r="BS16" s="17" t="s">
        <v>4</v>
      </c>
    </row>
    <row r="17" spans="1:71" s="1" customFormat="1" ht="18.399999999999999" customHeight="1">
      <c r="B17" s="21"/>
      <c r="C17" s="22"/>
      <c r="D17" s="22"/>
      <c r="E17" s="27" t="s">
        <v>27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</v>
      </c>
      <c r="AO17" s="22"/>
      <c r="AP17" s="22"/>
      <c r="AQ17" s="22"/>
      <c r="AR17" s="20"/>
      <c r="BG17" s="307"/>
      <c r="BS17" s="17" t="s">
        <v>5</v>
      </c>
    </row>
    <row r="18" spans="1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G18" s="307"/>
      <c r="BS18" s="17" t="s">
        <v>7</v>
      </c>
    </row>
    <row r="19" spans="1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26</v>
      </c>
      <c r="AL19" s="22"/>
      <c r="AM19" s="22"/>
      <c r="AN19" s="27" t="s">
        <v>1</v>
      </c>
      <c r="AO19" s="22"/>
      <c r="AP19" s="22"/>
      <c r="AQ19" s="22"/>
      <c r="AR19" s="20"/>
      <c r="BG19" s="307"/>
      <c r="BS19" s="17" t="s">
        <v>7</v>
      </c>
    </row>
    <row r="20" spans="1:71" s="1" customFormat="1" ht="18.399999999999999" customHeight="1">
      <c r="B20" s="21"/>
      <c r="C20" s="22"/>
      <c r="D20" s="22"/>
      <c r="E20" s="27" t="s">
        <v>27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</v>
      </c>
      <c r="AO20" s="22"/>
      <c r="AP20" s="22"/>
      <c r="AQ20" s="22"/>
      <c r="AR20" s="20"/>
      <c r="BG20" s="307"/>
      <c r="BS20" s="17" t="s">
        <v>5</v>
      </c>
    </row>
    <row r="21" spans="1:71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G21" s="307"/>
    </row>
    <row r="22" spans="1:71" s="1" customFormat="1" ht="12" customHeight="1">
      <c r="B22" s="21"/>
      <c r="C22" s="22"/>
      <c r="D22" s="29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G22" s="307"/>
    </row>
    <row r="23" spans="1:71" s="1" customFormat="1" ht="16.5" customHeight="1">
      <c r="B23" s="21"/>
      <c r="C23" s="22"/>
      <c r="D23" s="22"/>
      <c r="E23" s="314" t="s">
        <v>1</v>
      </c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4"/>
      <c r="AN23" s="314"/>
      <c r="AO23" s="22"/>
      <c r="AP23" s="22"/>
      <c r="AQ23" s="22"/>
      <c r="AR23" s="20"/>
      <c r="BG23" s="307"/>
    </row>
    <row r="24" spans="1:71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G24" s="307"/>
    </row>
    <row r="25" spans="1:71" s="1" customFormat="1" ht="6.95" customHeight="1">
      <c r="B25" s="21"/>
      <c r="C25" s="2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2"/>
      <c r="AQ25" s="22"/>
      <c r="AR25" s="20"/>
      <c r="BG25" s="307"/>
    </row>
    <row r="26" spans="1:71" s="2" customFormat="1" ht="25.9" customHeight="1">
      <c r="A26" s="33"/>
      <c r="B26" s="34"/>
      <c r="C26" s="35"/>
      <c r="D26" s="36" t="s">
        <v>34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15">
        <f>ROUND(AG94,2)</f>
        <v>0</v>
      </c>
      <c r="AL26" s="316"/>
      <c r="AM26" s="316"/>
      <c r="AN26" s="316"/>
      <c r="AO26" s="316"/>
      <c r="AP26" s="35"/>
      <c r="AQ26" s="35"/>
      <c r="AR26" s="38"/>
      <c r="BG26" s="307"/>
    </row>
    <row r="27" spans="1:71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G27" s="307"/>
    </row>
    <row r="28" spans="1:71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17" t="s">
        <v>35</v>
      </c>
      <c r="M28" s="317"/>
      <c r="N28" s="317"/>
      <c r="O28" s="317"/>
      <c r="P28" s="317"/>
      <c r="Q28" s="35"/>
      <c r="R28" s="35"/>
      <c r="S28" s="35"/>
      <c r="T28" s="35"/>
      <c r="U28" s="35"/>
      <c r="V28" s="35"/>
      <c r="W28" s="317" t="s">
        <v>36</v>
      </c>
      <c r="X28" s="317"/>
      <c r="Y28" s="317"/>
      <c r="Z28" s="317"/>
      <c r="AA28" s="317"/>
      <c r="AB28" s="317"/>
      <c r="AC28" s="317"/>
      <c r="AD28" s="317"/>
      <c r="AE28" s="317"/>
      <c r="AF28" s="35"/>
      <c r="AG28" s="35"/>
      <c r="AH28" s="35"/>
      <c r="AI28" s="35"/>
      <c r="AJ28" s="35"/>
      <c r="AK28" s="317" t="s">
        <v>37</v>
      </c>
      <c r="AL28" s="317"/>
      <c r="AM28" s="317"/>
      <c r="AN28" s="317"/>
      <c r="AO28" s="317"/>
      <c r="AP28" s="35"/>
      <c r="AQ28" s="35"/>
      <c r="AR28" s="38"/>
      <c r="BG28" s="307"/>
    </row>
    <row r="29" spans="1:71" s="3" customFormat="1" ht="14.45" customHeight="1">
      <c r="B29" s="39"/>
      <c r="C29" s="40"/>
      <c r="D29" s="29" t="s">
        <v>38</v>
      </c>
      <c r="E29" s="40"/>
      <c r="F29" s="29" t="s">
        <v>39</v>
      </c>
      <c r="G29" s="40"/>
      <c r="H29" s="40"/>
      <c r="I29" s="40"/>
      <c r="J29" s="40"/>
      <c r="K29" s="40"/>
      <c r="L29" s="301">
        <v>0.21</v>
      </c>
      <c r="M29" s="300"/>
      <c r="N29" s="300"/>
      <c r="O29" s="300"/>
      <c r="P29" s="300"/>
      <c r="Q29" s="40"/>
      <c r="R29" s="40"/>
      <c r="S29" s="40"/>
      <c r="T29" s="40"/>
      <c r="U29" s="40"/>
      <c r="V29" s="40"/>
      <c r="W29" s="299">
        <f>ROUND(BB94, 2)</f>
        <v>0</v>
      </c>
      <c r="X29" s="300"/>
      <c r="Y29" s="300"/>
      <c r="Z29" s="300"/>
      <c r="AA29" s="300"/>
      <c r="AB29" s="300"/>
      <c r="AC29" s="300"/>
      <c r="AD29" s="300"/>
      <c r="AE29" s="300"/>
      <c r="AF29" s="40"/>
      <c r="AG29" s="40"/>
      <c r="AH29" s="40"/>
      <c r="AI29" s="40"/>
      <c r="AJ29" s="40"/>
      <c r="AK29" s="299">
        <f>ROUND(AX94, 2)</f>
        <v>0</v>
      </c>
      <c r="AL29" s="300"/>
      <c r="AM29" s="300"/>
      <c r="AN29" s="300"/>
      <c r="AO29" s="300"/>
      <c r="AP29" s="40"/>
      <c r="AQ29" s="40"/>
      <c r="AR29" s="41"/>
      <c r="BG29" s="308"/>
    </row>
    <row r="30" spans="1:71" s="3" customFormat="1" ht="14.45" customHeight="1">
      <c r="B30" s="39"/>
      <c r="C30" s="40"/>
      <c r="D30" s="40"/>
      <c r="E30" s="40"/>
      <c r="F30" s="29" t="s">
        <v>40</v>
      </c>
      <c r="G30" s="40"/>
      <c r="H30" s="40"/>
      <c r="I30" s="40"/>
      <c r="J30" s="40"/>
      <c r="K30" s="40"/>
      <c r="L30" s="301">
        <v>0.15</v>
      </c>
      <c r="M30" s="300"/>
      <c r="N30" s="300"/>
      <c r="O30" s="300"/>
      <c r="P30" s="300"/>
      <c r="Q30" s="40"/>
      <c r="R30" s="40"/>
      <c r="S30" s="40"/>
      <c r="T30" s="40"/>
      <c r="U30" s="40"/>
      <c r="V30" s="40"/>
      <c r="W30" s="299">
        <f>ROUND(BC94, 2)</f>
        <v>0</v>
      </c>
      <c r="X30" s="300"/>
      <c r="Y30" s="300"/>
      <c r="Z30" s="300"/>
      <c r="AA30" s="300"/>
      <c r="AB30" s="300"/>
      <c r="AC30" s="300"/>
      <c r="AD30" s="300"/>
      <c r="AE30" s="300"/>
      <c r="AF30" s="40"/>
      <c r="AG30" s="40"/>
      <c r="AH30" s="40"/>
      <c r="AI30" s="40"/>
      <c r="AJ30" s="40"/>
      <c r="AK30" s="299">
        <f>ROUND(AY94, 2)</f>
        <v>0</v>
      </c>
      <c r="AL30" s="300"/>
      <c r="AM30" s="300"/>
      <c r="AN30" s="300"/>
      <c r="AO30" s="300"/>
      <c r="AP30" s="40"/>
      <c r="AQ30" s="40"/>
      <c r="AR30" s="41"/>
      <c r="BG30" s="308"/>
    </row>
    <row r="31" spans="1:71" s="3" customFormat="1" ht="14.45" hidden="1" customHeight="1">
      <c r="B31" s="39"/>
      <c r="C31" s="40"/>
      <c r="D31" s="40"/>
      <c r="E31" s="40"/>
      <c r="F31" s="29" t="s">
        <v>41</v>
      </c>
      <c r="G31" s="40"/>
      <c r="H31" s="40"/>
      <c r="I31" s="40"/>
      <c r="J31" s="40"/>
      <c r="K31" s="40"/>
      <c r="L31" s="301">
        <v>0.21</v>
      </c>
      <c r="M31" s="300"/>
      <c r="N31" s="300"/>
      <c r="O31" s="300"/>
      <c r="P31" s="300"/>
      <c r="Q31" s="40"/>
      <c r="R31" s="40"/>
      <c r="S31" s="40"/>
      <c r="T31" s="40"/>
      <c r="U31" s="40"/>
      <c r="V31" s="40"/>
      <c r="W31" s="299">
        <f>ROUND(BD94, 2)</f>
        <v>0</v>
      </c>
      <c r="X31" s="300"/>
      <c r="Y31" s="300"/>
      <c r="Z31" s="300"/>
      <c r="AA31" s="300"/>
      <c r="AB31" s="300"/>
      <c r="AC31" s="300"/>
      <c r="AD31" s="300"/>
      <c r="AE31" s="300"/>
      <c r="AF31" s="40"/>
      <c r="AG31" s="40"/>
      <c r="AH31" s="40"/>
      <c r="AI31" s="40"/>
      <c r="AJ31" s="40"/>
      <c r="AK31" s="299">
        <v>0</v>
      </c>
      <c r="AL31" s="300"/>
      <c r="AM31" s="300"/>
      <c r="AN31" s="300"/>
      <c r="AO31" s="300"/>
      <c r="AP31" s="40"/>
      <c r="AQ31" s="40"/>
      <c r="AR31" s="41"/>
      <c r="BG31" s="308"/>
    </row>
    <row r="32" spans="1:71" s="3" customFormat="1" ht="14.45" hidden="1" customHeight="1">
      <c r="B32" s="39"/>
      <c r="C32" s="40"/>
      <c r="D32" s="40"/>
      <c r="E32" s="40"/>
      <c r="F32" s="29" t="s">
        <v>42</v>
      </c>
      <c r="G32" s="40"/>
      <c r="H32" s="40"/>
      <c r="I32" s="40"/>
      <c r="J32" s="40"/>
      <c r="K32" s="40"/>
      <c r="L32" s="301">
        <v>0.15</v>
      </c>
      <c r="M32" s="300"/>
      <c r="N32" s="300"/>
      <c r="O32" s="300"/>
      <c r="P32" s="300"/>
      <c r="Q32" s="40"/>
      <c r="R32" s="40"/>
      <c r="S32" s="40"/>
      <c r="T32" s="40"/>
      <c r="U32" s="40"/>
      <c r="V32" s="40"/>
      <c r="W32" s="299">
        <f>ROUND(BE94, 2)</f>
        <v>0</v>
      </c>
      <c r="X32" s="300"/>
      <c r="Y32" s="300"/>
      <c r="Z32" s="300"/>
      <c r="AA32" s="300"/>
      <c r="AB32" s="300"/>
      <c r="AC32" s="300"/>
      <c r="AD32" s="300"/>
      <c r="AE32" s="300"/>
      <c r="AF32" s="40"/>
      <c r="AG32" s="40"/>
      <c r="AH32" s="40"/>
      <c r="AI32" s="40"/>
      <c r="AJ32" s="40"/>
      <c r="AK32" s="299">
        <v>0</v>
      </c>
      <c r="AL32" s="300"/>
      <c r="AM32" s="300"/>
      <c r="AN32" s="300"/>
      <c r="AO32" s="300"/>
      <c r="AP32" s="40"/>
      <c r="AQ32" s="40"/>
      <c r="AR32" s="41"/>
      <c r="BG32" s="308"/>
    </row>
    <row r="33" spans="1:59" s="3" customFormat="1" ht="14.45" hidden="1" customHeight="1">
      <c r="B33" s="39"/>
      <c r="C33" s="40"/>
      <c r="D33" s="40"/>
      <c r="E33" s="40"/>
      <c r="F33" s="29" t="s">
        <v>43</v>
      </c>
      <c r="G33" s="40"/>
      <c r="H33" s="40"/>
      <c r="I33" s="40"/>
      <c r="J33" s="40"/>
      <c r="K33" s="40"/>
      <c r="L33" s="301">
        <v>0</v>
      </c>
      <c r="M33" s="300"/>
      <c r="N33" s="300"/>
      <c r="O33" s="300"/>
      <c r="P33" s="300"/>
      <c r="Q33" s="40"/>
      <c r="R33" s="40"/>
      <c r="S33" s="40"/>
      <c r="T33" s="40"/>
      <c r="U33" s="40"/>
      <c r="V33" s="40"/>
      <c r="W33" s="299">
        <f>ROUND(BF94, 2)</f>
        <v>0</v>
      </c>
      <c r="X33" s="300"/>
      <c r="Y33" s="300"/>
      <c r="Z33" s="300"/>
      <c r="AA33" s="300"/>
      <c r="AB33" s="300"/>
      <c r="AC33" s="300"/>
      <c r="AD33" s="300"/>
      <c r="AE33" s="300"/>
      <c r="AF33" s="40"/>
      <c r="AG33" s="40"/>
      <c r="AH33" s="40"/>
      <c r="AI33" s="40"/>
      <c r="AJ33" s="40"/>
      <c r="AK33" s="299">
        <v>0</v>
      </c>
      <c r="AL33" s="300"/>
      <c r="AM33" s="300"/>
      <c r="AN33" s="300"/>
      <c r="AO33" s="300"/>
      <c r="AP33" s="40"/>
      <c r="AQ33" s="40"/>
      <c r="AR33" s="41"/>
      <c r="BG33" s="308"/>
    </row>
    <row r="34" spans="1:59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G34" s="307"/>
    </row>
    <row r="35" spans="1:59" s="2" customFormat="1" ht="25.9" customHeight="1">
      <c r="A35" s="33"/>
      <c r="B35" s="34"/>
      <c r="C35" s="42"/>
      <c r="D35" s="43" t="s">
        <v>44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45</v>
      </c>
      <c r="U35" s="44"/>
      <c r="V35" s="44"/>
      <c r="W35" s="44"/>
      <c r="X35" s="302" t="s">
        <v>46</v>
      </c>
      <c r="Y35" s="303"/>
      <c r="Z35" s="303"/>
      <c r="AA35" s="303"/>
      <c r="AB35" s="303"/>
      <c r="AC35" s="44"/>
      <c r="AD35" s="44"/>
      <c r="AE35" s="44"/>
      <c r="AF35" s="44"/>
      <c r="AG35" s="44"/>
      <c r="AH35" s="44"/>
      <c r="AI35" s="44"/>
      <c r="AJ35" s="44"/>
      <c r="AK35" s="304">
        <f>SUM(AK26:AK33)</f>
        <v>0</v>
      </c>
      <c r="AL35" s="303"/>
      <c r="AM35" s="303"/>
      <c r="AN35" s="303"/>
      <c r="AO35" s="305"/>
      <c r="AP35" s="42"/>
      <c r="AQ35" s="42"/>
      <c r="AR35" s="38"/>
      <c r="BG35" s="33"/>
    </row>
    <row r="36" spans="1:59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G36" s="33"/>
    </row>
    <row r="37" spans="1:59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G37" s="33"/>
    </row>
    <row r="38" spans="1:59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1:59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1:59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1:59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1:59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1:59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1:59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1:59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1:59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1:59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1:59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1:59" s="2" customFormat="1" ht="14.45" customHeight="1">
      <c r="B49" s="46"/>
      <c r="C49" s="47"/>
      <c r="D49" s="48" t="s">
        <v>47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48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1:59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1:59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1:59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1:59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1:59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1:59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1:59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1:59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1:59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1: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9" s="2" customFormat="1" ht="12.75">
      <c r="A60" s="33"/>
      <c r="B60" s="34"/>
      <c r="C60" s="35"/>
      <c r="D60" s="51" t="s">
        <v>49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50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49</v>
      </c>
      <c r="AI60" s="37"/>
      <c r="AJ60" s="37"/>
      <c r="AK60" s="37"/>
      <c r="AL60" s="37"/>
      <c r="AM60" s="51" t="s">
        <v>50</v>
      </c>
      <c r="AN60" s="37"/>
      <c r="AO60" s="37"/>
      <c r="AP60" s="35"/>
      <c r="AQ60" s="35"/>
      <c r="AR60" s="38"/>
      <c r="BG60" s="33"/>
    </row>
    <row r="61" spans="1:59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1:59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1:59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9" s="2" customFormat="1" ht="12.75">
      <c r="A64" s="33"/>
      <c r="B64" s="34"/>
      <c r="C64" s="35"/>
      <c r="D64" s="48" t="s">
        <v>51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52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G64" s="33"/>
    </row>
    <row r="65" spans="1:59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1:59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1:59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1:59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1:5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1:59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1:59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1:59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1:59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1:59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9" s="2" customFormat="1" ht="12.75">
      <c r="A75" s="33"/>
      <c r="B75" s="34"/>
      <c r="C75" s="35"/>
      <c r="D75" s="51" t="s">
        <v>49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50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49</v>
      </c>
      <c r="AI75" s="37"/>
      <c r="AJ75" s="37"/>
      <c r="AK75" s="37"/>
      <c r="AL75" s="37"/>
      <c r="AM75" s="51" t="s">
        <v>50</v>
      </c>
      <c r="AN75" s="37"/>
      <c r="AO75" s="37"/>
      <c r="AP75" s="35"/>
      <c r="AQ75" s="35"/>
      <c r="AR75" s="38"/>
      <c r="BG75" s="33"/>
    </row>
    <row r="76" spans="1:59" s="2" customForma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G76" s="33"/>
    </row>
    <row r="77" spans="1:59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G77" s="33"/>
    </row>
    <row r="81" spans="1:91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G81" s="33"/>
    </row>
    <row r="82" spans="1:91" s="2" customFormat="1" ht="24.95" customHeight="1">
      <c r="A82" s="33"/>
      <c r="B82" s="34"/>
      <c r="C82" s="23" t="s">
        <v>53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G82" s="33"/>
    </row>
    <row r="83" spans="1:9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G83" s="33"/>
    </row>
    <row r="84" spans="1:91" s="4" customFormat="1" ht="12" customHeight="1">
      <c r="B84" s="57"/>
      <c r="C84" s="29" t="s">
        <v>14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2005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1:91" s="5" customFormat="1" ht="36.950000000000003" customHeight="1">
      <c r="B85" s="60"/>
      <c r="C85" s="61" t="s">
        <v>17</v>
      </c>
      <c r="D85" s="62"/>
      <c r="E85" s="62"/>
      <c r="F85" s="62"/>
      <c r="G85" s="62"/>
      <c r="H85" s="62"/>
      <c r="I85" s="62"/>
      <c r="J85" s="62"/>
      <c r="K85" s="62"/>
      <c r="L85" s="288" t="str">
        <f>K6</f>
        <v>KD MÁJ Pelhřimov – stavební úpravy malé scény</v>
      </c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  <c r="AP85" s="62"/>
      <c r="AQ85" s="62"/>
      <c r="AR85" s="63"/>
    </row>
    <row r="86" spans="1:91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G86" s="33"/>
    </row>
    <row r="87" spans="1:91" s="2" customFormat="1" ht="12" customHeight="1">
      <c r="A87" s="33"/>
      <c r="B87" s="34"/>
      <c r="C87" s="29" t="s">
        <v>21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Pelhřimov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23</v>
      </c>
      <c r="AJ87" s="35"/>
      <c r="AK87" s="35"/>
      <c r="AL87" s="35"/>
      <c r="AM87" s="290" t="str">
        <f>IF(AN8= "","",AN8)</f>
        <v>15. 5. 2020</v>
      </c>
      <c r="AN87" s="290"/>
      <c r="AO87" s="35"/>
      <c r="AP87" s="35"/>
      <c r="AQ87" s="35"/>
      <c r="AR87" s="38"/>
      <c r="BG87" s="33"/>
    </row>
    <row r="88" spans="1:9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G88" s="33"/>
    </row>
    <row r="89" spans="1:91" s="2" customFormat="1" ht="15.2" customHeight="1">
      <c r="A89" s="33"/>
      <c r="B89" s="34"/>
      <c r="C89" s="29" t="s">
        <v>25</v>
      </c>
      <c r="D89" s="35"/>
      <c r="E89" s="35"/>
      <c r="F89" s="35"/>
      <c r="G89" s="35"/>
      <c r="H89" s="35"/>
      <c r="I89" s="35"/>
      <c r="J89" s="35"/>
      <c r="K89" s="35"/>
      <c r="L89" s="58" t="str">
        <f>IF(E11= 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31</v>
      </c>
      <c r="AJ89" s="35"/>
      <c r="AK89" s="35"/>
      <c r="AL89" s="35"/>
      <c r="AM89" s="291" t="str">
        <f>IF(E17="","",E17)</f>
        <v xml:space="preserve"> </v>
      </c>
      <c r="AN89" s="292"/>
      <c r="AO89" s="292"/>
      <c r="AP89" s="292"/>
      <c r="AQ89" s="35"/>
      <c r="AR89" s="38"/>
      <c r="AS89" s="293" t="s">
        <v>54</v>
      </c>
      <c r="AT89" s="294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6"/>
      <c r="BG89" s="33"/>
    </row>
    <row r="90" spans="1:91" s="2" customFormat="1" ht="15.2" customHeight="1">
      <c r="A90" s="33"/>
      <c r="B90" s="34"/>
      <c r="C90" s="29" t="s">
        <v>29</v>
      </c>
      <c r="D90" s="35"/>
      <c r="E90" s="35"/>
      <c r="F90" s="35"/>
      <c r="G90" s="35"/>
      <c r="H90" s="35"/>
      <c r="I90" s="35"/>
      <c r="J90" s="35"/>
      <c r="K90" s="35"/>
      <c r="L90" s="58" t="str">
        <f>IF(E14= 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32</v>
      </c>
      <c r="AJ90" s="35"/>
      <c r="AK90" s="35"/>
      <c r="AL90" s="35"/>
      <c r="AM90" s="291" t="str">
        <f>IF(E20="","",E20)</f>
        <v xml:space="preserve"> </v>
      </c>
      <c r="AN90" s="292"/>
      <c r="AO90" s="292"/>
      <c r="AP90" s="292"/>
      <c r="AQ90" s="35"/>
      <c r="AR90" s="38"/>
      <c r="AS90" s="295"/>
      <c r="AT90" s="296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8"/>
      <c r="BG90" s="33"/>
    </row>
    <row r="91" spans="1:91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97"/>
      <c r="AT91" s="298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70"/>
      <c r="BG91" s="33"/>
    </row>
    <row r="92" spans="1:91" s="2" customFormat="1" ht="29.25" customHeight="1">
      <c r="A92" s="33"/>
      <c r="B92" s="34"/>
      <c r="C92" s="279" t="s">
        <v>55</v>
      </c>
      <c r="D92" s="280"/>
      <c r="E92" s="280"/>
      <c r="F92" s="280"/>
      <c r="G92" s="280"/>
      <c r="H92" s="71"/>
      <c r="I92" s="281" t="s">
        <v>56</v>
      </c>
      <c r="J92" s="280"/>
      <c r="K92" s="280"/>
      <c r="L92" s="28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  <c r="AG92" s="282" t="s">
        <v>57</v>
      </c>
      <c r="AH92" s="280"/>
      <c r="AI92" s="280"/>
      <c r="AJ92" s="280"/>
      <c r="AK92" s="280"/>
      <c r="AL92" s="280"/>
      <c r="AM92" s="280"/>
      <c r="AN92" s="281" t="s">
        <v>58</v>
      </c>
      <c r="AO92" s="280"/>
      <c r="AP92" s="283"/>
      <c r="AQ92" s="72" t="s">
        <v>59</v>
      </c>
      <c r="AR92" s="38"/>
      <c r="AS92" s="73" t="s">
        <v>60</v>
      </c>
      <c r="AT92" s="74" t="s">
        <v>61</v>
      </c>
      <c r="AU92" s="74" t="s">
        <v>62</v>
      </c>
      <c r="AV92" s="74" t="s">
        <v>63</v>
      </c>
      <c r="AW92" s="74" t="s">
        <v>64</v>
      </c>
      <c r="AX92" s="74" t="s">
        <v>65</v>
      </c>
      <c r="AY92" s="74" t="s">
        <v>66</v>
      </c>
      <c r="AZ92" s="74" t="s">
        <v>67</v>
      </c>
      <c r="BA92" s="74" t="s">
        <v>68</v>
      </c>
      <c r="BB92" s="74" t="s">
        <v>69</v>
      </c>
      <c r="BC92" s="74" t="s">
        <v>70</v>
      </c>
      <c r="BD92" s="74" t="s">
        <v>71</v>
      </c>
      <c r="BE92" s="74" t="s">
        <v>72</v>
      </c>
      <c r="BF92" s="75" t="s">
        <v>73</v>
      </c>
      <c r="BG92" s="33"/>
    </row>
    <row r="93" spans="1:91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8"/>
      <c r="BG93" s="33"/>
    </row>
    <row r="94" spans="1:91" s="6" customFormat="1" ht="32.450000000000003" customHeight="1">
      <c r="B94" s="79"/>
      <c r="C94" s="80" t="s">
        <v>74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77">
        <f>ROUND(AG95,2)</f>
        <v>0</v>
      </c>
      <c r="AH94" s="277"/>
      <c r="AI94" s="277"/>
      <c r="AJ94" s="277"/>
      <c r="AK94" s="277"/>
      <c r="AL94" s="277"/>
      <c r="AM94" s="277"/>
      <c r="AN94" s="278">
        <f>SUM(AG94,AV94)</f>
        <v>0</v>
      </c>
      <c r="AO94" s="278"/>
      <c r="AP94" s="278"/>
      <c r="AQ94" s="83" t="s">
        <v>1</v>
      </c>
      <c r="AR94" s="84"/>
      <c r="AS94" s="85">
        <f t="shared" ref="AS94:AU95" si="0">ROUND(AS95,2)</f>
        <v>0</v>
      </c>
      <c r="AT94" s="86">
        <f t="shared" si="0"/>
        <v>0</v>
      </c>
      <c r="AU94" s="87">
        <f t="shared" si="0"/>
        <v>0</v>
      </c>
      <c r="AV94" s="87">
        <f>ROUND(SUM(AX94:AY94),2)</f>
        <v>0</v>
      </c>
      <c r="AW94" s="88">
        <f>ROUND(AW95,5)</f>
        <v>0</v>
      </c>
      <c r="AX94" s="87">
        <f>ROUND(BB94*L29,2)</f>
        <v>0</v>
      </c>
      <c r="AY94" s="87">
        <f>ROUND(BC94*L30,2)</f>
        <v>0</v>
      </c>
      <c r="AZ94" s="87">
        <f>ROUND(BD94*L29,2)</f>
        <v>0</v>
      </c>
      <c r="BA94" s="87">
        <f>ROUND(BE94*L30,2)</f>
        <v>0</v>
      </c>
      <c r="BB94" s="87">
        <f t="shared" ref="BB94:BF95" si="1">ROUND(BB95,2)</f>
        <v>0</v>
      </c>
      <c r="BC94" s="87">
        <f t="shared" si="1"/>
        <v>0</v>
      </c>
      <c r="BD94" s="87">
        <f t="shared" si="1"/>
        <v>0</v>
      </c>
      <c r="BE94" s="87">
        <f t="shared" si="1"/>
        <v>0</v>
      </c>
      <c r="BF94" s="89">
        <f t="shared" si="1"/>
        <v>0</v>
      </c>
      <c r="BS94" s="90" t="s">
        <v>75</v>
      </c>
      <c r="BT94" s="90" t="s">
        <v>76</v>
      </c>
      <c r="BU94" s="91" t="s">
        <v>77</v>
      </c>
      <c r="BV94" s="90" t="s">
        <v>78</v>
      </c>
      <c r="BW94" s="90" t="s">
        <v>6</v>
      </c>
      <c r="BX94" s="90" t="s">
        <v>79</v>
      </c>
      <c r="CL94" s="90" t="s">
        <v>1</v>
      </c>
    </row>
    <row r="95" spans="1:91" s="7" customFormat="1" ht="16.5" customHeight="1">
      <c r="B95" s="92"/>
      <c r="C95" s="93"/>
      <c r="D95" s="287" t="s">
        <v>15</v>
      </c>
      <c r="E95" s="287"/>
      <c r="F95" s="287"/>
      <c r="G95" s="287"/>
      <c r="H95" s="287"/>
      <c r="I95" s="94"/>
      <c r="J95" s="287" t="s">
        <v>80</v>
      </c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  <c r="AA95" s="287"/>
      <c r="AB95" s="287"/>
      <c r="AC95" s="287"/>
      <c r="AD95" s="287"/>
      <c r="AE95" s="287"/>
      <c r="AF95" s="287"/>
      <c r="AG95" s="286">
        <f>ROUND(AG96,2)</f>
        <v>0</v>
      </c>
      <c r="AH95" s="285"/>
      <c r="AI95" s="285"/>
      <c r="AJ95" s="285"/>
      <c r="AK95" s="285"/>
      <c r="AL95" s="285"/>
      <c r="AM95" s="285"/>
      <c r="AN95" s="284">
        <f>SUM(AG95,AV95)</f>
        <v>0</v>
      </c>
      <c r="AO95" s="285"/>
      <c r="AP95" s="285"/>
      <c r="AQ95" s="95" t="s">
        <v>81</v>
      </c>
      <c r="AR95" s="96"/>
      <c r="AS95" s="97">
        <f t="shared" si="0"/>
        <v>0</v>
      </c>
      <c r="AT95" s="98">
        <f t="shared" si="0"/>
        <v>0</v>
      </c>
      <c r="AU95" s="99">
        <f t="shared" si="0"/>
        <v>0</v>
      </c>
      <c r="AV95" s="99">
        <f>ROUND(SUM(AX95:AY95),2)</f>
        <v>0</v>
      </c>
      <c r="AW95" s="100">
        <f>ROUND(AW96,5)</f>
        <v>0</v>
      </c>
      <c r="AX95" s="99">
        <f>ROUND(BB95*L29,2)</f>
        <v>0</v>
      </c>
      <c r="AY95" s="99">
        <f>ROUND(BC95*L30,2)</f>
        <v>0</v>
      </c>
      <c r="AZ95" s="99">
        <f>ROUND(BD95*L29,2)</f>
        <v>0</v>
      </c>
      <c r="BA95" s="99">
        <f>ROUND(BE95*L30,2)</f>
        <v>0</v>
      </c>
      <c r="BB95" s="99">
        <f t="shared" si="1"/>
        <v>0</v>
      </c>
      <c r="BC95" s="99">
        <f t="shared" si="1"/>
        <v>0</v>
      </c>
      <c r="BD95" s="99">
        <f t="shared" si="1"/>
        <v>0</v>
      </c>
      <c r="BE95" s="99">
        <f t="shared" si="1"/>
        <v>0</v>
      </c>
      <c r="BF95" s="101">
        <f t="shared" si="1"/>
        <v>0</v>
      </c>
      <c r="BS95" s="102" t="s">
        <v>75</v>
      </c>
      <c r="BT95" s="102" t="s">
        <v>82</v>
      </c>
      <c r="BU95" s="102" t="s">
        <v>77</v>
      </c>
      <c r="BV95" s="102" t="s">
        <v>78</v>
      </c>
      <c r="BW95" s="102" t="s">
        <v>83</v>
      </c>
      <c r="BX95" s="102" t="s">
        <v>6</v>
      </c>
      <c r="CL95" s="102" t="s">
        <v>1</v>
      </c>
      <c r="CM95" s="102" t="s">
        <v>84</v>
      </c>
    </row>
    <row r="96" spans="1:91" s="4" customFormat="1" ht="16.5" customHeight="1">
      <c r="A96" s="103" t="s">
        <v>85</v>
      </c>
      <c r="B96" s="57"/>
      <c r="C96" s="104"/>
      <c r="D96" s="104"/>
      <c r="E96" s="276" t="s">
        <v>86</v>
      </c>
      <c r="F96" s="276"/>
      <c r="G96" s="276"/>
      <c r="H96" s="276"/>
      <c r="I96" s="276"/>
      <c r="J96" s="104"/>
      <c r="K96" s="276" t="s">
        <v>87</v>
      </c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4">
        <f>'D.1.2 - Zdravotní technika'!K34</f>
        <v>0</v>
      </c>
      <c r="AH96" s="275"/>
      <c r="AI96" s="275"/>
      <c r="AJ96" s="275"/>
      <c r="AK96" s="275"/>
      <c r="AL96" s="275"/>
      <c r="AM96" s="275"/>
      <c r="AN96" s="274">
        <f>SUM(AG96,AV96)</f>
        <v>0</v>
      </c>
      <c r="AO96" s="275"/>
      <c r="AP96" s="275"/>
      <c r="AQ96" s="105" t="s">
        <v>88</v>
      </c>
      <c r="AR96" s="59"/>
      <c r="AS96" s="106">
        <f>'D.1.2 - Zdravotní technika'!K32</f>
        <v>0</v>
      </c>
      <c r="AT96" s="107">
        <f>'D.1.2 - Zdravotní technika'!K33</f>
        <v>0</v>
      </c>
      <c r="AU96" s="107">
        <v>0</v>
      </c>
      <c r="AV96" s="107">
        <f>ROUND(SUM(AX96:AY96),2)</f>
        <v>0</v>
      </c>
      <c r="AW96" s="108">
        <f>'D.1.2 - Zdravotní technika'!T128</f>
        <v>0</v>
      </c>
      <c r="AX96" s="107">
        <f>'D.1.2 - Zdravotní technika'!K37</f>
        <v>0</v>
      </c>
      <c r="AY96" s="107">
        <f>'D.1.2 - Zdravotní technika'!K38</f>
        <v>0</v>
      </c>
      <c r="AZ96" s="107">
        <f>'D.1.2 - Zdravotní technika'!K39</f>
        <v>0</v>
      </c>
      <c r="BA96" s="107">
        <f>'D.1.2 - Zdravotní technika'!K40</f>
        <v>0</v>
      </c>
      <c r="BB96" s="107">
        <f>'D.1.2 - Zdravotní technika'!F37</f>
        <v>0</v>
      </c>
      <c r="BC96" s="107">
        <f>'D.1.2 - Zdravotní technika'!F38</f>
        <v>0</v>
      </c>
      <c r="BD96" s="107">
        <f>'D.1.2 - Zdravotní technika'!F39</f>
        <v>0</v>
      </c>
      <c r="BE96" s="107">
        <f>'D.1.2 - Zdravotní technika'!F40</f>
        <v>0</v>
      </c>
      <c r="BF96" s="109">
        <f>'D.1.2 - Zdravotní technika'!F41</f>
        <v>0</v>
      </c>
      <c r="BT96" s="110" t="s">
        <v>84</v>
      </c>
      <c r="BV96" s="110" t="s">
        <v>78</v>
      </c>
      <c r="BW96" s="110" t="s">
        <v>89</v>
      </c>
      <c r="BX96" s="110" t="s">
        <v>83</v>
      </c>
      <c r="CL96" s="110" t="s">
        <v>1</v>
      </c>
    </row>
    <row r="97" spans="1:59" s="2" customFormat="1" ht="30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</row>
    <row r="98" spans="1:59" s="2" customFormat="1" ht="6.95" customHeight="1">
      <c r="A98" s="33"/>
      <c r="B98" s="53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38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</row>
  </sheetData>
  <sheetProtection password="CC35" sheet="1" objects="1" scenarios="1" formatColumns="0" formatRows="0"/>
  <mergeCells count="46"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G2"/>
    <mergeCell ref="AN96:AP96"/>
    <mergeCell ref="AG96:AM96"/>
    <mergeCell ref="E96:I96"/>
    <mergeCell ref="K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6" location="'D.1.2 - Zdravotní technika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89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11" customWidth="1"/>
    <col min="11" max="11" width="20.1640625" style="1" customWidth="1"/>
    <col min="12" max="12" width="15.5" style="1" customWidth="1"/>
    <col min="13" max="13" width="9.33203125" style="1" customWidth="1"/>
    <col min="14" max="14" width="10.83203125" style="1" hidden="1" customWidth="1"/>
    <col min="15" max="15" width="9.33203125" style="1" hidden="1"/>
    <col min="16" max="24" width="14.1640625" style="1" hidden="1" customWidth="1"/>
    <col min="25" max="25" width="12.33203125" style="1" hidden="1" customWidth="1"/>
    <col min="26" max="26" width="16.33203125" style="1" customWidth="1"/>
    <col min="27" max="27" width="12.33203125" style="1" customWidth="1"/>
    <col min="28" max="28" width="1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111"/>
      <c r="J2" s="111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  <c r="AT2" s="17" t="s">
        <v>89</v>
      </c>
    </row>
    <row r="3" spans="1:46" s="1" customFormat="1" ht="6.95" customHeight="1">
      <c r="B3" s="112"/>
      <c r="C3" s="113"/>
      <c r="D3" s="113"/>
      <c r="E3" s="113"/>
      <c r="F3" s="113"/>
      <c r="G3" s="113"/>
      <c r="H3" s="113"/>
      <c r="I3" s="114"/>
      <c r="J3" s="114"/>
      <c r="K3" s="113"/>
      <c r="L3" s="113"/>
      <c r="M3" s="20"/>
      <c r="AT3" s="17" t="s">
        <v>84</v>
      </c>
    </row>
    <row r="4" spans="1:46" s="1" customFormat="1" ht="24.95" customHeight="1">
      <c r="B4" s="20"/>
      <c r="D4" s="115" t="s">
        <v>90</v>
      </c>
      <c r="I4" s="111"/>
      <c r="J4" s="111"/>
      <c r="M4" s="20"/>
      <c r="N4" s="116" t="s">
        <v>11</v>
      </c>
      <c r="AT4" s="17" t="s">
        <v>4</v>
      </c>
    </row>
    <row r="5" spans="1:46" s="1" customFormat="1" ht="6.95" customHeight="1">
      <c r="B5" s="20"/>
      <c r="I5" s="111"/>
      <c r="J5" s="111"/>
      <c r="M5" s="20"/>
    </row>
    <row r="6" spans="1:46" s="1" customFormat="1" ht="12" customHeight="1">
      <c r="B6" s="20"/>
      <c r="D6" s="117" t="s">
        <v>17</v>
      </c>
      <c r="I6" s="111"/>
      <c r="J6" s="111"/>
      <c r="M6" s="20"/>
    </row>
    <row r="7" spans="1:46" s="1" customFormat="1" ht="16.5" customHeight="1">
      <c r="B7" s="20"/>
      <c r="E7" s="321" t="str">
        <f>'Rekapitulace stavby'!K6</f>
        <v>KD MÁJ Pelhřimov – stavební úpravy malé scény</v>
      </c>
      <c r="F7" s="322"/>
      <c r="G7" s="322"/>
      <c r="H7" s="322"/>
      <c r="I7" s="111"/>
      <c r="J7" s="111"/>
      <c r="M7" s="20"/>
    </row>
    <row r="8" spans="1:46" s="1" customFormat="1" ht="12" customHeight="1">
      <c r="B8" s="20"/>
      <c r="D8" s="117" t="s">
        <v>91</v>
      </c>
      <c r="I8" s="111"/>
      <c r="J8" s="111"/>
      <c r="M8" s="20"/>
    </row>
    <row r="9" spans="1:46" s="2" customFormat="1" ht="16.5" customHeight="1">
      <c r="A9" s="33"/>
      <c r="B9" s="38"/>
      <c r="C9" s="33"/>
      <c r="D9" s="33"/>
      <c r="E9" s="321" t="s">
        <v>92</v>
      </c>
      <c r="F9" s="323"/>
      <c r="G9" s="323"/>
      <c r="H9" s="323"/>
      <c r="I9" s="118"/>
      <c r="J9" s="118"/>
      <c r="K9" s="33"/>
      <c r="L9" s="33"/>
      <c r="M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8"/>
      <c r="C10" s="33"/>
      <c r="D10" s="117" t="s">
        <v>93</v>
      </c>
      <c r="E10" s="33"/>
      <c r="F10" s="33"/>
      <c r="G10" s="33"/>
      <c r="H10" s="33"/>
      <c r="I10" s="118"/>
      <c r="J10" s="118"/>
      <c r="K10" s="33"/>
      <c r="L10" s="33"/>
      <c r="M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8"/>
      <c r="C11" s="33"/>
      <c r="D11" s="33"/>
      <c r="E11" s="324" t="s">
        <v>94</v>
      </c>
      <c r="F11" s="323"/>
      <c r="G11" s="323"/>
      <c r="H11" s="323"/>
      <c r="I11" s="118"/>
      <c r="J11" s="118"/>
      <c r="K11" s="33"/>
      <c r="L11" s="33"/>
      <c r="M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8"/>
      <c r="C12" s="33"/>
      <c r="D12" s="33"/>
      <c r="E12" s="33"/>
      <c r="F12" s="33"/>
      <c r="G12" s="33"/>
      <c r="H12" s="33"/>
      <c r="I12" s="118"/>
      <c r="J12" s="118"/>
      <c r="K12" s="33"/>
      <c r="L12" s="33"/>
      <c r="M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8"/>
      <c r="C13" s="33"/>
      <c r="D13" s="117" t="s">
        <v>19</v>
      </c>
      <c r="E13" s="33"/>
      <c r="F13" s="110" t="s">
        <v>1</v>
      </c>
      <c r="G13" s="33"/>
      <c r="H13" s="33"/>
      <c r="I13" s="119" t="s">
        <v>20</v>
      </c>
      <c r="J13" s="120" t="s">
        <v>1</v>
      </c>
      <c r="K13" s="33"/>
      <c r="L13" s="33"/>
      <c r="M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8"/>
      <c r="C14" s="33"/>
      <c r="D14" s="117" t="s">
        <v>21</v>
      </c>
      <c r="E14" s="33"/>
      <c r="F14" s="110" t="s">
        <v>22</v>
      </c>
      <c r="G14" s="33"/>
      <c r="H14" s="33"/>
      <c r="I14" s="119" t="s">
        <v>23</v>
      </c>
      <c r="J14" s="121" t="str">
        <f>'Rekapitulace stavby'!AN8</f>
        <v>15. 5. 2020</v>
      </c>
      <c r="K14" s="33"/>
      <c r="L14" s="33"/>
      <c r="M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8"/>
      <c r="C15" s="33"/>
      <c r="D15" s="33"/>
      <c r="E15" s="33"/>
      <c r="F15" s="33"/>
      <c r="G15" s="33"/>
      <c r="H15" s="33"/>
      <c r="I15" s="118"/>
      <c r="J15" s="118"/>
      <c r="K15" s="33"/>
      <c r="L15" s="33"/>
      <c r="M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8"/>
      <c r="C16" s="33"/>
      <c r="D16" s="117" t="s">
        <v>25</v>
      </c>
      <c r="E16" s="33"/>
      <c r="F16" s="33"/>
      <c r="G16" s="33"/>
      <c r="H16" s="33"/>
      <c r="I16" s="119" t="s">
        <v>26</v>
      </c>
      <c r="J16" s="120" t="str">
        <f>IF('Rekapitulace stavby'!AN10="","",'Rekapitulace stavby'!AN10)</f>
        <v/>
      </c>
      <c r="K16" s="33"/>
      <c r="L16" s="33"/>
      <c r="M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8"/>
      <c r="C17" s="33"/>
      <c r="D17" s="33"/>
      <c r="E17" s="110" t="str">
        <f>IF('Rekapitulace stavby'!E11="","",'Rekapitulace stavby'!E11)</f>
        <v xml:space="preserve"> </v>
      </c>
      <c r="F17" s="33"/>
      <c r="G17" s="33"/>
      <c r="H17" s="33"/>
      <c r="I17" s="119" t="s">
        <v>28</v>
      </c>
      <c r="J17" s="120" t="str">
        <f>IF('Rekapitulace stavby'!AN11="","",'Rekapitulace stavby'!AN11)</f>
        <v/>
      </c>
      <c r="K17" s="33"/>
      <c r="L17" s="33"/>
      <c r="M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8"/>
      <c r="C18" s="33"/>
      <c r="D18" s="33"/>
      <c r="E18" s="33"/>
      <c r="F18" s="33"/>
      <c r="G18" s="33"/>
      <c r="H18" s="33"/>
      <c r="I18" s="118"/>
      <c r="J18" s="118"/>
      <c r="K18" s="33"/>
      <c r="L18" s="33"/>
      <c r="M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8"/>
      <c r="C19" s="33"/>
      <c r="D19" s="117" t="s">
        <v>29</v>
      </c>
      <c r="E19" s="33"/>
      <c r="F19" s="33"/>
      <c r="G19" s="33"/>
      <c r="H19" s="33"/>
      <c r="I19" s="119" t="s">
        <v>26</v>
      </c>
      <c r="J19" s="30" t="str">
        <f>'Rekapitulace stavby'!AN13</f>
        <v>Vyplň údaj</v>
      </c>
      <c r="K19" s="33"/>
      <c r="L19" s="33"/>
      <c r="M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8"/>
      <c r="C20" s="33"/>
      <c r="D20" s="33"/>
      <c r="E20" s="325" t="str">
        <f>'Rekapitulace stavby'!E14</f>
        <v>Vyplň údaj</v>
      </c>
      <c r="F20" s="326"/>
      <c r="G20" s="326"/>
      <c r="H20" s="326"/>
      <c r="I20" s="119" t="s">
        <v>28</v>
      </c>
      <c r="J20" s="30" t="str">
        <f>'Rekapitulace stavby'!AN14</f>
        <v>Vyplň údaj</v>
      </c>
      <c r="K20" s="33"/>
      <c r="L20" s="33"/>
      <c r="M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8"/>
      <c r="C21" s="33"/>
      <c r="D21" s="33"/>
      <c r="E21" s="33"/>
      <c r="F21" s="33"/>
      <c r="G21" s="33"/>
      <c r="H21" s="33"/>
      <c r="I21" s="118"/>
      <c r="J21" s="118"/>
      <c r="K21" s="33"/>
      <c r="L21" s="33"/>
      <c r="M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8"/>
      <c r="C22" s="33"/>
      <c r="D22" s="117" t="s">
        <v>31</v>
      </c>
      <c r="E22" s="33"/>
      <c r="F22" s="33"/>
      <c r="G22" s="33"/>
      <c r="H22" s="33"/>
      <c r="I22" s="119" t="s">
        <v>26</v>
      </c>
      <c r="J22" s="120" t="str">
        <f>IF('Rekapitulace stavby'!AN16="","",'Rekapitulace stavby'!AN16)</f>
        <v/>
      </c>
      <c r="K22" s="33"/>
      <c r="L22" s="33"/>
      <c r="M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8"/>
      <c r="C23" s="33"/>
      <c r="D23" s="33"/>
      <c r="E23" s="110" t="str">
        <f>IF('Rekapitulace stavby'!E17="","",'Rekapitulace stavby'!E17)</f>
        <v xml:space="preserve"> </v>
      </c>
      <c r="F23" s="33"/>
      <c r="G23" s="33"/>
      <c r="H23" s="33"/>
      <c r="I23" s="119" t="s">
        <v>28</v>
      </c>
      <c r="J23" s="120" t="str">
        <f>IF('Rekapitulace stavby'!AN17="","",'Rekapitulace stavby'!AN17)</f>
        <v/>
      </c>
      <c r="K23" s="33"/>
      <c r="L23" s="33"/>
      <c r="M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8"/>
      <c r="C24" s="33"/>
      <c r="D24" s="33"/>
      <c r="E24" s="33"/>
      <c r="F24" s="33"/>
      <c r="G24" s="33"/>
      <c r="H24" s="33"/>
      <c r="I24" s="118"/>
      <c r="J24" s="118"/>
      <c r="K24" s="33"/>
      <c r="L24" s="33"/>
      <c r="M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8"/>
      <c r="C25" s="33"/>
      <c r="D25" s="117" t="s">
        <v>32</v>
      </c>
      <c r="E25" s="33"/>
      <c r="F25" s="33"/>
      <c r="G25" s="33"/>
      <c r="H25" s="33"/>
      <c r="I25" s="119" t="s">
        <v>26</v>
      </c>
      <c r="J25" s="120" t="str">
        <f>IF('Rekapitulace stavby'!AN19="","",'Rekapitulace stavby'!AN19)</f>
        <v/>
      </c>
      <c r="K25" s="33"/>
      <c r="L25" s="33"/>
      <c r="M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8"/>
      <c r="C26" s="33"/>
      <c r="D26" s="33"/>
      <c r="E26" s="110" t="str">
        <f>IF('Rekapitulace stavby'!E20="","",'Rekapitulace stavby'!E20)</f>
        <v xml:space="preserve"> </v>
      </c>
      <c r="F26" s="33"/>
      <c r="G26" s="33"/>
      <c r="H26" s="33"/>
      <c r="I26" s="119" t="s">
        <v>28</v>
      </c>
      <c r="J26" s="120" t="str">
        <f>IF('Rekapitulace stavby'!AN20="","",'Rekapitulace stavby'!AN20)</f>
        <v/>
      </c>
      <c r="K26" s="33"/>
      <c r="L26" s="33"/>
      <c r="M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33"/>
      <c r="E27" s="33"/>
      <c r="F27" s="33"/>
      <c r="G27" s="33"/>
      <c r="H27" s="33"/>
      <c r="I27" s="118"/>
      <c r="J27" s="118"/>
      <c r="K27" s="33"/>
      <c r="L27" s="33"/>
      <c r="M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8"/>
      <c r="C28" s="33"/>
      <c r="D28" s="117" t="s">
        <v>33</v>
      </c>
      <c r="E28" s="33"/>
      <c r="F28" s="33"/>
      <c r="G28" s="33"/>
      <c r="H28" s="33"/>
      <c r="I28" s="118"/>
      <c r="J28" s="118"/>
      <c r="K28" s="33"/>
      <c r="L28" s="33"/>
      <c r="M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2"/>
      <c r="B29" s="123"/>
      <c r="C29" s="122"/>
      <c r="D29" s="122"/>
      <c r="E29" s="327" t="s">
        <v>1</v>
      </c>
      <c r="F29" s="327"/>
      <c r="G29" s="327"/>
      <c r="H29" s="327"/>
      <c r="I29" s="124"/>
      <c r="J29" s="124"/>
      <c r="K29" s="122"/>
      <c r="L29" s="122"/>
      <c r="M29" s="125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3"/>
      <c r="B30" s="38"/>
      <c r="C30" s="33"/>
      <c r="D30" s="33"/>
      <c r="E30" s="33"/>
      <c r="F30" s="33"/>
      <c r="G30" s="33"/>
      <c r="H30" s="33"/>
      <c r="I30" s="118"/>
      <c r="J30" s="118"/>
      <c r="K30" s="33"/>
      <c r="L30" s="33"/>
      <c r="M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26"/>
      <c r="E31" s="126"/>
      <c r="F31" s="126"/>
      <c r="G31" s="126"/>
      <c r="H31" s="126"/>
      <c r="I31" s="127"/>
      <c r="J31" s="127"/>
      <c r="K31" s="126"/>
      <c r="L31" s="126"/>
      <c r="M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2.75">
      <c r="A32" s="33"/>
      <c r="B32" s="38"/>
      <c r="C32" s="33"/>
      <c r="D32" s="33"/>
      <c r="E32" s="117" t="s">
        <v>95</v>
      </c>
      <c r="F32" s="33"/>
      <c r="G32" s="33"/>
      <c r="H32" s="33"/>
      <c r="I32" s="118"/>
      <c r="J32" s="118"/>
      <c r="K32" s="128">
        <f>I98</f>
        <v>0</v>
      </c>
      <c r="L32" s="33"/>
      <c r="M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2.75">
      <c r="A33" s="33"/>
      <c r="B33" s="38"/>
      <c r="C33" s="33"/>
      <c r="D33" s="33"/>
      <c r="E33" s="117" t="s">
        <v>96</v>
      </c>
      <c r="F33" s="33"/>
      <c r="G33" s="33"/>
      <c r="H33" s="33"/>
      <c r="I33" s="118"/>
      <c r="J33" s="118"/>
      <c r="K33" s="128">
        <f>J98</f>
        <v>0</v>
      </c>
      <c r="L33" s="33"/>
      <c r="M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8"/>
      <c r="C34" s="33"/>
      <c r="D34" s="129" t="s">
        <v>34</v>
      </c>
      <c r="E34" s="33"/>
      <c r="F34" s="33"/>
      <c r="G34" s="33"/>
      <c r="H34" s="33"/>
      <c r="I34" s="118"/>
      <c r="J34" s="118"/>
      <c r="K34" s="130">
        <f>ROUND(K128, 2)</f>
        <v>0</v>
      </c>
      <c r="L34" s="33"/>
      <c r="M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8"/>
      <c r="C35" s="33"/>
      <c r="D35" s="126"/>
      <c r="E35" s="126"/>
      <c r="F35" s="126"/>
      <c r="G35" s="126"/>
      <c r="H35" s="126"/>
      <c r="I35" s="127"/>
      <c r="J35" s="127"/>
      <c r="K35" s="126"/>
      <c r="L35" s="126"/>
      <c r="M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8"/>
      <c r="C36" s="33"/>
      <c r="D36" s="33"/>
      <c r="E36" s="33"/>
      <c r="F36" s="131" t="s">
        <v>36</v>
      </c>
      <c r="G36" s="33"/>
      <c r="H36" s="33"/>
      <c r="I36" s="132" t="s">
        <v>35</v>
      </c>
      <c r="J36" s="118"/>
      <c r="K36" s="131" t="s">
        <v>37</v>
      </c>
      <c r="L36" s="33"/>
      <c r="M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8"/>
      <c r="C37" s="33"/>
      <c r="D37" s="133" t="s">
        <v>38</v>
      </c>
      <c r="E37" s="117" t="s">
        <v>39</v>
      </c>
      <c r="F37" s="128">
        <f>ROUND((SUM(BE128:BE388)),  2)</f>
        <v>0</v>
      </c>
      <c r="G37" s="33"/>
      <c r="H37" s="33"/>
      <c r="I37" s="134">
        <v>0.21</v>
      </c>
      <c r="J37" s="118"/>
      <c r="K37" s="128">
        <f>ROUND(((SUM(BE128:BE388))*I37),  2)</f>
        <v>0</v>
      </c>
      <c r="L37" s="33"/>
      <c r="M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117" t="s">
        <v>40</v>
      </c>
      <c r="F38" s="128">
        <f>ROUND((SUM(BF128:BF388)),  2)</f>
        <v>0</v>
      </c>
      <c r="G38" s="33"/>
      <c r="H38" s="33"/>
      <c r="I38" s="134">
        <v>0.15</v>
      </c>
      <c r="J38" s="118"/>
      <c r="K38" s="128">
        <f>ROUND(((SUM(BF128:BF388))*I38),  2)</f>
        <v>0</v>
      </c>
      <c r="L38" s="33"/>
      <c r="M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8"/>
      <c r="C39" s="33"/>
      <c r="D39" s="33"/>
      <c r="E39" s="117" t="s">
        <v>41</v>
      </c>
      <c r="F39" s="128">
        <f>ROUND((SUM(BG128:BG388)),  2)</f>
        <v>0</v>
      </c>
      <c r="G39" s="33"/>
      <c r="H39" s="33"/>
      <c r="I39" s="134">
        <v>0.21</v>
      </c>
      <c r="J39" s="118"/>
      <c r="K39" s="128">
        <f>0</f>
        <v>0</v>
      </c>
      <c r="L39" s="33"/>
      <c r="M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8"/>
      <c r="C40" s="33"/>
      <c r="D40" s="33"/>
      <c r="E40" s="117" t="s">
        <v>42</v>
      </c>
      <c r="F40" s="128">
        <f>ROUND((SUM(BH128:BH388)),  2)</f>
        <v>0</v>
      </c>
      <c r="G40" s="33"/>
      <c r="H40" s="33"/>
      <c r="I40" s="134">
        <v>0.15</v>
      </c>
      <c r="J40" s="118"/>
      <c r="K40" s="128">
        <f>0</f>
        <v>0</v>
      </c>
      <c r="L40" s="33"/>
      <c r="M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8"/>
      <c r="C41" s="33"/>
      <c r="D41" s="33"/>
      <c r="E41" s="117" t="s">
        <v>43</v>
      </c>
      <c r="F41" s="128">
        <f>ROUND((SUM(BI128:BI388)),  2)</f>
        <v>0</v>
      </c>
      <c r="G41" s="33"/>
      <c r="H41" s="33"/>
      <c r="I41" s="134">
        <v>0</v>
      </c>
      <c r="J41" s="118"/>
      <c r="K41" s="128">
        <f>0</f>
        <v>0</v>
      </c>
      <c r="L41" s="33"/>
      <c r="M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8"/>
      <c r="C42" s="33"/>
      <c r="D42" s="33"/>
      <c r="E42" s="33"/>
      <c r="F42" s="33"/>
      <c r="G42" s="33"/>
      <c r="H42" s="33"/>
      <c r="I42" s="118"/>
      <c r="J42" s="118"/>
      <c r="K42" s="33"/>
      <c r="L42" s="33"/>
      <c r="M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8"/>
      <c r="C43" s="135"/>
      <c r="D43" s="136" t="s">
        <v>44</v>
      </c>
      <c r="E43" s="137"/>
      <c r="F43" s="137"/>
      <c r="G43" s="138" t="s">
        <v>45</v>
      </c>
      <c r="H43" s="139" t="s">
        <v>46</v>
      </c>
      <c r="I43" s="140"/>
      <c r="J43" s="140"/>
      <c r="K43" s="141">
        <f>SUM(K34:K41)</f>
        <v>0</v>
      </c>
      <c r="L43" s="142"/>
      <c r="M43" s="5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8"/>
      <c r="C44" s="33"/>
      <c r="D44" s="33"/>
      <c r="E44" s="33"/>
      <c r="F44" s="33"/>
      <c r="G44" s="33"/>
      <c r="H44" s="33"/>
      <c r="I44" s="118"/>
      <c r="J44" s="118"/>
      <c r="K44" s="33"/>
      <c r="L44" s="33"/>
      <c r="M44" s="5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20"/>
      <c r="I45" s="111"/>
      <c r="J45" s="111"/>
      <c r="M45" s="20"/>
    </row>
    <row r="46" spans="1:31" s="1" customFormat="1" ht="14.45" customHeight="1">
      <c r="B46" s="20"/>
      <c r="I46" s="111"/>
      <c r="J46" s="111"/>
      <c r="M46" s="20"/>
    </row>
    <row r="47" spans="1:31" s="1" customFormat="1" ht="14.45" customHeight="1">
      <c r="B47" s="20"/>
      <c r="I47" s="111"/>
      <c r="J47" s="111"/>
      <c r="M47" s="20"/>
    </row>
    <row r="48" spans="1:31" s="1" customFormat="1" ht="14.45" customHeight="1">
      <c r="B48" s="20"/>
      <c r="I48" s="111"/>
      <c r="J48" s="111"/>
      <c r="M48" s="20"/>
    </row>
    <row r="49" spans="1:31" s="1" customFormat="1" ht="14.45" customHeight="1">
      <c r="B49" s="20"/>
      <c r="I49" s="111"/>
      <c r="J49" s="111"/>
      <c r="M49" s="20"/>
    </row>
    <row r="50" spans="1:31" s="2" customFormat="1" ht="14.45" customHeight="1">
      <c r="B50" s="50"/>
      <c r="D50" s="143" t="s">
        <v>47</v>
      </c>
      <c r="E50" s="144"/>
      <c r="F50" s="144"/>
      <c r="G50" s="143" t="s">
        <v>48</v>
      </c>
      <c r="H50" s="144"/>
      <c r="I50" s="145"/>
      <c r="J50" s="145"/>
      <c r="K50" s="144"/>
      <c r="L50" s="144"/>
      <c r="M50" s="50"/>
    </row>
    <row r="51" spans="1:31">
      <c r="B51" s="20"/>
      <c r="M51" s="20"/>
    </row>
    <row r="52" spans="1:31">
      <c r="B52" s="20"/>
      <c r="M52" s="20"/>
    </row>
    <row r="53" spans="1:31">
      <c r="B53" s="20"/>
      <c r="M53" s="20"/>
    </row>
    <row r="54" spans="1:31">
      <c r="B54" s="20"/>
      <c r="M54" s="20"/>
    </row>
    <row r="55" spans="1:31">
      <c r="B55" s="20"/>
      <c r="M55" s="20"/>
    </row>
    <row r="56" spans="1:31">
      <c r="B56" s="20"/>
      <c r="M56" s="20"/>
    </row>
    <row r="57" spans="1:31">
      <c r="B57" s="20"/>
      <c r="M57" s="20"/>
    </row>
    <row r="58" spans="1:31">
      <c r="B58" s="20"/>
      <c r="M58" s="20"/>
    </row>
    <row r="59" spans="1:31">
      <c r="B59" s="20"/>
      <c r="M59" s="20"/>
    </row>
    <row r="60" spans="1:31">
      <c r="B60" s="20"/>
      <c r="M60" s="20"/>
    </row>
    <row r="61" spans="1:31" s="2" customFormat="1" ht="12.75">
      <c r="A61" s="33"/>
      <c r="B61" s="38"/>
      <c r="C61" s="33"/>
      <c r="D61" s="146" t="s">
        <v>49</v>
      </c>
      <c r="E61" s="147"/>
      <c r="F61" s="148" t="s">
        <v>50</v>
      </c>
      <c r="G61" s="146" t="s">
        <v>49</v>
      </c>
      <c r="H61" s="147"/>
      <c r="I61" s="149"/>
      <c r="J61" s="150" t="s">
        <v>50</v>
      </c>
      <c r="K61" s="147"/>
      <c r="L61" s="147"/>
      <c r="M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0"/>
      <c r="M62" s="20"/>
    </row>
    <row r="63" spans="1:31">
      <c r="B63" s="20"/>
      <c r="M63" s="20"/>
    </row>
    <row r="64" spans="1:31">
      <c r="B64" s="20"/>
      <c r="M64" s="20"/>
    </row>
    <row r="65" spans="1:31" s="2" customFormat="1" ht="12.75">
      <c r="A65" s="33"/>
      <c r="B65" s="38"/>
      <c r="C65" s="33"/>
      <c r="D65" s="143" t="s">
        <v>51</v>
      </c>
      <c r="E65" s="151"/>
      <c r="F65" s="151"/>
      <c r="G65" s="143" t="s">
        <v>52</v>
      </c>
      <c r="H65" s="151"/>
      <c r="I65" s="152"/>
      <c r="J65" s="152"/>
      <c r="K65" s="151"/>
      <c r="L65" s="151"/>
      <c r="M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0"/>
      <c r="M66" s="20"/>
    </row>
    <row r="67" spans="1:31">
      <c r="B67" s="20"/>
      <c r="M67" s="20"/>
    </row>
    <row r="68" spans="1:31">
      <c r="B68" s="20"/>
      <c r="M68" s="20"/>
    </row>
    <row r="69" spans="1:31">
      <c r="B69" s="20"/>
      <c r="M69" s="20"/>
    </row>
    <row r="70" spans="1:31">
      <c r="B70" s="20"/>
      <c r="M70" s="20"/>
    </row>
    <row r="71" spans="1:31">
      <c r="B71" s="20"/>
      <c r="M71" s="20"/>
    </row>
    <row r="72" spans="1:31">
      <c r="B72" s="20"/>
      <c r="M72" s="20"/>
    </row>
    <row r="73" spans="1:31">
      <c r="B73" s="20"/>
      <c r="M73" s="20"/>
    </row>
    <row r="74" spans="1:31">
      <c r="B74" s="20"/>
      <c r="M74" s="20"/>
    </row>
    <row r="75" spans="1:31">
      <c r="B75" s="20"/>
      <c r="M75" s="20"/>
    </row>
    <row r="76" spans="1:31" s="2" customFormat="1" ht="12.75">
      <c r="A76" s="33"/>
      <c r="B76" s="38"/>
      <c r="C76" s="33"/>
      <c r="D76" s="146" t="s">
        <v>49</v>
      </c>
      <c r="E76" s="147"/>
      <c r="F76" s="148" t="s">
        <v>50</v>
      </c>
      <c r="G76" s="146" t="s">
        <v>49</v>
      </c>
      <c r="H76" s="147"/>
      <c r="I76" s="149"/>
      <c r="J76" s="150" t="s">
        <v>50</v>
      </c>
      <c r="K76" s="147"/>
      <c r="L76" s="147"/>
      <c r="M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3"/>
      <c r="C77" s="154"/>
      <c r="D77" s="154"/>
      <c r="E77" s="154"/>
      <c r="F77" s="154"/>
      <c r="G77" s="154"/>
      <c r="H77" s="154"/>
      <c r="I77" s="155"/>
      <c r="J77" s="155"/>
      <c r="K77" s="154"/>
      <c r="L77" s="154"/>
      <c r="M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6"/>
      <c r="C81" s="157"/>
      <c r="D81" s="157"/>
      <c r="E81" s="157"/>
      <c r="F81" s="157"/>
      <c r="G81" s="157"/>
      <c r="H81" s="157"/>
      <c r="I81" s="158"/>
      <c r="J81" s="158"/>
      <c r="K81" s="157"/>
      <c r="L81" s="157"/>
      <c r="M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3" t="s">
        <v>97</v>
      </c>
      <c r="D82" s="35"/>
      <c r="E82" s="35"/>
      <c r="F82" s="35"/>
      <c r="G82" s="35"/>
      <c r="H82" s="35"/>
      <c r="I82" s="118"/>
      <c r="J82" s="118"/>
      <c r="K82" s="35"/>
      <c r="L82" s="35"/>
      <c r="M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118"/>
      <c r="J83" s="118"/>
      <c r="K83" s="35"/>
      <c r="L83" s="35"/>
      <c r="M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9" t="s">
        <v>17</v>
      </c>
      <c r="D84" s="35"/>
      <c r="E84" s="35"/>
      <c r="F84" s="35"/>
      <c r="G84" s="35"/>
      <c r="H84" s="35"/>
      <c r="I84" s="118"/>
      <c r="J84" s="118"/>
      <c r="K84" s="35"/>
      <c r="L84" s="35"/>
      <c r="M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19" t="str">
        <f>E7</f>
        <v>KD MÁJ Pelhřimov – stavební úpravy malé scény</v>
      </c>
      <c r="F85" s="320"/>
      <c r="G85" s="320"/>
      <c r="H85" s="320"/>
      <c r="I85" s="118"/>
      <c r="J85" s="118"/>
      <c r="K85" s="35"/>
      <c r="L85" s="35"/>
      <c r="M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9" t="s">
        <v>91</v>
      </c>
      <c r="D86" s="22"/>
      <c r="E86" s="22"/>
      <c r="F86" s="22"/>
      <c r="G86" s="22"/>
      <c r="H86" s="22"/>
      <c r="I86" s="111"/>
      <c r="J86" s="111"/>
      <c r="K86" s="22"/>
      <c r="L86" s="22"/>
      <c r="M86" s="20"/>
    </row>
    <row r="87" spans="1:31" s="2" customFormat="1" ht="16.5" customHeight="1">
      <c r="A87" s="33"/>
      <c r="B87" s="34"/>
      <c r="C87" s="35"/>
      <c r="D87" s="35"/>
      <c r="E87" s="319" t="s">
        <v>92</v>
      </c>
      <c r="F87" s="318"/>
      <c r="G87" s="318"/>
      <c r="H87" s="318"/>
      <c r="I87" s="118"/>
      <c r="J87" s="118"/>
      <c r="K87" s="35"/>
      <c r="L87" s="35"/>
      <c r="M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9" t="s">
        <v>93</v>
      </c>
      <c r="D88" s="35"/>
      <c r="E88" s="35"/>
      <c r="F88" s="35"/>
      <c r="G88" s="35"/>
      <c r="H88" s="35"/>
      <c r="I88" s="118"/>
      <c r="J88" s="118"/>
      <c r="K88" s="35"/>
      <c r="L88" s="35"/>
      <c r="M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288" t="str">
        <f>E11</f>
        <v>D.1.2 - Zdravotní technika</v>
      </c>
      <c r="F89" s="318"/>
      <c r="G89" s="318"/>
      <c r="H89" s="318"/>
      <c r="I89" s="118"/>
      <c r="J89" s="118"/>
      <c r="K89" s="35"/>
      <c r="L89" s="35"/>
      <c r="M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118"/>
      <c r="J90" s="118"/>
      <c r="K90" s="35"/>
      <c r="L90" s="35"/>
      <c r="M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9" t="s">
        <v>21</v>
      </c>
      <c r="D91" s="35"/>
      <c r="E91" s="35"/>
      <c r="F91" s="27" t="str">
        <f>F14</f>
        <v>Pelhřimov</v>
      </c>
      <c r="G91" s="35"/>
      <c r="H91" s="35"/>
      <c r="I91" s="119" t="s">
        <v>23</v>
      </c>
      <c r="J91" s="121" t="str">
        <f>IF(J14="","",J14)</f>
        <v>15. 5. 2020</v>
      </c>
      <c r="K91" s="35"/>
      <c r="L91" s="35"/>
      <c r="M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118"/>
      <c r="J92" s="118"/>
      <c r="K92" s="35"/>
      <c r="L92" s="35"/>
      <c r="M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9" t="s">
        <v>25</v>
      </c>
      <c r="D93" s="35"/>
      <c r="E93" s="35"/>
      <c r="F93" s="27" t="str">
        <f>E17</f>
        <v xml:space="preserve"> </v>
      </c>
      <c r="G93" s="35"/>
      <c r="H93" s="35"/>
      <c r="I93" s="119" t="s">
        <v>31</v>
      </c>
      <c r="J93" s="159" t="str">
        <f>E23</f>
        <v xml:space="preserve"> </v>
      </c>
      <c r="K93" s="35"/>
      <c r="L93" s="35"/>
      <c r="M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9" t="s">
        <v>29</v>
      </c>
      <c r="D94" s="35"/>
      <c r="E94" s="35"/>
      <c r="F94" s="27" t="str">
        <f>IF(E20="","",E20)</f>
        <v>Vyplň údaj</v>
      </c>
      <c r="G94" s="35"/>
      <c r="H94" s="35"/>
      <c r="I94" s="119" t="s">
        <v>32</v>
      </c>
      <c r="J94" s="159" t="str">
        <f>E26</f>
        <v xml:space="preserve"> </v>
      </c>
      <c r="K94" s="35"/>
      <c r="L94" s="35"/>
      <c r="M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118"/>
      <c r="J95" s="118"/>
      <c r="K95" s="35"/>
      <c r="L95" s="35"/>
      <c r="M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60" t="s">
        <v>98</v>
      </c>
      <c r="D96" s="161"/>
      <c r="E96" s="161"/>
      <c r="F96" s="161"/>
      <c r="G96" s="161"/>
      <c r="H96" s="161"/>
      <c r="I96" s="162" t="s">
        <v>99</v>
      </c>
      <c r="J96" s="162" t="s">
        <v>100</v>
      </c>
      <c r="K96" s="163" t="s">
        <v>101</v>
      </c>
      <c r="L96" s="161"/>
      <c r="M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118"/>
      <c r="J97" s="118"/>
      <c r="K97" s="35"/>
      <c r="L97" s="35"/>
      <c r="M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64" t="s">
        <v>102</v>
      </c>
      <c r="D98" s="35"/>
      <c r="E98" s="35"/>
      <c r="F98" s="35"/>
      <c r="G98" s="35"/>
      <c r="H98" s="35"/>
      <c r="I98" s="165">
        <f t="shared" ref="I98:J100" si="0">Q128</f>
        <v>0</v>
      </c>
      <c r="J98" s="165">
        <f t="shared" si="0"/>
        <v>0</v>
      </c>
      <c r="K98" s="82">
        <f>K128</f>
        <v>0</v>
      </c>
      <c r="L98" s="35"/>
      <c r="M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7" t="s">
        <v>103</v>
      </c>
    </row>
    <row r="99" spans="1:47" s="9" customFormat="1" ht="24.95" customHeight="1">
      <c r="B99" s="166"/>
      <c r="C99" s="167"/>
      <c r="D99" s="168" t="s">
        <v>104</v>
      </c>
      <c r="E99" s="169"/>
      <c r="F99" s="169"/>
      <c r="G99" s="169"/>
      <c r="H99" s="169"/>
      <c r="I99" s="170">
        <f t="shared" si="0"/>
        <v>0</v>
      </c>
      <c r="J99" s="170">
        <f t="shared" si="0"/>
        <v>0</v>
      </c>
      <c r="K99" s="171">
        <f>K129</f>
        <v>0</v>
      </c>
      <c r="L99" s="167"/>
      <c r="M99" s="172"/>
    </row>
    <row r="100" spans="1:47" s="10" customFormat="1" ht="19.899999999999999" customHeight="1">
      <c r="B100" s="173"/>
      <c r="C100" s="104"/>
      <c r="D100" s="174" t="s">
        <v>105</v>
      </c>
      <c r="E100" s="175"/>
      <c r="F100" s="175"/>
      <c r="G100" s="175"/>
      <c r="H100" s="175"/>
      <c r="I100" s="176">
        <f t="shared" si="0"/>
        <v>0</v>
      </c>
      <c r="J100" s="176">
        <f t="shared" si="0"/>
        <v>0</v>
      </c>
      <c r="K100" s="177">
        <f>K130</f>
        <v>0</v>
      </c>
      <c r="L100" s="104"/>
      <c r="M100" s="178"/>
    </row>
    <row r="101" spans="1:47" s="9" customFormat="1" ht="24.95" customHeight="1">
      <c r="B101" s="166"/>
      <c r="C101" s="167"/>
      <c r="D101" s="168" t="s">
        <v>106</v>
      </c>
      <c r="E101" s="169"/>
      <c r="F101" s="169"/>
      <c r="G101" s="169"/>
      <c r="H101" s="169"/>
      <c r="I101" s="170">
        <f>Q163</f>
        <v>0</v>
      </c>
      <c r="J101" s="170">
        <f>R163</f>
        <v>0</v>
      </c>
      <c r="K101" s="171">
        <f>K163</f>
        <v>0</v>
      </c>
      <c r="L101" s="167"/>
      <c r="M101" s="172"/>
    </row>
    <row r="102" spans="1:47" s="10" customFormat="1" ht="19.899999999999999" customHeight="1">
      <c r="B102" s="173"/>
      <c r="C102" s="104"/>
      <c r="D102" s="174" t="s">
        <v>107</v>
      </c>
      <c r="E102" s="175"/>
      <c r="F102" s="175"/>
      <c r="G102" s="175"/>
      <c r="H102" s="175"/>
      <c r="I102" s="176">
        <f>Q164</f>
        <v>0</v>
      </c>
      <c r="J102" s="176">
        <f>R164</f>
        <v>0</v>
      </c>
      <c r="K102" s="177">
        <f>K164</f>
        <v>0</v>
      </c>
      <c r="L102" s="104"/>
      <c r="M102" s="178"/>
    </row>
    <row r="103" spans="1:47" s="10" customFormat="1" ht="19.899999999999999" customHeight="1">
      <c r="B103" s="173"/>
      <c r="C103" s="104"/>
      <c r="D103" s="174" t="s">
        <v>108</v>
      </c>
      <c r="E103" s="175"/>
      <c r="F103" s="175"/>
      <c r="G103" s="175"/>
      <c r="H103" s="175"/>
      <c r="I103" s="176">
        <f>Q218</f>
        <v>0</v>
      </c>
      <c r="J103" s="176">
        <f>R218</f>
        <v>0</v>
      </c>
      <c r="K103" s="177">
        <f>K218</f>
        <v>0</v>
      </c>
      <c r="L103" s="104"/>
      <c r="M103" s="178"/>
    </row>
    <row r="104" spans="1:47" s="10" customFormat="1" ht="19.899999999999999" customHeight="1">
      <c r="B104" s="173"/>
      <c r="C104" s="104"/>
      <c r="D104" s="174" t="s">
        <v>109</v>
      </c>
      <c r="E104" s="175"/>
      <c r="F104" s="175"/>
      <c r="G104" s="175"/>
      <c r="H104" s="175"/>
      <c r="I104" s="176">
        <f>Q222</f>
        <v>0</v>
      </c>
      <c r="J104" s="176">
        <f>R222</f>
        <v>0</v>
      </c>
      <c r="K104" s="177">
        <f>K222</f>
        <v>0</v>
      </c>
      <c r="L104" s="104"/>
      <c r="M104" s="178"/>
    </row>
    <row r="105" spans="1:47" s="10" customFormat="1" ht="19.899999999999999" customHeight="1">
      <c r="B105" s="173"/>
      <c r="C105" s="104"/>
      <c r="D105" s="174" t="s">
        <v>110</v>
      </c>
      <c r="E105" s="175"/>
      <c r="F105" s="175"/>
      <c r="G105" s="175"/>
      <c r="H105" s="175"/>
      <c r="I105" s="176">
        <f>Q317</f>
        <v>0</v>
      </c>
      <c r="J105" s="176">
        <f>R317</f>
        <v>0</v>
      </c>
      <c r="K105" s="177">
        <f>K317</f>
        <v>0</v>
      </c>
      <c r="L105" s="104"/>
      <c r="M105" s="178"/>
    </row>
    <row r="106" spans="1:47" s="10" customFormat="1" ht="19.899999999999999" customHeight="1">
      <c r="B106" s="173"/>
      <c r="C106" s="104"/>
      <c r="D106" s="174" t="s">
        <v>111</v>
      </c>
      <c r="E106" s="175"/>
      <c r="F106" s="175"/>
      <c r="G106" s="175"/>
      <c r="H106" s="175"/>
      <c r="I106" s="176">
        <f>Q380</f>
        <v>0</v>
      </c>
      <c r="J106" s="176">
        <f>R380</f>
        <v>0</v>
      </c>
      <c r="K106" s="177">
        <f>K380</f>
        <v>0</v>
      </c>
      <c r="L106" s="104"/>
      <c r="M106" s="178"/>
    </row>
    <row r="107" spans="1:47" s="2" customFormat="1" ht="21.75" customHeight="1">
      <c r="A107" s="33"/>
      <c r="B107" s="34"/>
      <c r="C107" s="35"/>
      <c r="D107" s="35"/>
      <c r="E107" s="35"/>
      <c r="F107" s="35"/>
      <c r="G107" s="35"/>
      <c r="H107" s="35"/>
      <c r="I107" s="118"/>
      <c r="J107" s="118"/>
      <c r="K107" s="35"/>
      <c r="L107" s="35"/>
      <c r="M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6.95" customHeight="1">
      <c r="A108" s="33"/>
      <c r="B108" s="53"/>
      <c r="C108" s="54"/>
      <c r="D108" s="54"/>
      <c r="E108" s="54"/>
      <c r="F108" s="54"/>
      <c r="G108" s="54"/>
      <c r="H108" s="54"/>
      <c r="I108" s="155"/>
      <c r="J108" s="155"/>
      <c r="K108" s="54"/>
      <c r="L108" s="54"/>
      <c r="M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47" s="2" customFormat="1" ht="6.95" customHeight="1">
      <c r="A112" s="33"/>
      <c r="B112" s="55"/>
      <c r="C112" s="56"/>
      <c r="D112" s="56"/>
      <c r="E112" s="56"/>
      <c r="F112" s="56"/>
      <c r="G112" s="56"/>
      <c r="H112" s="56"/>
      <c r="I112" s="158"/>
      <c r="J112" s="158"/>
      <c r="K112" s="56"/>
      <c r="L112" s="56"/>
      <c r="M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24.95" customHeight="1">
      <c r="A113" s="33"/>
      <c r="B113" s="34"/>
      <c r="C113" s="23" t="s">
        <v>112</v>
      </c>
      <c r="D113" s="35"/>
      <c r="E113" s="35"/>
      <c r="F113" s="35"/>
      <c r="G113" s="35"/>
      <c r="H113" s="35"/>
      <c r="I113" s="118"/>
      <c r="J113" s="118"/>
      <c r="K113" s="35"/>
      <c r="L113" s="35"/>
      <c r="M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118"/>
      <c r="J114" s="118"/>
      <c r="K114" s="35"/>
      <c r="L114" s="35"/>
      <c r="M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12" customHeight="1">
      <c r="A115" s="33"/>
      <c r="B115" s="34"/>
      <c r="C115" s="29" t="s">
        <v>17</v>
      </c>
      <c r="D115" s="35"/>
      <c r="E115" s="35"/>
      <c r="F115" s="35"/>
      <c r="G115" s="35"/>
      <c r="H115" s="35"/>
      <c r="I115" s="118"/>
      <c r="J115" s="118"/>
      <c r="K115" s="35"/>
      <c r="L115" s="35"/>
      <c r="M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16.5" customHeight="1">
      <c r="A116" s="33"/>
      <c r="B116" s="34"/>
      <c r="C116" s="35"/>
      <c r="D116" s="35"/>
      <c r="E116" s="319" t="str">
        <f>E7</f>
        <v>KD MÁJ Pelhřimov – stavební úpravy malé scény</v>
      </c>
      <c r="F116" s="320"/>
      <c r="G116" s="320"/>
      <c r="H116" s="320"/>
      <c r="I116" s="118"/>
      <c r="J116" s="118"/>
      <c r="K116" s="35"/>
      <c r="L116" s="35"/>
      <c r="M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1" customFormat="1" ht="12" customHeight="1">
      <c r="B117" s="21"/>
      <c r="C117" s="29" t="s">
        <v>91</v>
      </c>
      <c r="D117" s="22"/>
      <c r="E117" s="22"/>
      <c r="F117" s="22"/>
      <c r="G117" s="22"/>
      <c r="H117" s="22"/>
      <c r="I117" s="111"/>
      <c r="J117" s="111"/>
      <c r="K117" s="22"/>
      <c r="L117" s="22"/>
      <c r="M117" s="20"/>
    </row>
    <row r="118" spans="1:63" s="2" customFormat="1" ht="16.5" customHeight="1">
      <c r="A118" s="33"/>
      <c r="B118" s="34"/>
      <c r="C118" s="35"/>
      <c r="D118" s="35"/>
      <c r="E118" s="319" t="s">
        <v>92</v>
      </c>
      <c r="F118" s="318"/>
      <c r="G118" s="318"/>
      <c r="H118" s="318"/>
      <c r="I118" s="118"/>
      <c r="J118" s="118"/>
      <c r="K118" s="35"/>
      <c r="L118" s="35"/>
      <c r="M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2" customHeight="1">
      <c r="A119" s="33"/>
      <c r="B119" s="34"/>
      <c r="C119" s="29" t="s">
        <v>93</v>
      </c>
      <c r="D119" s="35"/>
      <c r="E119" s="35"/>
      <c r="F119" s="35"/>
      <c r="G119" s="35"/>
      <c r="H119" s="35"/>
      <c r="I119" s="118"/>
      <c r="J119" s="118"/>
      <c r="K119" s="35"/>
      <c r="L119" s="35"/>
      <c r="M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6.5" customHeight="1">
      <c r="A120" s="33"/>
      <c r="B120" s="34"/>
      <c r="C120" s="35"/>
      <c r="D120" s="35"/>
      <c r="E120" s="288" t="str">
        <f>E11</f>
        <v>D.1.2 - Zdravotní technika</v>
      </c>
      <c r="F120" s="318"/>
      <c r="G120" s="318"/>
      <c r="H120" s="318"/>
      <c r="I120" s="118"/>
      <c r="J120" s="118"/>
      <c r="K120" s="35"/>
      <c r="L120" s="35"/>
      <c r="M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118"/>
      <c r="J121" s="118"/>
      <c r="K121" s="35"/>
      <c r="L121" s="35"/>
      <c r="M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2" customHeight="1">
      <c r="A122" s="33"/>
      <c r="B122" s="34"/>
      <c r="C122" s="29" t="s">
        <v>21</v>
      </c>
      <c r="D122" s="35"/>
      <c r="E122" s="35"/>
      <c r="F122" s="27" t="str">
        <f>F14</f>
        <v>Pelhřimov</v>
      </c>
      <c r="G122" s="35"/>
      <c r="H122" s="35"/>
      <c r="I122" s="119" t="s">
        <v>23</v>
      </c>
      <c r="J122" s="121" t="str">
        <f>IF(J14="","",J14)</f>
        <v>15. 5. 2020</v>
      </c>
      <c r="K122" s="35"/>
      <c r="L122" s="35"/>
      <c r="M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6.95" customHeight="1">
      <c r="A123" s="33"/>
      <c r="B123" s="34"/>
      <c r="C123" s="35"/>
      <c r="D123" s="35"/>
      <c r="E123" s="35"/>
      <c r="F123" s="35"/>
      <c r="G123" s="35"/>
      <c r="H123" s="35"/>
      <c r="I123" s="118"/>
      <c r="J123" s="118"/>
      <c r="K123" s="35"/>
      <c r="L123" s="35"/>
      <c r="M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" customHeight="1">
      <c r="A124" s="33"/>
      <c r="B124" s="34"/>
      <c r="C124" s="29" t="s">
        <v>25</v>
      </c>
      <c r="D124" s="35"/>
      <c r="E124" s="35"/>
      <c r="F124" s="27" t="str">
        <f>E17</f>
        <v xml:space="preserve"> </v>
      </c>
      <c r="G124" s="35"/>
      <c r="H124" s="35"/>
      <c r="I124" s="119" t="s">
        <v>31</v>
      </c>
      <c r="J124" s="159" t="str">
        <f>E23</f>
        <v xml:space="preserve"> </v>
      </c>
      <c r="K124" s="35"/>
      <c r="L124" s="35"/>
      <c r="M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5.2" customHeight="1">
      <c r="A125" s="33"/>
      <c r="B125" s="34"/>
      <c r="C125" s="29" t="s">
        <v>29</v>
      </c>
      <c r="D125" s="35"/>
      <c r="E125" s="35"/>
      <c r="F125" s="27" t="str">
        <f>IF(E20="","",E20)</f>
        <v>Vyplň údaj</v>
      </c>
      <c r="G125" s="35"/>
      <c r="H125" s="35"/>
      <c r="I125" s="119" t="s">
        <v>32</v>
      </c>
      <c r="J125" s="159" t="str">
        <f>E26</f>
        <v xml:space="preserve"> </v>
      </c>
      <c r="K125" s="35"/>
      <c r="L125" s="35"/>
      <c r="M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2" customFormat="1" ht="10.35" customHeight="1">
      <c r="A126" s="33"/>
      <c r="B126" s="34"/>
      <c r="C126" s="35"/>
      <c r="D126" s="35"/>
      <c r="E126" s="35"/>
      <c r="F126" s="35"/>
      <c r="G126" s="35"/>
      <c r="H126" s="35"/>
      <c r="I126" s="118"/>
      <c r="J126" s="118"/>
      <c r="K126" s="35"/>
      <c r="L126" s="35"/>
      <c r="M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3" s="11" customFormat="1" ht="29.25" customHeight="1">
      <c r="A127" s="179"/>
      <c r="B127" s="180"/>
      <c r="C127" s="181" t="s">
        <v>113</v>
      </c>
      <c r="D127" s="182" t="s">
        <v>59</v>
      </c>
      <c r="E127" s="182" t="s">
        <v>55</v>
      </c>
      <c r="F127" s="182" t="s">
        <v>56</v>
      </c>
      <c r="G127" s="182" t="s">
        <v>114</v>
      </c>
      <c r="H127" s="182" t="s">
        <v>115</v>
      </c>
      <c r="I127" s="183" t="s">
        <v>116</v>
      </c>
      <c r="J127" s="183" t="s">
        <v>117</v>
      </c>
      <c r="K127" s="182" t="s">
        <v>101</v>
      </c>
      <c r="L127" s="184" t="s">
        <v>118</v>
      </c>
      <c r="M127" s="185"/>
      <c r="N127" s="73" t="s">
        <v>1</v>
      </c>
      <c r="O127" s="74" t="s">
        <v>38</v>
      </c>
      <c r="P127" s="74" t="s">
        <v>119</v>
      </c>
      <c r="Q127" s="74" t="s">
        <v>120</v>
      </c>
      <c r="R127" s="74" t="s">
        <v>121</v>
      </c>
      <c r="S127" s="74" t="s">
        <v>122</v>
      </c>
      <c r="T127" s="74" t="s">
        <v>123</v>
      </c>
      <c r="U127" s="74" t="s">
        <v>124</v>
      </c>
      <c r="V127" s="74" t="s">
        <v>125</v>
      </c>
      <c r="W127" s="74" t="s">
        <v>126</v>
      </c>
      <c r="X127" s="75" t="s">
        <v>127</v>
      </c>
      <c r="Y127" s="179"/>
      <c r="Z127" s="179"/>
      <c r="AA127" s="179"/>
      <c r="AB127" s="179"/>
      <c r="AC127" s="179"/>
      <c r="AD127" s="179"/>
      <c r="AE127" s="179"/>
    </row>
    <row r="128" spans="1:63" s="2" customFormat="1" ht="22.9" customHeight="1">
      <c r="A128" s="33"/>
      <c r="B128" s="34"/>
      <c r="C128" s="80" t="s">
        <v>128</v>
      </c>
      <c r="D128" s="35"/>
      <c r="E128" s="35"/>
      <c r="F128" s="35"/>
      <c r="G128" s="35"/>
      <c r="H128" s="35"/>
      <c r="I128" s="118"/>
      <c r="J128" s="118"/>
      <c r="K128" s="186">
        <f>BK128</f>
        <v>0</v>
      </c>
      <c r="L128" s="35"/>
      <c r="M128" s="38"/>
      <c r="N128" s="76"/>
      <c r="O128" s="187"/>
      <c r="P128" s="77"/>
      <c r="Q128" s="188">
        <f>Q129+Q163</f>
        <v>0</v>
      </c>
      <c r="R128" s="188">
        <f>R129+R163</f>
        <v>0</v>
      </c>
      <c r="S128" s="77"/>
      <c r="T128" s="189">
        <f>T129+T163</f>
        <v>0</v>
      </c>
      <c r="U128" s="77"/>
      <c r="V128" s="189">
        <f>V129+V163</f>
        <v>9.0715157725999997</v>
      </c>
      <c r="W128" s="77"/>
      <c r="X128" s="190">
        <f>X129+X163</f>
        <v>7.6169999999999988E-2</v>
      </c>
      <c r="Y128" s="33"/>
      <c r="Z128" s="33"/>
      <c r="AA128" s="33"/>
      <c r="AB128" s="33"/>
      <c r="AC128" s="33"/>
      <c r="AD128" s="33"/>
      <c r="AE128" s="33"/>
      <c r="AT128" s="17" t="s">
        <v>75</v>
      </c>
      <c r="AU128" s="17" t="s">
        <v>103</v>
      </c>
      <c r="BK128" s="191">
        <f>BK129+BK163</f>
        <v>0</v>
      </c>
    </row>
    <row r="129" spans="1:65" s="12" customFormat="1" ht="25.9" customHeight="1">
      <c r="B129" s="192"/>
      <c r="C129" s="193"/>
      <c r="D129" s="194" t="s">
        <v>75</v>
      </c>
      <c r="E129" s="195" t="s">
        <v>129</v>
      </c>
      <c r="F129" s="195" t="s">
        <v>130</v>
      </c>
      <c r="G129" s="193"/>
      <c r="H129" s="193"/>
      <c r="I129" s="196"/>
      <c r="J129" s="196"/>
      <c r="K129" s="197">
        <f>BK129</f>
        <v>0</v>
      </c>
      <c r="L129" s="193"/>
      <c r="M129" s="198"/>
      <c r="N129" s="199"/>
      <c r="O129" s="200"/>
      <c r="P129" s="200"/>
      <c r="Q129" s="201">
        <f>Q130</f>
        <v>0</v>
      </c>
      <c r="R129" s="201">
        <f>R130</f>
        <v>0</v>
      </c>
      <c r="S129" s="200"/>
      <c r="T129" s="202">
        <f>T130</f>
        <v>0</v>
      </c>
      <c r="U129" s="200"/>
      <c r="V129" s="202">
        <f>V130</f>
        <v>7.992</v>
      </c>
      <c r="W129" s="200"/>
      <c r="X129" s="203">
        <f>X130</f>
        <v>0</v>
      </c>
      <c r="AR129" s="204" t="s">
        <v>82</v>
      </c>
      <c r="AT129" s="205" t="s">
        <v>75</v>
      </c>
      <c r="AU129" s="205" t="s">
        <v>76</v>
      </c>
      <c r="AY129" s="204" t="s">
        <v>131</v>
      </c>
      <c r="BK129" s="206">
        <f>BK130</f>
        <v>0</v>
      </c>
    </row>
    <row r="130" spans="1:65" s="12" customFormat="1" ht="22.9" customHeight="1">
      <c r="B130" s="192"/>
      <c r="C130" s="193"/>
      <c r="D130" s="194" t="s">
        <v>75</v>
      </c>
      <c r="E130" s="207" t="s">
        <v>82</v>
      </c>
      <c r="F130" s="207" t="s">
        <v>132</v>
      </c>
      <c r="G130" s="193"/>
      <c r="H130" s="193"/>
      <c r="I130" s="196"/>
      <c r="J130" s="196"/>
      <c r="K130" s="208">
        <f>BK130</f>
        <v>0</v>
      </c>
      <c r="L130" s="193"/>
      <c r="M130" s="198"/>
      <c r="N130" s="199"/>
      <c r="O130" s="200"/>
      <c r="P130" s="200"/>
      <c r="Q130" s="201">
        <f>SUM(Q131:Q162)</f>
        <v>0</v>
      </c>
      <c r="R130" s="201">
        <f>SUM(R131:R162)</f>
        <v>0</v>
      </c>
      <c r="S130" s="200"/>
      <c r="T130" s="202">
        <f>SUM(T131:T162)</f>
        <v>0</v>
      </c>
      <c r="U130" s="200"/>
      <c r="V130" s="202">
        <f>SUM(V131:V162)</f>
        <v>7.992</v>
      </c>
      <c r="W130" s="200"/>
      <c r="X130" s="203">
        <f>SUM(X131:X162)</f>
        <v>0</v>
      </c>
      <c r="AR130" s="204" t="s">
        <v>82</v>
      </c>
      <c r="AT130" s="205" t="s">
        <v>75</v>
      </c>
      <c r="AU130" s="205" t="s">
        <v>82</v>
      </c>
      <c r="AY130" s="204" t="s">
        <v>131</v>
      </c>
      <c r="BK130" s="206">
        <f>SUM(BK131:BK162)</f>
        <v>0</v>
      </c>
    </row>
    <row r="131" spans="1:65" s="2" customFormat="1" ht="21.75" customHeight="1">
      <c r="A131" s="33"/>
      <c r="B131" s="34"/>
      <c r="C131" s="209" t="s">
        <v>82</v>
      </c>
      <c r="D131" s="209" t="s">
        <v>133</v>
      </c>
      <c r="E131" s="210" t="s">
        <v>134</v>
      </c>
      <c r="F131" s="211" t="s">
        <v>135</v>
      </c>
      <c r="G131" s="212" t="s">
        <v>136</v>
      </c>
      <c r="H131" s="213">
        <v>6.66</v>
      </c>
      <c r="I131" s="214"/>
      <c r="J131" s="214"/>
      <c r="K131" s="215">
        <f>ROUND(P131*H131,2)</f>
        <v>0</v>
      </c>
      <c r="L131" s="211" t="s">
        <v>137</v>
      </c>
      <c r="M131" s="38"/>
      <c r="N131" s="216" t="s">
        <v>1</v>
      </c>
      <c r="O131" s="217" t="s">
        <v>39</v>
      </c>
      <c r="P131" s="218">
        <f>I131+J131</f>
        <v>0</v>
      </c>
      <c r="Q131" s="218">
        <f>ROUND(I131*H131,2)</f>
        <v>0</v>
      </c>
      <c r="R131" s="218">
        <f>ROUND(J131*H131,2)</f>
        <v>0</v>
      </c>
      <c r="S131" s="69"/>
      <c r="T131" s="219">
        <f>S131*H131</f>
        <v>0</v>
      </c>
      <c r="U131" s="219">
        <v>0</v>
      </c>
      <c r="V131" s="219">
        <f>U131*H131</f>
        <v>0</v>
      </c>
      <c r="W131" s="219">
        <v>0</v>
      </c>
      <c r="X131" s="220">
        <f>W131*H131</f>
        <v>0</v>
      </c>
      <c r="Y131" s="33"/>
      <c r="Z131" s="33"/>
      <c r="AA131" s="33"/>
      <c r="AB131" s="33"/>
      <c r="AC131" s="33"/>
      <c r="AD131" s="33"/>
      <c r="AE131" s="33"/>
      <c r="AR131" s="221" t="s">
        <v>138</v>
      </c>
      <c r="AT131" s="221" t="s">
        <v>133</v>
      </c>
      <c r="AU131" s="221" t="s">
        <v>84</v>
      </c>
      <c r="AY131" s="17" t="s">
        <v>131</v>
      </c>
      <c r="BE131" s="222">
        <f>IF(O131="základní",K131,0)</f>
        <v>0</v>
      </c>
      <c r="BF131" s="222">
        <f>IF(O131="snížená",K131,0)</f>
        <v>0</v>
      </c>
      <c r="BG131" s="222">
        <f>IF(O131="zákl. přenesená",K131,0)</f>
        <v>0</v>
      </c>
      <c r="BH131" s="222">
        <f>IF(O131="sníž. přenesená",K131,0)</f>
        <v>0</v>
      </c>
      <c r="BI131" s="222">
        <f>IF(O131="nulová",K131,0)</f>
        <v>0</v>
      </c>
      <c r="BJ131" s="17" t="s">
        <v>82</v>
      </c>
      <c r="BK131" s="222">
        <f>ROUND(P131*H131,2)</f>
        <v>0</v>
      </c>
      <c r="BL131" s="17" t="s">
        <v>138</v>
      </c>
      <c r="BM131" s="221" t="s">
        <v>139</v>
      </c>
    </row>
    <row r="132" spans="1:65" s="2" customFormat="1" ht="19.5">
      <c r="A132" s="33"/>
      <c r="B132" s="34"/>
      <c r="C132" s="35"/>
      <c r="D132" s="223" t="s">
        <v>140</v>
      </c>
      <c r="E132" s="35"/>
      <c r="F132" s="224" t="s">
        <v>141</v>
      </c>
      <c r="G132" s="35"/>
      <c r="H132" s="35"/>
      <c r="I132" s="118"/>
      <c r="J132" s="118"/>
      <c r="K132" s="35"/>
      <c r="L132" s="35"/>
      <c r="M132" s="38"/>
      <c r="N132" s="225"/>
      <c r="O132" s="226"/>
      <c r="P132" s="69"/>
      <c r="Q132" s="69"/>
      <c r="R132" s="69"/>
      <c r="S132" s="69"/>
      <c r="T132" s="69"/>
      <c r="U132" s="69"/>
      <c r="V132" s="69"/>
      <c r="W132" s="69"/>
      <c r="X132" s="70"/>
      <c r="Y132" s="33"/>
      <c r="Z132" s="33"/>
      <c r="AA132" s="33"/>
      <c r="AB132" s="33"/>
      <c r="AC132" s="33"/>
      <c r="AD132" s="33"/>
      <c r="AE132" s="33"/>
      <c r="AT132" s="17" t="s">
        <v>140</v>
      </c>
      <c r="AU132" s="17" t="s">
        <v>84</v>
      </c>
    </row>
    <row r="133" spans="1:65" s="13" customFormat="1" ht="22.5">
      <c r="B133" s="227"/>
      <c r="C133" s="228"/>
      <c r="D133" s="223" t="s">
        <v>142</v>
      </c>
      <c r="E133" s="229" t="s">
        <v>1</v>
      </c>
      <c r="F133" s="230" t="s">
        <v>143</v>
      </c>
      <c r="G133" s="228"/>
      <c r="H133" s="231">
        <v>6.66</v>
      </c>
      <c r="I133" s="232"/>
      <c r="J133" s="232"/>
      <c r="K133" s="228"/>
      <c r="L133" s="228"/>
      <c r="M133" s="233"/>
      <c r="N133" s="234"/>
      <c r="O133" s="235"/>
      <c r="P133" s="235"/>
      <c r="Q133" s="235"/>
      <c r="R133" s="235"/>
      <c r="S133" s="235"/>
      <c r="T133" s="235"/>
      <c r="U133" s="235"/>
      <c r="V133" s="235"/>
      <c r="W133" s="235"/>
      <c r="X133" s="236"/>
      <c r="AT133" s="237" t="s">
        <v>142</v>
      </c>
      <c r="AU133" s="237" t="s">
        <v>84</v>
      </c>
      <c r="AV133" s="13" t="s">
        <v>84</v>
      </c>
      <c r="AW133" s="13" t="s">
        <v>5</v>
      </c>
      <c r="AX133" s="13" t="s">
        <v>82</v>
      </c>
      <c r="AY133" s="237" t="s">
        <v>131</v>
      </c>
    </row>
    <row r="134" spans="1:65" s="2" customFormat="1" ht="33" customHeight="1">
      <c r="A134" s="33"/>
      <c r="B134" s="34"/>
      <c r="C134" s="209" t="s">
        <v>84</v>
      </c>
      <c r="D134" s="209" t="s">
        <v>133</v>
      </c>
      <c r="E134" s="210" t="s">
        <v>144</v>
      </c>
      <c r="F134" s="211" t="s">
        <v>145</v>
      </c>
      <c r="G134" s="212" t="s">
        <v>136</v>
      </c>
      <c r="H134" s="213">
        <v>26.64</v>
      </c>
      <c r="I134" s="214"/>
      <c r="J134" s="214"/>
      <c r="K134" s="215">
        <f>ROUND(P134*H134,2)</f>
        <v>0</v>
      </c>
      <c r="L134" s="211" t="s">
        <v>137</v>
      </c>
      <c r="M134" s="38"/>
      <c r="N134" s="216" t="s">
        <v>1</v>
      </c>
      <c r="O134" s="217" t="s">
        <v>39</v>
      </c>
      <c r="P134" s="218">
        <f>I134+J134</f>
        <v>0</v>
      </c>
      <c r="Q134" s="218">
        <f>ROUND(I134*H134,2)</f>
        <v>0</v>
      </c>
      <c r="R134" s="218">
        <f>ROUND(J134*H134,2)</f>
        <v>0</v>
      </c>
      <c r="S134" s="69"/>
      <c r="T134" s="219">
        <f>S134*H134</f>
        <v>0</v>
      </c>
      <c r="U134" s="219">
        <v>0</v>
      </c>
      <c r="V134" s="219">
        <f>U134*H134</f>
        <v>0</v>
      </c>
      <c r="W134" s="219">
        <v>0</v>
      </c>
      <c r="X134" s="220">
        <f>W134*H134</f>
        <v>0</v>
      </c>
      <c r="Y134" s="33"/>
      <c r="Z134" s="33"/>
      <c r="AA134" s="33"/>
      <c r="AB134" s="33"/>
      <c r="AC134" s="33"/>
      <c r="AD134" s="33"/>
      <c r="AE134" s="33"/>
      <c r="AR134" s="221" t="s">
        <v>138</v>
      </c>
      <c r="AT134" s="221" t="s">
        <v>133</v>
      </c>
      <c r="AU134" s="221" t="s">
        <v>84</v>
      </c>
      <c r="AY134" s="17" t="s">
        <v>131</v>
      </c>
      <c r="BE134" s="222">
        <f>IF(O134="základní",K134,0)</f>
        <v>0</v>
      </c>
      <c r="BF134" s="222">
        <f>IF(O134="snížená",K134,0)</f>
        <v>0</v>
      </c>
      <c r="BG134" s="222">
        <f>IF(O134="zákl. přenesená",K134,0)</f>
        <v>0</v>
      </c>
      <c r="BH134" s="222">
        <f>IF(O134="sníž. přenesená",K134,0)</f>
        <v>0</v>
      </c>
      <c r="BI134" s="222">
        <f>IF(O134="nulová",K134,0)</f>
        <v>0</v>
      </c>
      <c r="BJ134" s="17" t="s">
        <v>82</v>
      </c>
      <c r="BK134" s="222">
        <f>ROUND(P134*H134,2)</f>
        <v>0</v>
      </c>
      <c r="BL134" s="17" t="s">
        <v>138</v>
      </c>
      <c r="BM134" s="221" t="s">
        <v>146</v>
      </c>
    </row>
    <row r="135" spans="1:65" s="2" customFormat="1" ht="39">
      <c r="A135" s="33"/>
      <c r="B135" s="34"/>
      <c r="C135" s="35"/>
      <c r="D135" s="223" t="s">
        <v>140</v>
      </c>
      <c r="E135" s="35"/>
      <c r="F135" s="224" t="s">
        <v>147</v>
      </c>
      <c r="G135" s="35"/>
      <c r="H135" s="35"/>
      <c r="I135" s="118"/>
      <c r="J135" s="118"/>
      <c r="K135" s="35"/>
      <c r="L135" s="35"/>
      <c r="M135" s="38"/>
      <c r="N135" s="225"/>
      <c r="O135" s="226"/>
      <c r="P135" s="69"/>
      <c r="Q135" s="69"/>
      <c r="R135" s="69"/>
      <c r="S135" s="69"/>
      <c r="T135" s="69"/>
      <c r="U135" s="69"/>
      <c r="V135" s="69"/>
      <c r="W135" s="69"/>
      <c r="X135" s="70"/>
      <c r="Y135" s="33"/>
      <c r="Z135" s="33"/>
      <c r="AA135" s="33"/>
      <c r="AB135" s="33"/>
      <c r="AC135" s="33"/>
      <c r="AD135" s="33"/>
      <c r="AE135" s="33"/>
      <c r="AT135" s="17" t="s">
        <v>140</v>
      </c>
      <c r="AU135" s="17" t="s">
        <v>84</v>
      </c>
    </row>
    <row r="136" spans="1:65" s="13" customFormat="1">
      <c r="B136" s="227"/>
      <c r="C136" s="228"/>
      <c r="D136" s="223" t="s">
        <v>142</v>
      </c>
      <c r="E136" s="228"/>
      <c r="F136" s="230" t="s">
        <v>148</v>
      </c>
      <c r="G136" s="228"/>
      <c r="H136" s="231">
        <v>26.64</v>
      </c>
      <c r="I136" s="232"/>
      <c r="J136" s="232"/>
      <c r="K136" s="228"/>
      <c r="L136" s="228"/>
      <c r="M136" s="233"/>
      <c r="N136" s="234"/>
      <c r="O136" s="235"/>
      <c r="P136" s="235"/>
      <c r="Q136" s="235"/>
      <c r="R136" s="235"/>
      <c r="S136" s="235"/>
      <c r="T136" s="235"/>
      <c r="U136" s="235"/>
      <c r="V136" s="235"/>
      <c r="W136" s="235"/>
      <c r="X136" s="236"/>
      <c r="AT136" s="237" t="s">
        <v>142</v>
      </c>
      <c r="AU136" s="237" t="s">
        <v>84</v>
      </c>
      <c r="AV136" s="13" t="s">
        <v>84</v>
      </c>
      <c r="AW136" s="13" t="s">
        <v>4</v>
      </c>
      <c r="AX136" s="13" t="s">
        <v>82</v>
      </c>
      <c r="AY136" s="237" t="s">
        <v>131</v>
      </c>
    </row>
    <row r="137" spans="1:65" s="2" customFormat="1" ht="33" customHeight="1">
      <c r="A137" s="33"/>
      <c r="B137" s="34"/>
      <c r="C137" s="209" t="s">
        <v>149</v>
      </c>
      <c r="D137" s="209" t="s">
        <v>133</v>
      </c>
      <c r="E137" s="210" t="s">
        <v>144</v>
      </c>
      <c r="F137" s="211" t="s">
        <v>145</v>
      </c>
      <c r="G137" s="212" t="s">
        <v>136</v>
      </c>
      <c r="H137" s="213">
        <v>26.64</v>
      </c>
      <c r="I137" s="214"/>
      <c r="J137" s="214"/>
      <c r="K137" s="215">
        <f>ROUND(P137*H137,2)</f>
        <v>0</v>
      </c>
      <c r="L137" s="211" t="s">
        <v>137</v>
      </c>
      <c r="M137" s="38"/>
      <c r="N137" s="216" t="s">
        <v>1</v>
      </c>
      <c r="O137" s="217" t="s">
        <v>39</v>
      </c>
      <c r="P137" s="218">
        <f>I137+J137</f>
        <v>0</v>
      </c>
      <c r="Q137" s="218">
        <f>ROUND(I137*H137,2)</f>
        <v>0</v>
      </c>
      <c r="R137" s="218">
        <f>ROUND(J137*H137,2)</f>
        <v>0</v>
      </c>
      <c r="S137" s="69"/>
      <c r="T137" s="219">
        <f>S137*H137</f>
        <v>0</v>
      </c>
      <c r="U137" s="219">
        <v>0</v>
      </c>
      <c r="V137" s="219">
        <f>U137*H137</f>
        <v>0</v>
      </c>
      <c r="W137" s="219">
        <v>0</v>
      </c>
      <c r="X137" s="220">
        <f>W137*H137</f>
        <v>0</v>
      </c>
      <c r="Y137" s="33"/>
      <c r="Z137" s="33"/>
      <c r="AA137" s="33"/>
      <c r="AB137" s="33"/>
      <c r="AC137" s="33"/>
      <c r="AD137" s="33"/>
      <c r="AE137" s="33"/>
      <c r="AR137" s="221" t="s">
        <v>138</v>
      </c>
      <c r="AT137" s="221" t="s">
        <v>133</v>
      </c>
      <c r="AU137" s="221" t="s">
        <v>84</v>
      </c>
      <c r="AY137" s="17" t="s">
        <v>131</v>
      </c>
      <c r="BE137" s="222">
        <f>IF(O137="základní",K137,0)</f>
        <v>0</v>
      </c>
      <c r="BF137" s="222">
        <f>IF(O137="snížená",K137,0)</f>
        <v>0</v>
      </c>
      <c r="BG137" s="222">
        <f>IF(O137="zákl. přenesená",K137,0)</f>
        <v>0</v>
      </c>
      <c r="BH137" s="222">
        <f>IF(O137="sníž. přenesená",K137,0)</f>
        <v>0</v>
      </c>
      <c r="BI137" s="222">
        <f>IF(O137="nulová",K137,0)</f>
        <v>0</v>
      </c>
      <c r="BJ137" s="17" t="s">
        <v>82</v>
      </c>
      <c r="BK137" s="222">
        <f>ROUND(P137*H137,2)</f>
        <v>0</v>
      </c>
      <c r="BL137" s="17" t="s">
        <v>138</v>
      </c>
      <c r="BM137" s="221" t="s">
        <v>150</v>
      </c>
    </row>
    <row r="138" spans="1:65" s="2" customFormat="1" ht="39">
      <c r="A138" s="33"/>
      <c r="B138" s="34"/>
      <c r="C138" s="35"/>
      <c r="D138" s="223" t="s">
        <v>140</v>
      </c>
      <c r="E138" s="35"/>
      <c r="F138" s="224" t="s">
        <v>147</v>
      </c>
      <c r="G138" s="35"/>
      <c r="H138" s="35"/>
      <c r="I138" s="118"/>
      <c r="J138" s="118"/>
      <c r="K138" s="35"/>
      <c r="L138" s="35"/>
      <c r="M138" s="38"/>
      <c r="N138" s="225"/>
      <c r="O138" s="226"/>
      <c r="P138" s="69"/>
      <c r="Q138" s="69"/>
      <c r="R138" s="69"/>
      <c r="S138" s="69"/>
      <c r="T138" s="69"/>
      <c r="U138" s="69"/>
      <c r="V138" s="69"/>
      <c r="W138" s="69"/>
      <c r="X138" s="70"/>
      <c r="Y138" s="33"/>
      <c r="Z138" s="33"/>
      <c r="AA138" s="33"/>
      <c r="AB138" s="33"/>
      <c r="AC138" s="33"/>
      <c r="AD138" s="33"/>
      <c r="AE138" s="33"/>
      <c r="AT138" s="17" t="s">
        <v>140</v>
      </c>
      <c r="AU138" s="17" t="s">
        <v>84</v>
      </c>
    </row>
    <row r="139" spans="1:65" s="13" customFormat="1">
      <c r="B139" s="227"/>
      <c r="C139" s="228"/>
      <c r="D139" s="223" t="s">
        <v>142</v>
      </c>
      <c r="E139" s="228"/>
      <c r="F139" s="230" t="s">
        <v>148</v>
      </c>
      <c r="G139" s="228"/>
      <c r="H139" s="231">
        <v>26.64</v>
      </c>
      <c r="I139" s="232"/>
      <c r="J139" s="232"/>
      <c r="K139" s="228"/>
      <c r="L139" s="228"/>
      <c r="M139" s="233"/>
      <c r="N139" s="234"/>
      <c r="O139" s="235"/>
      <c r="P139" s="235"/>
      <c r="Q139" s="235"/>
      <c r="R139" s="235"/>
      <c r="S139" s="235"/>
      <c r="T139" s="235"/>
      <c r="U139" s="235"/>
      <c r="V139" s="235"/>
      <c r="W139" s="235"/>
      <c r="X139" s="236"/>
      <c r="AT139" s="237" t="s">
        <v>142</v>
      </c>
      <c r="AU139" s="237" t="s">
        <v>84</v>
      </c>
      <c r="AV139" s="13" t="s">
        <v>84</v>
      </c>
      <c r="AW139" s="13" t="s">
        <v>4</v>
      </c>
      <c r="AX139" s="13" t="s">
        <v>82</v>
      </c>
      <c r="AY139" s="237" t="s">
        <v>131</v>
      </c>
    </row>
    <row r="140" spans="1:65" s="2" customFormat="1" ht="21.75" customHeight="1">
      <c r="A140" s="33"/>
      <c r="B140" s="34"/>
      <c r="C140" s="209" t="s">
        <v>138</v>
      </c>
      <c r="D140" s="209" t="s">
        <v>133</v>
      </c>
      <c r="E140" s="210" t="s">
        <v>151</v>
      </c>
      <c r="F140" s="211" t="s">
        <v>152</v>
      </c>
      <c r="G140" s="212" t="s">
        <v>136</v>
      </c>
      <c r="H140" s="213">
        <v>1.3320000000000001</v>
      </c>
      <c r="I140" s="214"/>
      <c r="J140" s="214"/>
      <c r="K140" s="215">
        <f>ROUND(P140*H140,2)</f>
        <v>0</v>
      </c>
      <c r="L140" s="211" t="s">
        <v>137</v>
      </c>
      <c r="M140" s="38"/>
      <c r="N140" s="216" t="s">
        <v>1</v>
      </c>
      <c r="O140" s="217" t="s">
        <v>39</v>
      </c>
      <c r="P140" s="218">
        <f>I140+J140</f>
        <v>0</v>
      </c>
      <c r="Q140" s="218">
        <f>ROUND(I140*H140,2)</f>
        <v>0</v>
      </c>
      <c r="R140" s="218">
        <f>ROUND(J140*H140,2)</f>
        <v>0</v>
      </c>
      <c r="S140" s="69"/>
      <c r="T140" s="219">
        <f>S140*H140</f>
        <v>0</v>
      </c>
      <c r="U140" s="219">
        <v>0</v>
      </c>
      <c r="V140" s="219">
        <f>U140*H140</f>
        <v>0</v>
      </c>
      <c r="W140" s="219">
        <v>0</v>
      </c>
      <c r="X140" s="220">
        <f>W140*H140</f>
        <v>0</v>
      </c>
      <c r="Y140" s="33"/>
      <c r="Z140" s="33"/>
      <c r="AA140" s="33"/>
      <c r="AB140" s="33"/>
      <c r="AC140" s="33"/>
      <c r="AD140" s="33"/>
      <c r="AE140" s="33"/>
      <c r="AR140" s="221" t="s">
        <v>138</v>
      </c>
      <c r="AT140" s="221" t="s">
        <v>133</v>
      </c>
      <c r="AU140" s="221" t="s">
        <v>84</v>
      </c>
      <c r="AY140" s="17" t="s">
        <v>131</v>
      </c>
      <c r="BE140" s="222">
        <f>IF(O140="základní",K140,0)</f>
        <v>0</v>
      </c>
      <c r="BF140" s="222">
        <f>IF(O140="snížená",K140,0)</f>
        <v>0</v>
      </c>
      <c r="BG140" s="222">
        <f>IF(O140="zákl. přenesená",K140,0)</f>
        <v>0</v>
      </c>
      <c r="BH140" s="222">
        <f>IF(O140="sníž. přenesená",K140,0)</f>
        <v>0</v>
      </c>
      <c r="BI140" s="222">
        <f>IF(O140="nulová",K140,0)</f>
        <v>0</v>
      </c>
      <c r="BJ140" s="17" t="s">
        <v>82</v>
      </c>
      <c r="BK140" s="222">
        <f>ROUND(P140*H140,2)</f>
        <v>0</v>
      </c>
      <c r="BL140" s="17" t="s">
        <v>138</v>
      </c>
      <c r="BM140" s="221" t="s">
        <v>153</v>
      </c>
    </row>
    <row r="141" spans="1:65" s="2" customFormat="1" ht="39">
      <c r="A141" s="33"/>
      <c r="B141" s="34"/>
      <c r="C141" s="35"/>
      <c r="D141" s="223" t="s">
        <v>140</v>
      </c>
      <c r="E141" s="35"/>
      <c r="F141" s="224" t="s">
        <v>154</v>
      </c>
      <c r="G141" s="35"/>
      <c r="H141" s="35"/>
      <c r="I141" s="118"/>
      <c r="J141" s="118"/>
      <c r="K141" s="35"/>
      <c r="L141" s="35"/>
      <c r="M141" s="38"/>
      <c r="N141" s="225"/>
      <c r="O141" s="226"/>
      <c r="P141" s="69"/>
      <c r="Q141" s="69"/>
      <c r="R141" s="69"/>
      <c r="S141" s="69"/>
      <c r="T141" s="69"/>
      <c r="U141" s="69"/>
      <c r="V141" s="69"/>
      <c r="W141" s="69"/>
      <c r="X141" s="70"/>
      <c r="Y141" s="33"/>
      <c r="Z141" s="33"/>
      <c r="AA141" s="33"/>
      <c r="AB141" s="33"/>
      <c r="AC141" s="33"/>
      <c r="AD141" s="33"/>
      <c r="AE141" s="33"/>
      <c r="AT141" s="17" t="s">
        <v>140</v>
      </c>
      <c r="AU141" s="17" t="s">
        <v>84</v>
      </c>
    </row>
    <row r="142" spans="1:65" s="2" customFormat="1" ht="21.75" customHeight="1">
      <c r="A142" s="33"/>
      <c r="B142" s="34"/>
      <c r="C142" s="209" t="s">
        <v>155</v>
      </c>
      <c r="D142" s="209" t="s">
        <v>133</v>
      </c>
      <c r="E142" s="210" t="s">
        <v>156</v>
      </c>
      <c r="F142" s="211" t="s">
        <v>157</v>
      </c>
      <c r="G142" s="212" t="s">
        <v>136</v>
      </c>
      <c r="H142" s="213">
        <v>6.66</v>
      </c>
      <c r="I142" s="214"/>
      <c r="J142" s="214"/>
      <c r="K142" s="215">
        <f>ROUND(P142*H142,2)</f>
        <v>0</v>
      </c>
      <c r="L142" s="211" t="s">
        <v>137</v>
      </c>
      <c r="M142" s="38"/>
      <c r="N142" s="216" t="s">
        <v>1</v>
      </c>
      <c r="O142" s="217" t="s">
        <v>39</v>
      </c>
      <c r="P142" s="218">
        <f>I142+J142</f>
        <v>0</v>
      </c>
      <c r="Q142" s="218">
        <f>ROUND(I142*H142,2)</f>
        <v>0</v>
      </c>
      <c r="R142" s="218">
        <f>ROUND(J142*H142,2)</f>
        <v>0</v>
      </c>
      <c r="S142" s="69"/>
      <c r="T142" s="219">
        <f>S142*H142</f>
        <v>0</v>
      </c>
      <c r="U142" s="219">
        <v>0</v>
      </c>
      <c r="V142" s="219">
        <f>U142*H142</f>
        <v>0</v>
      </c>
      <c r="W142" s="219">
        <v>0</v>
      </c>
      <c r="X142" s="220">
        <f>W142*H142</f>
        <v>0</v>
      </c>
      <c r="Y142" s="33"/>
      <c r="Z142" s="33"/>
      <c r="AA142" s="33"/>
      <c r="AB142" s="33"/>
      <c r="AC142" s="33"/>
      <c r="AD142" s="33"/>
      <c r="AE142" s="33"/>
      <c r="AR142" s="221" t="s">
        <v>138</v>
      </c>
      <c r="AT142" s="221" t="s">
        <v>133</v>
      </c>
      <c r="AU142" s="221" t="s">
        <v>84</v>
      </c>
      <c r="AY142" s="17" t="s">
        <v>131</v>
      </c>
      <c r="BE142" s="222">
        <f>IF(O142="základní",K142,0)</f>
        <v>0</v>
      </c>
      <c r="BF142" s="222">
        <f>IF(O142="snížená",K142,0)</f>
        <v>0</v>
      </c>
      <c r="BG142" s="222">
        <f>IF(O142="zákl. přenesená",K142,0)</f>
        <v>0</v>
      </c>
      <c r="BH142" s="222">
        <f>IF(O142="sníž. přenesená",K142,0)</f>
        <v>0</v>
      </c>
      <c r="BI142" s="222">
        <f>IF(O142="nulová",K142,0)</f>
        <v>0</v>
      </c>
      <c r="BJ142" s="17" t="s">
        <v>82</v>
      </c>
      <c r="BK142" s="222">
        <f>ROUND(P142*H142,2)</f>
        <v>0</v>
      </c>
      <c r="BL142" s="17" t="s">
        <v>138</v>
      </c>
      <c r="BM142" s="221" t="s">
        <v>158</v>
      </c>
    </row>
    <row r="143" spans="1:65" s="2" customFormat="1" ht="19.5">
      <c r="A143" s="33"/>
      <c r="B143" s="34"/>
      <c r="C143" s="35"/>
      <c r="D143" s="223" t="s">
        <v>140</v>
      </c>
      <c r="E143" s="35"/>
      <c r="F143" s="224" t="s">
        <v>159</v>
      </c>
      <c r="G143" s="35"/>
      <c r="H143" s="35"/>
      <c r="I143" s="118"/>
      <c r="J143" s="118"/>
      <c r="K143" s="35"/>
      <c r="L143" s="35"/>
      <c r="M143" s="38"/>
      <c r="N143" s="225"/>
      <c r="O143" s="226"/>
      <c r="P143" s="69"/>
      <c r="Q143" s="69"/>
      <c r="R143" s="69"/>
      <c r="S143" s="69"/>
      <c r="T143" s="69"/>
      <c r="U143" s="69"/>
      <c r="V143" s="69"/>
      <c r="W143" s="69"/>
      <c r="X143" s="70"/>
      <c r="Y143" s="33"/>
      <c r="Z143" s="33"/>
      <c r="AA143" s="33"/>
      <c r="AB143" s="33"/>
      <c r="AC143" s="33"/>
      <c r="AD143" s="33"/>
      <c r="AE143" s="33"/>
      <c r="AT143" s="17" t="s">
        <v>140</v>
      </c>
      <c r="AU143" s="17" t="s">
        <v>84</v>
      </c>
    </row>
    <row r="144" spans="1:65" s="2" customFormat="1" ht="21.75" customHeight="1">
      <c r="A144" s="33"/>
      <c r="B144" s="34"/>
      <c r="C144" s="209" t="s">
        <v>160</v>
      </c>
      <c r="D144" s="209" t="s">
        <v>133</v>
      </c>
      <c r="E144" s="210" t="s">
        <v>161</v>
      </c>
      <c r="F144" s="211" t="s">
        <v>162</v>
      </c>
      <c r="G144" s="212" t="s">
        <v>136</v>
      </c>
      <c r="H144" s="213">
        <v>6.66</v>
      </c>
      <c r="I144" s="214"/>
      <c r="J144" s="214"/>
      <c r="K144" s="215">
        <f>ROUND(P144*H144,2)</f>
        <v>0</v>
      </c>
      <c r="L144" s="211" t="s">
        <v>137</v>
      </c>
      <c r="M144" s="38"/>
      <c r="N144" s="216" t="s">
        <v>1</v>
      </c>
      <c r="O144" s="217" t="s">
        <v>39</v>
      </c>
      <c r="P144" s="218">
        <f>I144+J144</f>
        <v>0</v>
      </c>
      <c r="Q144" s="218">
        <f>ROUND(I144*H144,2)</f>
        <v>0</v>
      </c>
      <c r="R144" s="218">
        <f>ROUND(J144*H144,2)</f>
        <v>0</v>
      </c>
      <c r="S144" s="69"/>
      <c r="T144" s="219">
        <f>S144*H144</f>
        <v>0</v>
      </c>
      <c r="U144" s="219">
        <v>0</v>
      </c>
      <c r="V144" s="219">
        <f>U144*H144</f>
        <v>0</v>
      </c>
      <c r="W144" s="219">
        <v>0</v>
      </c>
      <c r="X144" s="220">
        <f>W144*H144</f>
        <v>0</v>
      </c>
      <c r="Y144" s="33"/>
      <c r="Z144" s="33"/>
      <c r="AA144" s="33"/>
      <c r="AB144" s="33"/>
      <c r="AC144" s="33"/>
      <c r="AD144" s="33"/>
      <c r="AE144" s="33"/>
      <c r="AR144" s="221" t="s">
        <v>138</v>
      </c>
      <c r="AT144" s="221" t="s">
        <v>133</v>
      </c>
      <c r="AU144" s="221" t="s">
        <v>84</v>
      </c>
      <c r="AY144" s="17" t="s">
        <v>131</v>
      </c>
      <c r="BE144" s="222">
        <f>IF(O144="základní",K144,0)</f>
        <v>0</v>
      </c>
      <c r="BF144" s="222">
        <f>IF(O144="snížená",K144,0)</f>
        <v>0</v>
      </c>
      <c r="BG144" s="222">
        <f>IF(O144="zákl. přenesená",K144,0)</f>
        <v>0</v>
      </c>
      <c r="BH144" s="222">
        <f>IF(O144="sníž. přenesená",K144,0)</f>
        <v>0</v>
      </c>
      <c r="BI144" s="222">
        <f>IF(O144="nulová",K144,0)</f>
        <v>0</v>
      </c>
      <c r="BJ144" s="17" t="s">
        <v>82</v>
      </c>
      <c r="BK144" s="222">
        <f>ROUND(P144*H144,2)</f>
        <v>0</v>
      </c>
      <c r="BL144" s="17" t="s">
        <v>138</v>
      </c>
      <c r="BM144" s="221" t="s">
        <v>163</v>
      </c>
    </row>
    <row r="145" spans="1:65" s="2" customFormat="1" ht="29.25">
      <c r="A145" s="33"/>
      <c r="B145" s="34"/>
      <c r="C145" s="35"/>
      <c r="D145" s="223" t="s">
        <v>140</v>
      </c>
      <c r="E145" s="35"/>
      <c r="F145" s="224" t="s">
        <v>164</v>
      </c>
      <c r="G145" s="35"/>
      <c r="H145" s="35"/>
      <c r="I145" s="118"/>
      <c r="J145" s="118"/>
      <c r="K145" s="35"/>
      <c r="L145" s="35"/>
      <c r="M145" s="38"/>
      <c r="N145" s="225"/>
      <c r="O145" s="226"/>
      <c r="P145" s="69"/>
      <c r="Q145" s="69"/>
      <c r="R145" s="69"/>
      <c r="S145" s="69"/>
      <c r="T145" s="69"/>
      <c r="U145" s="69"/>
      <c r="V145" s="69"/>
      <c r="W145" s="69"/>
      <c r="X145" s="70"/>
      <c r="Y145" s="33"/>
      <c r="Z145" s="33"/>
      <c r="AA145" s="33"/>
      <c r="AB145" s="33"/>
      <c r="AC145" s="33"/>
      <c r="AD145" s="33"/>
      <c r="AE145" s="33"/>
      <c r="AT145" s="17" t="s">
        <v>140</v>
      </c>
      <c r="AU145" s="17" t="s">
        <v>84</v>
      </c>
    </row>
    <row r="146" spans="1:65" s="2" customFormat="1" ht="21.75" customHeight="1">
      <c r="A146" s="33"/>
      <c r="B146" s="34"/>
      <c r="C146" s="209" t="s">
        <v>165</v>
      </c>
      <c r="D146" s="209" t="s">
        <v>133</v>
      </c>
      <c r="E146" s="210" t="s">
        <v>166</v>
      </c>
      <c r="F146" s="211" t="s">
        <v>167</v>
      </c>
      <c r="G146" s="212" t="s">
        <v>136</v>
      </c>
      <c r="H146" s="213">
        <v>1.3320000000000001</v>
      </c>
      <c r="I146" s="214"/>
      <c r="J146" s="214"/>
      <c r="K146" s="215">
        <f>ROUND(P146*H146,2)</f>
        <v>0</v>
      </c>
      <c r="L146" s="211" t="s">
        <v>137</v>
      </c>
      <c r="M146" s="38"/>
      <c r="N146" s="216" t="s">
        <v>1</v>
      </c>
      <c r="O146" s="217" t="s">
        <v>39</v>
      </c>
      <c r="P146" s="218">
        <f>I146+J146</f>
        <v>0</v>
      </c>
      <c r="Q146" s="218">
        <f>ROUND(I146*H146,2)</f>
        <v>0</v>
      </c>
      <c r="R146" s="218">
        <f>ROUND(J146*H146,2)</f>
        <v>0</v>
      </c>
      <c r="S146" s="69"/>
      <c r="T146" s="219">
        <f>S146*H146</f>
        <v>0</v>
      </c>
      <c r="U146" s="219">
        <v>0</v>
      </c>
      <c r="V146" s="219">
        <f>U146*H146</f>
        <v>0</v>
      </c>
      <c r="W146" s="219">
        <v>0</v>
      </c>
      <c r="X146" s="220">
        <f>W146*H146</f>
        <v>0</v>
      </c>
      <c r="Y146" s="33"/>
      <c r="Z146" s="33"/>
      <c r="AA146" s="33"/>
      <c r="AB146" s="33"/>
      <c r="AC146" s="33"/>
      <c r="AD146" s="33"/>
      <c r="AE146" s="33"/>
      <c r="AR146" s="221" t="s">
        <v>138</v>
      </c>
      <c r="AT146" s="221" t="s">
        <v>133</v>
      </c>
      <c r="AU146" s="221" t="s">
        <v>84</v>
      </c>
      <c r="AY146" s="17" t="s">
        <v>131</v>
      </c>
      <c r="BE146" s="222">
        <f>IF(O146="základní",K146,0)</f>
        <v>0</v>
      </c>
      <c r="BF146" s="222">
        <f>IF(O146="snížená",K146,0)</f>
        <v>0</v>
      </c>
      <c r="BG146" s="222">
        <f>IF(O146="zákl. přenesená",K146,0)</f>
        <v>0</v>
      </c>
      <c r="BH146" s="222">
        <f>IF(O146="sníž. přenesená",K146,0)</f>
        <v>0</v>
      </c>
      <c r="BI146" s="222">
        <f>IF(O146="nulová",K146,0)</f>
        <v>0</v>
      </c>
      <c r="BJ146" s="17" t="s">
        <v>82</v>
      </c>
      <c r="BK146" s="222">
        <f>ROUND(P146*H146,2)</f>
        <v>0</v>
      </c>
      <c r="BL146" s="17" t="s">
        <v>138</v>
      </c>
      <c r="BM146" s="221" t="s">
        <v>168</v>
      </c>
    </row>
    <row r="147" spans="1:65" s="2" customFormat="1" ht="29.25">
      <c r="A147" s="33"/>
      <c r="B147" s="34"/>
      <c r="C147" s="35"/>
      <c r="D147" s="223" t="s">
        <v>140</v>
      </c>
      <c r="E147" s="35"/>
      <c r="F147" s="224" t="s">
        <v>169</v>
      </c>
      <c r="G147" s="35"/>
      <c r="H147" s="35"/>
      <c r="I147" s="118"/>
      <c r="J147" s="118"/>
      <c r="K147" s="35"/>
      <c r="L147" s="35"/>
      <c r="M147" s="38"/>
      <c r="N147" s="225"/>
      <c r="O147" s="226"/>
      <c r="P147" s="69"/>
      <c r="Q147" s="69"/>
      <c r="R147" s="69"/>
      <c r="S147" s="69"/>
      <c r="T147" s="69"/>
      <c r="U147" s="69"/>
      <c r="V147" s="69"/>
      <c r="W147" s="69"/>
      <c r="X147" s="70"/>
      <c r="Y147" s="33"/>
      <c r="Z147" s="33"/>
      <c r="AA147" s="33"/>
      <c r="AB147" s="33"/>
      <c r="AC147" s="33"/>
      <c r="AD147" s="33"/>
      <c r="AE147" s="33"/>
      <c r="AT147" s="17" t="s">
        <v>140</v>
      </c>
      <c r="AU147" s="17" t="s">
        <v>84</v>
      </c>
    </row>
    <row r="148" spans="1:65" s="2" customFormat="1" ht="21.75" customHeight="1">
      <c r="A148" s="33"/>
      <c r="B148" s="34"/>
      <c r="C148" s="209" t="s">
        <v>170</v>
      </c>
      <c r="D148" s="209" t="s">
        <v>133</v>
      </c>
      <c r="E148" s="210" t="s">
        <v>171</v>
      </c>
      <c r="F148" s="211" t="s">
        <v>172</v>
      </c>
      <c r="G148" s="212" t="s">
        <v>173</v>
      </c>
      <c r="H148" s="213">
        <v>2.6640000000000001</v>
      </c>
      <c r="I148" s="214"/>
      <c r="J148" s="214"/>
      <c r="K148" s="215">
        <f>ROUND(P148*H148,2)</f>
        <v>0</v>
      </c>
      <c r="L148" s="211" t="s">
        <v>137</v>
      </c>
      <c r="M148" s="38"/>
      <c r="N148" s="216" t="s">
        <v>1</v>
      </c>
      <c r="O148" s="217" t="s">
        <v>39</v>
      </c>
      <c r="P148" s="218">
        <f>I148+J148</f>
        <v>0</v>
      </c>
      <c r="Q148" s="218">
        <f>ROUND(I148*H148,2)</f>
        <v>0</v>
      </c>
      <c r="R148" s="218">
        <f>ROUND(J148*H148,2)</f>
        <v>0</v>
      </c>
      <c r="S148" s="69"/>
      <c r="T148" s="219">
        <f>S148*H148</f>
        <v>0</v>
      </c>
      <c r="U148" s="219">
        <v>0</v>
      </c>
      <c r="V148" s="219">
        <f>U148*H148</f>
        <v>0</v>
      </c>
      <c r="W148" s="219">
        <v>0</v>
      </c>
      <c r="X148" s="220">
        <f>W148*H148</f>
        <v>0</v>
      </c>
      <c r="Y148" s="33"/>
      <c r="Z148" s="33"/>
      <c r="AA148" s="33"/>
      <c r="AB148" s="33"/>
      <c r="AC148" s="33"/>
      <c r="AD148" s="33"/>
      <c r="AE148" s="33"/>
      <c r="AR148" s="221" t="s">
        <v>138</v>
      </c>
      <c r="AT148" s="221" t="s">
        <v>133</v>
      </c>
      <c r="AU148" s="221" t="s">
        <v>84</v>
      </c>
      <c r="AY148" s="17" t="s">
        <v>131</v>
      </c>
      <c r="BE148" s="222">
        <f>IF(O148="základní",K148,0)</f>
        <v>0</v>
      </c>
      <c r="BF148" s="222">
        <f>IF(O148="snížená",K148,0)</f>
        <v>0</v>
      </c>
      <c r="BG148" s="222">
        <f>IF(O148="zákl. přenesená",K148,0)</f>
        <v>0</v>
      </c>
      <c r="BH148" s="222">
        <f>IF(O148="sníž. přenesená",K148,0)</f>
        <v>0</v>
      </c>
      <c r="BI148" s="222">
        <f>IF(O148="nulová",K148,0)</f>
        <v>0</v>
      </c>
      <c r="BJ148" s="17" t="s">
        <v>82</v>
      </c>
      <c r="BK148" s="222">
        <f>ROUND(P148*H148,2)</f>
        <v>0</v>
      </c>
      <c r="BL148" s="17" t="s">
        <v>138</v>
      </c>
      <c r="BM148" s="221" t="s">
        <v>174</v>
      </c>
    </row>
    <row r="149" spans="1:65" s="2" customFormat="1" ht="29.25">
      <c r="A149" s="33"/>
      <c r="B149" s="34"/>
      <c r="C149" s="35"/>
      <c r="D149" s="223" t="s">
        <v>140</v>
      </c>
      <c r="E149" s="35"/>
      <c r="F149" s="224" t="s">
        <v>175</v>
      </c>
      <c r="G149" s="35"/>
      <c r="H149" s="35"/>
      <c r="I149" s="118"/>
      <c r="J149" s="118"/>
      <c r="K149" s="35"/>
      <c r="L149" s="35"/>
      <c r="M149" s="38"/>
      <c r="N149" s="225"/>
      <c r="O149" s="226"/>
      <c r="P149" s="69"/>
      <c r="Q149" s="69"/>
      <c r="R149" s="69"/>
      <c r="S149" s="69"/>
      <c r="T149" s="69"/>
      <c r="U149" s="69"/>
      <c r="V149" s="69"/>
      <c r="W149" s="69"/>
      <c r="X149" s="70"/>
      <c r="Y149" s="33"/>
      <c r="Z149" s="33"/>
      <c r="AA149" s="33"/>
      <c r="AB149" s="33"/>
      <c r="AC149" s="33"/>
      <c r="AD149" s="33"/>
      <c r="AE149" s="33"/>
      <c r="AT149" s="17" t="s">
        <v>140</v>
      </c>
      <c r="AU149" s="17" t="s">
        <v>84</v>
      </c>
    </row>
    <row r="150" spans="1:65" s="13" customFormat="1">
      <c r="B150" s="227"/>
      <c r="C150" s="228"/>
      <c r="D150" s="223" t="s">
        <v>142</v>
      </c>
      <c r="E150" s="228"/>
      <c r="F150" s="230" t="s">
        <v>176</v>
      </c>
      <c r="G150" s="228"/>
      <c r="H150" s="231">
        <v>2.6640000000000001</v>
      </c>
      <c r="I150" s="232"/>
      <c r="J150" s="232"/>
      <c r="K150" s="228"/>
      <c r="L150" s="228"/>
      <c r="M150" s="233"/>
      <c r="N150" s="234"/>
      <c r="O150" s="235"/>
      <c r="P150" s="235"/>
      <c r="Q150" s="235"/>
      <c r="R150" s="235"/>
      <c r="S150" s="235"/>
      <c r="T150" s="235"/>
      <c r="U150" s="235"/>
      <c r="V150" s="235"/>
      <c r="W150" s="235"/>
      <c r="X150" s="236"/>
      <c r="AT150" s="237" t="s">
        <v>142</v>
      </c>
      <c r="AU150" s="237" t="s">
        <v>84</v>
      </c>
      <c r="AV150" s="13" t="s">
        <v>84</v>
      </c>
      <c r="AW150" s="13" t="s">
        <v>4</v>
      </c>
      <c r="AX150" s="13" t="s">
        <v>82</v>
      </c>
      <c r="AY150" s="237" t="s">
        <v>131</v>
      </c>
    </row>
    <row r="151" spans="1:65" s="2" customFormat="1" ht="21.75" customHeight="1">
      <c r="A151" s="33"/>
      <c r="B151" s="34"/>
      <c r="C151" s="209" t="s">
        <v>177</v>
      </c>
      <c r="D151" s="209" t="s">
        <v>133</v>
      </c>
      <c r="E151" s="210" t="s">
        <v>178</v>
      </c>
      <c r="F151" s="211" t="s">
        <v>179</v>
      </c>
      <c r="G151" s="212" t="s">
        <v>136</v>
      </c>
      <c r="H151" s="213">
        <v>1.3320000000000001</v>
      </c>
      <c r="I151" s="214"/>
      <c r="J151" s="214"/>
      <c r="K151" s="215">
        <f>ROUND(P151*H151,2)</f>
        <v>0</v>
      </c>
      <c r="L151" s="211" t="s">
        <v>137</v>
      </c>
      <c r="M151" s="38"/>
      <c r="N151" s="216" t="s">
        <v>1</v>
      </c>
      <c r="O151" s="217" t="s">
        <v>39</v>
      </c>
      <c r="P151" s="218">
        <f>I151+J151</f>
        <v>0</v>
      </c>
      <c r="Q151" s="218">
        <f>ROUND(I151*H151,2)</f>
        <v>0</v>
      </c>
      <c r="R151" s="218">
        <f>ROUND(J151*H151,2)</f>
        <v>0</v>
      </c>
      <c r="S151" s="69"/>
      <c r="T151" s="219">
        <f>S151*H151</f>
        <v>0</v>
      </c>
      <c r="U151" s="219">
        <v>0</v>
      </c>
      <c r="V151" s="219">
        <f>U151*H151</f>
        <v>0</v>
      </c>
      <c r="W151" s="219">
        <v>0</v>
      </c>
      <c r="X151" s="220">
        <f>W151*H151</f>
        <v>0</v>
      </c>
      <c r="Y151" s="33"/>
      <c r="Z151" s="33"/>
      <c r="AA151" s="33"/>
      <c r="AB151" s="33"/>
      <c r="AC151" s="33"/>
      <c r="AD151" s="33"/>
      <c r="AE151" s="33"/>
      <c r="AR151" s="221" t="s">
        <v>138</v>
      </c>
      <c r="AT151" s="221" t="s">
        <v>133</v>
      </c>
      <c r="AU151" s="221" t="s">
        <v>84</v>
      </c>
      <c r="AY151" s="17" t="s">
        <v>131</v>
      </c>
      <c r="BE151" s="222">
        <f>IF(O151="základní",K151,0)</f>
        <v>0</v>
      </c>
      <c r="BF151" s="222">
        <f>IF(O151="snížená",K151,0)</f>
        <v>0</v>
      </c>
      <c r="BG151" s="222">
        <f>IF(O151="zákl. přenesená",K151,0)</f>
        <v>0</v>
      </c>
      <c r="BH151" s="222">
        <f>IF(O151="sníž. přenesená",K151,0)</f>
        <v>0</v>
      </c>
      <c r="BI151" s="222">
        <f>IF(O151="nulová",K151,0)</f>
        <v>0</v>
      </c>
      <c r="BJ151" s="17" t="s">
        <v>82</v>
      </c>
      <c r="BK151" s="222">
        <f>ROUND(P151*H151,2)</f>
        <v>0</v>
      </c>
      <c r="BL151" s="17" t="s">
        <v>138</v>
      </c>
      <c r="BM151" s="221" t="s">
        <v>180</v>
      </c>
    </row>
    <row r="152" spans="1:65" s="2" customFormat="1" ht="19.5">
      <c r="A152" s="33"/>
      <c r="B152" s="34"/>
      <c r="C152" s="35"/>
      <c r="D152" s="223" t="s">
        <v>140</v>
      </c>
      <c r="E152" s="35"/>
      <c r="F152" s="224" t="s">
        <v>181</v>
      </c>
      <c r="G152" s="35"/>
      <c r="H152" s="35"/>
      <c r="I152" s="118"/>
      <c r="J152" s="118"/>
      <c r="K152" s="35"/>
      <c r="L152" s="35"/>
      <c r="M152" s="38"/>
      <c r="N152" s="225"/>
      <c r="O152" s="226"/>
      <c r="P152" s="69"/>
      <c r="Q152" s="69"/>
      <c r="R152" s="69"/>
      <c r="S152" s="69"/>
      <c r="T152" s="69"/>
      <c r="U152" s="69"/>
      <c r="V152" s="69"/>
      <c r="W152" s="69"/>
      <c r="X152" s="70"/>
      <c r="Y152" s="33"/>
      <c r="Z152" s="33"/>
      <c r="AA152" s="33"/>
      <c r="AB152" s="33"/>
      <c r="AC152" s="33"/>
      <c r="AD152" s="33"/>
      <c r="AE152" s="33"/>
      <c r="AT152" s="17" t="s">
        <v>140</v>
      </c>
      <c r="AU152" s="17" t="s">
        <v>84</v>
      </c>
    </row>
    <row r="153" spans="1:65" s="13" customFormat="1">
      <c r="B153" s="227"/>
      <c r="C153" s="228"/>
      <c r="D153" s="223" t="s">
        <v>142</v>
      </c>
      <c r="E153" s="229" t="s">
        <v>1</v>
      </c>
      <c r="F153" s="230" t="s">
        <v>182</v>
      </c>
      <c r="G153" s="228"/>
      <c r="H153" s="231">
        <v>1.3320000000000001</v>
      </c>
      <c r="I153" s="232"/>
      <c r="J153" s="232"/>
      <c r="K153" s="228"/>
      <c r="L153" s="228"/>
      <c r="M153" s="233"/>
      <c r="N153" s="234"/>
      <c r="O153" s="235"/>
      <c r="P153" s="235"/>
      <c r="Q153" s="235"/>
      <c r="R153" s="235"/>
      <c r="S153" s="235"/>
      <c r="T153" s="235"/>
      <c r="U153" s="235"/>
      <c r="V153" s="235"/>
      <c r="W153" s="235"/>
      <c r="X153" s="236"/>
      <c r="AT153" s="237" t="s">
        <v>142</v>
      </c>
      <c r="AU153" s="237" t="s">
        <v>84</v>
      </c>
      <c r="AV153" s="13" t="s">
        <v>84</v>
      </c>
      <c r="AW153" s="13" t="s">
        <v>5</v>
      </c>
      <c r="AX153" s="13" t="s">
        <v>82</v>
      </c>
      <c r="AY153" s="237" t="s">
        <v>131</v>
      </c>
    </row>
    <row r="154" spans="1:65" s="2" customFormat="1" ht="21.75" customHeight="1">
      <c r="A154" s="33"/>
      <c r="B154" s="34"/>
      <c r="C154" s="209" t="s">
        <v>183</v>
      </c>
      <c r="D154" s="209" t="s">
        <v>133</v>
      </c>
      <c r="E154" s="210" t="s">
        <v>184</v>
      </c>
      <c r="F154" s="211" t="s">
        <v>185</v>
      </c>
      <c r="G154" s="212" t="s">
        <v>136</v>
      </c>
      <c r="H154" s="213">
        <v>1.3320000000000001</v>
      </c>
      <c r="I154" s="214"/>
      <c r="J154" s="214"/>
      <c r="K154" s="215">
        <f>ROUND(P154*H154,2)</f>
        <v>0</v>
      </c>
      <c r="L154" s="211" t="s">
        <v>137</v>
      </c>
      <c r="M154" s="38"/>
      <c r="N154" s="216" t="s">
        <v>1</v>
      </c>
      <c r="O154" s="217" t="s">
        <v>39</v>
      </c>
      <c r="P154" s="218">
        <f>I154+J154</f>
        <v>0</v>
      </c>
      <c r="Q154" s="218">
        <f>ROUND(I154*H154,2)</f>
        <v>0</v>
      </c>
      <c r="R154" s="218">
        <f>ROUND(J154*H154,2)</f>
        <v>0</v>
      </c>
      <c r="S154" s="69"/>
      <c r="T154" s="219">
        <f>S154*H154</f>
        <v>0</v>
      </c>
      <c r="U154" s="219">
        <v>0</v>
      </c>
      <c r="V154" s="219">
        <f>U154*H154</f>
        <v>0</v>
      </c>
      <c r="W154" s="219">
        <v>0</v>
      </c>
      <c r="X154" s="220">
        <f>W154*H154</f>
        <v>0</v>
      </c>
      <c r="Y154" s="33"/>
      <c r="Z154" s="33"/>
      <c r="AA154" s="33"/>
      <c r="AB154" s="33"/>
      <c r="AC154" s="33"/>
      <c r="AD154" s="33"/>
      <c r="AE154" s="33"/>
      <c r="AR154" s="221" t="s">
        <v>138</v>
      </c>
      <c r="AT154" s="221" t="s">
        <v>133</v>
      </c>
      <c r="AU154" s="221" t="s">
        <v>84</v>
      </c>
      <c r="AY154" s="17" t="s">
        <v>131</v>
      </c>
      <c r="BE154" s="222">
        <f>IF(O154="základní",K154,0)</f>
        <v>0</v>
      </c>
      <c r="BF154" s="222">
        <f>IF(O154="snížená",K154,0)</f>
        <v>0</v>
      </c>
      <c r="BG154" s="222">
        <f>IF(O154="zákl. přenesená",K154,0)</f>
        <v>0</v>
      </c>
      <c r="BH154" s="222">
        <f>IF(O154="sníž. přenesená",K154,0)</f>
        <v>0</v>
      </c>
      <c r="BI154" s="222">
        <f>IF(O154="nulová",K154,0)</f>
        <v>0</v>
      </c>
      <c r="BJ154" s="17" t="s">
        <v>82</v>
      </c>
      <c r="BK154" s="222">
        <f>ROUND(P154*H154,2)</f>
        <v>0</v>
      </c>
      <c r="BL154" s="17" t="s">
        <v>138</v>
      </c>
      <c r="BM154" s="221" t="s">
        <v>186</v>
      </c>
    </row>
    <row r="155" spans="1:65" s="2" customFormat="1" ht="29.25">
      <c r="A155" s="33"/>
      <c r="B155" s="34"/>
      <c r="C155" s="35"/>
      <c r="D155" s="223" t="s">
        <v>140</v>
      </c>
      <c r="E155" s="35"/>
      <c r="F155" s="224" t="s">
        <v>187</v>
      </c>
      <c r="G155" s="35"/>
      <c r="H155" s="35"/>
      <c r="I155" s="118"/>
      <c r="J155" s="118"/>
      <c r="K155" s="35"/>
      <c r="L155" s="35"/>
      <c r="M155" s="38"/>
      <c r="N155" s="225"/>
      <c r="O155" s="226"/>
      <c r="P155" s="69"/>
      <c r="Q155" s="69"/>
      <c r="R155" s="69"/>
      <c r="S155" s="69"/>
      <c r="T155" s="69"/>
      <c r="U155" s="69"/>
      <c r="V155" s="69"/>
      <c r="W155" s="69"/>
      <c r="X155" s="70"/>
      <c r="Y155" s="33"/>
      <c r="Z155" s="33"/>
      <c r="AA155" s="33"/>
      <c r="AB155" s="33"/>
      <c r="AC155" s="33"/>
      <c r="AD155" s="33"/>
      <c r="AE155" s="33"/>
      <c r="AT155" s="17" t="s">
        <v>140</v>
      </c>
      <c r="AU155" s="17" t="s">
        <v>84</v>
      </c>
    </row>
    <row r="156" spans="1:65" s="13" customFormat="1">
      <c r="B156" s="227"/>
      <c r="C156" s="228"/>
      <c r="D156" s="223" t="s">
        <v>142</v>
      </c>
      <c r="E156" s="229" t="s">
        <v>1</v>
      </c>
      <c r="F156" s="230" t="s">
        <v>182</v>
      </c>
      <c r="G156" s="228"/>
      <c r="H156" s="231">
        <v>1.3320000000000001</v>
      </c>
      <c r="I156" s="232"/>
      <c r="J156" s="232"/>
      <c r="K156" s="228"/>
      <c r="L156" s="228"/>
      <c r="M156" s="233"/>
      <c r="N156" s="234"/>
      <c r="O156" s="235"/>
      <c r="P156" s="235"/>
      <c r="Q156" s="235"/>
      <c r="R156" s="235"/>
      <c r="S156" s="235"/>
      <c r="T156" s="235"/>
      <c r="U156" s="235"/>
      <c r="V156" s="235"/>
      <c r="W156" s="235"/>
      <c r="X156" s="236"/>
      <c r="AT156" s="237" t="s">
        <v>142</v>
      </c>
      <c r="AU156" s="237" t="s">
        <v>84</v>
      </c>
      <c r="AV156" s="13" t="s">
        <v>84</v>
      </c>
      <c r="AW156" s="13" t="s">
        <v>5</v>
      </c>
      <c r="AX156" s="13" t="s">
        <v>82</v>
      </c>
      <c r="AY156" s="237" t="s">
        <v>131</v>
      </c>
    </row>
    <row r="157" spans="1:65" s="2" customFormat="1" ht="21.75" customHeight="1">
      <c r="A157" s="33"/>
      <c r="B157" s="34"/>
      <c r="C157" s="209" t="s">
        <v>188</v>
      </c>
      <c r="D157" s="209" t="s">
        <v>133</v>
      </c>
      <c r="E157" s="210" t="s">
        <v>189</v>
      </c>
      <c r="F157" s="211" t="s">
        <v>190</v>
      </c>
      <c r="G157" s="212" t="s">
        <v>136</v>
      </c>
      <c r="H157" s="213">
        <v>3.996</v>
      </c>
      <c r="I157" s="214"/>
      <c r="J157" s="214"/>
      <c r="K157" s="215">
        <f>ROUND(P157*H157,2)</f>
        <v>0</v>
      </c>
      <c r="L157" s="211" t="s">
        <v>137</v>
      </c>
      <c r="M157" s="38"/>
      <c r="N157" s="216" t="s">
        <v>1</v>
      </c>
      <c r="O157" s="217" t="s">
        <v>39</v>
      </c>
      <c r="P157" s="218">
        <f>I157+J157</f>
        <v>0</v>
      </c>
      <c r="Q157" s="218">
        <f>ROUND(I157*H157,2)</f>
        <v>0</v>
      </c>
      <c r="R157" s="218">
        <f>ROUND(J157*H157,2)</f>
        <v>0</v>
      </c>
      <c r="S157" s="69"/>
      <c r="T157" s="219">
        <f>S157*H157</f>
        <v>0</v>
      </c>
      <c r="U157" s="219">
        <v>0</v>
      </c>
      <c r="V157" s="219">
        <f>U157*H157</f>
        <v>0</v>
      </c>
      <c r="W157" s="219">
        <v>0</v>
      </c>
      <c r="X157" s="220">
        <f>W157*H157</f>
        <v>0</v>
      </c>
      <c r="Y157" s="33"/>
      <c r="Z157" s="33"/>
      <c r="AA157" s="33"/>
      <c r="AB157" s="33"/>
      <c r="AC157" s="33"/>
      <c r="AD157" s="33"/>
      <c r="AE157" s="33"/>
      <c r="AR157" s="221" t="s">
        <v>138</v>
      </c>
      <c r="AT157" s="221" t="s">
        <v>133</v>
      </c>
      <c r="AU157" s="221" t="s">
        <v>84</v>
      </c>
      <c r="AY157" s="17" t="s">
        <v>131</v>
      </c>
      <c r="BE157" s="222">
        <f>IF(O157="základní",K157,0)</f>
        <v>0</v>
      </c>
      <c r="BF157" s="222">
        <f>IF(O157="snížená",K157,0)</f>
        <v>0</v>
      </c>
      <c r="BG157" s="222">
        <f>IF(O157="zákl. přenesená",K157,0)</f>
        <v>0</v>
      </c>
      <c r="BH157" s="222">
        <f>IF(O157="sníž. přenesená",K157,0)</f>
        <v>0</v>
      </c>
      <c r="BI157" s="222">
        <f>IF(O157="nulová",K157,0)</f>
        <v>0</v>
      </c>
      <c r="BJ157" s="17" t="s">
        <v>82</v>
      </c>
      <c r="BK157" s="222">
        <f>ROUND(P157*H157,2)</f>
        <v>0</v>
      </c>
      <c r="BL157" s="17" t="s">
        <v>138</v>
      </c>
      <c r="BM157" s="221" t="s">
        <v>191</v>
      </c>
    </row>
    <row r="158" spans="1:65" s="2" customFormat="1" ht="39">
      <c r="A158" s="33"/>
      <c r="B158" s="34"/>
      <c r="C158" s="35"/>
      <c r="D158" s="223" t="s">
        <v>140</v>
      </c>
      <c r="E158" s="35"/>
      <c r="F158" s="224" t="s">
        <v>192</v>
      </c>
      <c r="G158" s="35"/>
      <c r="H158" s="35"/>
      <c r="I158" s="118"/>
      <c r="J158" s="118"/>
      <c r="K158" s="35"/>
      <c r="L158" s="35"/>
      <c r="M158" s="38"/>
      <c r="N158" s="225"/>
      <c r="O158" s="226"/>
      <c r="P158" s="69"/>
      <c r="Q158" s="69"/>
      <c r="R158" s="69"/>
      <c r="S158" s="69"/>
      <c r="T158" s="69"/>
      <c r="U158" s="69"/>
      <c r="V158" s="69"/>
      <c r="W158" s="69"/>
      <c r="X158" s="70"/>
      <c r="Y158" s="33"/>
      <c r="Z158" s="33"/>
      <c r="AA158" s="33"/>
      <c r="AB158" s="33"/>
      <c r="AC158" s="33"/>
      <c r="AD158" s="33"/>
      <c r="AE158" s="33"/>
      <c r="AT158" s="17" t="s">
        <v>140</v>
      </c>
      <c r="AU158" s="17" t="s">
        <v>84</v>
      </c>
    </row>
    <row r="159" spans="1:65" s="13" customFormat="1" ht="22.5">
      <c r="B159" s="227"/>
      <c r="C159" s="228"/>
      <c r="D159" s="223" t="s">
        <v>142</v>
      </c>
      <c r="E159" s="229" t="s">
        <v>1</v>
      </c>
      <c r="F159" s="230" t="s">
        <v>193</v>
      </c>
      <c r="G159" s="228"/>
      <c r="H159" s="231">
        <v>3.996</v>
      </c>
      <c r="I159" s="232"/>
      <c r="J159" s="232"/>
      <c r="K159" s="228"/>
      <c r="L159" s="228"/>
      <c r="M159" s="233"/>
      <c r="N159" s="234"/>
      <c r="O159" s="235"/>
      <c r="P159" s="235"/>
      <c r="Q159" s="235"/>
      <c r="R159" s="235"/>
      <c r="S159" s="235"/>
      <c r="T159" s="235"/>
      <c r="U159" s="235"/>
      <c r="V159" s="235"/>
      <c r="W159" s="235"/>
      <c r="X159" s="236"/>
      <c r="AT159" s="237" t="s">
        <v>142</v>
      </c>
      <c r="AU159" s="237" t="s">
        <v>84</v>
      </c>
      <c r="AV159" s="13" t="s">
        <v>84</v>
      </c>
      <c r="AW159" s="13" t="s">
        <v>5</v>
      </c>
      <c r="AX159" s="13" t="s">
        <v>82</v>
      </c>
      <c r="AY159" s="237" t="s">
        <v>131</v>
      </c>
    </row>
    <row r="160" spans="1:65" s="2" customFormat="1" ht="21.75" customHeight="1">
      <c r="A160" s="33"/>
      <c r="B160" s="34"/>
      <c r="C160" s="238" t="s">
        <v>194</v>
      </c>
      <c r="D160" s="238" t="s">
        <v>195</v>
      </c>
      <c r="E160" s="239" t="s">
        <v>196</v>
      </c>
      <c r="F160" s="240" t="s">
        <v>197</v>
      </c>
      <c r="G160" s="241" t="s">
        <v>173</v>
      </c>
      <c r="H160" s="242">
        <v>7.992</v>
      </c>
      <c r="I160" s="243"/>
      <c r="J160" s="244"/>
      <c r="K160" s="245">
        <f>ROUND(P160*H160,2)</f>
        <v>0</v>
      </c>
      <c r="L160" s="240" t="s">
        <v>137</v>
      </c>
      <c r="M160" s="246"/>
      <c r="N160" s="247" t="s">
        <v>1</v>
      </c>
      <c r="O160" s="217" t="s">
        <v>39</v>
      </c>
      <c r="P160" s="218">
        <f>I160+J160</f>
        <v>0</v>
      </c>
      <c r="Q160" s="218">
        <f>ROUND(I160*H160,2)</f>
        <v>0</v>
      </c>
      <c r="R160" s="218">
        <f>ROUND(J160*H160,2)</f>
        <v>0</v>
      </c>
      <c r="S160" s="69"/>
      <c r="T160" s="219">
        <f>S160*H160</f>
        <v>0</v>
      </c>
      <c r="U160" s="219">
        <v>1</v>
      </c>
      <c r="V160" s="219">
        <f>U160*H160</f>
        <v>7.992</v>
      </c>
      <c r="W160" s="219">
        <v>0</v>
      </c>
      <c r="X160" s="220">
        <f>W160*H160</f>
        <v>0</v>
      </c>
      <c r="Y160" s="33"/>
      <c r="Z160" s="33"/>
      <c r="AA160" s="33"/>
      <c r="AB160" s="33"/>
      <c r="AC160" s="33"/>
      <c r="AD160" s="33"/>
      <c r="AE160" s="33"/>
      <c r="AR160" s="221" t="s">
        <v>170</v>
      </c>
      <c r="AT160" s="221" t="s">
        <v>195</v>
      </c>
      <c r="AU160" s="221" t="s">
        <v>84</v>
      </c>
      <c r="AY160" s="17" t="s">
        <v>131</v>
      </c>
      <c r="BE160" s="222">
        <f>IF(O160="základní",K160,0)</f>
        <v>0</v>
      </c>
      <c r="BF160" s="222">
        <f>IF(O160="snížená",K160,0)</f>
        <v>0</v>
      </c>
      <c r="BG160" s="222">
        <f>IF(O160="zákl. přenesená",K160,0)</f>
        <v>0</v>
      </c>
      <c r="BH160" s="222">
        <f>IF(O160="sníž. přenesená",K160,0)</f>
        <v>0</v>
      </c>
      <c r="BI160" s="222">
        <f>IF(O160="nulová",K160,0)</f>
        <v>0</v>
      </c>
      <c r="BJ160" s="17" t="s">
        <v>82</v>
      </c>
      <c r="BK160" s="222">
        <f>ROUND(P160*H160,2)</f>
        <v>0</v>
      </c>
      <c r="BL160" s="17" t="s">
        <v>138</v>
      </c>
      <c r="BM160" s="221" t="s">
        <v>198</v>
      </c>
    </row>
    <row r="161" spans="1:65" s="2" customFormat="1">
      <c r="A161" s="33"/>
      <c r="B161" s="34"/>
      <c r="C161" s="35"/>
      <c r="D161" s="223" t="s">
        <v>140</v>
      </c>
      <c r="E161" s="35"/>
      <c r="F161" s="224" t="s">
        <v>197</v>
      </c>
      <c r="G161" s="35"/>
      <c r="H161" s="35"/>
      <c r="I161" s="118"/>
      <c r="J161" s="118"/>
      <c r="K161" s="35"/>
      <c r="L161" s="35"/>
      <c r="M161" s="38"/>
      <c r="N161" s="225"/>
      <c r="O161" s="226"/>
      <c r="P161" s="69"/>
      <c r="Q161" s="69"/>
      <c r="R161" s="69"/>
      <c r="S161" s="69"/>
      <c r="T161" s="69"/>
      <c r="U161" s="69"/>
      <c r="V161" s="69"/>
      <c r="W161" s="69"/>
      <c r="X161" s="70"/>
      <c r="Y161" s="33"/>
      <c r="Z161" s="33"/>
      <c r="AA161" s="33"/>
      <c r="AB161" s="33"/>
      <c r="AC161" s="33"/>
      <c r="AD161" s="33"/>
      <c r="AE161" s="33"/>
      <c r="AT161" s="17" t="s">
        <v>140</v>
      </c>
      <c r="AU161" s="17" t="s">
        <v>84</v>
      </c>
    </row>
    <row r="162" spans="1:65" s="13" customFormat="1">
      <c r="B162" s="227"/>
      <c r="C162" s="228"/>
      <c r="D162" s="223" t="s">
        <v>142</v>
      </c>
      <c r="E162" s="228"/>
      <c r="F162" s="230" t="s">
        <v>199</v>
      </c>
      <c r="G162" s="228"/>
      <c r="H162" s="231">
        <v>7.992</v>
      </c>
      <c r="I162" s="232"/>
      <c r="J162" s="232"/>
      <c r="K162" s="228"/>
      <c r="L162" s="228"/>
      <c r="M162" s="233"/>
      <c r="N162" s="234"/>
      <c r="O162" s="235"/>
      <c r="P162" s="235"/>
      <c r="Q162" s="235"/>
      <c r="R162" s="235"/>
      <c r="S162" s="235"/>
      <c r="T162" s="235"/>
      <c r="U162" s="235"/>
      <c r="V162" s="235"/>
      <c r="W162" s="235"/>
      <c r="X162" s="236"/>
      <c r="AT162" s="237" t="s">
        <v>142</v>
      </c>
      <c r="AU162" s="237" t="s">
        <v>84</v>
      </c>
      <c r="AV162" s="13" t="s">
        <v>84</v>
      </c>
      <c r="AW162" s="13" t="s">
        <v>4</v>
      </c>
      <c r="AX162" s="13" t="s">
        <v>82</v>
      </c>
      <c r="AY162" s="237" t="s">
        <v>131</v>
      </c>
    </row>
    <row r="163" spans="1:65" s="12" customFormat="1" ht="25.9" customHeight="1">
      <c r="B163" s="192"/>
      <c r="C163" s="193"/>
      <c r="D163" s="194" t="s">
        <v>75</v>
      </c>
      <c r="E163" s="195" t="s">
        <v>200</v>
      </c>
      <c r="F163" s="195" t="s">
        <v>201</v>
      </c>
      <c r="G163" s="193"/>
      <c r="H163" s="193"/>
      <c r="I163" s="196"/>
      <c r="J163" s="196"/>
      <c r="K163" s="197">
        <f>BK163</f>
        <v>0</v>
      </c>
      <c r="L163" s="193"/>
      <c r="M163" s="198"/>
      <c r="N163" s="199"/>
      <c r="O163" s="200"/>
      <c r="P163" s="200"/>
      <c r="Q163" s="201">
        <f>Q164+Q218+Q222+Q317+Q380</f>
        <v>0</v>
      </c>
      <c r="R163" s="201">
        <f>R164+R218+R222+R317+R380</f>
        <v>0</v>
      </c>
      <c r="S163" s="200"/>
      <c r="T163" s="202">
        <f>T164+T218+T222+T317+T380</f>
        <v>0</v>
      </c>
      <c r="U163" s="200"/>
      <c r="V163" s="202">
        <f>V164+V218+V222+V317+V380</f>
        <v>1.0795157725999998</v>
      </c>
      <c r="W163" s="200"/>
      <c r="X163" s="203">
        <f>X164+X218+X222+X317+X380</f>
        <v>7.6169999999999988E-2</v>
      </c>
      <c r="AR163" s="204" t="s">
        <v>84</v>
      </c>
      <c r="AT163" s="205" t="s">
        <v>75</v>
      </c>
      <c r="AU163" s="205" t="s">
        <v>76</v>
      </c>
      <c r="AY163" s="204" t="s">
        <v>131</v>
      </c>
      <c r="BK163" s="206">
        <f>BK164+BK218+BK222+BK317+BK380</f>
        <v>0</v>
      </c>
    </row>
    <row r="164" spans="1:65" s="12" customFormat="1" ht="22.9" customHeight="1">
      <c r="B164" s="192"/>
      <c r="C164" s="193"/>
      <c r="D164" s="194" t="s">
        <v>75</v>
      </c>
      <c r="E164" s="207" t="s">
        <v>202</v>
      </c>
      <c r="F164" s="207" t="s">
        <v>203</v>
      </c>
      <c r="G164" s="193"/>
      <c r="H164" s="193"/>
      <c r="I164" s="196"/>
      <c r="J164" s="196"/>
      <c r="K164" s="208">
        <f>BK164</f>
        <v>0</v>
      </c>
      <c r="L164" s="193"/>
      <c r="M164" s="198"/>
      <c r="N164" s="199"/>
      <c r="O164" s="200"/>
      <c r="P164" s="200"/>
      <c r="Q164" s="201">
        <f>SUM(Q165:Q217)</f>
        <v>0</v>
      </c>
      <c r="R164" s="201">
        <f>SUM(R165:R217)</f>
        <v>0</v>
      </c>
      <c r="S164" s="200"/>
      <c r="T164" s="202">
        <f>SUM(T165:T217)</f>
        <v>0</v>
      </c>
      <c r="U164" s="200"/>
      <c r="V164" s="202">
        <f>SUM(V165:V217)</f>
        <v>9.8809130000000009E-2</v>
      </c>
      <c r="W164" s="200"/>
      <c r="X164" s="203">
        <f>SUM(X165:X217)</f>
        <v>4.9639999999999997E-2</v>
      </c>
      <c r="AR164" s="204" t="s">
        <v>84</v>
      </c>
      <c r="AT164" s="205" t="s">
        <v>75</v>
      </c>
      <c r="AU164" s="205" t="s">
        <v>82</v>
      </c>
      <c r="AY164" s="204" t="s">
        <v>131</v>
      </c>
      <c r="BK164" s="206">
        <f>SUM(BK165:BK217)</f>
        <v>0</v>
      </c>
    </row>
    <row r="165" spans="1:65" s="2" customFormat="1" ht="21.75" customHeight="1">
      <c r="A165" s="33"/>
      <c r="B165" s="34"/>
      <c r="C165" s="209" t="s">
        <v>204</v>
      </c>
      <c r="D165" s="209" t="s">
        <v>133</v>
      </c>
      <c r="E165" s="210" t="s">
        <v>205</v>
      </c>
      <c r="F165" s="211" t="s">
        <v>206</v>
      </c>
      <c r="G165" s="212" t="s">
        <v>207</v>
      </c>
      <c r="H165" s="213">
        <v>2</v>
      </c>
      <c r="I165" s="214"/>
      <c r="J165" s="214"/>
      <c r="K165" s="215">
        <f>ROUND(P165*H165,2)</f>
        <v>0</v>
      </c>
      <c r="L165" s="211" t="s">
        <v>137</v>
      </c>
      <c r="M165" s="38"/>
      <c r="N165" s="216" t="s">
        <v>1</v>
      </c>
      <c r="O165" s="217" t="s">
        <v>39</v>
      </c>
      <c r="P165" s="218">
        <f>I165+J165</f>
        <v>0</v>
      </c>
      <c r="Q165" s="218">
        <f>ROUND(I165*H165,2)</f>
        <v>0</v>
      </c>
      <c r="R165" s="218">
        <f>ROUND(J165*H165,2)</f>
        <v>0</v>
      </c>
      <c r="S165" s="69"/>
      <c r="T165" s="219">
        <f>S165*H165</f>
        <v>0</v>
      </c>
      <c r="U165" s="219">
        <v>0</v>
      </c>
      <c r="V165" s="219">
        <f>U165*H165</f>
        <v>0</v>
      </c>
      <c r="W165" s="219">
        <v>1.4919999999999999E-2</v>
      </c>
      <c r="X165" s="220">
        <f>W165*H165</f>
        <v>2.9839999999999998E-2</v>
      </c>
      <c r="Y165" s="33"/>
      <c r="Z165" s="33"/>
      <c r="AA165" s="33"/>
      <c r="AB165" s="33"/>
      <c r="AC165" s="33"/>
      <c r="AD165" s="33"/>
      <c r="AE165" s="33"/>
      <c r="AR165" s="221" t="s">
        <v>208</v>
      </c>
      <c r="AT165" s="221" t="s">
        <v>133</v>
      </c>
      <c r="AU165" s="221" t="s">
        <v>84</v>
      </c>
      <c r="AY165" s="17" t="s">
        <v>131</v>
      </c>
      <c r="BE165" s="222">
        <f>IF(O165="základní",K165,0)</f>
        <v>0</v>
      </c>
      <c r="BF165" s="222">
        <f>IF(O165="snížená",K165,0)</f>
        <v>0</v>
      </c>
      <c r="BG165" s="222">
        <f>IF(O165="zákl. přenesená",K165,0)</f>
        <v>0</v>
      </c>
      <c r="BH165" s="222">
        <f>IF(O165="sníž. přenesená",K165,0)</f>
        <v>0</v>
      </c>
      <c r="BI165" s="222">
        <f>IF(O165="nulová",K165,0)</f>
        <v>0</v>
      </c>
      <c r="BJ165" s="17" t="s">
        <v>82</v>
      </c>
      <c r="BK165" s="222">
        <f>ROUND(P165*H165,2)</f>
        <v>0</v>
      </c>
      <c r="BL165" s="17" t="s">
        <v>208</v>
      </c>
      <c r="BM165" s="221" t="s">
        <v>209</v>
      </c>
    </row>
    <row r="166" spans="1:65" s="2" customFormat="1" ht="19.5">
      <c r="A166" s="33"/>
      <c r="B166" s="34"/>
      <c r="C166" s="35"/>
      <c r="D166" s="223" t="s">
        <v>140</v>
      </c>
      <c r="E166" s="35"/>
      <c r="F166" s="224" t="s">
        <v>210</v>
      </c>
      <c r="G166" s="35"/>
      <c r="H166" s="35"/>
      <c r="I166" s="118"/>
      <c r="J166" s="118"/>
      <c r="K166" s="35"/>
      <c r="L166" s="35"/>
      <c r="M166" s="38"/>
      <c r="N166" s="225"/>
      <c r="O166" s="226"/>
      <c r="P166" s="69"/>
      <c r="Q166" s="69"/>
      <c r="R166" s="69"/>
      <c r="S166" s="69"/>
      <c r="T166" s="69"/>
      <c r="U166" s="69"/>
      <c r="V166" s="69"/>
      <c r="W166" s="69"/>
      <c r="X166" s="70"/>
      <c r="Y166" s="33"/>
      <c r="Z166" s="33"/>
      <c r="AA166" s="33"/>
      <c r="AB166" s="33"/>
      <c r="AC166" s="33"/>
      <c r="AD166" s="33"/>
      <c r="AE166" s="33"/>
      <c r="AT166" s="17" t="s">
        <v>140</v>
      </c>
      <c r="AU166" s="17" t="s">
        <v>84</v>
      </c>
    </row>
    <row r="167" spans="1:65" s="2" customFormat="1" ht="21.75" customHeight="1">
      <c r="A167" s="33"/>
      <c r="B167" s="34"/>
      <c r="C167" s="209" t="s">
        <v>211</v>
      </c>
      <c r="D167" s="209" t="s">
        <v>133</v>
      </c>
      <c r="E167" s="210" t="s">
        <v>212</v>
      </c>
      <c r="F167" s="211" t="s">
        <v>213</v>
      </c>
      <c r="G167" s="212" t="s">
        <v>214</v>
      </c>
      <c r="H167" s="213">
        <v>11</v>
      </c>
      <c r="I167" s="214"/>
      <c r="J167" s="214"/>
      <c r="K167" s="215">
        <f>ROUND(P167*H167,2)</f>
        <v>0</v>
      </c>
      <c r="L167" s="211" t="s">
        <v>137</v>
      </c>
      <c r="M167" s="38"/>
      <c r="N167" s="216" t="s">
        <v>1</v>
      </c>
      <c r="O167" s="217" t="s">
        <v>39</v>
      </c>
      <c r="P167" s="218">
        <f>I167+J167</f>
        <v>0</v>
      </c>
      <c r="Q167" s="218">
        <f>ROUND(I167*H167,2)</f>
        <v>0</v>
      </c>
      <c r="R167" s="218">
        <f>ROUND(J167*H167,2)</f>
        <v>0</v>
      </c>
      <c r="S167" s="69"/>
      <c r="T167" s="219">
        <f>S167*H167</f>
        <v>0</v>
      </c>
      <c r="U167" s="219">
        <v>2.0193300000000002E-3</v>
      </c>
      <c r="V167" s="219">
        <f>U167*H167</f>
        <v>2.2212630000000001E-2</v>
      </c>
      <c r="W167" s="219">
        <v>0</v>
      </c>
      <c r="X167" s="220">
        <f>W167*H167</f>
        <v>0</v>
      </c>
      <c r="Y167" s="33"/>
      <c r="Z167" s="33"/>
      <c r="AA167" s="33"/>
      <c r="AB167" s="33"/>
      <c r="AC167" s="33"/>
      <c r="AD167" s="33"/>
      <c r="AE167" s="33"/>
      <c r="AR167" s="221" t="s">
        <v>208</v>
      </c>
      <c r="AT167" s="221" t="s">
        <v>133</v>
      </c>
      <c r="AU167" s="221" t="s">
        <v>84</v>
      </c>
      <c r="AY167" s="17" t="s">
        <v>131</v>
      </c>
      <c r="BE167" s="222">
        <f>IF(O167="základní",K167,0)</f>
        <v>0</v>
      </c>
      <c r="BF167" s="222">
        <f>IF(O167="snížená",K167,0)</f>
        <v>0</v>
      </c>
      <c r="BG167" s="222">
        <f>IF(O167="zákl. přenesená",K167,0)</f>
        <v>0</v>
      </c>
      <c r="BH167" s="222">
        <f>IF(O167="sníž. přenesená",K167,0)</f>
        <v>0</v>
      </c>
      <c r="BI167" s="222">
        <f>IF(O167="nulová",K167,0)</f>
        <v>0</v>
      </c>
      <c r="BJ167" s="17" t="s">
        <v>82</v>
      </c>
      <c r="BK167" s="222">
        <f>ROUND(P167*H167,2)</f>
        <v>0</v>
      </c>
      <c r="BL167" s="17" t="s">
        <v>208</v>
      </c>
      <c r="BM167" s="221" t="s">
        <v>215</v>
      </c>
    </row>
    <row r="168" spans="1:65" s="2" customFormat="1" ht="19.5">
      <c r="A168" s="33"/>
      <c r="B168" s="34"/>
      <c r="C168" s="35"/>
      <c r="D168" s="223" t="s">
        <v>140</v>
      </c>
      <c r="E168" s="35"/>
      <c r="F168" s="224" t="s">
        <v>216</v>
      </c>
      <c r="G168" s="35"/>
      <c r="H168" s="35"/>
      <c r="I168" s="118"/>
      <c r="J168" s="118"/>
      <c r="K168" s="35"/>
      <c r="L168" s="35"/>
      <c r="M168" s="38"/>
      <c r="N168" s="225"/>
      <c r="O168" s="226"/>
      <c r="P168" s="69"/>
      <c r="Q168" s="69"/>
      <c r="R168" s="69"/>
      <c r="S168" s="69"/>
      <c r="T168" s="69"/>
      <c r="U168" s="69"/>
      <c r="V168" s="69"/>
      <c r="W168" s="69"/>
      <c r="X168" s="70"/>
      <c r="Y168" s="33"/>
      <c r="Z168" s="33"/>
      <c r="AA168" s="33"/>
      <c r="AB168" s="33"/>
      <c r="AC168" s="33"/>
      <c r="AD168" s="33"/>
      <c r="AE168" s="33"/>
      <c r="AT168" s="17" t="s">
        <v>140</v>
      </c>
      <c r="AU168" s="17" t="s">
        <v>84</v>
      </c>
    </row>
    <row r="169" spans="1:65" s="2" customFormat="1" ht="21.75" customHeight="1">
      <c r="A169" s="33"/>
      <c r="B169" s="34"/>
      <c r="C169" s="209" t="s">
        <v>9</v>
      </c>
      <c r="D169" s="209" t="s">
        <v>133</v>
      </c>
      <c r="E169" s="210" t="s">
        <v>217</v>
      </c>
      <c r="F169" s="211" t="s">
        <v>218</v>
      </c>
      <c r="G169" s="212" t="s">
        <v>214</v>
      </c>
      <c r="H169" s="213">
        <v>11</v>
      </c>
      <c r="I169" s="214"/>
      <c r="J169" s="214"/>
      <c r="K169" s="215">
        <f>ROUND(P169*H169,2)</f>
        <v>0</v>
      </c>
      <c r="L169" s="211" t="s">
        <v>137</v>
      </c>
      <c r="M169" s="38"/>
      <c r="N169" s="216" t="s">
        <v>1</v>
      </c>
      <c r="O169" s="217" t="s">
        <v>39</v>
      </c>
      <c r="P169" s="218">
        <f>I169+J169</f>
        <v>0</v>
      </c>
      <c r="Q169" s="218">
        <f>ROUND(I169*H169,2)</f>
        <v>0</v>
      </c>
      <c r="R169" s="218">
        <f>ROUND(J169*H169,2)</f>
        <v>0</v>
      </c>
      <c r="S169" s="69"/>
      <c r="T169" s="219">
        <f>S169*H169</f>
        <v>0</v>
      </c>
      <c r="U169" s="219">
        <v>0</v>
      </c>
      <c r="V169" s="219">
        <f>U169*H169</f>
        <v>0</v>
      </c>
      <c r="W169" s="219">
        <v>0</v>
      </c>
      <c r="X169" s="220">
        <f>W169*H169</f>
        <v>0</v>
      </c>
      <c r="Y169" s="33"/>
      <c r="Z169" s="33"/>
      <c r="AA169" s="33"/>
      <c r="AB169" s="33"/>
      <c r="AC169" s="33"/>
      <c r="AD169" s="33"/>
      <c r="AE169" s="33"/>
      <c r="AR169" s="221" t="s">
        <v>208</v>
      </c>
      <c r="AT169" s="221" t="s">
        <v>133</v>
      </c>
      <c r="AU169" s="221" t="s">
        <v>84</v>
      </c>
      <c r="AY169" s="17" t="s">
        <v>131</v>
      </c>
      <c r="BE169" s="222">
        <f>IF(O169="základní",K169,0)</f>
        <v>0</v>
      </c>
      <c r="BF169" s="222">
        <f>IF(O169="snížená",K169,0)</f>
        <v>0</v>
      </c>
      <c r="BG169" s="222">
        <f>IF(O169="zákl. přenesená",K169,0)</f>
        <v>0</v>
      </c>
      <c r="BH169" s="222">
        <f>IF(O169="sníž. přenesená",K169,0)</f>
        <v>0</v>
      </c>
      <c r="BI169" s="222">
        <f>IF(O169="nulová",K169,0)</f>
        <v>0</v>
      </c>
      <c r="BJ169" s="17" t="s">
        <v>82</v>
      </c>
      <c r="BK169" s="222">
        <f>ROUND(P169*H169,2)</f>
        <v>0</v>
      </c>
      <c r="BL169" s="17" t="s">
        <v>208</v>
      </c>
      <c r="BM169" s="221" t="s">
        <v>219</v>
      </c>
    </row>
    <row r="170" spans="1:65" s="2" customFormat="1">
      <c r="A170" s="33"/>
      <c r="B170" s="34"/>
      <c r="C170" s="35"/>
      <c r="D170" s="223" t="s">
        <v>140</v>
      </c>
      <c r="E170" s="35"/>
      <c r="F170" s="224" t="s">
        <v>220</v>
      </c>
      <c r="G170" s="35"/>
      <c r="H170" s="35"/>
      <c r="I170" s="118"/>
      <c r="J170" s="118"/>
      <c r="K170" s="35"/>
      <c r="L170" s="35"/>
      <c r="M170" s="38"/>
      <c r="N170" s="225"/>
      <c r="O170" s="226"/>
      <c r="P170" s="69"/>
      <c r="Q170" s="69"/>
      <c r="R170" s="69"/>
      <c r="S170" s="69"/>
      <c r="T170" s="69"/>
      <c r="U170" s="69"/>
      <c r="V170" s="69"/>
      <c r="W170" s="69"/>
      <c r="X170" s="70"/>
      <c r="Y170" s="33"/>
      <c r="Z170" s="33"/>
      <c r="AA170" s="33"/>
      <c r="AB170" s="33"/>
      <c r="AC170" s="33"/>
      <c r="AD170" s="33"/>
      <c r="AE170" s="33"/>
      <c r="AT170" s="17" t="s">
        <v>140</v>
      </c>
      <c r="AU170" s="17" t="s">
        <v>84</v>
      </c>
    </row>
    <row r="171" spans="1:65" s="2" customFormat="1" ht="21.75" customHeight="1">
      <c r="A171" s="33"/>
      <c r="B171" s="34"/>
      <c r="C171" s="209" t="s">
        <v>208</v>
      </c>
      <c r="D171" s="209" t="s">
        <v>133</v>
      </c>
      <c r="E171" s="210" t="s">
        <v>221</v>
      </c>
      <c r="F171" s="211" t="s">
        <v>222</v>
      </c>
      <c r="G171" s="212" t="s">
        <v>214</v>
      </c>
      <c r="H171" s="213">
        <v>2</v>
      </c>
      <c r="I171" s="214"/>
      <c r="J171" s="214"/>
      <c r="K171" s="215">
        <f>ROUND(P171*H171,2)</f>
        <v>0</v>
      </c>
      <c r="L171" s="211" t="s">
        <v>137</v>
      </c>
      <c r="M171" s="38"/>
      <c r="N171" s="216" t="s">
        <v>1</v>
      </c>
      <c r="O171" s="217" t="s">
        <v>39</v>
      </c>
      <c r="P171" s="218">
        <f>I171+J171</f>
        <v>0</v>
      </c>
      <c r="Q171" s="218">
        <f>ROUND(I171*H171,2)</f>
        <v>0</v>
      </c>
      <c r="R171" s="218">
        <f>ROUND(J171*H171,2)</f>
        <v>0</v>
      </c>
      <c r="S171" s="69"/>
      <c r="T171" s="219">
        <f>S171*H171</f>
        <v>0</v>
      </c>
      <c r="U171" s="219">
        <v>0</v>
      </c>
      <c r="V171" s="219">
        <f>U171*H171</f>
        <v>0</v>
      </c>
      <c r="W171" s="219">
        <v>0</v>
      </c>
      <c r="X171" s="220">
        <f>W171*H171</f>
        <v>0</v>
      </c>
      <c r="Y171" s="33"/>
      <c r="Z171" s="33"/>
      <c r="AA171" s="33"/>
      <c r="AB171" s="33"/>
      <c r="AC171" s="33"/>
      <c r="AD171" s="33"/>
      <c r="AE171" s="33"/>
      <c r="AR171" s="221" t="s">
        <v>208</v>
      </c>
      <c r="AT171" s="221" t="s">
        <v>133</v>
      </c>
      <c r="AU171" s="221" t="s">
        <v>84</v>
      </c>
      <c r="AY171" s="17" t="s">
        <v>131</v>
      </c>
      <c r="BE171" s="222">
        <f>IF(O171="základní",K171,0)</f>
        <v>0</v>
      </c>
      <c r="BF171" s="222">
        <f>IF(O171="snížená",K171,0)</f>
        <v>0</v>
      </c>
      <c r="BG171" s="222">
        <f>IF(O171="zákl. přenesená",K171,0)</f>
        <v>0</v>
      </c>
      <c r="BH171" s="222">
        <f>IF(O171="sníž. přenesená",K171,0)</f>
        <v>0</v>
      </c>
      <c r="BI171" s="222">
        <f>IF(O171="nulová",K171,0)</f>
        <v>0</v>
      </c>
      <c r="BJ171" s="17" t="s">
        <v>82</v>
      </c>
      <c r="BK171" s="222">
        <f>ROUND(P171*H171,2)</f>
        <v>0</v>
      </c>
      <c r="BL171" s="17" t="s">
        <v>208</v>
      </c>
      <c r="BM171" s="221" t="s">
        <v>223</v>
      </c>
    </row>
    <row r="172" spans="1:65" s="2" customFormat="1">
      <c r="A172" s="33"/>
      <c r="B172" s="34"/>
      <c r="C172" s="35"/>
      <c r="D172" s="223" t="s">
        <v>140</v>
      </c>
      <c r="E172" s="35"/>
      <c r="F172" s="224" t="s">
        <v>224</v>
      </c>
      <c r="G172" s="35"/>
      <c r="H172" s="35"/>
      <c r="I172" s="118"/>
      <c r="J172" s="118"/>
      <c r="K172" s="35"/>
      <c r="L172" s="35"/>
      <c r="M172" s="38"/>
      <c r="N172" s="225"/>
      <c r="O172" s="226"/>
      <c r="P172" s="69"/>
      <c r="Q172" s="69"/>
      <c r="R172" s="69"/>
      <c r="S172" s="69"/>
      <c r="T172" s="69"/>
      <c r="U172" s="69"/>
      <c r="V172" s="69"/>
      <c r="W172" s="69"/>
      <c r="X172" s="70"/>
      <c r="Y172" s="33"/>
      <c r="Z172" s="33"/>
      <c r="AA172" s="33"/>
      <c r="AB172" s="33"/>
      <c r="AC172" s="33"/>
      <c r="AD172" s="33"/>
      <c r="AE172" s="33"/>
      <c r="AT172" s="17" t="s">
        <v>140</v>
      </c>
      <c r="AU172" s="17" t="s">
        <v>84</v>
      </c>
    </row>
    <row r="173" spans="1:65" s="2" customFormat="1" ht="21.75" customHeight="1">
      <c r="A173" s="33"/>
      <c r="B173" s="34"/>
      <c r="C173" s="209" t="s">
        <v>225</v>
      </c>
      <c r="D173" s="209" t="s">
        <v>133</v>
      </c>
      <c r="E173" s="210" t="s">
        <v>226</v>
      </c>
      <c r="F173" s="211" t="s">
        <v>227</v>
      </c>
      <c r="G173" s="212" t="s">
        <v>207</v>
      </c>
      <c r="H173" s="213">
        <v>10</v>
      </c>
      <c r="I173" s="214"/>
      <c r="J173" s="214"/>
      <c r="K173" s="215">
        <f>ROUND(P173*H173,2)</f>
        <v>0</v>
      </c>
      <c r="L173" s="211" t="s">
        <v>137</v>
      </c>
      <c r="M173" s="38"/>
      <c r="N173" s="216" t="s">
        <v>1</v>
      </c>
      <c r="O173" s="217" t="s">
        <v>39</v>
      </c>
      <c r="P173" s="218">
        <f>I173+J173</f>
        <v>0</v>
      </c>
      <c r="Q173" s="218">
        <f>ROUND(I173*H173,2)</f>
        <v>0</v>
      </c>
      <c r="R173" s="218">
        <f>ROUND(J173*H173,2)</f>
        <v>0</v>
      </c>
      <c r="S173" s="69"/>
      <c r="T173" s="219">
        <f>S173*H173</f>
        <v>0</v>
      </c>
      <c r="U173" s="219">
        <v>0</v>
      </c>
      <c r="V173" s="219">
        <f>U173*H173</f>
        <v>0</v>
      </c>
      <c r="W173" s="219">
        <v>1.98E-3</v>
      </c>
      <c r="X173" s="220">
        <f>W173*H173</f>
        <v>1.9799999999999998E-2</v>
      </c>
      <c r="Y173" s="33"/>
      <c r="Z173" s="33"/>
      <c r="AA173" s="33"/>
      <c r="AB173" s="33"/>
      <c r="AC173" s="33"/>
      <c r="AD173" s="33"/>
      <c r="AE173" s="33"/>
      <c r="AR173" s="221" t="s">
        <v>208</v>
      </c>
      <c r="AT173" s="221" t="s">
        <v>133</v>
      </c>
      <c r="AU173" s="221" t="s">
        <v>84</v>
      </c>
      <c r="AY173" s="17" t="s">
        <v>131</v>
      </c>
      <c r="BE173" s="222">
        <f>IF(O173="základní",K173,0)</f>
        <v>0</v>
      </c>
      <c r="BF173" s="222">
        <f>IF(O173="snížená",K173,0)</f>
        <v>0</v>
      </c>
      <c r="BG173" s="222">
        <f>IF(O173="zákl. přenesená",K173,0)</f>
        <v>0</v>
      </c>
      <c r="BH173" s="222">
        <f>IF(O173="sníž. přenesená",K173,0)</f>
        <v>0</v>
      </c>
      <c r="BI173" s="222">
        <f>IF(O173="nulová",K173,0)</f>
        <v>0</v>
      </c>
      <c r="BJ173" s="17" t="s">
        <v>82</v>
      </c>
      <c r="BK173" s="222">
        <f>ROUND(P173*H173,2)</f>
        <v>0</v>
      </c>
      <c r="BL173" s="17" t="s">
        <v>208</v>
      </c>
      <c r="BM173" s="221" t="s">
        <v>228</v>
      </c>
    </row>
    <row r="174" spans="1:65" s="2" customFormat="1" ht="19.5">
      <c r="A174" s="33"/>
      <c r="B174" s="34"/>
      <c r="C174" s="35"/>
      <c r="D174" s="223" t="s">
        <v>140</v>
      </c>
      <c r="E174" s="35"/>
      <c r="F174" s="224" t="s">
        <v>229</v>
      </c>
      <c r="G174" s="35"/>
      <c r="H174" s="35"/>
      <c r="I174" s="118"/>
      <c r="J174" s="118"/>
      <c r="K174" s="35"/>
      <c r="L174" s="35"/>
      <c r="M174" s="38"/>
      <c r="N174" s="225"/>
      <c r="O174" s="226"/>
      <c r="P174" s="69"/>
      <c r="Q174" s="69"/>
      <c r="R174" s="69"/>
      <c r="S174" s="69"/>
      <c r="T174" s="69"/>
      <c r="U174" s="69"/>
      <c r="V174" s="69"/>
      <c r="W174" s="69"/>
      <c r="X174" s="70"/>
      <c r="Y174" s="33"/>
      <c r="Z174" s="33"/>
      <c r="AA174" s="33"/>
      <c r="AB174" s="33"/>
      <c r="AC174" s="33"/>
      <c r="AD174" s="33"/>
      <c r="AE174" s="33"/>
      <c r="AT174" s="17" t="s">
        <v>140</v>
      </c>
      <c r="AU174" s="17" t="s">
        <v>84</v>
      </c>
    </row>
    <row r="175" spans="1:65" s="2" customFormat="1" ht="21.75" customHeight="1">
      <c r="A175" s="33"/>
      <c r="B175" s="34"/>
      <c r="C175" s="209" t="s">
        <v>230</v>
      </c>
      <c r="D175" s="209" t="s">
        <v>133</v>
      </c>
      <c r="E175" s="210" t="s">
        <v>231</v>
      </c>
      <c r="F175" s="211" t="s">
        <v>232</v>
      </c>
      <c r="G175" s="212" t="s">
        <v>214</v>
      </c>
      <c r="H175" s="213">
        <v>2</v>
      </c>
      <c r="I175" s="214"/>
      <c r="J175" s="214"/>
      <c r="K175" s="215">
        <f>ROUND(P175*H175,2)</f>
        <v>0</v>
      </c>
      <c r="L175" s="211" t="s">
        <v>137</v>
      </c>
      <c r="M175" s="38"/>
      <c r="N175" s="216" t="s">
        <v>1</v>
      </c>
      <c r="O175" s="217" t="s">
        <v>39</v>
      </c>
      <c r="P175" s="218">
        <f>I175+J175</f>
        <v>0</v>
      </c>
      <c r="Q175" s="218">
        <f>ROUND(I175*H175,2)</f>
        <v>0</v>
      </c>
      <c r="R175" s="218">
        <f>ROUND(J175*H175,2)</f>
        <v>0</v>
      </c>
      <c r="S175" s="69"/>
      <c r="T175" s="219">
        <f>S175*H175</f>
        <v>0</v>
      </c>
      <c r="U175" s="219">
        <v>1.005E-3</v>
      </c>
      <c r="V175" s="219">
        <f>U175*H175</f>
        <v>2.0100000000000001E-3</v>
      </c>
      <c r="W175" s="219">
        <v>0</v>
      </c>
      <c r="X175" s="220">
        <f>W175*H175</f>
        <v>0</v>
      </c>
      <c r="Y175" s="33"/>
      <c r="Z175" s="33"/>
      <c r="AA175" s="33"/>
      <c r="AB175" s="33"/>
      <c r="AC175" s="33"/>
      <c r="AD175" s="33"/>
      <c r="AE175" s="33"/>
      <c r="AR175" s="221" t="s">
        <v>208</v>
      </c>
      <c r="AT175" s="221" t="s">
        <v>133</v>
      </c>
      <c r="AU175" s="221" t="s">
        <v>84</v>
      </c>
      <c r="AY175" s="17" t="s">
        <v>131</v>
      </c>
      <c r="BE175" s="222">
        <f>IF(O175="základní",K175,0)</f>
        <v>0</v>
      </c>
      <c r="BF175" s="222">
        <f>IF(O175="snížená",K175,0)</f>
        <v>0</v>
      </c>
      <c r="BG175" s="222">
        <f>IF(O175="zákl. přenesená",K175,0)</f>
        <v>0</v>
      </c>
      <c r="BH175" s="222">
        <f>IF(O175="sníž. přenesená",K175,0)</f>
        <v>0</v>
      </c>
      <c r="BI175" s="222">
        <f>IF(O175="nulová",K175,0)</f>
        <v>0</v>
      </c>
      <c r="BJ175" s="17" t="s">
        <v>82</v>
      </c>
      <c r="BK175" s="222">
        <f>ROUND(P175*H175,2)</f>
        <v>0</v>
      </c>
      <c r="BL175" s="17" t="s">
        <v>208</v>
      </c>
      <c r="BM175" s="221" t="s">
        <v>233</v>
      </c>
    </row>
    <row r="176" spans="1:65" s="2" customFormat="1" ht="19.5">
      <c r="A176" s="33"/>
      <c r="B176" s="34"/>
      <c r="C176" s="35"/>
      <c r="D176" s="223" t="s">
        <v>140</v>
      </c>
      <c r="E176" s="35"/>
      <c r="F176" s="224" t="s">
        <v>234</v>
      </c>
      <c r="G176" s="35"/>
      <c r="H176" s="35"/>
      <c r="I176" s="118"/>
      <c r="J176" s="118"/>
      <c r="K176" s="35"/>
      <c r="L176" s="35"/>
      <c r="M176" s="38"/>
      <c r="N176" s="225"/>
      <c r="O176" s="226"/>
      <c r="P176" s="69"/>
      <c r="Q176" s="69"/>
      <c r="R176" s="69"/>
      <c r="S176" s="69"/>
      <c r="T176" s="69"/>
      <c r="U176" s="69"/>
      <c r="V176" s="69"/>
      <c r="W176" s="69"/>
      <c r="X176" s="70"/>
      <c r="Y176" s="33"/>
      <c r="Z176" s="33"/>
      <c r="AA176" s="33"/>
      <c r="AB176" s="33"/>
      <c r="AC176" s="33"/>
      <c r="AD176" s="33"/>
      <c r="AE176" s="33"/>
      <c r="AT176" s="17" t="s">
        <v>140</v>
      </c>
      <c r="AU176" s="17" t="s">
        <v>84</v>
      </c>
    </row>
    <row r="177" spans="1:65" s="2" customFormat="1" ht="21.75" customHeight="1">
      <c r="A177" s="33"/>
      <c r="B177" s="34"/>
      <c r="C177" s="209" t="s">
        <v>235</v>
      </c>
      <c r="D177" s="209" t="s">
        <v>133</v>
      </c>
      <c r="E177" s="210" t="s">
        <v>236</v>
      </c>
      <c r="F177" s="211" t="s">
        <v>237</v>
      </c>
      <c r="G177" s="212" t="s">
        <v>207</v>
      </c>
      <c r="H177" s="213">
        <v>29</v>
      </c>
      <c r="I177" s="214"/>
      <c r="J177" s="214"/>
      <c r="K177" s="215">
        <f>ROUND(P177*H177,2)</f>
        <v>0</v>
      </c>
      <c r="L177" s="211" t="s">
        <v>137</v>
      </c>
      <c r="M177" s="38"/>
      <c r="N177" s="216" t="s">
        <v>1</v>
      </c>
      <c r="O177" s="217" t="s">
        <v>39</v>
      </c>
      <c r="P177" s="218">
        <f>I177+J177</f>
        <v>0</v>
      </c>
      <c r="Q177" s="218">
        <f>ROUND(I177*H177,2)</f>
        <v>0</v>
      </c>
      <c r="R177" s="218">
        <f>ROUND(J177*H177,2)</f>
        <v>0</v>
      </c>
      <c r="S177" s="69"/>
      <c r="T177" s="219">
        <f>S177*H177</f>
        <v>0</v>
      </c>
      <c r="U177" s="219">
        <v>1.25735E-3</v>
      </c>
      <c r="V177" s="219">
        <f>U177*H177</f>
        <v>3.646315E-2</v>
      </c>
      <c r="W177" s="219">
        <v>0</v>
      </c>
      <c r="X177" s="220">
        <f>W177*H177</f>
        <v>0</v>
      </c>
      <c r="Y177" s="33"/>
      <c r="Z177" s="33"/>
      <c r="AA177" s="33"/>
      <c r="AB177" s="33"/>
      <c r="AC177" s="33"/>
      <c r="AD177" s="33"/>
      <c r="AE177" s="33"/>
      <c r="AR177" s="221" t="s">
        <v>208</v>
      </c>
      <c r="AT177" s="221" t="s">
        <v>133</v>
      </c>
      <c r="AU177" s="221" t="s">
        <v>84</v>
      </c>
      <c r="AY177" s="17" t="s">
        <v>131</v>
      </c>
      <c r="BE177" s="222">
        <f>IF(O177="základní",K177,0)</f>
        <v>0</v>
      </c>
      <c r="BF177" s="222">
        <f>IF(O177="snížená",K177,0)</f>
        <v>0</v>
      </c>
      <c r="BG177" s="222">
        <f>IF(O177="zákl. přenesená",K177,0)</f>
        <v>0</v>
      </c>
      <c r="BH177" s="222">
        <f>IF(O177="sníž. přenesená",K177,0)</f>
        <v>0</v>
      </c>
      <c r="BI177" s="222">
        <f>IF(O177="nulová",K177,0)</f>
        <v>0</v>
      </c>
      <c r="BJ177" s="17" t="s">
        <v>82</v>
      </c>
      <c r="BK177" s="222">
        <f>ROUND(P177*H177,2)</f>
        <v>0</v>
      </c>
      <c r="BL177" s="17" t="s">
        <v>208</v>
      </c>
      <c r="BM177" s="221" t="s">
        <v>238</v>
      </c>
    </row>
    <row r="178" spans="1:65" s="2" customFormat="1">
      <c r="A178" s="33"/>
      <c r="B178" s="34"/>
      <c r="C178" s="35"/>
      <c r="D178" s="223" t="s">
        <v>140</v>
      </c>
      <c r="E178" s="35"/>
      <c r="F178" s="224" t="s">
        <v>239</v>
      </c>
      <c r="G178" s="35"/>
      <c r="H178" s="35"/>
      <c r="I178" s="118"/>
      <c r="J178" s="118"/>
      <c r="K178" s="35"/>
      <c r="L178" s="35"/>
      <c r="M178" s="38"/>
      <c r="N178" s="225"/>
      <c r="O178" s="226"/>
      <c r="P178" s="69"/>
      <c r="Q178" s="69"/>
      <c r="R178" s="69"/>
      <c r="S178" s="69"/>
      <c r="T178" s="69"/>
      <c r="U178" s="69"/>
      <c r="V178" s="69"/>
      <c r="W178" s="69"/>
      <c r="X178" s="70"/>
      <c r="Y178" s="33"/>
      <c r="Z178" s="33"/>
      <c r="AA178" s="33"/>
      <c r="AB178" s="33"/>
      <c r="AC178" s="33"/>
      <c r="AD178" s="33"/>
      <c r="AE178" s="33"/>
      <c r="AT178" s="17" t="s">
        <v>140</v>
      </c>
      <c r="AU178" s="17" t="s">
        <v>84</v>
      </c>
    </row>
    <row r="179" spans="1:65" s="13" customFormat="1" ht="33.75">
      <c r="B179" s="227"/>
      <c r="C179" s="228"/>
      <c r="D179" s="223" t="s">
        <v>142</v>
      </c>
      <c r="E179" s="229" t="s">
        <v>1</v>
      </c>
      <c r="F179" s="230" t="s">
        <v>240</v>
      </c>
      <c r="G179" s="228"/>
      <c r="H179" s="231">
        <v>29</v>
      </c>
      <c r="I179" s="232"/>
      <c r="J179" s="232"/>
      <c r="K179" s="228"/>
      <c r="L179" s="228"/>
      <c r="M179" s="233"/>
      <c r="N179" s="234"/>
      <c r="O179" s="235"/>
      <c r="P179" s="235"/>
      <c r="Q179" s="235"/>
      <c r="R179" s="235"/>
      <c r="S179" s="235"/>
      <c r="T179" s="235"/>
      <c r="U179" s="235"/>
      <c r="V179" s="235"/>
      <c r="W179" s="235"/>
      <c r="X179" s="236"/>
      <c r="AT179" s="237" t="s">
        <v>142</v>
      </c>
      <c r="AU179" s="237" t="s">
        <v>84</v>
      </c>
      <c r="AV179" s="13" t="s">
        <v>84</v>
      </c>
      <c r="AW179" s="13" t="s">
        <v>5</v>
      </c>
      <c r="AX179" s="13" t="s">
        <v>82</v>
      </c>
      <c r="AY179" s="237" t="s">
        <v>131</v>
      </c>
    </row>
    <row r="180" spans="1:65" s="2" customFormat="1" ht="21.75" customHeight="1">
      <c r="A180" s="33"/>
      <c r="B180" s="34"/>
      <c r="C180" s="209" t="s">
        <v>241</v>
      </c>
      <c r="D180" s="209" t="s">
        <v>133</v>
      </c>
      <c r="E180" s="210" t="s">
        <v>242</v>
      </c>
      <c r="F180" s="211" t="s">
        <v>243</v>
      </c>
      <c r="G180" s="212" t="s">
        <v>207</v>
      </c>
      <c r="H180" s="213">
        <v>2</v>
      </c>
      <c r="I180" s="214"/>
      <c r="J180" s="214"/>
      <c r="K180" s="215">
        <f>ROUND(P180*H180,2)</f>
        <v>0</v>
      </c>
      <c r="L180" s="211" t="s">
        <v>137</v>
      </c>
      <c r="M180" s="38"/>
      <c r="N180" s="216" t="s">
        <v>1</v>
      </c>
      <c r="O180" s="217" t="s">
        <v>39</v>
      </c>
      <c r="P180" s="218">
        <f>I180+J180</f>
        <v>0</v>
      </c>
      <c r="Q180" s="218">
        <f>ROUND(I180*H180,2)</f>
        <v>0</v>
      </c>
      <c r="R180" s="218">
        <f>ROUND(J180*H180,2)</f>
        <v>0</v>
      </c>
      <c r="S180" s="69"/>
      <c r="T180" s="219">
        <f>S180*H180</f>
        <v>0</v>
      </c>
      <c r="U180" s="219">
        <v>5.6289999999999997E-4</v>
      </c>
      <c r="V180" s="219">
        <f>U180*H180</f>
        <v>1.1257999999999999E-3</v>
      </c>
      <c r="W180" s="219">
        <v>0</v>
      </c>
      <c r="X180" s="220">
        <f>W180*H180</f>
        <v>0</v>
      </c>
      <c r="Y180" s="33"/>
      <c r="Z180" s="33"/>
      <c r="AA180" s="33"/>
      <c r="AB180" s="33"/>
      <c r="AC180" s="33"/>
      <c r="AD180" s="33"/>
      <c r="AE180" s="33"/>
      <c r="AR180" s="221" t="s">
        <v>208</v>
      </c>
      <c r="AT180" s="221" t="s">
        <v>133</v>
      </c>
      <c r="AU180" s="221" t="s">
        <v>84</v>
      </c>
      <c r="AY180" s="17" t="s">
        <v>131</v>
      </c>
      <c r="BE180" s="222">
        <f>IF(O180="základní",K180,0)</f>
        <v>0</v>
      </c>
      <c r="BF180" s="222">
        <f>IF(O180="snížená",K180,0)</f>
        <v>0</v>
      </c>
      <c r="BG180" s="222">
        <f>IF(O180="zákl. přenesená",K180,0)</f>
        <v>0</v>
      </c>
      <c r="BH180" s="222">
        <f>IF(O180="sníž. přenesená",K180,0)</f>
        <v>0</v>
      </c>
      <c r="BI180" s="222">
        <f>IF(O180="nulová",K180,0)</f>
        <v>0</v>
      </c>
      <c r="BJ180" s="17" t="s">
        <v>82</v>
      </c>
      <c r="BK180" s="222">
        <f>ROUND(P180*H180,2)</f>
        <v>0</v>
      </c>
      <c r="BL180" s="17" t="s">
        <v>208</v>
      </c>
      <c r="BM180" s="221" t="s">
        <v>244</v>
      </c>
    </row>
    <row r="181" spans="1:65" s="2" customFormat="1">
      <c r="A181" s="33"/>
      <c r="B181" s="34"/>
      <c r="C181" s="35"/>
      <c r="D181" s="223" t="s">
        <v>140</v>
      </c>
      <c r="E181" s="35"/>
      <c r="F181" s="224" t="s">
        <v>245</v>
      </c>
      <c r="G181" s="35"/>
      <c r="H181" s="35"/>
      <c r="I181" s="118"/>
      <c r="J181" s="118"/>
      <c r="K181" s="35"/>
      <c r="L181" s="35"/>
      <c r="M181" s="38"/>
      <c r="N181" s="225"/>
      <c r="O181" s="226"/>
      <c r="P181" s="69"/>
      <c r="Q181" s="69"/>
      <c r="R181" s="69"/>
      <c r="S181" s="69"/>
      <c r="T181" s="69"/>
      <c r="U181" s="69"/>
      <c r="V181" s="69"/>
      <c r="W181" s="69"/>
      <c r="X181" s="70"/>
      <c r="Y181" s="33"/>
      <c r="Z181" s="33"/>
      <c r="AA181" s="33"/>
      <c r="AB181" s="33"/>
      <c r="AC181" s="33"/>
      <c r="AD181" s="33"/>
      <c r="AE181" s="33"/>
      <c r="AT181" s="17" t="s">
        <v>140</v>
      </c>
      <c r="AU181" s="17" t="s">
        <v>84</v>
      </c>
    </row>
    <row r="182" spans="1:65" s="2" customFormat="1" ht="21.75" customHeight="1">
      <c r="A182" s="33"/>
      <c r="B182" s="34"/>
      <c r="C182" s="209" t="s">
        <v>8</v>
      </c>
      <c r="D182" s="209" t="s">
        <v>133</v>
      </c>
      <c r="E182" s="210" t="s">
        <v>246</v>
      </c>
      <c r="F182" s="211" t="s">
        <v>247</v>
      </c>
      <c r="G182" s="212" t="s">
        <v>207</v>
      </c>
      <c r="H182" s="213">
        <v>5</v>
      </c>
      <c r="I182" s="214"/>
      <c r="J182" s="214"/>
      <c r="K182" s="215">
        <f>ROUND(P182*H182,2)</f>
        <v>0</v>
      </c>
      <c r="L182" s="211" t="s">
        <v>137</v>
      </c>
      <c r="M182" s="38"/>
      <c r="N182" s="216" t="s">
        <v>1</v>
      </c>
      <c r="O182" s="217" t="s">
        <v>39</v>
      </c>
      <c r="P182" s="218">
        <f>I182+J182</f>
        <v>0</v>
      </c>
      <c r="Q182" s="218">
        <f>ROUND(I182*H182,2)</f>
        <v>0</v>
      </c>
      <c r="R182" s="218">
        <f>ROUND(J182*H182,2)</f>
        <v>0</v>
      </c>
      <c r="S182" s="69"/>
      <c r="T182" s="219">
        <f>S182*H182</f>
        <v>0</v>
      </c>
      <c r="U182" s="219">
        <v>5.8679999999999995E-4</v>
      </c>
      <c r="V182" s="219">
        <f>U182*H182</f>
        <v>2.934E-3</v>
      </c>
      <c r="W182" s="219">
        <v>0</v>
      </c>
      <c r="X182" s="220">
        <f>W182*H182</f>
        <v>0</v>
      </c>
      <c r="Y182" s="33"/>
      <c r="Z182" s="33"/>
      <c r="AA182" s="33"/>
      <c r="AB182" s="33"/>
      <c r="AC182" s="33"/>
      <c r="AD182" s="33"/>
      <c r="AE182" s="33"/>
      <c r="AR182" s="221" t="s">
        <v>208</v>
      </c>
      <c r="AT182" s="221" t="s">
        <v>133</v>
      </c>
      <c r="AU182" s="221" t="s">
        <v>84</v>
      </c>
      <c r="AY182" s="17" t="s">
        <v>131</v>
      </c>
      <c r="BE182" s="222">
        <f>IF(O182="základní",K182,0)</f>
        <v>0</v>
      </c>
      <c r="BF182" s="222">
        <f>IF(O182="snížená",K182,0)</f>
        <v>0</v>
      </c>
      <c r="BG182" s="222">
        <f>IF(O182="zákl. přenesená",K182,0)</f>
        <v>0</v>
      </c>
      <c r="BH182" s="222">
        <f>IF(O182="sníž. přenesená",K182,0)</f>
        <v>0</v>
      </c>
      <c r="BI182" s="222">
        <f>IF(O182="nulová",K182,0)</f>
        <v>0</v>
      </c>
      <c r="BJ182" s="17" t="s">
        <v>82</v>
      </c>
      <c r="BK182" s="222">
        <f>ROUND(P182*H182,2)</f>
        <v>0</v>
      </c>
      <c r="BL182" s="17" t="s">
        <v>208</v>
      </c>
      <c r="BM182" s="221" t="s">
        <v>248</v>
      </c>
    </row>
    <row r="183" spans="1:65" s="2" customFormat="1">
      <c r="A183" s="33"/>
      <c r="B183" s="34"/>
      <c r="C183" s="35"/>
      <c r="D183" s="223" t="s">
        <v>140</v>
      </c>
      <c r="E183" s="35"/>
      <c r="F183" s="224" t="s">
        <v>249</v>
      </c>
      <c r="G183" s="35"/>
      <c r="H183" s="35"/>
      <c r="I183" s="118"/>
      <c r="J183" s="118"/>
      <c r="K183" s="35"/>
      <c r="L183" s="35"/>
      <c r="M183" s="38"/>
      <c r="N183" s="225"/>
      <c r="O183" s="226"/>
      <c r="P183" s="69"/>
      <c r="Q183" s="69"/>
      <c r="R183" s="69"/>
      <c r="S183" s="69"/>
      <c r="T183" s="69"/>
      <c r="U183" s="69"/>
      <c r="V183" s="69"/>
      <c r="W183" s="69"/>
      <c r="X183" s="70"/>
      <c r="Y183" s="33"/>
      <c r="Z183" s="33"/>
      <c r="AA183" s="33"/>
      <c r="AB183" s="33"/>
      <c r="AC183" s="33"/>
      <c r="AD183" s="33"/>
      <c r="AE183" s="33"/>
      <c r="AT183" s="17" t="s">
        <v>140</v>
      </c>
      <c r="AU183" s="17" t="s">
        <v>84</v>
      </c>
    </row>
    <row r="184" spans="1:65" s="2" customFormat="1" ht="21.75" customHeight="1">
      <c r="A184" s="33"/>
      <c r="B184" s="34"/>
      <c r="C184" s="209" t="s">
        <v>250</v>
      </c>
      <c r="D184" s="209" t="s">
        <v>133</v>
      </c>
      <c r="E184" s="210" t="s">
        <v>251</v>
      </c>
      <c r="F184" s="211" t="s">
        <v>252</v>
      </c>
      <c r="G184" s="212" t="s">
        <v>207</v>
      </c>
      <c r="H184" s="213">
        <v>9</v>
      </c>
      <c r="I184" s="214"/>
      <c r="J184" s="214"/>
      <c r="K184" s="215">
        <f>ROUND(P184*H184,2)</f>
        <v>0</v>
      </c>
      <c r="L184" s="211" t="s">
        <v>137</v>
      </c>
      <c r="M184" s="38"/>
      <c r="N184" s="216" t="s">
        <v>1</v>
      </c>
      <c r="O184" s="217" t="s">
        <v>39</v>
      </c>
      <c r="P184" s="218">
        <f>I184+J184</f>
        <v>0</v>
      </c>
      <c r="Q184" s="218">
        <f>ROUND(I184*H184,2)</f>
        <v>0</v>
      </c>
      <c r="R184" s="218">
        <f>ROUND(J184*H184,2)</f>
        <v>0</v>
      </c>
      <c r="S184" s="69"/>
      <c r="T184" s="219">
        <f>S184*H184</f>
        <v>0</v>
      </c>
      <c r="U184" s="219">
        <v>1.2055E-3</v>
      </c>
      <c r="V184" s="219">
        <f>U184*H184</f>
        <v>1.08495E-2</v>
      </c>
      <c r="W184" s="219">
        <v>0</v>
      </c>
      <c r="X184" s="220">
        <f>W184*H184</f>
        <v>0</v>
      </c>
      <c r="Y184" s="33"/>
      <c r="Z184" s="33"/>
      <c r="AA184" s="33"/>
      <c r="AB184" s="33"/>
      <c r="AC184" s="33"/>
      <c r="AD184" s="33"/>
      <c r="AE184" s="33"/>
      <c r="AR184" s="221" t="s">
        <v>208</v>
      </c>
      <c r="AT184" s="221" t="s">
        <v>133</v>
      </c>
      <c r="AU184" s="221" t="s">
        <v>84</v>
      </c>
      <c r="AY184" s="17" t="s">
        <v>131</v>
      </c>
      <c r="BE184" s="222">
        <f>IF(O184="základní",K184,0)</f>
        <v>0</v>
      </c>
      <c r="BF184" s="222">
        <f>IF(O184="snížená",K184,0)</f>
        <v>0</v>
      </c>
      <c r="BG184" s="222">
        <f>IF(O184="zákl. přenesená",K184,0)</f>
        <v>0</v>
      </c>
      <c r="BH184" s="222">
        <f>IF(O184="sníž. přenesená",K184,0)</f>
        <v>0</v>
      </c>
      <c r="BI184" s="222">
        <f>IF(O184="nulová",K184,0)</f>
        <v>0</v>
      </c>
      <c r="BJ184" s="17" t="s">
        <v>82</v>
      </c>
      <c r="BK184" s="222">
        <f>ROUND(P184*H184,2)</f>
        <v>0</v>
      </c>
      <c r="BL184" s="17" t="s">
        <v>208</v>
      </c>
      <c r="BM184" s="221" t="s">
        <v>253</v>
      </c>
    </row>
    <row r="185" spans="1:65" s="2" customFormat="1">
      <c r="A185" s="33"/>
      <c r="B185" s="34"/>
      <c r="C185" s="35"/>
      <c r="D185" s="223" t="s">
        <v>140</v>
      </c>
      <c r="E185" s="35"/>
      <c r="F185" s="224" t="s">
        <v>254</v>
      </c>
      <c r="G185" s="35"/>
      <c r="H185" s="35"/>
      <c r="I185" s="118"/>
      <c r="J185" s="118"/>
      <c r="K185" s="35"/>
      <c r="L185" s="35"/>
      <c r="M185" s="38"/>
      <c r="N185" s="225"/>
      <c r="O185" s="226"/>
      <c r="P185" s="69"/>
      <c r="Q185" s="69"/>
      <c r="R185" s="69"/>
      <c r="S185" s="69"/>
      <c r="T185" s="69"/>
      <c r="U185" s="69"/>
      <c r="V185" s="69"/>
      <c r="W185" s="69"/>
      <c r="X185" s="70"/>
      <c r="Y185" s="33"/>
      <c r="Z185" s="33"/>
      <c r="AA185" s="33"/>
      <c r="AB185" s="33"/>
      <c r="AC185" s="33"/>
      <c r="AD185" s="33"/>
      <c r="AE185" s="33"/>
      <c r="AT185" s="17" t="s">
        <v>140</v>
      </c>
      <c r="AU185" s="17" t="s">
        <v>84</v>
      </c>
    </row>
    <row r="186" spans="1:65" s="2" customFormat="1" ht="21.75" customHeight="1">
      <c r="A186" s="33"/>
      <c r="B186" s="34"/>
      <c r="C186" s="209" t="s">
        <v>255</v>
      </c>
      <c r="D186" s="209" t="s">
        <v>133</v>
      </c>
      <c r="E186" s="210" t="s">
        <v>256</v>
      </c>
      <c r="F186" s="211" t="s">
        <v>257</v>
      </c>
      <c r="G186" s="212" t="s">
        <v>207</v>
      </c>
      <c r="H186" s="213">
        <v>7</v>
      </c>
      <c r="I186" s="214"/>
      <c r="J186" s="214"/>
      <c r="K186" s="215">
        <f>ROUND(P186*H186,2)</f>
        <v>0</v>
      </c>
      <c r="L186" s="211" t="s">
        <v>137</v>
      </c>
      <c r="M186" s="38"/>
      <c r="N186" s="216" t="s">
        <v>1</v>
      </c>
      <c r="O186" s="217" t="s">
        <v>39</v>
      </c>
      <c r="P186" s="218">
        <f>I186+J186</f>
        <v>0</v>
      </c>
      <c r="Q186" s="218">
        <f>ROUND(I186*H186,2)</f>
        <v>0</v>
      </c>
      <c r="R186" s="218">
        <f>ROUND(J186*H186,2)</f>
        <v>0</v>
      </c>
      <c r="S186" s="69"/>
      <c r="T186" s="219">
        <f>S186*H186</f>
        <v>0</v>
      </c>
      <c r="U186" s="219">
        <v>2.8939999999999999E-4</v>
      </c>
      <c r="V186" s="219">
        <f>U186*H186</f>
        <v>2.0257999999999999E-3</v>
      </c>
      <c r="W186" s="219">
        <v>0</v>
      </c>
      <c r="X186" s="220">
        <f>W186*H186</f>
        <v>0</v>
      </c>
      <c r="Y186" s="33"/>
      <c r="Z186" s="33"/>
      <c r="AA186" s="33"/>
      <c r="AB186" s="33"/>
      <c r="AC186" s="33"/>
      <c r="AD186" s="33"/>
      <c r="AE186" s="33"/>
      <c r="AR186" s="221" t="s">
        <v>208</v>
      </c>
      <c r="AT186" s="221" t="s">
        <v>133</v>
      </c>
      <c r="AU186" s="221" t="s">
        <v>84</v>
      </c>
      <c r="AY186" s="17" t="s">
        <v>131</v>
      </c>
      <c r="BE186" s="222">
        <f>IF(O186="základní",K186,0)</f>
        <v>0</v>
      </c>
      <c r="BF186" s="222">
        <f>IF(O186="snížená",K186,0)</f>
        <v>0</v>
      </c>
      <c r="BG186" s="222">
        <f>IF(O186="zákl. přenesená",K186,0)</f>
        <v>0</v>
      </c>
      <c r="BH186" s="222">
        <f>IF(O186="sníž. přenesená",K186,0)</f>
        <v>0</v>
      </c>
      <c r="BI186" s="222">
        <f>IF(O186="nulová",K186,0)</f>
        <v>0</v>
      </c>
      <c r="BJ186" s="17" t="s">
        <v>82</v>
      </c>
      <c r="BK186" s="222">
        <f>ROUND(P186*H186,2)</f>
        <v>0</v>
      </c>
      <c r="BL186" s="17" t="s">
        <v>208</v>
      </c>
      <c r="BM186" s="221" t="s">
        <v>258</v>
      </c>
    </row>
    <row r="187" spans="1:65" s="2" customFormat="1">
      <c r="A187" s="33"/>
      <c r="B187" s="34"/>
      <c r="C187" s="35"/>
      <c r="D187" s="223" t="s">
        <v>140</v>
      </c>
      <c r="E187" s="35"/>
      <c r="F187" s="224" t="s">
        <v>259</v>
      </c>
      <c r="G187" s="35"/>
      <c r="H187" s="35"/>
      <c r="I187" s="118"/>
      <c r="J187" s="118"/>
      <c r="K187" s="35"/>
      <c r="L187" s="35"/>
      <c r="M187" s="38"/>
      <c r="N187" s="225"/>
      <c r="O187" s="226"/>
      <c r="P187" s="69"/>
      <c r="Q187" s="69"/>
      <c r="R187" s="69"/>
      <c r="S187" s="69"/>
      <c r="T187" s="69"/>
      <c r="U187" s="69"/>
      <c r="V187" s="69"/>
      <c r="W187" s="69"/>
      <c r="X187" s="70"/>
      <c r="Y187" s="33"/>
      <c r="Z187" s="33"/>
      <c r="AA187" s="33"/>
      <c r="AB187" s="33"/>
      <c r="AC187" s="33"/>
      <c r="AD187" s="33"/>
      <c r="AE187" s="33"/>
      <c r="AT187" s="17" t="s">
        <v>140</v>
      </c>
      <c r="AU187" s="17" t="s">
        <v>84</v>
      </c>
    </row>
    <row r="188" spans="1:65" s="13" customFormat="1">
      <c r="B188" s="227"/>
      <c r="C188" s="228"/>
      <c r="D188" s="223" t="s">
        <v>142</v>
      </c>
      <c r="E188" s="229" t="s">
        <v>1</v>
      </c>
      <c r="F188" s="230" t="s">
        <v>260</v>
      </c>
      <c r="G188" s="228"/>
      <c r="H188" s="231">
        <v>7</v>
      </c>
      <c r="I188" s="232"/>
      <c r="J188" s="232"/>
      <c r="K188" s="228"/>
      <c r="L188" s="228"/>
      <c r="M188" s="233"/>
      <c r="N188" s="234"/>
      <c r="O188" s="235"/>
      <c r="P188" s="235"/>
      <c r="Q188" s="235"/>
      <c r="R188" s="235"/>
      <c r="S188" s="235"/>
      <c r="T188" s="235"/>
      <c r="U188" s="235"/>
      <c r="V188" s="235"/>
      <c r="W188" s="235"/>
      <c r="X188" s="236"/>
      <c r="AT188" s="237" t="s">
        <v>142</v>
      </c>
      <c r="AU188" s="237" t="s">
        <v>84</v>
      </c>
      <c r="AV188" s="13" t="s">
        <v>84</v>
      </c>
      <c r="AW188" s="13" t="s">
        <v>5</v>
      </c>
      <c r="AX188" s="13" t="s">
        <v>82</v>
      </c>
      <c r="AY188" s="237" t="s">
        <v>131</v>
      </c>
    </row>
    <row r="189" spans="1:65" s="2" customFormat="1" ht="21.75" customHeight="1">
      <c r="A189" s="33"/>
      <c r="B189" s="34"/>
      <c r="C189" s="209" t="s">
        <v>261</v>
      </c>
      <c r="D189" s="209" t="s">
        <v>133</v>
      </c>
      <c r="E189" s="210" t="s">
        <v>262</v>
      </c>
      <c r="F189" s="211" t="s">
        <v>263</v>
      </c>
      <c r="G189" s="212" t="s">
        <v>207</v>
      </c>
      <c r="H189" s="213">
        <v>15</v>
      </c>
      <c r="I189" s="214"/>
      <c r="J189" s="214"/>
      <c r="K189" s="215">
        <f>ROUND(P189*H189,2)</f>
        <v>0</v>
      </c>
      <c r="L189" s="211" t="s">
        <v>137</v>
      </c>
      <c r="M189" s="38"/>
      <c r="N189" s="216" t="s">
        <v>1</v>
      </c>
      <c r="O189" s="217" t="s">
        <v>39</v>
      </c>
      <c r="P189" s="218">
        <f>I189+J189</f>
        <v>0</v>
      </c>
      <c r="Q189" s="218">
        <f>ROUND(I189*H189,2)</f>
        <v>0</v>
      </c>
      <c r="R189" s="218">
        <f>ROUND(J189*H189,2)</f>
        <v>0</v>
      </c>
      <c r="S189" s="69"/>
      <c r="T189" s="219">
        <f>S189*H189</f>
        <v>0</v>
      </c>
      <c r="U189" s="219">
        <v>3.5399999999999999E-4</v>
      </c>
      <c r="V189" s="219">
        <f>U189*H189</f>
        <v>5.3099999999999996E-3</v>
      </c>
      <c r="W189" s="219">
        <v>0</v>
      </c>
      <c r="X189" s="220">
        <f>W189*H189</f>
        <v>0</v>
      </c>
      <c r="Y189" s="33"/>
      <c r="Z189" s="33"/>
      <c r="AA189" s="33"/>
      <c r="AB189" s="33"/>
      <c r="AC189" s="33"/>
      <c r="AD189" s="33"/>
      <c r="AE189" s="33"/>
      <c r="AR189" s="221" t="s">
        <v>208</v>
      </c>
      <c r="AT189" s="221" t="s">
        <v>133</v>
      </c>
      <c r="AU189" s="221" t="s">
        <v>84</v>
      </c>
      <c r="AY189" s="17" t="s">
        <v>131</v>
      </c>
      <c r="BE189" s="222">
        <f>IF(O189="základní",K189,0)</f>
        <v>0</v>
      </c>
      <c r="BF189" s="222">
        <f>IF(O189="snížená",K189,0)</f>
        <v>0</v>
      </c>
      <c r="BG189" s="222">
        <f>IF(O189="zákl. přenesená",K189,0)</f>
        <v>0</v>
      </c>
      <c r="BH189" s="222">
        <f>IF(O189="sníž. přenesená",K189,0)</f>
        <v>0</v>
      </c>
      <c r="BI189" s="222">
        <f>IF(O189="nulová",K189,0)</f>
        <v>0</v>
      </c>
      <c r="BJ189" s="17" t="s">
        <v>82</v>
      </c>
      <c r="BK189" s="222">
        <f>ROUND(P189*H189,2)</f>
        <v>0</v>
      </c>
      <c r="BL189" s="17" t="s">
        <v>208</v>
      </c>
      <c r="BM189" s="221" t="s">
        <v>264</v>
      </c>
    </row>
    <row r="190" spans="1:65" s="2" customFormat="1">
      <c r="A190" s="33"/>
      <c r="B190" s="34"/>
      <c r="C190" s="35"/>
      <c r="D190" s="223" t="s">
        <v>140</v>
      </c>
      <c r="E190" s="35"/>
      <c r="F190" s="224" t="s">
        <v>265</v>
      </c>
      <c r="G190" s="35"/>
      <c r="H190" s="35"/>
      <c r="I190" s="118"/>
      <c r="J190" s="118"/>
      <c r="K190" s="35"/>
      <c r="L190" s="35"/>
      <c r="M190" s="38"/>
      <c r="N190" s="225"/>
      <c r="O190" s="226"/>
      <c r="P190" s="69"/>
      <c r="Q190" s="69"/>
      <c r="R190" s="69"/>
      <c r="S190" s="69"/>
      <c r="T190" s="69"/>
      <c r="U190" s="69"/>
      <c r="V190" s="69"/>
      <c r="W190" s="69"/>
      <c r="X190" s="70"/>
      <c r="Y190" s="33"/>
      <c r="Z190" s="33"/>
      <c r="AA190" s="33"/>
      <c r="AB190" s="33"/>
      <c r="AC190" s="33"/>
      <c r="AD190" s="33"/>
      <c r="AE190" s="33"/>
      <c r="AT190" s="17" t="s">
        <v>140</v>
      </c>
      <c r="AU190" s="17" t="s">
        <v>84</v>
      </c>
    </row>
    <row r="191" spans="1:65" s="13" customFormat="1">
      <c r="B191" s="227"/>
      <c r="C191" s="228"/>
      <c r="D191" s="223" t="s">
        <v>142</v>
      </c>
      <c r="E191" s="229" t="s">
        <v>1</v>
      </c>
      <c r="F191" s="230" t="s">
        <v>266</v>
      </c>
      <c r="G191" s="228"/>
      <c r="H191" s="231">
        <v>15</v>
      </c>
      <c r="I191" s="232"/>
      <c r="J191" s="232"/>
      <c r="K191" s="228"/>
      <c r="L191" s="228"/>
      <c r="M191" s="233"/>
      <c r="N191" s="234"/>
      <c r="O191" s="235"/>
      <c r="P191" s="235"/>
      <c r="Q191" s="235"/>
      <c r="R191" s="235"/>
      <c r="S191" s="235"/>
      <c r="T191" s="235"/>
      <c r="U191" s="235"/>
      <c r="V191" s="235"/>
      <c r="W191" s="235"/>
      <c r="X191" s="236"/>
      <c r="AT191" s="237" t="s">
        <v>142</v>
      </c>
      <c r="AU191" s="237" t="s">
        <v>84</v>
      </c>
      <c r="AV191" s="13" t="s">
        <v>84</v>
      </c>
      <c r="AW191" s="13" t="s">
        <v>5</v>
      </c>
      <c r="AX191" s="13" t="s">
        <v>82</v>
      </c>
      <c r="AY191" s="237" t="s">
        <v>131</v>
      </c>
    </row>
    <row r="192" spans="1:65" s="2" customFormat="1" ht="21.75" customHeight="1">
      <c r="A192" s="33"/>
      <c r="B192" s="34"/>
      <c r="C192" s="209" t="s">
        <v>267</v>
      </c>
      <c r="D192" s="209" t="s">
        <v>133</v>
      </c>
      <c r="E192" s="210" t="s">
        <v>268</v>
      </c>
      <c r="F192" s="211" t="s">
        <v>269</v>
      </c>
      <c r="G192" s="212" t="s">
        <v>207</v>
      </c>
      <c r="H192" s="213">
        <v>10</v>
      </c>
      <c r="I192" s="214"/>
      <c r="J192" s="214"/>
      <c r="K192" s="215">
        <f>ROUND(P192*H192,2)</f>
        <v>0</v>
      </c>
      <c r="L192" s="211" t="s">
        <v>137</v>
      </c>
      <c r="M192" s="38"/>
      <c r="N192" s="216" t="s">
        <v>1</v>
      </c>
      <c r="O192" s="217" t="s">
        <v>39</v>
      </c>
      <c r="P192" s="218">
        <f>I192+J192</f>
        <v>0</v>
      </c>
      <c r="Q192" s="218">
        <f>ROUND(I192*H192,2)</f>
        <v>0</v>
      </c>
      <c r="R192" s="218">
        <f>ROUND(J192*H192,2)</f>
        <v>0</v>
      </c>
      <c r="S192" s="69"/>
      <c r="T192" s="219">
        <f>S192*H192</f>
        <v>0</v>
      </c>
      <c r="U192" s="219">
        <v>1.1398000000000001E-3</v>
      </c>
      <c r="V192" s="219">
        <f>U192*H192</f>
        <v>1.1398E-2</v>
      </c>
      <c r="W192" s="219">
        <v>0</v>
      </c>
      <c r="X192" s="220">
        <f>W192*H192</f>
        <v>0</v>
      </c>
      <c r="Y192" s="33"/>
      <c r="Z192" s="33"/>
      <c r="AA192" s="33"/>
      <c r="AB192" s="33"/>
      <c r="AC192" s="33"/>
      <c r="AD192" s="33"/>
      <c r="AE192" s="33"/>
      <c r="AR192" s="221" t="s">
        <v>208</v>
      </c>
      <c r="AT192" s="221" t="s">
        <v>133</v>
      </c>
      <c r="AU192" s="221" t="s">
        <v>84</v>
      </c>
      <c r="AY192" s="17" t="s">
        <v>131</v>
      </c>
      <c r="BE192" s="222">
        <f>IF(O192="základní",K192,0)</f>
        <v>0</v>
      </c>
      <c r="BF192" s="222">
        <f>IF(O192="snížená",K192,0)</f>
        <v>0</v>
      </c>
      <c r="BG192" s="222">
        <f>IF(O192="zákl. přenesená",K192,0)</f>
        <v>0</v>
      </c>
      <c r="BH192" s="222">
        <f>IF(O192="sníž. přenesená",K192,0)</f>
        <v>0</v>
      </c>
      <c r="BI192" s="222">
        <f>IF(O192="nulová",K192,0)</f>
        <v>0</v>
      </c>
      <c r="BJ192" s="17" t="s">
        <v>82</v>
      </c>
      <c r="BK192" s="222">
        <f>ROUND(P192*H192,2)</f>
        <v>0</v>
      </c>
      <c r="BL192" s="17" t="s">
        <v>208</v>
      </c>
      <c r="BM192" s="221" t="s">
        <v>270</v>
      </c>
    </row>
    <row r="193" spans="1:65" s="2" customFormat="1">
      <c r="A193" s="33"/>
      <c r="B193" s="34"/>
      <c r="C193" s="35"/>
      <c r="D193" s="223" t="s">
        <v>140</v>
      </c>
      <c r="E193" s="35"/>
      <c r="F193" s="224" t="s">
        <v>271</v>
      </c>
      <c r="G193" s="35"/>
      <c r="H193" s="35"/>
      <c r="I193" s="118"/>
      <c r="J193" s="118"/>
      <c r="K193" s="35"/>
      <c r="L193" s="35"/>
      <c r="M193" s="38"/>
      <c r="N193" s="225"/>
      <c r="O193" s="226"/>
      <c r="P193" s="69"/>
      <c r="Q193" s="69"/>
      <c r="R193" s="69"/>
      <c r="S193" s="69"/>
      <c r="T193" s="69"/>
      <c r="U193" s="69"/>
      <c r="V193" s="69"/>
      <c r="W193" s="69"/>
      <c r="X193" s="70"/>
      <c r="Y193" s="33"/>
      <c r="Z193" s="33"/>
      <c r="AA193" s="33"/>
      <c r="AB193" s="33"/>
      <c r="AC193" s="33"/>
      <c r="AD193" s="33"/>
      <c r="AE193" s="33"/>
      <c r="AT193" s="17" t="s">
        <v>140</v>
      </c>
      <c r="AU193" s="17" t="s">
        <v>84</v>
      </c>
    </row>
    <row r="194" spans="1:65" s="13" customFormat="1">
      <c r="B194" s="227"/>
      <c r="C194" s="228"/>
      <c r="D194" s="223" t="s">
        <v>142</v>
      </c>
      <c r="E194" s="229" t="s">
        <v>1</v>
      </c>
      <c r="F194" s="230" t="s">
        <v>272</v>
      </c>
      <c r="G194" s="228"/>
      <c r="H194" s="231">
        <v>10</v>
      </c>
      <c r="I194" s="232"/>
      <c r="J194" s="232"/>
      <c r="K194" s="228"/>
      <c r="L194" s="228"/>
      <c r="M194" s="233"/>
      <c r="N194" s="234"/>
      <c r="O194" s="235"/>
      <c r="P194" s="235"/>
      <c r="Q194" s="235"/>
      <c r="R194" s="235"/>
      <c r="S194" s="235"/>
      <c r="T194" s="235"/>
      <c r="U194" s="235"/>
      <c r="V194" s="235"/>
      <c r="W194" s="235"/>
      <c r="X194" s="236"/>
      <c r="AT194" s="237" t="s">
        <v>142</v>
      </c>
      <c r="AU194" s="237" t="s">
        <v>84</v>
      </c>
      <c r="AV194" s="13" t="s">
        <v>84</v>
      </c>
      <c r="AW194" s="13" t="s">
        <v>5</v>
      </c>
      <c r="AX194" s="13" t="s">
        <v>82</v>
      </c>
      <c r="AY194" s="237" t="s">
        <v>131</v>
      </c>
    </row>
    <row r="195" spans="1:65" s="2" customFormat="1" ht="21.75" customHeight="1">
      <c r="A195" s="33"/>
      <c r="B195" s="34"/>
      <c r="C195" s="209" t="s">
        <v>273</v>
      </c>
      <c r="D195" s="209" t="s">
        <v>133</v>
      </c>
      <c r="E195" s="210" t="s">
        <v>274</v>
      </c>
      <c r="F195" s="211" t="s">
        <v>275</v>
      </c>
      <c r="G195" s="212" t="s">
        <v>207</v>
      </c>
      <c r="H195" s="213">
        <v>2</v>
      </c>
      <c r="I195" s="214"/>
      <c r="J195" s="214"/>
      <c r="K195" s="215">
        <f>ROUND(P195*H195,2)</f>
        <v>0</v>
      </c>
      <c r="L195" s="211" t="s">
        <v>137</v>
      </c>
      <c r="M195" s="38"/>
      <c r="N195" s="216" t="s">
        <v>1</v>
      </c>
      <c r="O195" s="217" t="s">
        <v>39</v>
      </c>
      <c r="P195" s="218">
        <f>I195+J195</f>
        <v>0</v>
      </c>
      <c r="Q195" s="218">
        <f>ROUND(I195*H195,2)</f>
        <v>0</v>
      </c>
      <c r="R195" s="218">
        <f>ROUND(J195*H195,2)</f>
        <v>0</v>
      </c>
      <c r="S195" s="69"/>
      <c r="T195" s="219">
        <f>S195*H195</f>
        <v>0</v>
      </c>
      <c r="U195" s="219">
        <v>1.1295000000000001E-3</v>
      </c>
      <c r="V195" s="219">
        <f>U195*H195</f>
        <v>2.2590000000000002E-3</v>
      </c>
      <c r="W195" s="219">
        <v>0</v>
      </c>
      <c r="X195" s="220">
        <f>W195*H195</f>
        <v>0</v>
      </c>
      <c r="Y195" s="33"/>
      <c r="Z195" s="33"/>
      <c r="AA195" s="33"/>
      <c r="AB195" s="33"/>
      <c r="AC195" s="33"/>
      <c r="AD195" s="33"/>
      <c r="AE195" s="33"/>
      <c r="AR195" s="221" t="s">
        <v>208</v>
      </c>
      <c r="AT195" s="221" t="s">
        <v>133</v>
      </c>
      <c r="AU195" s="221" t="s">
        <v>84</v>
      </c>
      <c r="AY195" s="17" t="s">
        <v>131</v>
      </c>
      <c r="BE195" s="222">
        <f>IF(O195="základní",K195,0)</f>
        <v>0</v>
      </c>
      <c r="BF195" s="222">
        <f>IF(O195="snížená",K195,0)</f>
        <v>0</v>
      </c>
      <c r="BG195" s="222">
        <f>IF(O195="zákl. přenesená",K195,0)</f>
        <v>0</v>
      </c>
      <c r="BH195" s="222">
        <f>IF(O195="sníž. přenesená",K195,0)</f>
        <v>0</v>
      </c>
      <c r="BI195" s="222">
        <f>IF(O195="nulová",K195,0)</f>
        <v>0</v>
      </c>
      <c r="BJ195" s="17" t="s">
        <v>82</v>
      </c>
      <c r="BK195" s="222">
        <f>ROUND(P195*H195,2)</f>
        <v>0</v>
      </c>
      <c r="BL195" s="17" t="s">
        <v>208</v>
      </c>
      <c r="BM195" s="221" t="s">
        <v>276</v>
      </c>
    </row>
    <row r="196" spans="1:65" s="2" customFormat="1">
      <c r="A196" s="33"/>
      <c r="B196" s="34"/>
      <c r="C196" s="35"/>
      <c r="D196" s="223" t="s">
        <v>140</v>
      </c>
      <c r="E196" s="35"/>
      <c r="F196" s="224" t="s">
        <v>277</v>
      </c>
      <c r="G196" s="35"/>
      <c r="H196" s="35"/>
      <c r="I196" s="118"/>
      <c r="J196" s="118"/>
      <c r="K196" s="35"/>
      <c r="L196" s="35"/>
      <c r="M196" s="38"/>
      <c r="N196" s="225"/>
      <c r="O196" s="226"/>
      <c r="P196" s="69"/>
      <c r="Q196" s="69"/>
      <c r="R196" s="69"/>
      <c r="S196" s="69"/>
      <c r="T196" s="69"/>
      <c r="U196" s="69"/>
      <c r="V196" s="69"/>
      <c r="W196" s="69"/>
      <c r="X196" s="70"/>
      <c r="Y196" s="33"/>
      <c r="Z196" s="33"/>
      <c r="AA196" s="33"/>
      <c r="AB196" s="33"/>
      <c r="AC196" s="33"/>
      <c r="AD196" s="33"/>
      <c r="AE196" s="33"/>
      <c r="AT196" s="17" t="s">
        <v>140</v>
      </c>
      <c r="AU196" s="17" t="s">
        <v>84</v>
      </c>
    </row>
    <row r="197" spans="1:65" s="2" customFormat="1" ht="21.75" customHeight="1">
      <c r="A197" s="33"/>
      <c r="B197" s="34"/>
      <c r="C197" s="209" t="s">
        <v>278</v>
      </c>
      <c r="D197" s="209" t="s">
        <v>133</v>
      </c>
      <c r="E197" s="210" t="s">
        <v>279</v>
      </c>
      <c r="F197" s="211" t="s">
        <v>280</v>
      </c>
      <c r="G197" s="212" t="s">
        <v>214</v>
      </c>
      <c r="H197" s="213">
        <v>8</v>
      </c>
      <c r="I197" s="214"/>
      <c r="J197" s="214"/>
      <c r="K197" s="215">
        <f>ROUND(P197*H197,2)</f>
        <v>0</v>
      </c>
      <c r="L197" s="211" t="s">
        <v>137</v>
      </c>
      <c r="M197" s="38"/>
      <c r="N197" s="216" t="s">
        <v>1</v>
      </c>
      <c r="O197" s="217" t="s">
        <v>39</v>
      </c>
      <c r="P197" s="218">
        <f>I197+J197</f>
        <v>0</v>
      </c>
      <c r="Q197" s="218">
        <f>ROUND(I197*H197,2)</f>
        <v>0</v>
      </c>
      <c r="R197" s="218">
        <f>ROUND(J197*H197,2)</f>
        <v>0</v>
      </c>
      <c r="S197" s="69"/>
      <c r="T197" s="219">
        <f>S197*H197</f>
        <v>0</v>
      </c>
      <c r="U197" s="219">
        <v>0</v>
      </c>
      <c r="V197" s="219">
        <f>U197*H197</f>
        <v>0</v>
      </c>
      <c r="W197" s="219">
        <v>0</v>
      </c>
      <c r="X197" s="220">
        <f>W197*H197</f>
        <v>0</v>
      </c>
      <c r="Y197" s="33"/>
      <c r="Z197" s="33"/>
      <c r="AA197" s="33"/>
      <c r="AB197" s="33"/>
      <c r="AC197" s="33"/>
      <c r="AD197" s="33"/>
      <c r="AE197" s="33"/>
      <c r="AR197" s="221" t="s">
        <v>208</v>
      </c>
      <c r="AT197" s="221" t="s">
        <v>133</v>
      </c>
      <c r="AU197" s="221" t="s">
        <v>84</v>
      </c>
      <c r="AY197" s="17" t="s">
        <v>131</v>
      </c>
      <c r="BE197" s="222">
        <f>IF(O197="základní",K197,0)</f>
        <v>0</v>
      </c>
      <c r="BF197" s="222">
        <f>IF(O197="snížená",K197,0)</f>
        <v>0</v>
      </c>
      <c r="BG197" s="222">
        <f>IF(O197="zákl. přenesená",K197,0)</f>
        <v>0</v>
      </c>
      <c r="BH197" s="222">
        <f>IF(O197="sníž. přenesená",K197,0)</f>
        <v>0</v>
      </c>
      <c r="BI197" s="222">
        <f>IF(O197="nulová",K197,0)</f>
        <v>0</v>
      </c>
      <c r="BJ197" s="17" t="s">
        <v>82</v>
      </c>
      <c r="BK197" s="222">
        <f>ROUND(P197*H197,2)</f>
        <v>0</v>
      </c>
      <c r="BL197" s="17" t="s">
        <v>208</v>
      </c>
      <c r="BM197" s="221" t="s">
        <v>281</v>
      </c>
    </row>
    <row r="198" spans="1:65" s="2" customFormat="1" ht="19.5">
      <c r="A198" s="33"/>
      <c r="B198" s="34"/>
      <c r="C198" s="35"/>
      <c r="D198" s="223" t="s">
        <v>140</v>
      </c>
      <c r="E198" s="35"/>
      <c r="F198" s="224" t="s">
        <v>282</v>
      </c>
      <c r="G198" s="35"/>
      <c r="H198" s="35"/>
      <c r="I198" s="118"/>
      <c r="J198" s="118"/>
      <c r="K198" s="35"/>
      <c r="L198" s="35"/>
      <c r="M198" s="38"/>
      <c r="N198" s="225"/>
      <c r="O198" s="226"/>
      <c r="P198" s="69"/>
      <c r="Q198" s="69"/>
      <c r="R198" s="69"/>
      <c r="S198" s="69"/>
      <c r="T198" s="69"/>
      <c r="U198" s="69"/>
      <c r="V198" s="69"/>
      <c r="W198" s="69"/>
      <c r="X198" s="70"/>
      <c r="Y198" s="33"/>
      <c r="Z198" s="33"/>
      <c r="AA198" s="33"/>
      <c r="AB198" s="33"/>
      <c r="AC198" s="33"/>
      <c r="AD198" s="33"/>
      <c r="AE198" s="33"/>
      <c r="AT198" s="17" t="s">
        <v>140</v>
      </c>
      <c r="AU198" s="17" t="s">
        <v>84</v>
      </c>
    </row>
    <row r="199" spans="1:65" s="2" customFormat="1" ht="21.75" customHeight="1">
      <c r="A199" s="33"/>
      <c r="B199" s="34"/>
      <c r="C199" s="209" t="s">
        <v>283</v>
      </c>
      <c r="D199" s="209" t="s">
        <v>133</v>
      </c>
      <c r="E199" s="210" t="s">
        <v>284</v>
      </c>
      <c r="F199" s="211" t="s">
        <v>285</v>
      </c>
      <c r="G199" s="212" t="s">
        <v>214</v>
      </c>
      <c r="H199" s="213">
        <v>9</v>
      </c>
      <c r="I199" s="214"/>
      <c r="J199" s="214"/>
      <c r="K199" s="215">
        <f>ROUND(P199*H199,2)</f>
        <v>0</v>
      </c>
      <c r="L199" s="211" t="s">
        <v>137</v>
      </c>
      <c r="M199" s="38"/>
      <c r="N199" s="216" t="s">
        <v>1</v>
      </c>
      <c r="O199" s="217" t="s">
        <v>39</v>
      </c>
      <c r="P199" s="218">
        <f>I199+J199</f>
        <v>0</v>
      </c>
      <c r="Q199" s="218">
        <f>ROUND(I199*H199,2)</f>
        <v>0</v>
      </c>
      <c r="R199" s="218">
        <f>ROUND(J199*H199,2)</f>
        <v>0</v>
      </c>
      <c r="S199" s="69"/>
      <c r="T199" s="219">
        <f>S199*H199</f>
        <v>0</v>
      </c>
      <c r="U199" s="219">
        <v>0</v>
      </c>
      <c r="V199" s="219">
        <f>U199*H199</f>
        <v>0</v>
      </c>
      <c r="W199" s="219">
        <v>0</v>
      </c>
      <c r="X199" s="220">
        <f>W199*H199</f>
        <v>0</v>
      </c>
      <c r="Y199" s="33"/>
      <c r="Z199" s="33"/>
      <c r="AA199" s="33"/>
      <c r="AB199" s="33"/>
      <c r="AC199" s="33"/>
      <c r="AD199" s="33"/>
      <c r="AE199" s="33"/>
      <c r="AR199" s="221" t="s">
        <v>208</v>
      </c>
      <c r="AT199" s="221" t="s">
        <v>133</v>
      </c>
      <c r="AU199" s="221" t="s">
        <v>84</v>
      </c>
      <c r="AY199" s="17" t="s">
        <v>131</v>
      </c>
      <c r="BE199" s="222">
        <f>IF(O199="základní",K199,0)</f>
        <v>0</v>
      </c>
      <c r="BF199" s="222">
        <f>IF(O199="snížená",K199,0)</f>
        <v>0</v>
      </c>
      <c r="BG199" s="222">
        <f>IF(O199="zákl. přenesená",K199,0)</f>
        <v>0</v>
      </c>
      <c r="BH199" s="222">
        <f>IF(O199="sníž. přenesená",K199,0)</f>
        <v>0</v>
      </c>
      <c r="BI199" s="222">
        <f>IF(O199="nulová",K199,0)</f>
        <v>0</v>
      </c>
      <c r="BJ199" s="17" t="s">
        <v>82</v>
      </c>
      <c r="BK199" s="222">
        <f>ROUND(P199*H199,2)</f>
        <v>0</v>
      </c>
      <c r="BL199" s="17" t="s">
        <v>208</v>
      </c>
      <c r="BM199" s="221" t="s">
        <v>286</v>
      </c>
    </row>
    <row r="200" spans="1:65" s="2" customFormat="1" ht="19.5">
      <c r="A200" s="33"/>
      <c r="B200" s="34"/>
      <c r="C200" s="35"/>
      <c r="D200" s="223" t="s">
        <v>140</v>
      </c>
      <c r="E200" s="35"/>
      <c r="F200" s="224" t="s">
        <v>287</v>
      </c>
      <c r="G200" s="35"/>
      <c r="H200" s="35"/>
      <c r="I200" s="118"/>
      <c r="J200" s="118"/>
      <c r="K200" s="35"/>
      <c r="L200" s="35"/>
      <c r="M200" s="38"/>
      <c r="N200" s="225"/>
      <c r="O200" s="226"/>
      <c r="P200" s="69"/>
      <c r="Q200" s="69"/>
      <c r="R200" s="69"/>
      <c r="S200" s="69"/>
      <c r="T200" s="69"/>
      <c r="U200" s="69"/>
      <c r="V200" s="69"/>
      <c r="W200" s="69"/>
      <c r="X200" s="70"/>
      <c r="Y200" s="33"/>
      <c r="Z200" s="33"/>
      <c r="AA200" s="33"/>
      <c r="AB200" s="33"/>
      <c r="AC200" s="33"/>
      <c r="AD200" s="33"/>
      <c r="AE200" s="33"/>
      <c r="AT200" s="17" t="s">
        <v>140</v>
      </c>
      <c r="AU200" s="17" t="s">
        <v>84</v>
      </c>
    </row>
    <row r="201" spans="1:65" s="2" customFormat="1" ht="21.75" customHeight="1">
      <c r="A201" s="33"/>
      <c r="B201" s="34"/>
      <c r="C201" s="209" t="s">
        <v>288</v>
      </c>
      <c r="D201" s="209" t="s">
        <v>133</v>
      </c>
      <c r="E201" s="210" t="s">
        <v>289</v>
      </c>
      <c r="F201" s="211" t="s">
        <v>290</v>
      </c>
      <c r="G201" s="212" t="s">
        <v>214</v>
      </c>
      <c r="H201" s="213">
        <v>13</v>
      </c>
      <c r="I201" s="214"/>
      <c r="J201" s="214"/>
      <c r="K201" s="215">
        <f>ROUND(P201*H201,2)</f>
        <v>0</v>
      </c>
      <c r="L201" s="211" t="s">
        <v>137</v>
      </c>
      <c r="M201" s="38"/>
      <c r="N201" s="216" t="s">
        <v>1</v>
      </c>
      <c r="O201" s="217" t="s">
        <v>39</v>
      </c>
      <c r="P201" s="218">
        <f>I201+J201</f>
        <v>0</v>
      </c>
      <c r="Q201" s="218">
        <f>ROUND(I201*H201,2)</f>
        <v>0</v>
      </c>
      <c r="R201" s="218">
        <f>ROUND(J201*H201,2)</f>
        <v>0</v>
      </c>
      <c r="S201" s="69"/>
      <c r="T201" s="219">
        <f>S201*H201</f>
        <v>0</v>
      </c>
      <c r="U201" s="219">
        <v>0</v>
      </c>
      <c r="V201" s="219">
        <f>U201*H201</f>
        <v>0</v>
      </c>
      <c r="W201" s="219">
        <v>0</v>
      </c>
      <c r="X201" s="220">
        <f>W201*H201</f>
        <v>0</v>
      </c>
      <c r="Y201" s="33"/>
      <c r="Z201" s="33"/>
      <c r="AA201" s="33"/>
      <c r="AB201" s="33"/>
      <c r="AC201" s="33"/>
      <c r="AD201" s="33"/>
      <c r="AE201" s="33"/>
      <c r="AR201" s="221" t="s">
        <v>208</v>
      </c>
      <c r="AT201" s="221" t="s">
        <v>133</v>
      </c>
      <c r="AU201" s="221" t="s">
        <v>84</v>
      </c>
      <c r="AY201" s="17" t="s">
        <v>131</v>
      </c>
      <c r="BE201" s="222">
        <f>IF(O201="základní",K201,0)</f>
        <v>0</v>
      </c>
      <c r="BF201" s="222">
        <f>IF(O201="snížená",K201,0)</f>
        <v>0</v>
      </c>
      <c r="BG201" s="222">
        <f>IF(O201="zákl. přenesená",K201,0)</f>
        <v>0</v>
      </c>
      <c r="BH201" s="222">
        <f>IF(O201="sníž. přenesená",K201,0)</f>
        <v>0</v>
      </c>
      <c r="BI201" s="222">
        <f>IF(O201="nulová",K201,0)</f>
        <v>0</v>
      </c>
      <c r="BJ201" s="17" t="s">
        <v>82</v>
      </c>
      <c r="BK201" s="222">
        <f>ROUND(P201*H201,2)</f>
        <v>0</v>
      </c>
      <c r="BL201" s="17" t="s">
        <v>208</v>
      </c>
      <c r="BM201" s="221" t="s">
        <v>291</v>
      </c>
    </row>
    <row r="202" spans="1:65" s="2" customFormat="1" ht="19.5">
      <c r="A202" s="33"/>
      <c r="B202" s="34"/>
      <c r="C202" s="35"/>
      <c r="D202" s="223" t="s">
        <v>140</v>
      </c>
      <c r="E202" s="35"/>
      <c r="F202" s="224" t="s">
        <v>292</v>
      </c>
      <c r="G202" s="35"/>
      <c r="H202" s="35"/>
      <c r="I202" s="118"/>
      <c r="J202" s="118"/>
      <c r="K202" s="35"/>
      <c r="L202" s="35"/>
      <c r="M202" s="38"/>
      <c r="N202" s="225"/>
      <c r="O202" s="226"/>
      <c r="P202" s="69"/>
      <c r="Q202" s="69"/>
      <c r="R202" s="69"/>
      <c r="S202" s="69"/>
      <c r="T202" s="69"/>
      <c r="U202" s="69"/>
      <c r="V202" s="69"/>
      <c r="W202" s="69"/>
      <c r="X202" s="70"/>
      <c r="Y202" s="33"/>
      <c r="Z202" s="33"/>
      <c r="AA202" s="33"/>
      <c r="AB202" s="33"/>
      <c r="AC202" s="33"/>
      <c r="AD202" s="33"/>
      <c r="AE202" s="33"/>
      <c r="AT202" s="17" t="s">
        <v>140</v>
      </c>
      <c r="AU202" s="17" t="s">
        <v>84</v>
      </c>
    </row>
    <row r="203" spans="1:65" s="2" customFormat="1" ht="21.75" customHeight="1">
      <c r="A203" s="33"/>
      <c r="B203" s="34"/>
      <c r="C203" s="209" t="s">
        <v>293</v>
      </c>
      <c r="D203" s="209" t="s">
        <v>133</v>
      </c>
      <c r="E203" s="210" t="s">
        <v>294</v>
      </c>
      <c r="F203" s="211" t="s">
        <v>295</v>
      </c>
      <c r="G203" s="212" t="s">
        <v>214</v>
      </c>
      <c r="H203" s="213">
        <v>1</v>
      </c>
      <c r="I203" s="214"/>
      <c r="J203" s="214"/>
      <c r="K203" s="215">
        <f>ROUND(P203*H203,2)</f>
        <v>0</v>
      </c>
      <c r="L203" s="211" t="s">
        <v>137</v>
      </c>
      <c r="M203" s="38"/>
      <c r="N203" s="216" t="s">
        <v>1</v>
      </c>
      <c r="O203" s="217" t="s">
        <v>39</v>
      </c>
      <c r="P203" s="218">
        <f>I203+J203</f>
        <v>0</v>
      </c>
      <c r="Q203" s="218">
        <f>ROUND(I203*H203,2)</f>
        <v>0</v>
      </c>
      <c r="R203" s="218">
        <f>ROUND(J203*H203,2)</f>
        <v>0</v>
      </c>
      <c r="S203" s="69"/>
      <c r="T203" s="219">
        <f>S203*H203</f>
        <v>0</v>
      </c>
      <c r="U203" s="219">
        <v>7.6999999999999996E-4</v>
      </c>
      <c r="V203" s="219">
        <f>U203*H203</f>
        <v>7.6999999999999996E-4</v>
      </c>
      <c r="W203" s="219">
        <v>0</v>
      </c>
      <c r="X203" s="220">
        <f>W203*H203</f>
        <v>0</v>
      </c>
      <c r="Y203" s="33"/>
      <c r="Z203" s="33"/>
      <c r="AA203" s="33"/>
      <c r="AB203" s="33"/>
      <c r="AC203" s="33"/>
      <c r="AD203" s="33"/>
      <c r="AE203" s="33"/>
      <c r="AR203" s="221" t="s">
        <v>208</v>
      </c>
      <c r="AT203" s="221" t="s">
        <v>133</v>
      </c>
      <c r="AU203" s="221" t="s">
        <v>84</v>
      </c>
      <c r="AY203" s="17" t="s">
        <v>131</v>
      </c>
      <c r="BE203" s="222">
        <f>IF(O203="základní",K203,0)</f>
        <v>0</v>
      </c>
      <c r="BF203" s="222">
        <f>IF(O203="snížená",K203,0)</f>
        <v>0</v>
      </c>
      <c r="BG203" s="222">
        <f>IF(O203="zákl. přenesená",K203,0)</f>
        <v>0</v>
      </c>
      <c r="BH203" s="222">
        <f>IF(O203="sníž. přenesená",K203,0)</f>
        <v>0</v>
      </c>
      <c r="BI203" s="222">
        <f>IF(O203="nulová",K203,0)</f>
        <v>0</v>
      </c>
      <c r="BJ203" s="17" t="s">
        <v>82</v>
      </c>
      <c r="BK203" s="222">
        <f>ROUND(P203*H203,2)</f>
        <v>0</v>
      </c>
      <c r="BL203" s="17" t="s">
        <v>208</v>
      </c>
      <c r="BM203" s="221" t="s">
        <v>296</v>
      </c>
    </row>
    <row r="204" spans="1:65" s="2" customFormat="1">
      <c r="A204" s="33"/>
      <c r="B204" s="34"/>
      <c r="C204" s="35"/>
      <c r="D204" s="223" t="s">
        <v>140</v>
      </c>
      <c r="E204" s="35"/>
      <c r="F204" s="224" t="s">
        <v>297</v>
      </c>
      <c r="G204" s="35"/>
      <c r="H204" s="35"/>
      <c r="I204" s="118"/>
      <c r="J204" s="118"/>
      <c r="K204" s="35"/>
      <c r="L204" s="35"/>
      <c r="M204" s="38"/>
      <c r="N204" s="225"/>
      <c r="O204" s="226"/>
      <c r="P204" s="69"/>
      <c r="Q204" s="69"/>
      <c r="R204" s="69"/>
      <c r="S204" s="69"/>
      <c r="T204" s="69"/>
      <c r="U204" s="69"/>
      <c r="V204" s="69"/>
      <c r="W204" s="69"/>
      <c r="X204" s="70"/>
      <c r="Y204" s="33"/>
      <c r="Z204" s="33"/>
      <c r="AA204" s="33"/>
      <c r="AB204" s="33"/>
      <c r="AC204" s="33"/>
      <c r="AD204" s="33"/>
      <c r="AE204" s="33"/>
      <c r="AT204" s="17" t="s">
        <v>140</v>
      </c>
      <c r="AU204" s="17" t="s">
        <v>84</v>
      </c>
    </row>
    <row r="205" spans="1:65" s="2" customFormat="1" ht="21.75" customHeight="1">
      <c r="A205" s="33"/>
      <c r="B205" s="34"/>
      <c r="C205" s="209" t="s">
        <v>298</v>
      </c>
      <c r="D205" s="209" t="s">
        <v>133</v>
      </c>
      <c r="E205" s="210" t="s">
        <v>299</v>
      </c>
      <c r="F205" s="211" t="s">
        <v>300</v>
      </c>
      <c r="G205" s="212" t="s">
        <v>214</v>
      </c>
      <c r="H205" s="213">
        <v>1</v>
      </c>
      <c r="I205" s="214"/>
      <c r="J205" s="214"/>
      <c r="K205" s="215">
        <f>ROUND(P205*H205,2)</f>
        <v>0</v>
      </c>
      <c r="L205" s="211" t="s">
        <v>137</v>
      </c>
      <c r="M205" s="38"/>
      <c r="N205" s="216" t="s">
        <v>1</v>
      </c>
      <c r="O205" s="217" t="s">
        <v>39</v>
      </c>
      <c r="P205" s="218">
        <f>I205+J205</f>
        <v>0</v>
      </c>
      <c r="Q205" s="218">
        <f>ROUND(I205*H205,2)</f>
        <v>0</v>
      </c>
      <c r="R205" s="218">
        <f>ROUND(J205*H205,2)</f>
        <v>0</v>
      </c>
      <c r="S205" s="69"/>
      <c r="T205" s="219">
        <f>S205*H205</f>
        <v>0</v>
      </c>
      <c r="U205" s="219">
        <v>1.8000000000000001E-4</v>
      </c>
      <c r="V205" s="219">
        <f>U205*H205</f>
        <v>1.8000000000000001E-4</v>
      </c>
      <c r="W205" s="219">
        <v>0</v>
      </c>
      <c r="X205" s="220">
        <f>W205*H205</f>
        <v>0</v>
      </c>
      <c r="Y205" s="33"/>
      <c r="Z205" s="33"/>
      <c r="AA205" s="33"/>
      <c r="AB205" s="33"/>
      <c r="AC205" s="33"/>
      <c r="AD205" s="33"/>
      <c r="AE205" s="33"/>
      <c r="AR205" s="221" t="s">
        <v>208</v>
      </c>
      <c r="AT205" s="221" t="s">
        <v>133</v>
      </c>
      <c r="AU205" s="221" t="s">
        <v>84</v>
      </c>
      <c r="AY205" s="17" t="s">
        <v>131</v>
      </c>
      <c r="BE205" s="222">
        <f>IF(O205="základní",K205,0)</f>
        <v>0</v>
      </c>
      <c r="BF205" s="222">
        <f>IF(O205="snížená",K205,0)</f>
        <v>0</v>
      </c>
      <c r="BG205" s="222">
        <f>IF(O205="zákl. přenesená",K205,0)</f>
        <v>0</v>
      </c>
      <c r="BH205" s="222">
        <f>IF(O205="sníž. přenesená",K205,0)</f>
        <v>0</v>
      </c>
      <c r="BI205" s="222">
        <f>IF(O205="nulová",K205,0)</f>
        <v>0</v>
      </c>
      <c r="BJ205" s="17" t="s">
        <v>82</v>
      </c>
      <c r="BK205" s="222">
        <f>ROUND(P205*H205,2)</f>
        <v>0</v>
      </c>
      <c r="BL205" s="17" t="s">
        <v>208</v>
      </c>
      <c r="BM205" s="221" t="s">
        <v>301</v>
      </c>
    </row>
    <row r="206" spans="1:65" s="2" customFormat="1">
      <c r="A206" s="33"/>
      <c r="B206" s="34"/>
      <c r="C206" s="35"/>
      <c r="D206" s="223" t="s">
        <v>140</v>
      </c>
      <c r="E206" s="35"/>
      <c r="F206" s="224" t="s">
        <v>302</v>
      </c>
      <c r="G206" s="35"/>
      <c r="H206" s="35"/>
      <c r="I206" s="118"/>
      <c r="J206" s="118"/>
      <c r="K206" s="35"/>
      <c r="L206" s="35"/>
      <c r="M206" s="38"/>
      <c r="N206" s="225"/>
      <c r="O206" s="226"/>
      <c r="P206" s="69"/>
      <c r="Q206" s="69"/>
      <c r="R206" s="69"/>
      <c r="S206" s="69"/>
      <c r="T206" s="69"/>
      <c r="U206" s="69"/>
      <c r="V206" s="69"/>
      <c r="W206" s="69"/>
      <c r="X206" s="70"/>
      <c r="Y206" s="33"/>
      <c r="Z206" s="33"/>
      <c r="AA206" s="33"/>
      <c r="AB206" s="33"/>
      <c r="AC206" s="33"/>
      <c r="AD206" s="33"/>
      <c r="AE206" s="33"/>
      <c r="AT206" s="17" t="s">
        <v>140</v>
      </c>
      <c r="AU206" s="17" t="s">
        <v>84</v>
      </c>
    </row>
    <row r="207" spans="1:65" s="2" customFormat="1" ht="21.75" customHeight="1">
      <c r="A207" s="33"/>
      <c r="B207" s="34"/>
      <c r="C207" s="238" t="s">
        <v>303</v>
      </c>
      <c r="D207" s="238" t="s">
        <v>195</v>
      </c>
      <c r="E207" s="239" t="s">
        <v>304</v>
      </c>
      <c r="F207" s="240" t="s">
        <v>305</v>
      </c>
      <c r="G207" s="241" t="s">
        <v>214</v>
      </c>
      <c r="H207" s="242">
        <v>1</v>
      </c>
      <c r="I207" s="243"/>
      <c r="J207" s="244"/>
      <c r="K207" s="245">
        <f>ROUND(P207*H207,2)</f>
        <v>0</v>
      </c>
      <c r="L207" s="240" t="s">
        <v>1</v>
      </c>
      <c r="M207" s="246"/>
      <c r="N207" s="247" t="s">
        <v>1</v>
      </c>
      <c r="O207" s="217" t="s">
        <v>39</v>
      </c>
      <c r="P207" s="218">
        <f>I207+J207</f>
        <v>0</v>
      </c>
      <c r="Q207" s="218">
        <f>ROUND(I207*H207,2)</f>
        <v>0</v>
      </c>
      <c r="R207" s="218">
        <f>ROUND(J207*H207,2)</f>
        <v>0</v>
      </c>
      <c r="S207" s="69"/>
      <c r="T207" s="219">
        <f>S207*H207</f>
        <v>0</v>
      </c>
      <c r="U207" s="219">
        <v>6.0999999999999997E-4</v>
      </c>
      <c r="V207" s="219">
        <f>U207*H207</f>
        <v>6.0999999999999997E-4</v>
      </c>
      <c r="W207" s="219">
        <v>0</v>
      </c>
      <c r="X207" s="220">
        <f>W207*H207</f>
        <v>0</v>
      </c>
      <c r="Y207" s="33"/>
      <c r="Z207" s="33"/>
      <c r="AA207" s="33"/>
      <c r="AB207" s="33"/>
      <c r="AC207" s="33"/>
      <c r="AD207" s="33"/>
      <c r="AE207" s="33"/>
      <c r="AR207" s="221" t="s">
        <v>303</v>
      </c>
      <c r="AT207" s="221" t="s">
        <v>195</v>
      </c>
      <c r="AU207" s="221" t="s">
        <v>84</v>
      </c>
      <c r="AY207" s="17" t="s">
        <v>131</v>
      </c>
      <c r="BE207" s="222">
        <f>IF(O207="základní",K207,0)</f>
        <v>0</v>
      </c>
      <c r="BF207" s="222">
        <f>IF(O207="snížená",K207,0)</f>
        <v>0</v>
      </c>
      <c r="BG207" s="222">
        <f>IF(O207="zákl. přenesená",K207,0)</f>
        <v>0</v>
      </c>
      <c r="BH207" s="222">
        <f>IF(O207="sníž. přenesená",K207,0)</f>
        <v>0</v>
      </c>
      <c r="BI207" s="222">
        <f>IF(O207="nulová",K207,0)</f>
        <v>0</v>
      </c>
      <c r="BJ207" s="17" t="s">
        <v>82</v>
      </c>
      <c r="BK207" s="222">
        <f>ROUND(P207*H207,2)</f>
        <v>0</v>
      </c>
      <c r="BL207" s="17" t="s">
        <v>208</v>
      </c>
      <c r="BM207" s="221" t="s">
        <v>306</v>
      </c>
    </row>
    <row r="208" spans="1:65" s="2" customFormat="1" ht="29.25">
      <c r="A208" s="33"/>
      <c r="B208" s="34"/>
      <c r="C208" s="35"/>
      <c r="D208" s="223" t="s">
        <v>140</v>
      </c>
      <c r="E208" s="35"/>
      <c r="F208" s="224" t="s">
        <v>307</v>
      </c>
      <c r="G208" s="35"/>
      <c r="H208" s="35"/>
      <c r="I208" s="118"/>
      <c r="J208" s="118"/>
      <c r="K208" s="35"/>
      <c r="L208" s="35"/>
      <c r="M208" s="38"/>
      <c r="N208" s="225"/>
      <c r="O208" s="226"/>
      <c r="P208" s="69"/>
      <c r="Q208" s="69"/>
      <c r="R208" s="69"/>
      <c r="S208" s="69"/>
      <c r="T208" s="69"/>
      <c r="U208" s="69"/>
      <c r="V208" s="69"/>
      <c r="W208" s="69"/>
      <c r="X208" s="70"/>
      <c r="Y208" s="33"/>
      <c r="Z208" s="33"/>
      <c r="AA208" s="33"/>
      <c r="AB208" s="33"/>
      <c r="AC208" s="33"/>
      <c r="AD208" s="33"/>
      <c r="AE208" s="33"/>
      <c r="AT208" s="17" t="s">
        <v>140</v>
      </c>
      <c r="AU208" s="17" t="s">
        <v>84</v>
      </c>
    </row>
    <row r="209" spans="1:65" s="2" customFormat="1" ht="21.75" customHeight="1">
      <c r="A209" s="33"/>
      <c r="B209" s="34"/>
      <c r="C209" s="209" t="s">
        <v>308</v>
      </c>
      <c r="D209" s="209" t="s">
        <v>133</v>
      </c>
      <c r="E209" s="210" t="s">
        <v>309</v>
      </c>
      <c r="F209" s="211" t="s">
        <v>310</v>
      </c>
      <c r="G209" s="212" t="s">
        <v>214</v>
      </c>
      <c r="H209" s="213">
        <v>1</v>
      </c>
      <c r="I209" s="214"/>
      <c r="J209" s="214"/>
      <c r="K209" s="215">
        <f>ROUND(P209*H209,2)</f>
        <v>0</v>
      </c>
      <c r="L209" s="211" t="s">
        <v>311</v>
      </c>
      <c r="M209" s="38"/>
      <c r="N209" s="216" t="s">
        <v>1</v>
      </c>
      <c r="O209" s="217" t="s">
        <v>39</v>
      </c>
      <c r="P209" s="218">
        <f>I209+J209</f>
        <v>0</v>
      </c>
      <c r="Q209" s="218">
        <f>ROUND(I209*H209,2)</f>
        <v>0</v>
      </c>
      <c r="R209" s="218">
        <f>ROUND(J209*H209,2)</f>
        <v>0</v>
      </c>
      <c r="S209" s="69"/>
      <c r="T209" s="219">
        <f>S209*H209</f>
        <v>0</v>
      </c>
      <c r="U209" s="219">
        <v>5.0000000000000001E-4</v>
      </c>
      <c r="V209" s="219">
        <f>U209*H209</f>
        <v>5.0000000000000001E-4</v>
      </c>
      <c r="W209" s="219">
        <v>0</v>
      </c>
      <c r="X209" s="220">
        <f>W209*H209</f>
        <v>0</v>
      </c>
      <c r="Y209" s="33"/>
      <c r="Z209" s="33"/>
      <c r="AA209" s="33"/>
      <c r="AB209" s="33"/>
      <c r="AC209" s="33"/>
      <c r="AD209" s="33"/>
      <c r="AE209" s="33"/>
      <c r="AR209" s="221" t="s">
        <v>208</v>
      </c>
      <c r="AT209" s="221" t="s">
        <v>133</v>
      </c>
      <c r="AU209" s="221" t="s">
        <v>84</v>
      </c>
      <c r="AY209" s="17" t="s">
        <v>131</v>
      </c>
      <c r="BE209" s="222">
        <f>IF(O209="základní",K209,0)</f>
        <v>0</v>
      </c>
      <c r="BF209" s="222">
        <f>IF(O209="snížená",K209,0)</f>
        <v>0</v>
      </c>
      <c r="BG209" s="222">
        <f>IF(O209="zákl. přenesená",K209,0)</f>
        <v>0</v>
      </c>
      <c r="BH209" s="222">
        <f>IF(O209="sníž. přenesená",K209,0)</f>
        <v>0</v>
      </c>
      <c r="BI209" s="222">
        <f>IF(O209="nulová",K209,0)</f>
        <v>0</v>
      </c>
      <c r="BJ209" s="17" t="s">
        <v>82</v>
      </c>
      <c r="BK209" s="222">
        <f>ROUND(P209*H209,2)</f>
        <v>0</v>
      </c>
      <c r="BL209" s="17" t="s">
        <v>208</v>
      </c>
      <c r="BM209" s="221" t="s">
        <v>312</v>
      </c>
    </row>
    <row r="210" spans="1:65" s="2" customFormat="1">
      <c r="A210" s="33"/>
      <c r="B210" s="34"/>
      <c r="C210" s="35"/>
      <c r="D210" s="223" t="s">
        <v>140</v>
      </c>
      <c r="E210" s="35"/>
      <c r="F210" s="224" t="s">
        <v>313</v>
      </c>
      <c r="G210" s="35"/>
      <c r="H210" s="35"/>
      <c r="I210" s="118"/>
      <c r="J210" s="118"/>
      <c r="K210" s="35"/>
      <c r="L210" s="35"/>
      <c r="M210" s="38"/>
      <c r="N210" s="225"/>
      <c r="O210" s="226"/>
      <c r="P210" s="69"/>
      <c r="Q210" s="69"/>
      <c r="R210" s="69"/>
      <c r="S210" s="69"/>
      <c r="T210" s="69"/>
      <c r="U210" s="69"/>
      <c r="V210" s="69"/>
      <c r="W210" s="69"/>
      <c r="X210" s="70"/>
      <c r="Y210" s="33"/>
      <c r="Z210" s="33"/>
      <c r="AA210" s="33"/>
      <c r="AB210" s="33"/>
      <c r="AC210" s="33"/>
      <c r="AD210" s="33"/>
      <c r="AE210" s="33"/>
      <c r="AT210" s="17" t="s">
        <v>140</v>
      </c>
      <c r="AU210" s="17" t="s">
        <v>84</v>
      </c>
    </row>
    <row r="211" spans="1:65" s="2" customFormat="1" ht="21.75" customHeight="1">
      <c r="A211" s="33"/>
      <c r="B211" s="34"/>
      <c r="C211" s="209" t="s">
        <v>314</v>
      </c>
      <c r="D211" s="209" t="s">
        <v>133</v>
      </c>
      <c r="E211" s="210" t="s">
        <v>315</v>
      </c>
      <c r="F211" s="211" t="s">
        <v>316</v>
      </c>
      <c r="G211" s="212" t="s">
        <v>214</v>
      </c>
      <c r="H211" s="213">
        <v>1</v>
      </c>
      <c r="I211" s="214"/>
      <c r="J211" s="214"/>
      <c r="K211" s="215">
        <f>ROUND(P211*H211,2)</f>
        <v>0</v>
      </c>
      <c r="L211" s="211" t="s">
        <v>137</v>
      </c>
      <c r="M211" s="38"/>
      <c r="N211" s="216" t="s">
        <v>1</v>
      </c>
      <c r="O211" s="217" t="s">
        <v>39</v>
      </c>
      <c r="P211" s="218">
        <f>I211+J211</f>
        <v>0</v>
      </c>
      <c r="Q211" s="218">
        <f>ROUND(I211*H211,2)</f>
        <v>0</v>
      </c>
      <c r="R211" s="218">
        <f>ROUND(J211*H211,2)</f>
        <v>0</v>
      </c>
      <c r="S211" s="69"/>
      <c r="T211" s="219">
        <f>S211*H211</f>
        <v>0</v>
      </c>
      <c r="U211" s="219">
        <v>1.6124999999999999E-4</v>
      </c>
      <c r="V211" s="219">
        <f>U211*H211</f>
        <v>1.6124999999999999E-4</v>
      </c>
      <c r="W211" s="219">
        <v>0</v>
      </c>
      <c r="X211" s="220">
        <f>W211*H211</f>
        <v>0</v>
      </c>
      <c r="Y211" s="33"/>
      <c r="Z211" s="33"/>
      <c r="AA211" s="33"/>
      <c r="AB211" s="33"/>
      <c r="AC211" s="33"/>
      <c r="AD211" s="33"/>
      <c r="AE211" s="33"/>
      <c r="AR211" s="221" t="s">
        <v>208</v>
      </c>
      <c r="AT211" s="221" t="s">
        <v>133</v>
      </c>
      <c r="AU211" s="221" t="s">
        <v>84</v>
      </c>
      <c r="AY211" s="17" t="s">
        <v>131</v>
      </c>
      <c r="BE211" s="222">
        <f>IF(O211="základní",K211,0)</f>
        <v>0</v>
      </c>
      <c r="BF211" s="222">
        <f>IF(O211="snížená",K211,0)</f>
        <v>0</v>
      </c>
      <c r="BG211" s="222">
        <f>IF(O211="zákl. přenesená",K211,0)</f>
        <v>0</v>
      </c>
      <c r="BH211" s="222">
        <f>IF(O211="sníž. přenesená",K211,0)</f>
        <v>0</v>
      </c>
      <c r="BI211" s="222">
        <f>IF(O211="nulová",K211,0)</f>
        <v>0</v>
      </c>
      <c r="BJ211" s="17" t="s">
        <v>82</v>
      </c>
      <c r="BK211" s="222">
        <f>ROUND(P211*H211,2)</f>
        <v>0</v>
      </c>
      <c r="BL211" s="17" t="s">
        <v>208</v>
      </c>
      <c r="BM211" s="221" t="s">
        <v>317</v>
      </c>
    </row>
    <row r="212" spans="1:65" s="2" customFormat="1">
      <c r="A212" s="33"/>
      <c r="B212" s="34"/>
      <c r="C212" s="35"/>
      <c r="D212" s="223" t="s">
        <v>140</v>
      </c>
      <c r="E212" s="35"/>
      <c r="F212" s="224" t="s">
        <v>318</v>
      </c>
      <c r="G212" s="35"/>
      <c r="H212" s="35"/>
      <c r="I212" s="118"/>
      <c r="J212" s="118"/>
      <c r="K212" s="35"/>
      <c r="L212" s="35"/>
      <c r="M212" s="38"/>
      <c r="N212" s="225"/>
      <c r="O212" s="226"/>
      <c r="P212" s="69"/>
      <c r="Q212" s="69"/>
      <c r="R212" s="69"/>
      <c r="S212" s="69"/>
      <c r="T212" s="69"/>
      <c r="U212" s="69"/>
      <c r="V212" s="69"/>
      <c r="W212" s="69"/>
      <c r="X212" s="70"/>
      <c r="Y212" s="33"/>
      <c r="Z212" s="33"/>
      <c r="AA212" s="33"/>
      <c r="AB212" s="33"/>
      <c r="AC212" s="33"/>
      <c r="AD212" s="33"/>
      <c r="AE212" s="33"/>
      <c r="AT212" s="17" t="s">
        <v>140</v>
      </c>
      <c r="AU212" s="17" t="s">
        <v>84</v>
      </c>
    </row>
    <row r="213" spans="1:65" s="2" customFormat="1" ht="21.75" customHeight="1">
      <c r="A213" s="33"/>
      <c r="B213" s="34"/>
      <c r="C213" s="209" t="s">
        <v>319</v>
      </c>
      <c r="D213" s="209" t="s">
        <v>133</v>
      </c>
      <c r="E213" s="210" t="s">
        <v>320</v>
      </c>
      <c r="F213" s="211" t="s">
        <v>321</v>
      </c>
      <c r="G213" s="212" t="s">
        <v>207</v>
      </c>
      <c r="H213" s="213">
        <v>79</v>
      </c>
      <c r="I213" s="214"/>
      <c r="J213" s="214"/>
      <c r="K213" s="215">
        <f>ROUND(P213*H213,2)</f>
        <v>0</v>
      </c>
      <c r="L213" s="211" t="s">
        <v>137</v>
      </c>
      <c r="M213" s="38"/>
      <c r="N213" s="216" t="s">
        <v>1</v>
      </c>
      <c r="O213" s="217" t="s">
        <v>39</v>
      </c>
      <c r="P213" s="218">
        <f>I213+J213</f>
        <v>0</v>
      </c>
      <c r="Q213" s="218">
        <f>ROUND(I213*H213,2)</f>
        <v>0</v>
      </c>
      <c r="R213" s="218">
        <f>ROUND(J213*H213,2)</f>
        <v>0</v>
      </c>
      <c r="S213" s="69"/>
      <c r="T213" s="219">
        <f>S213*H213</f>
        <v>0</v>
      </c>
      <c r="U213" s="219">
        <v>0</v>
      </c>
      <c r="V213" s="219">
        <f>U213*H213</f>
        <v>0</v>
      </c>
      <c r="W213" s="219">
        <v>0</v>
      </c>
      <c r="X213" s="220">
        <f>W213*H213</f>
        <v>0</v>
      </c>
      <c r="Y213" s="33"/>
      <c r="Z213" s="33"/>
      <c r="AA213" s="33"/>
      <c r="AB213" s="33"/>
      <c r="AC213" s="33"/>
      <c r="AD213" s="33"/>
      <c r="AE213" s="33"/>
      <c r="AR213" s="221" t="s">
        <v>208</v>
      </c>
      <c r="AT213" s="221" t="s">
        <v>133</v>
      </c>
      <c r="AU213" s="221" t="s">
        <v>84</v>
      </c>
      <c r="AY213" s="17" t="s">
        <v>131</v>
      </c>
      <c r="BE213" s="222">
        <f>IF(O213="základní",K213,0)</f>
        <v>0</v>
      </c>
      <c r="BF213" s="222">
        <f>IF(O213="snížená",K213,0)</f>
        <v>0</v>
      </c>
      <c r="BG213" s="222">
        <f>IF(O213="zákl. přenesená",K213,0)</f>
        <v>0</v>
      </c>
      <c r="BH213" s="222">
        <f>IF(O213="sníž. přenesená",K213,0)</f>
        <v>0</v>
      </c>
      <c r="BI213" s="222">
        <f>IF(O213="nulová",K213,0)</f>
        <v>0</v>
      </c>
      <c r="BJ213" s="17" t="s">
        <v>82</v>
      </c>
      <c r="BK213" s="222">
        <f>ROUND(P213*H213,2)</f>
        <v>0</v>
      </c>
      <c r="BL213" s="17" t="s">
        <v>208</v>
      </c>
      <c r="BM213" s="221" t="s">
        <v>322</v>
      </c>
    </row>
    <row r="214" spans="1:65" s="2" customFormat="1">
      <c r="A214" s="33"/>
      <c r="B214" s="34"/>
      <c r="C214" s="35"/>
      <c r="D214" s="223" t="s">
        <v>140</v>
      </c>
      <c r="E214" s="35"/>
      <c r="F214" s="224" t="s">
        <v>323</v>
      </c>
      <c r="G214" s="35"/>
      <c r="H214" s="35"/>
      <c r="I214" s="118"/>
      <c r="J214" s="118"/>
      <c r="K214" s="35"/>
      <c r="L214" s="35"/>
      <c r="M214" s="38"/>
      <c r="N214" s="225"/>
      <c r="O214" s="226"/>
      <c r="P214" s="69"/>
      <c r="Q214" s="69"/>
      <c r="R214" s="69"/>
      <c r="S214" s="69"/>
      <c r="T214" s="69"/>
      <c r="U214" s="69"/>
      <c r="V214" s="69"/>
      <c r="W214" s="69"/>
      <c r="X214" s="70"/>
      <c r="Y214" s="33"/>
      <c r="Z214" s="33"/>
      <c r="AA214" s="33"/>
      <c r="AB214" s="33"/>
      <c r="AC214" s="33"/>
      <c r="AD214" s="33"/>
      <c r="AE214" s="33"/>
      <c r="AT214" s="17" t="s">
        <v>140</v>
      </c>
      <c r="AU214" s="17" t="s">
        <v>84</v>
      </c>
    </row>
    <row r="215" spans="1:65" s="13" customFormat="1">
      <c r="B215" s="227"/>
      <c r="C215" s="228"/>
      <c r="D215" s="223" t="s">
        <v>142</v>
      </c>
      <c r="E215" s="229" t="s">
        <v>1</v>
      </c>
      <c r="F215" s="230" t="s">
        <v>324</v>
      </c>
      <c r="G215" s="228"/>
      <c r="H215" s="231">
        <v>79</v>
      </c>
      <c r="I215" s="232"/>
      <c r="J215" s="232"/>
      <c r="K215" s="228"/>
      <c r="L215" s="228"/>
      <c r="M215" s="233"/>
      <c r="N215" s="234"/>
      <c r="O215" s="235"/>
      <c r="P215" s="235"/>
      <c r="Q215" s="235"/>
      <c r="R215" s="235"/>
      <c r="S215" s="235"/>
      <c r="T215" s="235"/>
      <c r="U215" s="235"/>
      <c r="V215" s="235"/>
      <c r="W215" s="235"/>
      <c r="X215" s="236"/>
      <c r="AT215" s="237" t="s">
        <v>142</v>
      </c>
      <c r="AU215" s="237" t="s">
        <v>84</v>
      </c>
      <c r="AV215" s="13" t="s">
        <v>84</v>
      </c>
      <c r="AW215" s="13" t="s">
        <v>5</v>
      </c>
      <c r="AX215" s="13" t="s">
        <v>82</v>
      </c>
      <c r="AY215" s="237" t="s">
        <v>131</v>
      </c>
    </row>
    <row r="216" spans="1:65" s="2" customFormat="1" ht="21.75" customHeight="1">
      <c r="A216" s="33"/>
      <c r="B216" s="34"/>
      <c r="C216" s="209" t="s">
        <v>325</v>
      </c>
      <c r="D216" s="209" t="s">
        <v>133</v>
      </c>
      <c r="E216" s="210" t="s">
        <v>326</v>
      </c>
      <c r="F216" s="211" t="s">
        <v>327</v>
      </c>
      <c r="G216" s="212" t="s">
        <v>173</v>
      </c>
      <c r="H216" s="213">
        <v>9.9000000000000005E-2</v>
      </c>
      <c r="I216" s="214"/>
      <c r="J216" s="214"/>
      <c r="K216" s="215">
        <f>ROUND(P216*H216,2)</f>
        <v>0</v>
      </c>
      <c r="L216" s="211" t="s">
        <v>137</v>
      </c>
      <c r="M216" s="38"/>
      <c r="N216" s="216" t="s">
        <v>1</v>
      </c>
      <c r="O216" s="217" t="s">
        <v>39</v>
      </c>
      <c r="P216" s="218">
        <f>I216+J216</f>
        <v>0</v>
      </c>
      <c r="Q216" s="218">
        <f>ROUND(I216*H216,2)</f>
        <v>0</v>
      </c>
      <c r="R216" s="218">
        <f>ROUND(J216*H216,2)</f>
        <v>0</v>
      </c>
      <c r="S216" s="69"/>
      <c r="T216" s="219">
        <f>S216*H216</f>
        <v>0</v>
      </c>
      <c r="U216" s="219">
        <v>0</v>
      </c>
      <c r="V216" s="219">
        <f>U216*H216</f>
        <v>0</v>
      </c>
      <c r="W216" s="219">
        <v>0</v>
      </c>
      <c r="X216" s="220">
        <f>W216*H216</f>
        <v>0</v>
      </c>
      <c r="Y216" s="33"/>
      <c r="Z216" s="33"/>
      <c r="AA216" s="33"/>
      <c r="AB216" s="33"/>
      <c r="AC216" s="33"/>
      <c r="AD216" s="33"/>
      <c r="AE216" s="33"/>
      <c r="AR216" s="221" t="s">
        <v>208</v>
      </c>
      <c r="AT216" s="221" t="s">
        <v>133</v>
      </c>
      <c r="AU216" s="221" t="s">
        <v>84</v>
      </c>
      <c r="AY216" s="17" t="s">
        <v>131</v>
      </c>
      <c r="BE216" s="222">
        <f>IF(O216="základní",K216,0)</f>
        <v>0</v>
      </c>
      <c r="BF216" s="222">
        <f>IF(O216="snížená",K216,0)</f>
        <v>0</v>
      </c>
      <c r="BG216" s="222">
        <f>IF(O216="zákl. přenesená",K216,0)</f>
        <v>0</v>
      </c>
      <c r="BH216" s="222">
        <f>IF(O216="sníž. přenesená",K216,0)</f>
        <v>0</v>
      </c>
      <c r="BI216" s="222">
        <f>IF(O216="nulová",K216,0)</f>
        <v>0</v>
      </c>
      <c r="BJ216" s="17" t="s">
        <v>82</v>
      </c>
      <c r="BK216" s="222">
        <f>ROUND(P216*H216,2)</f>
        <v>0</v>
      </c>
      <c r="BL216" s="17" t="s">
        <v>208</v>
      </c>
      <c r="BM216" s="221" t="s">
        <v>328</v>
      </c>
    </row>
    <row r="217" spans="1:65" s="2" customFormat="1" ht="29.25">
      <c r="A217" s="33"/>
      <c r="B217" s="34"/>
      <c r="C217" s="35"/>
      <c r="D217" s="223" t="s">
        <v>140</v>
      </c>
      <c r="E217" s="35"/>
      <c r="F217" s="224" t="s">
        <v>329</v>
      </c>
      <c r="G217" s="35"/>
      <c r="H217" s="35"/>
      <c r="I217" s="118"/>
      <c r="J217" s="118"/>
      <c r="K217" s="35"/>
      <c r="L217" s="35"/>
      <c r="M217" s="38"/>
      <c r="N217" s="225"/>
      <c r="O217" s="226"/>
      <c r="P217" s="69"/>
      <c r="Q217" s="69"/>
      <c r="R217" s="69"/>
      <c r="S217" s="69"/>
      <c r="T217" s="69"/>
      <c r="U217" s="69"/>
      <c r="V217" s="69"/>
      <c r="W217" s="69"/>
      <c r="X217" s="70"/>
      <c r="Y217" s="33"/>
      <c r="Z217" s="33"/>
      <c r="AA217" s="33"/>
      <c r="AB217" s="33"/>
      <c r="AC217" s="33"/>
      <c r="AD217" s="33"/>
      <c r="AE217" s="33"/>
      <c r="AT217" s="17" t="s">
        <v>140</v>
      </c>
      <c r="AU217" s="17" t="s">
        <v>84</v>
      </c>
    </row>
    <row r="218" spans="1:65" s="12" customFormat="1" ht="22.9" customHeight="1">
      <c r="B218" s="192"/>
      <c r="C218" s="193"/>
      <c r="D218" s="194" t="s">
        <v>75</v>
      </c>
      <c r="E218" s="207" t="s">
        <v>138</v>
      </c>
      <c r="F218" s="207" t="s">
        <v>330</v>
      </c>
      <c r="G218" s="193"/>
      <c r="H218" s="193"/>
      <c r="I218" s="196"/>
      <c r="J218" s="196"/>
      <c r="K218" s="208">
        <f>BK218</f>
        <v>0</v>
      </c>
      <c r="L218" s="193"/>
      <c r="M218" s="198"/>
      <c r="N218" s="199"/>
      <c r="O218" s="200"/>
      <c r="P218" s="200"/>
      <c r="Q218" s="201">
        <f>SUM(Q219:Q221)</f>
        <v>0</v>
      </c>
      <c r="R218" s="201">
        <f>SUM(R219:R221)</f>
        <v>0</v>
      </c>
      <c r="S218" s="200"/>
      <c r="T218" s="202">
        <f>SUM(T219:T221)</f>
        <v>0</v>
      </c>
      <c r="U218" s="200"/>
      <c r="V218" s="202">
        <f>SUM(V219:V221)</f>
        <v>0</v>
      </c>
      <c r="W218" s="200"/>
      <c r="X218" s="203">
        <f>SUM(X219:X221)</f>
        <v>0</v>
      </c>
      <c r="AR218" s="204" t="s">
        <v>82</v>
      </c>
      <c r="AT218" s="205" t="s">
        <v>75</v>
      </c>
      <c r="AU218" s="205" t="s">
        <v>82</v>
      </c>
      <c r="AY218" s="204" t="s">
        <v>131</v>
      </c>
      <c r="BK218" s="206">
        <f>SUM(BK219:BK221)</f>
        <v>0</v>
      </c>
    </row>
    <row r="219" spans="1:65" s="2" customFormat="1" ht="21.75" customHeight="1">
      <c r="A219" s="33"/>
      <c r="B219" s="34"/>
      <c r="C219" s="209" t="s">
        <v>331</v>
      </c>
      <c r="D219" s="209" t="s">
        <v>133</v>
      </c>
      <c r="E219" s="210" t="s">
        <v>332</v>
      </c>
      <c r="F219" s="211" t="s">
        <v>333</v>
      </c>
      <c r="G219" s="212" t="s">
        <v>136</v>
      </c>
      <c r="H219" s="213">
        <v>1.3320000000000001</v>
      </c>
      <c r="I219" s="214"/>
      <c r="J219" s="214"/>
      <c r="K219" s="215">
        <f>ROUND(P219*H219,2)</f>
        <v>0</v>
      </c>
      <c r="L219" s="211" t="s">
        <v>137</v>
      </c>
      <c r="M219" s="38"/>
      <c r="N219" s="216" t="s">
        <v>1</v>
      </c>
      <c r="O219" s="217" t="s">
        <v>39</v>
      </c>
      <c r="P219" s="218">
        <f>I219+J219</f>
        <v>0</v>
      </c>
      <c r="Q219" s="218">
        <f>ROUND(I219*H219,2)</f>
        <v>0</v>
      </c>
      <c r="R219" s="218">
        <f>ROUND(J219*H219,2)</f>
        <v>0</v>
      </c>
      <c r="S219" s="69"/>
      <c r="T219" s="219">
        <f>S219*H219</f>
        <v>0</v>
      </c>
      <c r="U219" s="219">
        <v>0</v>
      </c>
      <c r="V219" s="219">
        <f>U219*H219</f>
        <v>0</v>
      </c>
      <c r="W219" s="219">
        <v>0</v>
      </c>
      <c r="X219" s="220">
        <f>W219*H219</f>
        <v>0</v>
      </c>
      <c r="Y219" s="33"/>
      <c r="Z219" s="33"/>
      <c r="AA219" s="33"/>
      <c r="AB219" s="33"/>
      <c r="AC219" s="33"/>
      <c r="AD219" s="33"/>
      <c r="AE219" s="33"/>
      <c r="AR219" s="221" t="s">
        <v>138</v>
      </c>
      <c r="AT219" s="221" t="s">
        <v>133</v>
      </c>
      <c r="AU219" s="221" t="s">
        <v>84</v>
      </c>
      <c r="AY219" s="17" t="s">
        <v>131</v>
      </c>
      <c r="BE219" s="222">
        <f>IF(O219="základní",K219,0)</f>
        <v>0</v>
      </c>
      <c r="BF219" s="222">
        <f>IF(O219="snížená",K219,0)</f>
        <v>0</v>
      </c>
      <c r="BG219" s="222">
        <f>IF(O219="zákl. přenesená",K219,0)</f>
        <v>0</v>
      </c>
      <c r="BH219" s="222">
        <f>IF(O219="sníž. přenesená",K219,0)</f>
        <v>0</v>
      </c>
      <c r="BI219" s="222">
        <f>IF(O219="nulová",K219,0)</f>
        <v>0</v>
      </c>
      <c r="BJ219" s="17" t="s">
        <v>82</v>
      </c>
      <c r="BK219" s="222">
        <f>ROUND(P219*H219,2)</f>
        <v>0</v>
      </c>
      <c r="BL219" s="17" t="s">
        <v>138</v>
      </c>
      <c r="BM219" s="221" t="s">
        <v>334</v>
      </c>
    </row>
    <row r="220" spans="1:65" s="2" customFormat="1" ht="19.5">
      <c r="A220" s="33"/>
      <c r="B220" s="34"/>
      <c r="C220" s="35"/>
      <c r="D220" s="223" t="s">
        <v>140</v>
      </c>
      <c r="E220" s="35"/>
      <c r="F220" s="224" t="s">
        <v>335</v>
      </c>
      <c r="G220" s="35"/>
      <c r="H220" s="35"/>
      <c r="I220" s="118"/>
      <c r="J220" s="118"/>
      <c r="K220" s="35"/>
      <c r="L220" s="35"/>
      <c r="M220" s="38"/>
      <c r="N220" s="225"/>
      <c r="O220" s="226"/>
      <c r="P220" s="69"/>
      <c r="Q220" s="69"/>
      <c r="R220" s="69"/>
      <c r="S220" s="69"/>
      <c r="T220" s="69"/>
      <c r="U220" s="69"/>
      <c r="V220" s="69"/>
      <c r="W220" s="69"/>
      <c r="X220" s="70"/>
      <c r="Y220" s="33"/>
      <c r="Z220" s="33"/>
      <c r="AA220" s="33"/>
      <c r="AB220" s="33"/>
      <c r="AC220" s="33"/>
      <c r="AD220" s="33"/>
      <c r="AE220" s="33"/>
      <c r="AT220" s="17" t="s">
        <v>140</v>
      </c>
      <c r="AU220" s="17" t="s">
        <v>84</v>
      </c>
    </row>
    <row r="221" spans="1:65" s="13" customFormat="1" ht="22.5">
      <c r="B221" s="227"/>
      <c r="C221" s="228"/>
      <c r="D221" s="223" t="s">
        <v>142</v>
      </c>
      <c r="E221" s="229" t="s">
        <v>1</v>
      </c>
      <c r="F221" s="230" t="s">
        <v>336</v>
      </c>
      <c r="G221" s="228"/>
      <c r="H221" s="231">
        <v>1.3320000000000001</v>
      </c>
      <c r="I221" s="232"/>
      <c r="J221" s="232"/>
      <c r="K221" s="228"/>
      <c r="L221" s="228"/>
      <c r="M221" s="233"/>
      <c r="N221" s="234"/>
      <c r="O221" s="235"/>
      <c r="P221" s="235"/>
      <c r="Q221" s="235"/>
      <c r="R221" s="235"/>
      <c r="S221" s="235"/>
      <c r="T221" s="235"/>
      <c r="U221" s="235"/>
      <c r="V221" s="235"/>
      <c r="W221" s="235"/>
      <c r="X221" s="236"/>
      <c r="AT221" s="237" t="s">
        <v>142</v>
      </c>
      <c r="AU221" s="237" t="s">
        <v>84</v>
      </c>
      <c r="AV221" s="13" t="s">
        <v>84</v>
      </c>
      <c r="AW221" s="13" t="s">
        <v>5</v>
      </c>
      <c r="AX221" s="13" t="s">
        <v>82</v>
      </c>
      <c r="AY221" s="237" t="s">
        <v>131</v>
      </c>
    </row>
    <row r="222" spans="1:65" s="12" customFormat="1" ht="22.9" customHeight="1">
      <c r="B222" s="192"/>
      <c r="C222" s="193"/>
      <c r="D222" s="194" t="s">
        <v>75</v>
      </c>
      <c r="E222" s="207" t="s">
        <v>337</v>
      </c>
      <c r="F222" s="207" t="s">
        <v>338</v>
      </c>
      <c r="G222" s="193"/>
      <c r="H222" s="193"/>
      <c r="I222" s="196"/>
      <c r="J222" s="196"/>
      <c r="K222" s="208">
        <f>BK222</f>
        <v>0</v>
      </c>
      <c r="L222" s="193"/>
      <c r="M222" s="198"/>
      <c r="N222" s="199"/>
      <c r="O222" s="200"/>
      <c r="P222" s="200"/>
      <c r="Q222" s="201">
        <f>SUM(Q223:Q316)</f>
        <v>0</v>
      </c>
      <c r="R222" s="201">
        <f>SUM(R223:R316)</f>
        <v>0</v>
      </c>
      <c r="S222" s="200"/>
      <c r="T222" s="202">
        <f>SUM(T223:T316)</f>
        <v>0</v>
      </c>
      <c r="U222" s="200"/>
      <c r="V222" s="202">
        <f>SUM(V223:V316)</f>
        <v>0.19252797100000002</v>
      </c>
      <c r="W222" s="200"/>
      <c r="X222" s="203">
        <f>SUM(X223:X316)</f>
        <v>2.6529999999999998E-2</v>
      </c>
      <c r="AR222" s="204" t="s">
        <v>84</v>
      </c>
      <c r="AT222" s="205" t="s">
        <v>75</v>
      </c>
      <c r="AU222" s="205" t="s">
        <v>82</v>
      </c>
      <c r="AY222" s="204" t="s">
        <v>131</v>
      </c>
      <c r="BK222" s="206">
        <f>SUM(BK223:BK316)</f>
        <v>0</v>
      </c>
    </row>
    <row r="223" spans="1:65" s="2" customFormat="1" ht="21.75" customHeight="1">
      <c r="A223" s="33"/>
      <c r="B223" s="34"/>
      <c r="C223" s="209" t="s">
        <v>339</v>
      </c>
      <c r="D223" s="209" t="s">
        <v>133</v>
      </c>
      <c r="E223" s="210" t="s">
        <v>340</v>
      </c>
      <c r="F223" s="211" t="s">
        <v>341</v>
      </c>
      <c r="G223" s="212" t="s">
        <v>207</v>
      </c>
      <c r="H223" s="213">
        <v>30</v>
      </c>
      <c r="I223" s="214"/>
      <c r="J223" s="214"/>
      <c r="K223" s="215">
        <f>ROUND(P223*H223,2)</f>
        <v>0</v>
      </c>
      <c r="L223" s="211" t="s">
        <v>137</v>
      </c>
      <c r="M223" s="38"/>
      <c r="N223" s="216" t="s">
        <v>1</v>
      </c>
      <c r="O223" s="217" t="s">
        <v>39</v>
      </c>
      <c r="P223" s="218">
        <f>I223+J223</f>
        <v>0</v>
      </c>
      <c r="Q223" s="218">
        <f>ROUND(I223*H223,2)</f>
        <v>0</v>
      </c>
      <c r="R223" s="218">
        <f>ROUND(J223*H223,2)</f>
        <v>0</v>
      </c>
      <c r="S223" s="69"/>
      <c r="T223" s="219">
        <f>S223*H223</f>
        <v>0</v>
      </c>
      <c r="U223" s="219">
        <v>0</v>
      </c>
      <c r="V223" s="219">
        <f>U223*H223</f>
        <v>0</v>
      </c>
      <c r="W223" s="219">
        <v>2.7999999999999998E-4</v>
      </c>
      <c r="X223" s="220">
        <f>W223*H223</f>
        <v>8.3999999999999995E-3</v>
      </c>
      <c r="Y223" s="33"/>
      <c r="Z223" s="33"/>
      <c r="AA223" s="33"/>
      <c r="AB223" s="33"/>
      <c r="AC223" s="33"/>
      <c r="AD223" s="33"/>
      <c r="AE223" s="33"/>
      <c r="AR223" s="221" t="s">
        <v>208</v>
      </c>
      <c r="AT223" s="221" t="s">
        <v>133</v>
      </c>
      <c r="AU223" s="221" t="s">
        <v>84</v>
      </c>
      <c r="AY223" s="17" t="s">
        <v>131</v>
      </c>
      <c r="BE223" s="222">
        <f>IF(O223="základní",K223,0)</f>
        <v>0</v>
      </c>
      <c r="BF223" s="222">
        <f>IF(O223="snížená",K223,0)</f>
        <v>0</v>
      </c>
      <c r="BG223" s="222">
        <f>IF(O223="zákl. přenesená",K223,0)</f>
        <v>0</v>
      </c>
      <c r="BH223" s="222">
        <f>IF(O223="sníž. přenesená",K223,0)</f>
        <v>0</v>
      </c>
      <c r="BI223" s="222">
        <f>IF(O223="nulová",K223,0)</f>
        <v>0</v>
      </c>
      <c r="BJ223" s="17" t="s">
        <v>82</v>
      </c>
      <c r="BK223" s="222">
        <f>ROUND(P223*H223,2)</f>
        <v>0</v>
      </c>
      <c r="BL223" s="17" t="s">
        <v>208</v>
      </c>
      <c r="BM223" s="221" t="s">
        <v>342</v>
      </c>
    </row>
    <row r="224" spans="1:65" s="2" customFormat="1">
      <c r="A224" s="33"/>
      <c r="B224" s="34"/>
      <c r="C224" s="35"/>
      <c r="D224" s="223" t="s">
        <v>140</v>
      </c>
      <c r="E224" s="35"/>
      <c r="F224" s="224" t="s">
        <v>343</v>
      </c>
      <c r="G224" s="35"/>
      <c r="H224" s="35"/>
      <c r="I224" s="118"/>
      <c r="J224" s="118"/>
      <c r="K224" s="35"/>
      <c r="L224" s="35"/>
      <c r="M224" s="38"/>
      <c r="N224" s="225"/>
      <c r="O224" s="226"/>
      <c r="P224" s="69"/>
      <c r="Q224" s="69"/>
      <c r="R224" s="69"/>
      <c r="S224" s="69"/>
      <c r="T224" s="69"/>
      <c r="U224" s="69"/>
      <c r="V224" s="69"/>
      <c r="W224" s="69"/>
      <c r="X224" s="70"/>
      <c r="Y224" s="33"/>
      <c r="Z224" s="33"/>
      <c r="AA224" s="33"/>
      <c r="AB224" s="33"/>
      <c r="AC224" s="33"/>
      <c r="AD224" s="33"/>
      <c r="AE224" s="33"/>
      <c r="AT224" s="17" t="s">
        <v>140</v>
      </c>
      <c r="AU224" s="17" t="s">
        <v>84</v>
      </c>
    </row>
    <row r="225" spans="1:65" s="2" customFormat="1" ht="21.75" customHeight="1">
      <c r="A225" s="33"/>
      <c r="B225" s="34"/>
      <c r="C225" s="209" t="s">
        <v>344</v>
      </c>
      <c r="D225" s="209" t="s">
        <v>133</v>
      </c>
      <c r="E225" s="210" t="s">
        <v>345</v>
      </c>
      <c r="F225" s="211" t="s">
        <v>346</v>
      </c>
      <c r="G225" s="212" t="s">
        <v>207</v>
      </c>
      <c r="H225" s="213">
        <v>15</v>
      </c>
      <c r="I225" s="214"/>
      <c r="J225" s="214"/>
      <c r="K225" s="215">
        <f>ROUND(P225*H225,2)</f>
        <v>0</v>
      </c>
      <c r="L225" s="211" t="s">
        <v>137</v>
      </c>
      <c r="M225" s="38"/>
      <c r="N225" s="216" t="s">
        <v>1</v>
      </c>
      <c r="O225" s="217" t="s">
        <v>39</v>
      </c>
      <c r="P225" s="218">
        <f>I225+J225</f>
        <v>0</v>
      </c>
      <c r="Q225" s="218">
        <f>ROUND(I225*H225,2)</f>
        <v>0</v>
      </c>
      <c r="R225" s="218">
        <f>ROUND(J225*H225,2)</f>
        <v>0</v>
      </c>
      <c r="S225" s="69"/>
      <c r="T225" s="219">
        <f>S225*H225</f>
        <v>0</v>
      </c>
      <c r="U225" s="219">
        <v>0</v>
      </c>
      <c r="V225" s="219">
        <f>U225*H225</f>
        <v>0</v>
      </c>
      <c r="W225" s="219">
        <v>2.9E-4</v>
      </c>
      <c r="X225" s="220">
        <f>W225*H225</f>
        <v>4.3499999999999997E-3</v>
      </c>
      <c r="Y225" s="33"/>
      <c r="Z225" s="33"/>
      <c r="AA225" s="33"/>
      <c r="AB225" s="33"/>
      <c r="AC225" s="33"/>
      <c r="AD225" s="33"/>
      <c r="AE225" s="33"/>
      <c r="AR225" s="221" t="s">
        <v>208</v>
      </c>
      <c r="AT225" s="221" t="s">
        <v>133</v>
      </c>
      <c r="AU225" s="221" t="s">
        <v>84</v>
      </c>
      <c r="AY225" s="17" t="s">
        <v>131</v>
      </c>
      <c r="BE225" s="222">
        <f>IF(O225="základní",K225,0)</f>
        <v>0</v>
      </c>
      <c r="BF225" s="222">
        <f>IF(O225="snížená",K225,0)</f>
        <v>0</v>
      </c>
      <c r="BG225" s="222">
        <f>IF(O225="zákl. přenesená",K225,0)</f>
        <v>0</v>
      </c>
      <c r="BH225" s="222">
        <f>IF(O225="sníž. přenesená",K225,0)</f>
        <v>0</v>
      </c>
      <c r="BI225" s="222">
        <f>IF(O225="nulová",K225,0)</f>
        <v>0</v>
      </c>
      <c r="BJ225" s="17" t="s">
        <v>82</v>
      </c>
      <c r="BK225" s="222">
        <f>ROUND(P225*H225,2)</f>
        <v>0</v>
      </c>
      <c r="BL225" s="17" t="s">
        <v>208</v>
      </c>
      <c r="BM225" s="221" t="s">
        <v>347</v>
      </c>
    </row>
    <row r="226" spans="1:65" s="2" customFormat="1">
      <c r="A226" s="33"/>
      <c r="B226" s="34"/>
      <c r="C226" s="35"/>
      <c r="D226" s="223" t="s">
        <v>140</v>
      </c>
      <c r="E226" s="35"/>
      <c r="F226" s="224" t="s">
        <v>348</v>
      </c>
      <c r="G226" s="35"/>
      <c r="H226" s="35"/>
      <c r="I226" s="118"/>
      <c r="J226" s="118"/>
      <c r="K226" s="35"/>
      <c r="L226" s="35"/>
      <c r="M226" s="38"/>
      <c r="N226" s="225"/>
      <c r="O226" s="226"/>
      <c r="P226" s="69"/>
      <c r="Q226" s="69"/>
      <c r="R226" s="69"/>
      <c r="S226" s="69"/>
      <c r="T226" s="69"/>
      <c r="U226" s="69"/>
      <c r="V226" s="69"/>
      <c r="W226" s="69"/>
      <c r="X226" s="70"/>
      <c r="Y226" s="33"/>
      <c r="Z226" s="33"/>
      <c r="AA226" s="33"/>
      <c r="AB226" s="33"/>
      <c r="AC226" s="33"/>
      <c r="AD226" s="33"/>
      <c r="AE226" s="33"/>
      <c r="AT226" s="17" t="s">
        <v>140</v>
      </c>
      <c r="AU226" s="17" t="s">
        <v>84</v>
      </c>
    </row>
    <row r="227" spans="1:65" s="2" customFormat="1" ht="21.75" customHeight="1">
      <c r="A227" s="33"/>
      <c r="B227" s="34"/>
      <c r="C227" s="209" t="s">
        <v>349</v>
      </c>
      <c r="D227" s="209" t="s">
        <v>133</v>
      </c>
      <c r="E227" s="210" t="s">
        <v>350</v>
      </c>
      <c r="F227" s="211" t="s">
        <v>351</v>
      </c>
      <c r="G227" s="212" t="s">
        <v>214</v>
      </c>
      <c r="H227" s="213">
        <v>2</v>
      </c>
      <c r="I227" s="214"/>
      <c r="J227" s="214"/>
      <c r="K227" s="215">
        <f>ROUND(P227*H227,2)</f>
        <v>0</v>
      </c>
      <c r="L227" s="211" t="s">
        <v>137</v>
      </c>
      <c r="M227" s="38"/>
      <c r="N227" s="216" t="s">
        <v>1</v>
      </c>
      <c r="O227" s="217" t="s">
        <v>39</v>
      </c>
      <c r="P227" s="218">
        <f>I227+J227</f>
        <v>0</v>
      </c>
      <c r="Q227" s="218">
        <f>ROUND(I227*H227,2)</f>
        <v>0</v>
      </c>
      <c r="R227" s="218">
        <f>ROUND(J227*H227,2)</f>
        <v>0</v>
      </c>
      <c r="S227" s="69"/>
      <c r="T227" s="219">
        <f>S227*H227</f>
        <v>0</v>
      </c>
      <c r="U227" s="219">
        <v>0</v>
      </c>
      <c r="V227" s="219">
        <f>U227*H227</f>
        <v>0</v>
      </c>
      <c r="W227" s="219">
        <v>0</v>
      </c>
      <c r="X227" s="220">
        <f>W227*H227</f>
        <v>0</v>
      </c>
      <c r="Y227" s="33"/>
      <c r="Z227" s="33"/>
      <c r="AA227" s="33"/>
      <c r="AB227" s="33"/>
      <c r="AC227" s="33"/>
      <c r="AD227" s="33"/>
      <c r="AE227" s="33"/>
      <c r="AR227" s="221" t="s">
        <v>208</v>
      </c>
      <c r="AT227" s="221" t="s">
        <v>133</v>
      </c>
      <c r="AU227" s="221" t="s">
        <v>84</v>
      </c>
      <c r="AY227" s="17" t="s">
        <v>131</v>
      </c>
      <c r="BE227" s="222">
        <f>IF(O227="základní",K227,0)</f>
        <v>0</v>
      </c>
      <c r="BF227" s="222">
        <f>IF(O227="snížená",K227,0)</f>
        <v>0</v>
      </c>
      <c r="BG227" s="222">
        <f>IF(O227="zákl. přenesená",K227,0)</f>
        <v>0</v>
      </c>
      <c r="BH227" s="222">
        <f>IF(O227="sníž. přenesená",K227,0)</f>
        <v>0</v>
      </c>
      <c r="BI227" s="222">
        <f>IF(O227="nulová",K227,0)</f>
        <v>0</v>
      </c>
      <c r="BJ227" s="17" t="s">
        <v>82</v>
      </c>
      <c r="BK227" s="222">
        <f>ROUND(P227*H227,2)</f>
        <v>0</v>
      </c>
      <c r="BL227" s="17" t="s">
        <v>208</v>
      </c>
      <c r="BM227" s="221" t="s">
        <v>352</v>
      </c>
    </row>
    <row r="228" spans="1:65" s="2" customFormat="1" ht="19.5">
      <c r="A228" s="33"/>
      <c r="B228" s="34"/>
      <c r="C228" s="35"/>
      <c r="D228" s="223" t="s">
        <v>140</v>
      </c>
      <c r="E228" s="35"/>
      <c r="F228" s="224" t="s">
        <v>353</v>
      </c>
      <c r="G228" s="35"/>
      <c r="H228" s="35"/>
      <c r="I228" s="118"/>
      <c r="J228" s="118"/>
      <c r="K228" s="35"/>
      <c r="L228" s="35"/>
      <c r="M228" s="38"/>
      <c r="N228" s="225"/>
      <c r="O228" s="226"/>
      <c r="P228" s="69"/>
      <c r="Q228" s="69"/>
      <c r="R228" s="69"/>
      <c r="S228" s="69"/>
      <c r="T228" s="69"/>
      <c r="U228" s="69"/>
      <c r="V228" s="69"/>
      <c r="W228" s="69"/>
      <c r="X228" s="70"/>
      <c r="Y228" s="33"/>
      <c r="Z228" s="33"/>
      <c r="AA228" s="33"/>
      <c r="AB228" s="33"/>
      <c r="AC228" s="33"/>
      <c r="AD228" s="33"/>
      <c r="AE228" s="33"/>
      <c r="AT228" s="17" t="s">
        <v>140</v>
      </c>
      <c r="AU228" s="17" t="s">
        <v>84</v>
      </c>
    </row>
    <row r="229" spans="1:65" s="2" customFormat="1" ht="21.75" customHeight="1">
      <c r="A229" s="33"/>
      <c r="B229" s="34"/>
      <c r="C229" s="209" t="s">
        <v>354</v>
      </c>
      <c r="D229" s="209" t="s">
        <v>133</v>
      </c>
      <c r="E229" s="210" t="s">
        <v>355</v>
      </c>
      <c r="F229" s="211" t="s">
        <v>356</v>
      </c>
      <c r="G229" s="212" t="s">
        <v>214</v>
      </c>
      <c r="H229" s="213">
        <v>2</v>
      </c>
      <c r="I229" s="214"/>
      <c r="J229" s="214"/>
      <c r="K229" s="215">
        <f>ROUND(P229*H229,2)</f>
        <v>0</v>
      </c>
      <c r="L229" s="211" t="s">
        <v>137</v>
      </c>
      <c r="M229" s="38"/>
      <c r="N229" s="216" t="s">
        <v>1</v>
      </c>
      <c r="O229" s="217" t="s">
        <v>39</v>
      </c>
      <c r="P229" s="218">
        <f>I229+J229</f>
        <v>0</v>
      </c>
      <c r="Q229" s="218">
        <f>ROUND(I229*H229,2)</f>
        <v>0</v>
      </c>
      <c r="R229" s="218">
        <f>ROUND(J229*H229,2)</f>
        <v>0</v>
      </c>
      <c r="S229" s="69"/>
      <c r="T229" s="219">
        <f>S229*H229</f>
        <v>0</v>
      </c>
      <c r="U229" s="219">
        <v>0</v>
      </c>
      <c r="V229" s="219">
        <f>U229*H229</f>
        <v>0</v>
      </c>
      <c r="W229" s="219">
        <v>0</v>
      </c>
      <c r="X229" s="220">
        <f>W229*H229</f>
        <v>0</v>
      </c>
      <c r="Y229" s="33"/>
      <c r="Z229" s="33"/>
      <c r="AA229" s="33"/>
      <c r="AB229" s="33"/>
      <c r="AC229" s="33"/>
      <c r="AD229" s="33"/>
      <c r="AE229" s="33"/>
      <c r="AR229" s="221" t="s">
        <v>208</v>
      </c>
      <c r="AT229" s="221" t="s">
        <v>133</v>
      </c>
      <c r="AU229" s="221" t="s">
        <v>84</v>
      </c>
      <c r="AY229" s="17" t="s">
        <v>131</v>
      </c>
      <c r="BE229" s="222">
        <f>IF(O229="základní",K229,0)</f>
        <v>0</v>
      </c>
      <c r="BF229" s="222">
        <f>IF(O229="snížená",K229,0)</f>
        <v>0</v>
      </c>
      <c r="BG229" s="222">
        <f>IF(O229="zákl. přenesená",K229,0)</f>
        <v>0</v>
      </c>
      <c r="BH229" s="222">
        <f>IF(O229="sníž. přenesená",K229,0)</f>
        <v>0</v>
      </c>
      <c r="BI229" s="222">
        <f>IF(O229="nulová",K229,0)</f>
        <v>0</v>
      </c>
      <c r="BJ229" s="17" t="s">
        <v>82</v>
      </c>
      <c r="BK229" s="222">
        <f>ROUND(P229*H229,2)</f>
        <v>0</v>
      </c>
      <c r="BL229" s="17" t="s">
        <v>208</v>
      </c>
      <c r="BM229" s="221" t="s">
        <v>357</v>
      </c>
    </row>
    <row r="230" spans="1:65" s="2" customFormat="1" ht="19.5">
      <c r="A230" s="33"/>
      <c r="B230" s="34"/>
      <c r="C230" s="35"/>
      <c r="D230" s="223" t="s">
        <v>140</v>
      </c>
      <c r="E230" s="35"/>
      <c r="F230" s="224" t="s">
        <v>358</v>
      </c>
      <c r="G230" s="35"/>
      <c r="H230" s="35"/>
      <c r="I230" s="118"/>
      <c r="J230" s="118"/>
      <c r="K230" s="35"/>
      <c r="L230" s="35"/>
      <c r="M230" s="38"/>
      <c r="N230" s="225"/>
      <c r="O230" s="226"/>
      <c r="P230" s="69"/>
      <c r="Q230" s="69"/>
      <c r="R230" s="69"/>
      <c r="S230" s="69"/>
      <c r="T230" s="69"/>
      <c r="U230" s="69"/>
      <c r="V230" s="69"/>
      <c r="W230" s="69"/>
      <c r="X230" s="70"/>
      <c r="Y230" s="33"/>
      <c r="Z230" s="33"/>
      <c r="AA230" s="33"/>
      <c r="AB230" s="33"/>
      <c r="AC230" s="33"/>
      <c r="AD230" s="33"/>
      <c r="AE230" s="33"/>
      <c r="AT230" s="17" t="s">
        <v>140</v>
      </c>
      <c r="AU230" s="17" t="s">
        <v>84</v>
      </c>
    </row>
    <row r="231" spans="1:65" s="2" customFormat="1" ht="21.75" customHeight="1">
      <c r="A231" s="33"/>
      <c r="B231" s="34"/>
      <c r="C231" s="209" t="s">
        <v>359</v>
      </c>
      <c r="D231" s="209" t="s">
        <v>133</v>
      </c>
      <c r="E231" s="210" t="s">
        <v>360</v>
      </c>
      <c r="F231" s="211" t="s">
        <v>361</v>
      </c>
      <c r="G231" s="212" t="s">
        <v>214</v>
      </c>
      <c r="H231" s="213">
        <v>2</v>
      </c>
      <c r="I231" s="214"/>
      <c r="J231" s="214"/>
      <c r="K231" s="215">
        <f>ROUND(P231*H231,2)</f>
        <v>0</v>
      </c>
      <c r="L231" s="211" t="s">
        <v>137</v>
      </c>
      <c r="M231" s="38"/>
      <c r="N231" s="216" t="s">
        <v>1</v>
      </c>
      <c r="O231" s="217" t="s">
        <v>39</v>
      </c>
      <c r="P231" s="218">
        <f>I231+J231</f>
        <v>0</v>
      </c>
      <c r="Q231" s="218">
        <f>ROUND(I231*H231,2)</f>
        <v>0</v>
      </c>
      <c r="R231" s="218">
        <f>ROUND(J231*H231,2)</f>
        <v>0</v>
      </c>
      <c r="S231" s="69"/>
      <c r="T231" s="219">
        <f>S231*H231</f>
        <v>0</v>
      </c>
      <c r="U231" s="219">
        <v>0</v>
      </c>
      <c r="V231" s="219">
        <f>U231*H231</f>
        <v>0</v>
      </c>
      <c r="W231" s="219">
        <v>0</v>
      </c>
      <c r="X231" s="220">
        <f>W231*H231</f>
        <v>0</v>
      </c>
      <c r="Y231" s="33"/>
      <c r="Z231" s="33"/>
      <c r="AA231" s="33"/>
      <c r="AB231" s="33"/>
      <c r="AC231" s="33"/>
      <c r="AD231" s="33"/>
      <c r="AE231" s="33"/>
      <c r="AR231" s="221" t="s">
        <v>208</v>
      </c>
      <c r="AT231" s="221" t="s">
        <v>133</v>
      </c>
      <c r="AU231" s="221" t="s">
        <v>84</v>
      </c>
      <c r="AY231" s="17" t="s">
        <v>131</v>
      </c>
      <c r="BE231" s="222">
        <f>IF(O231="základní",K231,0)</f>
        <v>0</v>
      </c>
      <c r="BF231" s="222">
        <f>IF(O231="snížená",K231,0)</f>
        <v>0</v>
      </c>
      <c r="BG231" s="222">
        <f>IF(O231="zákl. přenesená",K231,0)</f>
        <v>0</v>
      </c>
      <c r="BH231" s="222">
        <f>IF(O231="sníž. přenesená",K231,0)</f>
        <v>0</v>
      </c>
      <c r="BI231" s="222">
        <f>IF(O231="nulová",K231,0)</f>
        <v>0</v>
      </c>
      <c r="BJ231" s="17" t="s">
        <v>82</v>
      </c>
      <c r="BK231" s="222">
        <f>ROUND(P231*H231,2)</f>
        <v>0</v>
      </c>
      <c r="BL231" s="17" t="s">
        <v>208</v>
      </c>
      <c r="BM231" s="221" t="s">
        <v>362</v>
      </c>
    </row>
    <row r="232" spans="1:65" s="2" customFormat="1" ht="19.5">
      <c r="A232" s="33"/>
      <c r="B232" s="34"/>
      <c r="C232" s="35"/>
      <c r="D232" s="223" t="s">
        <v>140</v>
      </c>
      <c r="E232" s="35"/>
      <c r="F232" s="224" t="s">
        <v>363</v>
      </c>
      <c r="G232" s="35"/>
      <c r="H232" s="35"/>
      <c r="I232" s="118"/>
      <c r="J232" s="118"/>
      <c r="K232" s="35"/>
      <c r="L232" s="35"/>
      <c r="M232" s="38"/>
      <c r="N232" s="225"/>
      <c r="O232" s="226"/>
      <c r="P232" s="69"/>
      <c r="Q232" s="69"/>
      <c r="R232" s="69"/>
      <c r="S232" s="69"/>
      <c r="T232" s="69"/>
      <c r="U232" s="69"/>
      <c r="V232" s="69"/>
      <c r="W232" s="69"/>
      <c r="X232" s="70"/>
      <c r="Y232" s="33"/>
      <c r="Z232" s="33"/>
      <c r="AA232" s="33"/>
      <c r="AB232" s="33"/>
      <c r="AC232" s="33"/>
      <c r="AD232" s="33"/>
      <c r="AE232" s="33"/>
      <c r="AT232" s="17" t="s">
        <v>140</v>
      </c>
      <c r="AU232" s="17" t="s">
        <v>84</v>
      </c>
    </row>
    <row r="233" spans="1:65" s="2" customFormat="1" ht="21.75" customHeight="1">
      <c r="A233" s="33"/>
      <c r="B233" s="34"/>
      <c r="C233" s="209" t="s">
        <v>364</v>
      </c>
      <c r="D233" s="209" t="s">
        <v>133</v>
      </c>
      <c r="E233" s="210" t="s">
        <v>365</v>
      </c>
      <c r="F233" s="211" t="s">
        <v>366</v>
      </c>
      <c r="G233" s="212" t="s">
        <v>207</v>
      </c>
      <c r="H233" s="213">
        <v>1</v>
      </c>
      <c r="I233" s="214"/>
      <c r="J233" s="214"/>
      <c r="K233" s="215">
        <f>ROUND(P233*H233,2)</f>
        <v>0</v>
      </c>
      <c r="L233" s="211" t="s">
        <v>137</v>
      </c>
      <c r="M233" s="38"/>
      <c r="N233" s="216" t="s">
        <v>1</v>
      </c>
      <c r="O233" s="217" t="s">
        <v>39</v>
      </c>
      <c r="P233" s="218">
        <f>I233+J233</f>
        <v>0</v>
      </c>
      <c r="Q233" s="218">
        <f>ROUND(I233*H233,2)</f>
        <v>0</v>
      </c>
      <c r="R233" s="218">
        <f>ROUND(J233*H233,2)</f>
        <v>0</v>
      </c>
      <c r="S233" s="69"/>
      <c r="T233" s="219">
        <f>S233*H233</f>
        <v>0</v>
      </c>
      <c r="U233" s="219">
        <v>2.9499999999999999E-5</v>
      </c>
      <c r="V233" s="219">
        <f>U233*H233</f>
        <v>2.9499999999999999E-5</v>
      </c>
      <c r="W233" s="219">
        <v>0</v>
      </c>
      <c r="X233" s="220">
        <f>W233*H233</f>
        <v>0</v>
      </c>
      <c r="Y233" s="33"/>
      <c r="Z233" s="33"/>
      <c r="AA233" s="33"/>
      <c r="AB233" s="33"/>
      <c r="AC233" s="33"/>
      <c r="AD233" s="33"/>
      <c r="AE233" s="33"/>
      <c r="AR233" s="221" t="s">
        <v>208</v>
      </c>
      <c r="AT233" s="221" t="s">
        <v>133</v>
      </c>
      <c r="AU233" s="221" t="s">
        <v>84</v>
      </c>
      <c r="AY233" s="17" t="s">
        <v>131</v>
      </c>
      <c r="BE233" s="222">
        <f>IF(O233="základní",K233,0)</f>
        <v>0</v>
      </c>
      <c r="BF233" s="222">
        <f>IF(O233="snížená",K233,0)</f>
        <v>0</v>
      </c>
      <c r="BG233" s="222">
        <f>IF(O233="zákl. přenesená",K233,0)</f>
        <v>0</v>
      </c>
      <c r="BH233" s="222">
        <f>IF(O233="sníž. přenesená",K233,0)</f>
        <v>0</v>
      </c>
      <c r="BI233" s="222">
        <f>IF(O233="nulová",K233,0)</f>
        <v>0</v>
      </c>
      <c r="BJ233" s="17" t="s">
        <v>82</v>
      </c>
      <c r="BK233" s="222">
        <f>ROUND(P233*H233,2)</f>
        <v>0</v>
      </c>
      <c r="BL233" s="17" t="s">
        <v>208</v>
      </c>
      <c r="BM233" s="221" t="s">
        <v>367</v>
      </c>
    </row>
    <row r="234" spans="1:65" s="2" customFormat="1">
      <c r="A234" s="33"/>
      <c r="B234" s="34"/>
      <c r="C234" s="35"/>
      <c r="D234" s="223" t="s">
        <v>140</v>
      </c>
      <c r="E234" s="35"/>
      <c r="F234" s="224" t="s">
        <v>368</v>
      </c>
      <c r="G234" s="35"/>
      <c r="H234" s="35"/>
      <c r="I234" s="118"/>
      <c r="J234" s="118"/>
      <c r="K234" s="35"/>
      <c r="L234" s="35"/>
      <c r="M234" s="38"/>
      <c r="N234" s="225"/>
      <c r="O234" s="226"/>
      <c r="P234" s="69"/>
      <c r="Q234" s="69"/>
      <c r="R234" s="69"/>
      <c r="S234" s="69"/>
      <c r="T234" s="69"/>
      <c r="U234" s="69"/>
      <c r="V234" s="69"/>
      <c r="W234" s="69"/>
      <c r="X234" s="70"/>
      <c r="Y234" s="33"/>
      <c r="Z234" s="33"/>
      <c r="AA234" s="33"/>
      <c r="AB234" s="33"/>
      <c r="AC234" s="33"/>
      <c r="AD234" s="33"/>
      <c r="AE234" s="33"/>
      <c r="AT234" s="17" t="s">
        <v>140</v>
      </c>
      <c r="AU234" s="17" t="s">
        <v>84</v>
      </c>
    </row>
    <row r="235" spans="1:65" s="2" customFormat="1" ht="21.75" customHeight="1">
      <c r="A235" s="33"/>
      <c r="B235" s="34"/>
      <c r="C235" s="209" t="s">
        <v>369</v>
      </c>
      <c r="D235" s="209" t="s">
        <v>133</v>
      </c>
      <c r="E235" s="210" t="s">
        <v>370</v>
      </c>
      <c r="F235" s="211" t="s">
        <v>371</v>
      </c>
      <c r="G235" s="212" t="s">
        <v>207</v>
      </c>
      <c r="H235" s="213">
        <v>1</v>
      </c>
      <c r="I235" s="214"/>
      <c r="J235" s="214"/>
      <c r="K235" s="215">
        <f>ROUND(P235*H235,2)</f>
        <v>0</v>
      </c>
      <c r="L235" s="211" t="s">
        <v>137</v>
      </c>
      <c r="M235" s="38"/>
      <c r="N235" s="216" t="s">
        <v>1</v>
      </c>
      <c r="O235" s="217" t="s">
        <v>39</v>
      </c>
      <c r="P235" s="218">
        <f>I235+J235</f>
        <v>0</v>
      </c>
      <c r="Q235" s="218">
        <f>ROUND(I235*H235,2)</f>
        <v>0</v>
      </c>
      <c r="R235" s="218">
        <f>ROUND(J235*H235,2)</f>
        <v>0</v>
      </c>
      <c r="S235" s="69"/>
      <c r="T235" s="219">
        <f>S235*H235</f>
        <v>0</v>
      </c>
      <c r="U235" s="219">
        <v>3.9499999999999998E-5</v>
      </c>
      <c r="V235" s="219">
        <f>U235*H235</f>
        <v>3.9499999999999998E-5</v>
      </c>
      <c r="W235" s="219">
        <v>0</v>
      </c>
      <c r="X235" s="220">
        <f>W235*H235</f>
        <v>0</v>
      </c>
      <c r="Y235" s="33"/>
      <c r="Z235" s="33"/>
      <c r="AA235" s="33"/>
      <c r="AB235" s="33"/>
      <c r="AC235" s="33"/>
      <c r="AD235" s="33"/>
      <c r="AE235" s="33"/>
      <c r="AR235" s="221" t="s">
        <v>208</v>
      </c>
      <c r="AT235" s="221" t="s">
        <v>133</v>
      </c>
      <c r="AU235" s="221" t="s">
        <v>84</v>
      </c>
      <c r="AY235" s="17" t="s">
        <v>131</v>
      </c>
      <c r="BE235" s="222">
        <f>IF(O235="základní",K235,0)</f>
        <v>0</v>
      </c>
      <c r="BF235" s="222">
        <f>IF(O235="snížená",K235,0)</f>
        <v>0</v>
      </c>
      <c r="BG235" s="222">
        <f>IF(O235="zákl. přenesená",K235,0)</f>
        <v>0</v>
      </c>
      <c r="BH235" s="222">
        <f>IF(O235="sníž. přenesená",K235,0)</f>
        <v>0</v>
      </c>
      <c r="BI235" s="222">
        <f>IF(O235="nulová",K235,0)</f>
        <v>0</v>
      </c>
      <c r="BJ235" s="17" t="s">
        <v>82</v>
      </c>
      <c r="BK235" s="222">
        <f>ROUND(P235*H235,2)</f>
        <v>0</v>
      </c>
      <c r="BL235" s="17" t="s">
        <v>208</v>
      </c>
      <c r="BM235" s="221" t="s">
        <v>372</v>
      </c>
    </row>
    <row r="236" spans="1:65" s="2" customFormat="1">
      <c r="A236" s="33"/>
      <c r="B236" s="34"/>
      <c r="C236" s="35"/>
      <c r="D236" s="223" t="s">
        <v>140</v>
      </c>
      <c r="E236" s="35"/>
      <c r="F236" s="224" t="s">
        <v>373</v>
      </c>
      <c r="G236" s="35"/>
      <c r="H236" s="35"/>
      <c r="I236" s="118"/>
      <c r="J236" s="118"/>
      <c r="K236" s="35"/>
      <c r="L236" s="35"/>
      <c r="M236" s="38"/>
      <c r="N236" s="225"/>
      <c r="O236" s="226"/>
      <c r="P236" s="69"/>
      <c r="Q236" s="69"/>
      <c r="R236" s="69"/>
      <c r="S236" s="69"/>
      <c r="T236" s="69"/>
      <c r="U236" s="69"/>
      <c r="V236" s="69"/>
      <c r="W236" s="69"/>
      <c r="X236" s="70"/>
      <c r="Y236" s="33"/>
      <c r="Z236" s="33"/>
      <c r="AA236" s="33"/>
      <c r="AB236" s="33"/>
      <c r="AC236" s="33"/>
      <c r="AD236" s="33"/>
      <c r="AE236" s="33"/>
      <c r="AT236" s="17" t="s">
        <v>140</v>
      </c>
      <c r="AU236" s="17" t="s">
        <v>84</v>
      </c>
    </row>
    <row r="237" spans="1:65" s="2" customFormat="1" ht="21.75" customHeight="1">
      <c r="A237" s="33"/>
      <c r="B237" s="34"/>
      <c r="C237" s="209" t="s">
        <v>374</v>
      </c>
      <c r="D237" s="209" t="s">
        <v>133</v>
      </c>
      <c r="E237" s="210" t="s">
        <v>375</v>
      </c>
      <c r="F237" s="211" t="s">
        <v>376</v>
      </c>
      <c r="G237" s="212" t="s">
        <v>207</v>
      </c>
      <c r="H237" s="213">
        <v>1</v>
      </c>
      <c r="I237" s="214"/>
      <c r="J237" s="214"/>
      <c r="K237" s="215">
        <f>ROUND(P237*H237,2)</f>
        <v>0</v>
      </c>
      <c r="L237" s="211" t="s">
        <v>137</v>
      </c>
      <c r="M237" s="38"/>
      <c r="N237" s="216" t="s">
        <v>1</v>
      </c>
      <c r="O237" s="217" t="s">
        <v>39</v>
      </c>
      <c r="P237" s="218">
        <f>I237+J237</f>
        <v>0</v>
      </c>
      <c r="Q237" s="218">
        <f>ROUND(I237*H237,2)</f>
        <v>0</v>
      </c>
      <c r="R237" s="218">
        <f>ROUND(J237*H237,2)</f>
        <v>0</v>
      </c>
      <c r="S237" s="69"/>
      <c r="T237" s="219">
        <f>S237*H237</f>
        <v>0</v>
      </c>
      <c r="U237" s="219">
        <v>3.9499999999999998E-5</v>
      </c>
      <c r="V237" s="219">
        <f>U237*H237</f>
        <v>3.9499999999999998E-5</v>
      </c>
      <c r="W237" s="219">
        <v>0</v>
      </c>
      <c r="X237" s="220">
        <f>W237*H237</f>
        <v>0</v>
      </c>
      <c r="Y237" s="33"/>
      <c r="Z237" s="33"/>
      <c r="AA237" s="33"/>
      <c r="AB237" s="33"/>
      <c r="AC237" s="33"/>
      <c r="AD237" s="33"/>
      <c r="AE237" s="33"/>
      <c r="AR237" s="221" t="s">
        <v>208</v>
      </c>
      <c r="AT237" s="221" t="s">
        <v>133</v>
      </c>
      <c r="AU237" s="221" t="s">
        <v>84</v>
      </c>
      <c r="AY237" s="17" t="s">
        <v>131</v>
      </c>
      <c r="BE237" s="222">
        <f>IF(O237="základní",K237,0)</f>
        <v>0</v>
      </c>
      <c r="BF237" s="222">
        <f>IF(O237="snížená",K237,0)</f>
        <v>0</v>
      </c>
      <c r="BG237" s="222">
        <f>IF(O237="zákl. přenesená",K237,0)</f>
        <v>0</v>
      </c>
      <c r="BH237" s="222">
        <f>IF(O237="sníž. přenesená",K237,0)</f>
        <v>0</v>
      </c>
      <c r="BI237" s="222">
        <f>IF(O237="nulová",K237,0)</f>
        <v>0</v>
      </c>
      <c r="BJ237" s="17" t="s">
        <v>82</v>
      </c>
      <c r="BK237" s="222">
        <f>ROUND(P237*H237,2)</f>
        <v>0</v>
      </c>
      <c r="BL237" s="17" t="s">
        <v>208</v>
      </c>
      <c r="BM237" s="221" t="s">
        <v>377</v>
      </c>
    </row>
    <row r="238" spans="1:65" s="2" customFormat="1">
      <c r="A238" s="33"/>
      <c r="B238" s="34"/>
      <c r="C238" s="35"/>
      <c r="D238" s="223" t="s">
        <v>140</v>
      </c>
      <c r="E238" s="35"/>
      <c r="F238" s="224" t="s">
        <v>378</v>
      </c>
      <c r="G238" s="35"/>
      <c r="H238" s="35"/>
      <c r="I238" s="118"/>
      <c r="J238" s="118"/>
      <c r="K238" s="35"/>
      <c r="L238" s="35"/>
      <c r="M238" s="38"/>
      <c r="N238" s="225"/>
      <c r="O238" s="226"/>
      <c r="P238" s="69"/>
      <c r="Q238" s="69"/>
      <c r="R238" s="69"/>
      <c r="S238" s="69"/>
      <c r="T238" s="69"/>
      <c r="U238" s="69"/>
      <c r="V238" s="69"/>
      <c r="W238" s="69"/>
      <c r="X238" s="70"/>
      <c r="Y238" s="33"/>
      <c r="Z238" s="33"/>
      <c r="AA238" s="33"/>
      <c r="AB238" s="33"/>
      <c r="AC238" s="33"/>
      <c r="AD238" s="33"/>
      <c r="AE238" s="33"/>
      <c r="AT238" s="17" t="s">
        <v>140</v>
      </c>
      <c r="AU238" s="17" t="s">
        <v>84</v>
      </c>
    </row>
    <row r="239" spans="1:65" s="2" customFormat="1" ht="21.75" customHeight="1">
      <c r="A239" s="33"/>
      <c r="B239" s="34"/>
      <c r="C239" s="209" t="s">
        <v>379</v>
      </c>
      <c r="D239" s="209" t="s">
        <v>133</v>
      </c>
      <c r="E239" s="210" t="s">
        <v>380</v>
      </c>
      <c r="F239" s="211" t="s">
        <v>381</v>
      </c>
      <c r="G239" s="212" t="s">
        <v>207</v>
      </c>
      <c r="H239" s="213">
        <v>124</v>
      </c>
      <c r="I239" s="214"/>
      <c r="J239" s="214"/>
      <c r="K239" s="215">
        <f>ROUND(P239*H239,2)</f>
        <v>0</v>
      </c>
      <c r="L239" s="211" t="s">
        <v>137</v>
      </c>
      <c r="M239" s="38"/>
      <c r="N239" s="216" t="s">
        <v>1</v>
      </c>
      <c r="O239" s="217" t="s">
        <v>39</v>
      </c>
      <c r="P239" s="218">
        <f>I239+J239</f>
        <v>0</v>
      </c>
      <c r="Q239" s="218">
        <f>ROUND(I239*H239,2)</f>
        <v>0</v>
      </c>
      <c r="R239" s="218">
        <f>ROUND(J239*H239,2)</f>
        <v>0</v>
      </c>
      <c r="S239" s="69"/>
      <c r="T239" s="219">
        <f>S239*H239</f>
        <v>0</v>
      </c>
      <c r="U239" s="219">
        <v>3.2949999999999999E-4</v>
      </c>
      <c r="V239" s="219">
        <f>U239*H239</f>
        <v>4.0857999999999998E-2</v>
      </c>
      <c r="W239" s="219">
        <v>0</v>
      </c>
      <c r="X239" s="220">
        <f>W239*H239</f>
        <v>0</v>
      </c>
      <c r="Y239" s="33"/>
      <c r="Z239" s="33"/>
      <c r="AA239" s="33"/>
      <c r="AB239" s="33"/>
      <c r="AC239" s="33"/>
      <c r="AD239" s="33"/>
      <c r="AE239" s="33"/>
      <c r="AR239" s="221" t="s">
        <v>208</v>
      </c>
      <c r="AT239" s="221" t="s">
        <v>133</v>
      </c>
      <c r="AU239" s="221" t="s">
        <v>84</v>
      </c>
      <c r="AY239" s="17" t="s">
        <v>131</v>
      </c>
      <c r="BE239" s="222">
        <f>IF(O239="základní",K239,0)</f>
        <v>0</v>
      </c>
      <c r="BF239" s="222">
        <f>IF(O239="snížená",K239,0)</f>
        <v>0</v>
      </c>
      <c r="BG239" s="222">
        <f>IF(O239="zákl. přenesená",K239,0)</f>
        <v>0</v>
      </c>
      <c r="BH239" s="222">
        <f>IF(O239="sníž. přenesená",K239,0)</f>
        <v>0</v>
      </c>
      <c r="BI239" s="222">
        <f>IF(O239="nulová",K239,0)</f>
        <v>0</v>
      </c>
      <c r="BJ239" s="17" t="s">
        <v>82</v>
      </c>
      <c r="BK239" s="222">
        <f>ROUND(P239*H239,2)</f>
        <v>0</v>
      </c>
      <c r="BL239" s="17" t="s">
        <v>208</v>
      </c>
      <c r="BM239" s="221" t="s">
        <v>382</v>
      </c>
    </row>
    <row r="240" spans="1:65" s="2" customFormat="1" ht="19.5">
      <c r="A240" s="33"/>
      <c r="B240" s="34"/>
      <c r="C240" s="35"/>
      <c r="D240" s="223" t="s">
        <v>140</v>
      </c>
      <c r="E240" s="35"/>
      <c r="F240" s="224" t="s">
        <v>383</v>
      </c>
      <c r="G240" s="35"/>
      <c r="H240" s="35"/>
      <c r="I240" s="118"/>
      <c r="J240" s="118"/>
      <c r="K240" s="35"/>
      <c r="L240" s="35"/>
      <c r="M240" s="38"/>
      <c r="N240" s="225"/>
      <c r="O240" s="226"/>
      <c r="P240" s="69"/>
      <c r="Q240" s="69"/>
      <c r="R240" s="69"/>
      <c r="S240" s="69"/>
      <c r="T240" s="69"/>
      <c r="U240" s="69"/>
      <c r="V240" s="69"/>
      <c r="W240" s="69"/>
      <c r="X240" s="70"/>
      <c r="Y240" s="33"/>
      <c r="Z240" s="33"/>
      <c r="AA240" s="33"/>
      <c r="AB240" s="33"/>
      <c r="AC240" s="33"/>
      <c r="AD240" s="33"/>
      <c r="AE240" s="33"/>
      <c r="AT240" s="17" t="s">
        <v>140</v>
      </c>
      <c r="AU240" s="17" t="s">
        <v>84</v>
      </c>
    </row>
    <row r="241" spans="1:65" s="14" customFormat="1">
      <c r="B241" s="248"/>
      <c r="C241" s="249"/>
      <c r="D241" s="223" t="s">
        <v>142</v>
      </c>
      <c r="E241" s="250" t="s">
        <v>1</v>
      </c>
      <c r="F241" s="251" t="s">
        <v>384</v>
      </c>
      <c r="G241" s="249"/>
      <c r="H241" s="250" t="s">
        <v>1</v>
      </c>
      <c r="I241" s="252"/>
      <c r="J241" s="252"/>
      <c r="K241" s="249"/>
      <c r="L241" s="249"/>
      <c r="M241" s="253"/>
      <c r="N241" s="254"/>
      <c r="O241" s="255"/>
      <c r="P241" s="255"/>
      <c r="Q241" s="255"/>
      <c r="R241" s="255"/>
      <c r="S241" s="255"/>
      <c r="T241" s="255"/>
      <c r="U241" s="255"/>
      <c r="V241" s="255"/>
      <c r="W241" s="255"/>
      <c r="X241" s="256"/>
      <c r="AT241" s="257" t="s">
        <v>142</v>
      </c>
      <c r="AU241" s="257" t="s">
        <v>84</v>
      </c>
      <c r="AV241" s="14" t="s">
        <v>82</v>
      </c>
      <c r="AW241" s="14" t="s">
        <v>5</v>
      </c>
      <c r="AX241" s="14" t="s">
        <v>76</v>
      </c>
      <c r="AY241" s="257" t="s">
        <v>131</v>
      </c>
    </row>
    <row r="242" spans="1:65" s="13" customFormat="1">
      <c r="B242" s="227"/>
      <c r="C242" s="228"/>
      <c r="D242" s="223" t="s">
        <v>142</v>
      </c>
      <c r="E242" s="229" t="s">
        <v>1</v>
      </c>
      <c r="F242" s="230" t="s">
        <v>385</v>
      </c>
      <c r="G242" s="228"/>
      <c r="H242" s="231">
        <v>47</v>
      </c>
      <c r="I242" s="232"/>
      <c r="J242" s="232"/>
      <c r="K242" s="228"/>
      <c r="L242" s="228"/>
      <c r="M242" s="233"/>
      <c r="N242" s="234"/>
      <c r="O242" s="235"/>
      <c r="P242" s="235"/>
      <c r="Q242" s="235"/>
      <c r="R242" s="235"/>
      <c r="S242" s="235"/>
      <c r="T242" s="235"/>
      <c r="U242" s="235"/>
      <c r="V242" s="235"/>
      <c r="W242" s="235"/>
      <c r="X242" s="236"/>
      <c r="AT242" s="237" t="s">
        <v>142</v>
      </c>
      <c r="AU242" s="237" t="s">
        <v>84</v>
      </c>
      <c r="AV242" s="13" t="s">
        <v>84</v>
      </c>
      <c r="AW242" s="13" t="s">
        <v>5</v>
      </c>
      <c r="AX242" s="13" t="s">
        <v>76</v>
      </c>
      <c r="AY242" s="237" t="s">
        <v>131</v>
      </c>
    </row>
    <row r="243" spans="1:65" s="14" customFormat="1">
      <c r="B243" s="248"/>
      <c r="C243" s="249"/>
      <c r="D243" s="223" t="s">
        <v>142</v>
      </c>
      <c r="E243" s="250" t="s">
        <v>1</v>
      </c>
      <c r="F243" s="251" t="s">
        <v>386</v>
      </c>
      <c r="G243" s="249"/>
      <c r="H243" s="250" t="s">
        <v>1</v>
      </c>
      <c r="I243" s="252"/>
      <c r="J243" s="252"/>
      <c r="K243" s="249"/>
      <c r="L243" s="249"/>
      <c r="M243" s="253"/>
      <c r="N243" s="254"/>
      <c r="O243" s="255"/>
      <c r="P243" s="255"/>
      <c r="Q243" s="255"/>
      <c r="R243" s="255"/>
      <c r="S243" s="255"/>
      <c r="T243" s="255"/>
      <c r="U243" s="255"/>
      <c r="V243" s="255"/>
      <c r="W243" s="255"/>
      <c r="X243" s="256"/>
      <c r="AT243" s="257" t="s">
        <v>142</v>
      </c>
      <c r="AU243" s="257" t="s">
        <v>84</v>
      </c>
      <c r="AV243" s="14" t="s">
        <v>82</v>
      </c>
      <c r="AW243" s="14" t="s">
        <v>5</v>
      </c>
      <c r="AX243" s="14" t="s">
        <v>76</v>
      </c>
      <c r="AY243" s="257" t="s">
        <v>131</v>
      </c>
    </row>
    <row r="244" spans="1:65" s="13" customFormat="1">
      <c r="B244" s="227"/>
      <c r="C244" s="228"/>
      <c r="D244" s="223" t="s">
        <v>142</v>
      </c>
      <c r="E244" s="229" t="s">
        <v>1</v>
      </c>
      <c r="F244" s="230" t="s">
        <v>293</v>
      </c>
      <c r="G244" s="228"/>
      <c r="H244" s="231">
        <v>30</v>
      </c>
      <c r="I244" s="232"/>
      <c r="J244" s="232"/>
      <c r="K244" s="228"/>
      <c r="L244" s="228"/>
      <c r="M244" s="233"/>
      <c r="N244" s="234"/>
      <c r="O244" s="235"/>
      <c r="P244" s="235"/>
      <c r="Q244" s="235"/>
      <c r="R244" s="235"/>
      <c r="S244" s="235"/>
      <c r="T244" s="235"/>
      <c r="U244" s="235"/>
      <c r="V244" s="235"/>
      <c r="W244" s="235"/>
      <c r="X244" s="236"/>
      <c r="AT244" s="237" t="s">
        <v>142</v>
      </c>
      <c r="AU244" s="237" t="s">
        <v>84</v>
      </c>
      <c r="AV244" s="13" t="s">
        <v>84</v>
      </c>
      <c r="AW244" s="13" t="s">
        <v>5</v>
      </c>
      <c r="AX244" s="13" t="s">
        <v>76</v>
      </c>
      <c r="AY244" s="237" t="s">
        <v>131</v>
      </c>
    </row>
    <row r="245" spans="1:65" s="14" customFormat="1">
      <c r="B245" s="248"/>
      <c r="C245" s="249"/>
      <c r="D245" s="223" t="s">
        <v>142</v>
      </c>
      <c r="E245" s="250" t="s">
        <v>1</v>
      </c>
      <c r="F245" s="251" t="s">
        <v>387</v>
      </c>
      <c r="G245" s="249"/>
      <c r="H245" s="250" t="s">
        <v>1</v>
      </c>
      <c r="I245" s="252"/>
      <c r="J245" s="252"/>
      <c r="K245" s="249"/>
      <c r="L245" s="249"/>
      <c r="M245" s="253"/>
      <c r="N245" s="254"/>
      <c r="O245" s="255"/>
      <c r="P245" s="255"/>
      <c r="Q245" s="255"/>
      <c r="R245" s="255"/>
      <c r="S245" s="255"/>
      <c r="T245" s="255"/>
      <c r="U245" s="255"/>
      <c r="V245" s="255"/>
      <c r="W245" s="255"/>
      <c r="X245" s="256"/>
      <c r="AT245" s="257" t="s">
        <v>142</v>
      </c>
      <c r="AU245" s="257" t="s">
        <v>84</v>
      </c>
      <c r="AV245" s="14" t="s">
        <v>82</v>
      </c>
      <c r="AW245" s="14" t="s">
        <v>5</v>
      </c>
      <c r="AX245" s="14" t="s">
        <v>76</v>
      </c>
      <c r="AY245" s="257" t="s">
        <v>131</v>
      </c>
    </row>
    <row r="246" spans="1:65" s="13" customFormat="1">
      <c r="B246" s="227"/>
      <c r="C246" s="228"/>
      <c r="D246" s="223" t="s">
        <v>142</v>
      </c>
      <c r="E246" s="229" t="s">
        <v>1</v>
      </c>
      <c r="F246" s="230" t="s">
        <v>388</v>
      </c>
      <c r="G246" s="228"/>
      <c r="H246" s="231">
        <v>47</v>
      </c>
      <c r="I246" s="232"/>
      <c r="J246" s="232"/>
      <c r="K246" s="228"/>
      <c r="L246" s="228"/>
      <c r="M246" s="233"/>
      <c r="N246" s="234"/>
      <c r="O246" s="235"/>
      <c r="P246" s="235"/>
      <c r="Q246" s="235"/>
      <c r="R246" s="235"/>
      <c r="S246" s="235"/>
      <c r="T246" s="235"/>
      <c r="U246" s="235"/>
      <c r="V246" s="235"/>
      <c r="W246" s="235"/>
      <c r="X246" s="236"/>
      <c r="AT246" s="237" t="s">
        <v>142</v>
      </c>
      <c r="AU246" s="237" t="s">
        <v>84</v>
      </c>
      <c r="AV246" s="13" t="s">
        <v>84</v>
      </c>
      <c r="AW246" s="13" t="s">
        <v>5</v>
      </c>
      <c r="AX246" s="13" t="s">
        <v>76</v>
      </c>
      <c r="AY246" s="237" t="s">
        <v>131</v>
      </c>
    </row>
    <row r="247" spans="1:65" s="15" customFormat="1">
      <c r="B247" s="258"/>
      <c r="C247" s="259"/>
      <c r="D247" s="223" t="s">
        <v>142</v>
      </c>
      <c r="E247" s="260" t="s">
        <v>1</v>
      </c>
      <c r="F247" s="261" t="s">
        <v>389</v>
      </c>
      <c r="G247" s="259"/>
      <c r="H247" s="262">
        <v>124</v>
      </c>
      <c r="I247" s="263"/>
      <c r="J247" s="263"/>
      <c r="K247" s="259"/>
      <c r="L247" s="259"/>
      <c r="M247" s="264"/>
      <c r="N247" s="265"/>
      <c r="O247" s="266"/>
      <c r="P247" s="266"/>
      <c r="Q247" s="266"/>
      <c r="R247" s="266"/>
      <c r="S247" s="266"/>
      <c r="T247" s="266"/>
      <c r="U247" s="266"/>
      <c r="V247" s="266"/>
      <c r="W247" s="266"/>
      <c r="X247" s="267"/>
      <c r="AT247" s="268" t="s">
        <v>142</v>
      </c>
      <c r="AU247" s="268" t="s">
        <v>84</v>
      </c>
      <c r="AV247" s="15" t="s">
        <v>138</v>
      </c>
      <c r="AW247" s="15" t="s">
        <v>5</v>
      </c>
      <c r="AX247" s="15" t="s">
        <v>82</v>
      </c>
      <c r="AY247" s="268" t="s">
        <v>131</v>
      </c>
    </row>
    <row r="248" spans="1:65" s="2" customFormat="1" ht="21.75" customHeight="1">
      <c r="A248" s="33"/>
      <c r="B248" s="34"/>
      <c r="C248" s="238" t="s">
        <v>390</v>
      </c>
      <c r="D248" s="238" t="s">
        <v>195</v>
      </c>
      <c r="E248" s="239" t="s">
        <v>391</v>
      </c>
      <c r="F248" s="240" t="s">
        <v>392</v>
      </c>
      <c r="G248" s="241" t="s">
        <v>207</v>
      </c>
      <c r="H248" s="242">
        <v>124</v>
      </c>
      <c r="I248" s="243"/>
      <c r="J248" s="244"/>
      <c r="K248" s="245">
        <f>ROUND(P248*H248,2)</f>
        <v>0</v>
      </c>
      <c r="L248" s="240" t="s">
        <v>137</v>
      </c>
      <c r="M248" s="246"/>
      <c r="N248" s="247" t="s">
        <v>1</v>
      </c>
      <c r="O248" s="217" t="s">
        <v>39</v>
      </c>
      <c r="P248" s="218">
        <f>I248+J248</f>
        <v>0</v>
      </c>
      <c r="Q248" s="218">
        <f>ROUND(I248*H248,2)</f>
        <v>0</v>
      </c>
      <c r="R248" s="218">
        <f>ROUND(J248*H248,2)</f>
        <v>0</v>
      </c>
      <c r="S248" s="69"/>
      <c r="T248" s="219">
        <f>S248*H248</f>
        <v>0</v>
      </c>
      <c r="U248" s="219">
        <v>2.1000000000000001E-4</v>
      </c>
      <c r="V248" s="219">
        <f>U248*H248</f>
        <v>2.6040000000000001E-2</v>
      </c>
      <c r="W248" s="219">
        <v>0</v>
      </c>
      <c r="X248" s="220">
        <f>W248*H248</f>
        <v>0</v>
      </c>
      <c r="Y248" s="33"/>
      <c r="Z248" s="33"/>
      <c r="AA248" s="33"/>
      <c r="AB248" s="33"/>
      <c r="AC248" s="33"/>
      <c r="AD248" s="33"/>
      <c r="AE248" s="33"/>
      <c r="AR248" s="221" t="s">
        <v>303</v>
      </c>
      <c r="AT248" s="221" t="s">
        <v>195</v>
      </c>
      <c r="AU248" s="221" t="s">
        <v>84</v>
      </c>
      <c r="AY248" s="17" t="s">
        <v>131</v>
      </c>
      <c r="BE248" s="222">
        <f>IF(O248="základní",K248,0)</f>
        <v>0</v>
      </c>
      <c r="BF248" s="222">
        <f>IF(O248="snížená",K248,0)</f>
        <v>0</v>
      </c>
      <c r="BG248" s="222">
        <f>IF(O248="zákl. přenesená",K248,0)</f>
        <v>0</v>
      </c>
      <c r="BH248" s="222">
        <f>IF(O248="sníž. přenesená",K248,0)</f>
        <v>0</v>
      </c>
      <c r="BI248" s="222">
        <f>IF(O248="nulová",K248,0)</f>
        <v>0</v>
      </c>
      <c r="BJ248" s="17" t="s">
        <v>82</v>
      </c>
      <c r="BK248" s="222">
        <f>ROUND(P248*H248,2)</f>
        <v>0</v>
      </c>
      <c r="BL248" s="17" t="s">
        <v>208</v>
      </c>
      <c r="BM248" s="221" t="s">
        <v>393</v>
      </c>
    </row>
    <row r="249" spans="1:65" s="2" customFormat="1">
      <c r="A249" s="33"/>
      <c r="B249" s="34"/>
      <c r="C249" s="35"/>
      <c r="D249" s="223" t="s">
        <v>140</v>
      </c>
      <c r="E249" s="35"/>
      <c r="F249" s="224" t="s">
        <v>392</v>
      </c>
      <c r="G249" s="35"/>
      <c r="H249" s="35"/>
      <c r="I249" s="118"/>
      <c r="J249" s="118"/>
      <c r="K249" s="35"/>
      <c r="L249" s="35"/>
      <c r="M249" s="38"/>
      <c r="N249" s="225"/>
      <c r="O249" s="226"/>
      <c r="P249" s="69"/>
      <c r="Q249" s="69"/>
      <c r="R249" s="69"/>
      <c r="S249" s="69"/>
      <c r="T249" s="69"/>
      <c r="U249" s="69"/>
      <c r="V249" s="69"/>
      <c r="W249" s="69"/>
      <c r="X249" s="70"/>
      <c r="Y249" s="33"/>
      <c r="Z249" s="33"/>
      <c r="AA249" s="33"/>
      <c r="AB249" s="33"/>
      <c r="AC249" s="33"/>
      <c r="AD249" s="33"/>
      <c r="AE249" s="33"/>
      <c r="AT249" s="17" t="s">
        <v>140</v>
      </c>
      <c r="AU249" s="17" t="s">
        <v>84</v>
      </c>
    </row>
    <row r="250" spans="1:65" s="2" customFormat="1" ht="21.75" customHeight="1">
      <c r="A250" s="33"/>
      <c r="B250" s="34"/>
      <c r="C250" s="209" t="s">
        <v>394</v>
      </c>
      <c r="D250" s="209" t="s">
        <v>133</v>
      </c>
      <c r="E250" s="210" t="s">
        <v>395</v>
      </c>
      <c r="F250" s="211" t="s">
        <v>396</v>
      </c>
      <c r="G250" s="212" t="s">
        <v>207</v>
      </c>
      <c r="H250" s="213">
        <v>44</v>
      </c>
      <c r="I250" s="214"/>
      <c r="J250" s="214"/>
      <c r="K250" s="215">
        <f>ROUND(P250*H250,2)</f>
        <v>0</v>
      </c>
      <c r="L250" s="211" t="s">
        <v>137</v>
      </c>
      <c r="M250" s="38"/>
      <c r="N250" s="216" t="s">
        <v>1</v>
      </c>
      <c r="O250" s="217" t="s">
        <v>39</v>
      </c>
      <c r="P250" s="218">
        <f>I250+J250</f>
        <v>0</v>
      </c>
      <c r="Q250" s="218">
        <f>ROUND(I250*H250,2)</f>
        <v>0</v>
      </c>
      <c r="R250" s="218">
        <f>ROUND(J250*H250,2)</f>
        <v>0</v>
      </c>
      <c r="S250" s="69"/>
      <c r="T250" s="219">
        <f>S250*H250</f>
        <v>0</v>
      </c>
      <c r="U250" s="219">
        <v>4.1950000000000001E-4</v>
      </c>
      <c r="V250" s="219">
        <f>U250*H250</f>
        <v>1.8457999999999999E-2</v>
      </c>
      <c r="W250" s="219">
        <v>0</v>
      </c>
      <c r="X250" s="220">
        <f>W250*H250</f>
        <v>0</v>
      </c>
      <c r="Y250" s="33"/>
      <c r="Z250" s="33"/>
      <c r="AA250" s="33"/>
      <c r="AB250" s="33"/>
      <c r="AC250" s="33"/>
      <c r="AD250" s="33"/>
      <c r="AE250" s="33"/>
      <c r="AR250" s="221" t="s">
        <v>208</v>
      </c>
      <c r="AT250" s="221" t="s">
        <v>133</v>
      </c>
      <c r="AU250" s="221" t="s">
        <v>84</v>
      </c>
      <c r="AY250" s="17" t="s">
        <v>131</v>
      </c>
      <c r="BE250" s="222">
        <f>IF(O250="základní",K250,0)</f>
        <v>0</v>
      </c>
      <c r="BF250" s="222">
        <f>IF(O250="snížená",K250,0)</f>
        <v>0</v>
      </c>
      <c r="BG250" s="222">
        <f>IF(O250="zákl. přenesená",K250,0)</f>
        <v>0</v>
      </c>
      <c r="BH250" s="222">
        <f>IF(O250="sníž. přenesená",K250,0)</f>
        <v>0</v>
      </c>
      <c r="BI250" s="222">
        <f>IF(O250="nulová",K250,0)</f>
        <v>0</v>
      </c>
      <c r="BJ250" s="17" t="s">
        <v>82</v>
      </c>
      <c r="BK250" s="222">
        <f>ROUND(P250*H250,2)</f>
        <v>0</v>
      </c>
      <c r="BL250" s="17" t="s">
        <v>208</v>
      </c>
      <c r="BM250" s="221" t="s">
        <v>397</v>
      </c>
    </row>
    <row r="251" spans="1:65" s="2" customFormat="1" ht="19.5">
      <c r="A251" s="33"/>
      <c r="B251" s="34"/>
      <c r="C251" s="35"/>
      <c r="D251" s="223" t="s">
        <v>140</v>
      </c>
      <c r="E251" s="35"/>
      <c r="F251" s="224" t="s">
        <v>398</v>
      </c>
      <c r="G251" s="35"/>
      <c r="H251" s="35"/>
      <c r="I251" s="118"/>
      <c r="J251" s="118"/>
      <c r="K251" s="35"/>
      <c r="L251" s="35"/>
      <c r="M251" s="38"/>
      <c r="N251" s="225"/>
      <c r="O251" s="226"/>
      <c r="P251" s="69"/>
      <c r="Q251" s="69"/>
      <c r="R251" s="69"/>
      <c r="S251" s="69"/>
      <c r="T251" s="69"/>
      <c r="U251" s="69"/>
      <c r="V251" s="69"/>
      <c r="W251" s="69"/>
      <c r="X251" s="70"/>
      <c r="Y251" s="33"/>
      <c r="Z251" s="33"/>
      <c r="AA251" s="33"/>
      <c r="AB251" s="33"/>
      <c r="AC251" s="33"/>
      <c r="AD251" s="33"/>
      <c r="AE251" s="33"/>
      <c r="AT251" s="17" t="s">
        <v>140</v>
      </c>
      <c r="AU251" s="17" t="s">
        <v>84</v>
      </c>
    </row>
    <row r="252" spans="1:65" s="14" customFormat="1">
      <c r="B252" s="248"/>
      <c r="C252" s="249"/>
      <c r="D252" s="223" t="s">
        <v>142</v>
      </c>
      <c r="E252" s="250" t="s">
        <v>1</v>
      </c>
      <c r="F252" s="251" t="s">
        <v>384</v>
      </c>
      <c r="G252" s="249"/>
      <c r="H252" s="250" t="s">
        <v>1</v>
      </c>
      <c r="I252" s="252"/>
      <c r="J252" s="252"/>
      <c r="K252" s="249"/>
      <c r="L252" s="249"/>
      <c r="M252" s="253"/>
      <c r="N252" s="254"/>
      <c r="O252" s="255"/>
      <c r="P252" s="255"/>
      <c r="Q252" s="255"/>
      <c r="R252" s="255"/>
      <c r="S252" s="255"/>
      <c r="T252" s="255"/>
      <c r="U252" s="255"/>
      <c r="V252" s="255"/>
      <c r="W252" s="255"/>
      <c r="X252" s="256"/>
      <c r="AT252" s="257" t="s">
        <v>142</v>
      </c>
      <c r="AU252" s="257" t="s">
        <v>84</v>
      </c>
      <c r="AV252" s="14" t="s">
        <v>82</v>
      </c>
      <c r="AW252" s="14" t="s">
        <v>5</v>
      </c>
      <c r="AX252" s="14" t="s">
        <v>76</v>
      </c>
      <c r="AY252" s="257" t="s">
        <v>131</v>
      </c>
    </row>
    <row r="253" spans="1:65" s="13" customFormat="1">
      <c r="B253" s="227"/>
      <c r="C253" s="228"/>
      <c r="D253" s="223" t="s">
        <v>142</v>
      </c>
      <c r="E253" s="229" t="s">
        <v>1</v>
      </c>
      <c r="F253" s="230" t="s">
        <v>399</v>
      </c>
      <c r="G253" s="228"/>
      <c r="H253" s="231">
        <v>11</v>
      </c>
      <c r="I253" s="232"/>
      <c r="J253" s="232"/>
      <c r="K253" s="228"/>
      <c r="L253" s="228"/>
      <c r="M253" s="233"/>
      <c r="N253" s="234"/>
      <c r="O253" s="235"/>
      <c r="P253" s="235"/>
      <c r="Q253" s="235"/>
      <c r="R253" s="235"/>
      <c r="S253" s="235"/>
      <c r="T253" s="235"/>
      <c r="U253" s="235"/>
      <c r="V253" s="235"/>
      <c r="W253" s="235"/>
      <c r="X253" s="236"/>
      <c r="AT253" s="237" t="s">
        <v>142</v>
      </c>
      <c r="AU253" s="237" t="s">
        <v>84</v>
      </c>
      <c r="AV253" s="13" t="s">
        <v>84</v>
      </c>
      <c r="AW253" s="13" t="s">
        <v>5</v>
      </c>
      <c r="AX253" s="13" t="s">
        <v>76</v>
      </c>
      <c r="AY253" s="237" t="s">
        <v>131</v>
      </c>
    </row>
    <row r="254" spans="1:65" s="14" customFormat="1">
      <c r="B254" s="248"/>
      <c r="C254" s="249"/>
      <c r="D254" s="223" t="s">
        <v>142</v>
      </c>
      <c r="E254" s="250" t="s">
        <v>1</v>
      </c>
      <c r="F254" s="251" t="s">
        <v>387</v>
      </c>
      <c r="G254" s="249"/>
      <c r="H254" s="250" t="s">
        <v>1</v>
      </c>
      <c r="I254" s="252"/>
      <c r="J254" s="252"/>
      <c r="K254" s="249"/>
      <c r="L254" s="249"/>
      <c r="M254" s="253"/>
      <c r="N254" s="254"/>
      <c r="O254" s="255"/>
      <c r="P254" s="255"/>
      <c r="Q254" s="255"/>
      <c r="R254" s="255"/>
      <c r="S254" s="255"/>
      <c r="T254" s="255"/>
      <c r="U254" s="255"/>
      <c r="V254" s="255"/>
      <c r="W254" s="255"/>
      <c r="X254" s="256"/>
      <c r="AT254" s="257" t="s">
        <v>142</v>
      </c>
      <c r="AU254" s="257" t="s">
        <v>84</v>
      </c>
      <c r="AV254" s="14" t="s">
        <v>82</v>
      </c>
      <c r="AW254" s="14" t="s">
        <v>5</v>
      </c>
      <c r="AX254" s="14" t="s">
        <v>76</v>
      </c>
      <c r="AY254" s="257" t="s">
        <v>131</v>
      </c>
    </row>
    <row r="255" spans="1:65" s="13" customFormat="1">
      <c r="B255" s="227"/>
      <c r="C255" s="228"/>
      <c r="D255" s="223" t="s">
        <v>142</v>
      </c>
      <c r="E255" s="229" t="s">
        <v>1</v>
      </c>
      <c r="F255" s="230" t="s">
        <v>400</v>
      </c>
      <c r="G255" s="228"/>
      <c r="H255" s="231">
        <v>33</v>
      </c>
      <c r="I255" s="232"/>
      <c r="J255" s="232"/>
      <c r="K255" s="228"/>
      <c r="L255" s="228"/>
      <c r="M255" s="233"/>
      <c r="N255" s="234"/>
      <c r="O255" s="235"/>
      <c r="P255" s="235"/>
      <c r="Q255" s="235"/>
      <c r="R255" s="235"/>
      <c r="S255" s="235"/>
      <c r="T255" s="235"/>
      <c r="U255" s="235"/>
      <c r="V255" s="235"/>
      <c r="W255" s="235"/>
      <c r="X255" s="236"/>
      <c r="AT255" s="237" t="s">
        <v>142</v>
      </c>
      <c r="AU255" s="237" t="s">
        <v>84</v>
      </c>
      <c r="AV255" s="13" t="s">
        <v>84</v>
      </c>
      <c r="AW255" s="13" t="s">
        <v>5</v>
      </c>
      <c r="AX255" s="13" t="s">
        <v>76</v>
      </c>
      <c r="AY255" s="237" t="s">
        <v>131</v>
      </c>
    </row>
    <row r="256" spans="1:65" s="15" customFormat="1">
      <c r="B256" s="258"/>
      <c r="C256" s="259"/>
      <c r="D256" s="223" t="s">
        <v>142</v>
      </c>
      <c r="E256" s="260" t="s">
        <v>1</v>
      </c>
      <c r="F256" s="261" t="s">
        <v>389</v>
      </c>
      <c r="G256" s="259"/>
      <c r="H256" s="262">
        <v>44</v>
      </c>
      <c r="I256" s="263"/>
      <c r="J256" s="263"/>
      <c r="K256" s="259"/>
      <c r="L256" s="259"/>
      <c r="M256" s="264"/>
      <c r="N256" s="265"/>
      <c r="O256" s="266"/>
      <c r="P256" s="266"/>
      <c r="Q256" s="266"/>
      <c r="R256" s="266"/>
      <c r="S256" s="266"/>
      <c r="T256" s="266"/>
      <c r="U256" s="266"/>
      <c r="V256" s="266"/>
      <c r="W256" s="266"/>
      <c r="X256" s="267"/>
      <c r="AT256" s="268" t="s">
        <v>142</v>
      </c>
      <c r="AU256" s="268" t="s">
        <v>84</v>
      </c>
      <c r="AV256" s="15" t="s">
        <v>138</v>
      </c>
      <c r="AW256" s="15" t="s">
        <v>5</v>
      </c>
      <c r="AX256" s="15" t="s">
        <v>82</v>
      </c>
      <c r="AY256" s="268" t="s">
        <v>131</v>
      </c>
    </row>
    <row r="257" spans="1:65" s="2" customFormat="1" ht="21.75" customHeight="1">
      <c r="A257" s="33"/>
      <c r="B257" s="34"/>
      <c r="C257" s="238" t="s">
        <v>401</v>
      </c>
      <c r="D257" s="238" t="s">
        <v>195</v>
      </c>
      <c r="E257" s="239" t="s">
        <v>402</v>
      </c>
      <c r="F257" s="240" t="s">
        <v>403</v>
      </c>
      <c r="G257" s="241" t="s">
        <v>207</v>
      </c>
      <c r="H257" s="242">
        <v>44</v>
      </c>
      <c r="I257" s="243"/>
      <c r="J257" s="244"/>
      <c r="K257" s="245">
        <f>ROUND(P257*H257,2)</f>
        <v>0</v>
      </c>
      <c r="L257" s="240" t="s">
        <v>137</v>
      </c>
      <c r="M257" s="246"/>
      <c r="N257" s="247" t="s">
        <v>1</v>
      </c>
      <c r="O257" s="217" t="s">
        <v>39</v>
      </c>
      <c r="P257" s="218">
        <f>I257+J257</f>
        <v>0</v>
      </c>
      <c r="Q257" s="218">
        <f>ROUND(I257*H257,2)</f>
        <v>0</v>
      </c>
      <c r="R257" s="218">
        <f>ROUND(J257*H257,2)</f>
        <v>0</v>
      </c>
      <c r="S257" s="69"/>
      <c r="T257" s="219">
        <f>S257*H257</f>
        <v>0</v>
      </c>
      <c r="U257" s="219">
        <v>2.9999999999999997E-4</v>
      </c>
      <c r="V257" s="219">
        <f>U257*H257</f>
        <v>1.3199999999999998E-2</v>
      </c>
      <c r="W257" s="219">
        <v>0</v>
      </c>
      <c r="X257" s="220">
        <f>W257*H257</f>
        <v>0</v>
      </c>
      <c r="Y257" s="33"/>
      <c r="Z257" s="33"/>
      <c r="AA257" s="33"/>
      <c r="AB257" s="33"/>
      <c r="AC257" s="33"/>
      <c r="AD257" s="33"/>
      <c r="AE257" s="33"/>
      <c r="AR257" s="221" t="s">
        <v>303</v>
      </c>
      <c r="AT257" s="221" t="s">
        <v>195</v>
      </c>
      <c r="AU257" s="221" t="s">
        <v>84</v>
      </c>
      <c r="AY257" s="17" t="s">
        <v>131</v>
      </c>
      <c r="BE257" s="222">
        <f>IF(O257="základní",K257,0)</f>
        <v>0</v>
      </c>
      <c r="BF257" s="222">
        <f>IF(O257="snížená",K257,0)</f>
        <v>0</v>
      </c>
      <c r="BG257" s="222">
        <f>IF(O257="zákl. přenesená",K257,0)</f>
        <v>0</v>
      </c>
      <c r="BH257" s="222">
        <f>IF(O257="sníž. přenesená",K257,0)</f>
        <v>0</v>
      </c>
      <c r="BI257" s="222">
        <f>IF(O257="nulová",K257,0)</f>
        <v>0</v>
      </c>
      <c r="BJ257" s="17" t="s">
        <v>82</v>
      </c>
      <c r="BK257" s="222">
        <f>ROUND(P257*H257,2)</f>
        <v>0</v>
      </c>
      <c r="BL257" s="17" t="s">
        <v>208</v>
      </c>
      <c r="BM257" s="221" t="s">
        <v>404</v>
      </c>
    </row>
    <row r="258" spans="1:65" s="2" customFormat="1">
      <c r="A258" s="33"/>
      <c r="B258" s="34"/>
      <c r="C258" s="35"/>
      <c r="D258" s="223" t="s">
        <v>140</v>
      </c>
      <c r="E258" s="35"/>
      <c r="F258" s="224" t="s">
        <v>403</v>
      </c>
      <c r="G258" s="35"/>
      <c r="H258" s="35"/>
      <c r="I258" s="118"/>
      <c r="J258" s="118"/>
      <c r="K258" s="35"/>
      <c r="L258" s="35"/>
      <c r="M258" s="38"/>
      <c r="N258" s="225"/>
      <c r="O258" s="226"/>
      <c r="P258" s="69"/>
      <c r="Q258" s="69"/>
      <c r="R258" s="69"/>
      <c r="S258" s="69"/>
      <c r="T258" s="69"/>
      <c r="U258" s="69"/>
      <c r="V258" s="69"/>
      <c r="W258" s="69"/>
      <c r="X258" s="70"/>
      <c r="Y258" s="33"/>
      <c r="Z258" s="33"/>
      <c r="AA258" s="33"/>
      <c r="AB258" s="33"/>
      <c r="AC258" s="33"/>
      <c r="AD258" s="33"/>
      <c r="AE258" s="33"/>
      <c r="AT258" s="17" t="s">
        <v>140</v>
      </c>
      <c r="AU258" s="17" t="s">
        <v>84</v>
      </c>
    </row>
    <row r="259" spans="1:65" s="2" customFormat="1" ht="21.75" customHeight="1">
      <c r="A259" s="33"/>
      <c r="B259" s="34"/>
      <c r="C259" s="209" t="s">
        <v>405</v>
      </c>
      <c r="D259" s="209" t="s">
        <v>133</v>
      </c>
      <c r="E259" s="210" t="s">
        <v>406</v>
      </c>
      <c r="F259" s="211" t="s">
        <v>407</v>
      </c>
      <c r="G259" s="212" t="s">
        <v>207</v>
      </c>
      <c r="H259" s="213">
        <v>34</v>
      </c>
      <c r="I259" s="214"/>
      <c r="J259" s="214"/>
      <c r="K259" s="215">
        <f>ROUND(P259*H259,2)</f>
        <v>0</v>
      </c>
      <c r="L259" s="211" t="s">
        <v>137</v>
      </c>
      <c r="M259" s="38"/>
      <c r="N259" s="216" t="s">
        <v>1</v>
      </c>
      <c r="O259" s="217" t="s">
        <v>39</v>
      </c>
      <c r="P259" s="218">
        <f>I259+J259</f>
        <v>0</v>
      </c>
      <c r="Q259" s="218">
        <f>ROUND(I259*H259,2)</f>
        <v>0</v>
      </c>
      <c r="R259" s="218">
        <f>ROUND(J259*H259,2)</f>
        <v>0</v>
      </c>
      <c r="S259" s="69"/>
      <c r="T259" s="219">
        <f>S259*H259</f>
        <v>0</v>
      </c>
      <c r="U259" s="219">
        <v>4.9950000000000005E-4</v>
      </c>
      <c r="V259" s="219">
        <f>U259*H259</f>
        <v>1.6983000000000002E-2</v>
      </c>
      <c r="W259" s="219">
        <v>0</v>
      </c>
      <c r="X259" s="220">
        <f>W259*H259</f>
        <v>0</v>
      </c>
      <c r="Y259" s="33"/>
      <c r="Z259" s="33"/>
      <c r="AA259" s="33"/>
      <c r="AB259" s="33"/>
      <c r="AC259" s="33"/>
      <c r="AD259" s="33"/>
      <c r="AE259" s="33"/>
      <c r="AR259" s="221" t="s">
        <v>208</v>
      </c>
      <c r="AT259" s="221" t="s">
        <v>133</v>
      </c>
      <c r="AU259" s="221" t="s">
        <v>84</v>
      </c>
      <c r="AY259" s="17" t="s">
        <v>131</v>
      </c>
      <c r="BE259" s="222">
        <f>IF(O259="základní",K259,0)</f>
        <v>0</v>
      </c>
      <c r="BF259" s="222">
        <f>IF(O259="snížená",K259,0)</f>
        <v>0</v>
      </c>
      <c r="BG259" s="222">
        <f>IF(O259="zákl. přenesená",K259,0)</f>
        <v>0</v>
      </c>
      <c r="BH259" s="222">
        <f>IF(O259="sníž. přenesená",K259,0)</f>
        <v>0</v>
      </c>
      <c r="BI259" s="222">
        <f>IF(O259="nulová",K259,0)</f>
        <v>0</v>
      </c>
      <c r="BJ259" s="17" t="s">
        <v>82</v>
      </c>
      <c r="BK259" s="222">
        <f>ROUND(P259*H259,2)</f>
        <v>0</v>
      </c>
      <c r="BL259" s="17" t="s">
        <v>208</v>
      </c>
      <c r="BM259" s="221" t="s">
        <v>408</v>
      </c>
    </row>
    <row r="260" spans="1:65" s="2" customFormat="1" ht="19.5">
      <c r="A260" s="33"/>
      <c r="B260" s="34"/>
      <c r="C260" s="35"/>
      <c r="D260" s="223" t="s">
        <v>140</v>
      </c>
      <c r="E260" s="35"/>
      <c r="F260" s="224" t="s">
        <v>409</v>
      </c>
      <c r="G260" s="35"/>
      <c r="H260" s="35"/>
      <c r="I260" s="118"/>
      <c r="J260" s="118"/>
      <c r="K260" s="35"/>
      <c r="L260" s="35"/>
      <c r="M260" s="38"/>
      <c r="N260" s="225"/>
      <c r="O260" s="226"/>
      <c r="P260" s="69"/>
      <c r="Q260" s="69"/>
      <c r="R260" s="69"/>
      <c r="S260" s="69"/>
      <c r="T260" s="69"/>
      <c r="U260" s="69"/>
      <c r="V260" s="69"/>
      <c r="W260" s="69"/>
      <c r="X260" s="70"/>
      <c r="Y260" s="33"/>
      <c r="Z260" s="33"/>
      <c r="AA260" s="33"/>
      <c r="AB260" s="33"/>
      <c r="AC260" s="33"/>
      <c r="AD260" s="33"/>
      <c r="AE260" s="33"/>
      <c r="AT260" s="17" t="s">
        <v>140</v>
      </c>
      <c r="AU260" s="17" t="s">
        <v>84</v>
      </c>
    </row>
    <row r="261" spans="1:65" s="14" customFormat="1">
      <c r="B261" s="248"/>
      <c r="C261" s="249"/>
      <c r="D261" s="223" t="s">
        <v>142</v>
      </c>
      <c r="E261" s="250" t="s">
        <v>1</v>
      </c>
      <c r="F261" s="251" t="s">
        <v>384</v>
      </c>
      <c r="G261" s="249"/>
      <c r="H261" s="250" t="s">
        <v>1</v>
      </c>
      <c r="I261" s="252"/>
      <c r="J261" s="252"/>
      <c r="K261" s="249"/>
      <c r="L261" s="249"/>
      <c r="M261" s="253"/>
      <c r="N261" s="254"/>
      <c r="O261" s="255"/>
      <c r="P261" s="255"/>
      <c r="Q261" s="255"/>
      <c r="R261" s="255"/>
      <c r="S261" s="255"/>
      <c r="T261" s="255"/>
      <c r="U261" s="255"/>
      <c r="V261" s="255"/>
      <c r="W261" s="255"/>
      <c r="X261" s="256"/>
      <c r="AT261" s="257" t="s">
        <v>142</v>
      </c>
      <c r="AU261" s="257" t="s">
        <v>84</v>
      </c>
      <c r="AV261" s="14" t="s">
        <v>82</v>
      </c>
      <c r="AW261" s="14" t="s">
        <v>5</v>
      </c>
      <c r="AX261" s="14" t="s">
        <v>76</v>
      </c>
      <c r="AY261" s="257" t="s">
        <v>131</v>
      </c>
    </row>
    <row r="262" spans="1:65" s="13" customFormat="1">
      <c r="B262" s="227"/>
      <c r="C262" s="228"/>
      <c r="D262" s="223" t="s">
        <v>142</v>
      </c>
      <c r="E262" s="229" t="s">
        <v>1</v>
      </c>
      <c r="F262" s="230" t="s">
        <v>410</v>
      </c>
      <c r="G262" s="228"/>
      <c r="H262" s="231">
        <v>34</v>
      </c>
      <c r="I262" s="232"/>
      <c r="J262" s="232"/>
      <c r="K262" s="228"/>
      <c r="L262" s="228"/>
      <c r="M262" s="233"/>
      <c r="N262" s="234"/>
      <c r="O262" s="235"/>
      <c r="P262" s="235"/>
      <c r="Q262" s="235"/>
      <c r="R262" s="235"/>
      <c r="S262" s="235"/>
      <c r="T262" s="235"/>
      <c r="U262" s="235"/>
      <c r="V262" s="235"/>
      <c r="W262" s="235"/>
      <c r="X262" s="236"/>
      <c r="AT262" s="237" t="s">
        <v>142</v>
      </c>
      <c r="AU262" s="237" t="s">
        <v>84</v>
      </c>
      <c r="AV262" s="13" t="s">
        <v>84</v>
      </c>
      <c r="AW262" s="13" t="s">
        <v>5</v>
      </c>
      <c r="AX262" s="13" t="s">
        <v>82</v>
      </c>
      <c r="AY262" s="237" t="s">
        <v>131</v>
      </c>
    </row>
    <row r="263" spans="1:65" s="2" customFormat="1" ht="21.75" customHeight="1">
      <c r="A263" s="33"/>
      <c r="B263" s="34"/>
      <c r="C263" s="238" t="s">
        <v>411</v>
      </c>
      <c r="D263" s="238" t="s">
        <v>195</v>
      </c>
      <c r="E263" s="239" t="s">
        <v>412</v>
      </c>
      <c r="F263" s="240" t="s">
        <v>413</v>
      </c>
      <c r="G263" s="241" t="s">
        <v>207</v>
      </c>
      <c r="H263" s="242">
        <v>34</v>
      </c>
      <c r="I263" s="243"/>
      <c r="J263" s="244"/>
      <c r="K263" s="245">
        <f>ROUND(P263*H263,2)</f>
        <v>0</v>
      </c>
      <c r="L263" s="240" t="s">
        <v>137</v>
      </c>
      <c r="M263" s="246"/>
      <c r="N263" s="247" t="s">
        <v>1</v>
      </c>
      <c r="O263" s="217" t="s">
        <v>39</v>
      </c>
      <c r="P263" s="218">
        <f>I263+J263</f>
        <v>0</v>
      </c>
      <c r="Q263" s="218">
        <f>ROUND(I263*H263,2)</f>
        <v>0</v>
      </c>
      <c r="R263" s="218">
        <f>ROUND(J263*H263,2)</f>
        <v>0</v>
      </c>
      <c r="S263" s="69"/>
      <c r="T263" s="219">
        <f>S263*H263</f>
        <v>0</v>
      </c>
      <c r="U263" s="219">
        <v>4.6999999999999999E-4</v>
      </c>
      <c r="V263" s="219">
        <f>U263*H263</f>
        <v>1.5980000000000001E-2</v>
      </c>
      <c r="W263" s="219">
        <v>0</v>
      </c>
      <c r="X263" s="220">
        <f>W263*H263</f>
        <v>0</v>
      </c>
      <c r="Y263" s="33"/>
      <c r="Z263" s="33"/>
      <c r="AA263" s="33"/>
      <c r="AB263" s="33"/>
      <c r="AC263" s="33"/>
      <c r="AD263" s="33"/>
      <c r="AE263" s="33"/>
      <c r="AR263" s="221" t="s">
        <v>303</v>
      </c>
      <c r="AT263" s="221" t="s">
        <v>195</v>
      </c>
      <c r="AU263" s="221" t="s">
        <v>84</v>
      </c>
      <c r="AY263" s="17" t="s">
        <v>131</v>
      </c>
      <c r="BE263" s="222">
        <f>IF(O263="základní",K263,0)</f>
        <v>0</v>
      </c>
      <c r="BF263" s="222">
        <f>IF(O263="snížená",K263,0)</f>
        <v>0</v>
      </c>
      <c r="BG263" s="222">
        <f>IF(O263="zákl. přenesená",K263,0)</f>
        <v>0</v>
      </c>
      <c r="BH263" s="222">
        <f>IF(O263="sníž. přenesená",K263,0)</f>
        <v>0</v>
      </c>
      <c r="BI263" s="222">
        <f>IF(O263="nulová",K263,0)</f>
        <v>0</v>
      </c>
      <c r="BJ263" s="17" t="s">
        <v>82</v>
      </c>
      <c r="BK263" s="222">
        <f>ROUND(P263*H263,2)</f>
        <v>0</v>
      </c>
      <c r="BL263" s="17" t="s">
        <v>208</v>
      </c>
      <c r="BM263" s="221" t="s">
        <v>414</v>
      </c>
    </row>
    <row r="264" spans="1:65" s="2" customFormat="1">
      <c r="A264" s="33"/>
      <c r="B264" s="34"/>
      <c r="C264" s="35"/>
      <c r="D264" s="223" t="s">
        <v>140</v>
      </c>
      <c r="E264" s="35"/>
      <c r="F264" s="224" t="s">
        <v>413</v>
      </c>
      <c r="G264" s="35"/>
      <c r="H264" s="35"/>
      <c r="I264" s="118"/>
      <c r="J264" s="118"/>
      <c r="K264" s="35"/>
      <c r="L264" s="35"/>
      <c r="M264" s="38"/>
      <c r="N264" s="225"/>
      <c r="O264" s="226"/>
      <c r="P264" s="69"/>
      <c r="Q264" s="69"/>
      <c r="R264" s="69"/>
      <c r="S264" s="69"/>
      <c r="T264" s="69"/>
      <c r="U264" s="69"/>
      <c r="V264" s="69"/>
      <c r="W264" s="69"/>
      <c r="X264" s="70"/>
      <c r="Y264" s="33"/>
      <c r="Z264" s="33"/>
      <c r="AA264" s="33"/>
      <c r="AB264" s="33"/>
      <c r="AC264" s="33"/>
      <c r="AD264" s="33"/>
      <c r="AE264" s="33"/>
      <c r="AT264" s="17" t="s">
        <v>140</v>
      </c>
      <c r="AU264" s="17" t="s">
        <v>84</v>
      </c>
    </row>
    <row r="265" spans="1:65" s="2" customFormat="1" ht="33" customHeight="1">
      <c r="A265" s="33"/>
      <c r="B265" s="34"/>
      <c r="C265" s="209" t="s">
        <v>415</v>
      </c>
      <c r="D265" s="209" t="s">
        <v>133</v>
      </c>
      <c r="E265" s="210" t="s">
        <v>416</v>
      </c>
      <c r="F265" s="211" t="s">
        <v>417</v>
      </c>
      <c r="G265" s="212" t="s">
        <v>207</v>
      </c>
      <c r="H265" s="213">
        <v>116</v>
      </c>
      <c r="I265" s="214"/>
      <c r="J265" s="214"/>
      <c r="K265" s="215">
        <f>ROUND(P265*H265,2)</f>
        <v>0</v>
      </c>
      <c r="L265" s="211" t="s">
        <v>137</v>
      </c>
      <c r="M265" s="38"/>
      <c r="N265" s="216" t="s">
        <v>1</v>
      </c>
      <c r="O265" s="217" t="s">
        <v>39</v>
      </c>
      <c r="P265" s="218">
        <f>I265+J265</f>
        <v>0</v>
      </c>
      <c r="Q265" s="218">
        <f>ROUND(I265*H265,2)</f>
        <v>0</v>
      </c>
      <c r="R265" s="218">
        <f>ROUND(J265*H265,2)</f>
        <v>0</v>
      </c>
      <c r="S265" s="69"/>
      <c r="T265" s="219">
        <f>S265*H265</f>
        <v>0</v>
      </c>
      <c r="U265" s="219">
        <v>4.6619999999999997E-5</v>
      </c>
      <c r="V265" s="219">
        <f>U265*H265</f>
        <v>5.4079200000000001E-3</v>
      </c>
      <c r="W265" s="219">
        <v>0</v>
      </c>
      <c r="X265" s="220">
        <f>W265*H265</f>
        <v>0</v>
      </c>
      <c r="Y265" s="33"/>
      <c r="Z265" s="33"/>
      <c r="AA265" s="33"/>
      <c r="AB265" s="33"/>
      <c r="AC265" s="33"/>
      <c r="AD265" s="33"/>
      <c r="AE265" s="33"/>
      <c r="AR265" s="221" t="s">
        <v>208</v>
      </c>
      <c r="AT265" s="221" t="s">
        <v>133</v>
      </c>
      <c r="AU265" s="221" t="s">
        <v>84</v>
      </c>
      <c r="AY265" s="17" t="s">
        <v>131</v>
      </c>
      <c r="BE265" s="222">
        <f>IF(O265="základní",K265,0)</f>
        <v>0</v>
      </c>
      <c r="BF265" s="222">
        <f>IF(O265="snížená",K265,0)</f>
        <v>0</v>
      </c>
      <c r="BG265" s="222">
        <f>IF(O265="zákl. přenesená",K265,0)</f>
        <v>0</v>
      </c>
      <c r="BH265" s="222">
        <f>IF(O265="sníž. přenesená",K265,0)</f>
        <v>0</v>
      </c>
      <c r="BI265" s="222">
        <f>IF(O265="nulová",K265,0)</f>
        <v>0</v>
      </c>
      <c r="BJ265" s="17" t="s">
        <v>82</v>
      </c>
      <c r="BK265" s="222">
        <f>ROUND(P265*H265,2)</f>
        <v>0</v>
      </c>
      <c r="BL265" s="17" t="s">
        <v>208</v>
      </c>
      <c r="BM265" s="221" t="s">
        <v>418</v>
      </c>
    </row>
    <row r="266" spans="1:65" s="2" customFormat="1" ht="29.25">
      <c r="A266" s="33"/>
      <c r="B266" s="34"/>
      <c r="C266" s="35"/>
      <c r="D266" s="223" t="s">
        <v>140</v>
      </c>
      <c r="E266" s="35"/>
      <c r="F266" s="224" t="s">
        <v>419</v>
      </c>
      <c r="G266" s="35"/>
      <c r="H266" s="35"/>
      <c r="I266" s="118"/>
      <c r="J266" s="118"/>
      <c r="K266" s="35"/>
      <c r="L266" s="35"/>
      <c r="M266" s="38"/>
      <c r="N266" s="225"/>
      <c r="O266" s="226"/>
      <c r="P266" s="69"/>
      <c r="Q266" s="69"/>
      <c r="R266" s="69"/>
      <c r="S266" s="69"/>
      <c r="T266" s="69"/>
      <c r="U266" s="69"/>
      <c r="V266" s="69"/>
      <c r="W266" s="69"/>
      <c r="X266" s="70"/>
      <c r="Y266" s="33"/>
      <c r="Z266" s="33"/>
      <c r="AA266" s="33"/>
      <c r="AB266" s="33"/>
      <c r="AC266" s="33"/>
      <c r="AD266" s="33"/>
      <c r="AE266" s="33"/>
      <c r="AT266" s="17" t="s">
        <v>140</v>
      </c>
      <c r="AU266" s="17" t="s">
        <v>84</v>
      </c>
    </row>
    <row r="267" spans="1:65" s="2" customFormat="1" ht="33" customHeight="1">
      <c r="A267" s="33"/>
      <c r="B267" s="34"/>
      <c r="C267" s="209" t="s">
        <v>420</v>
      </c>
      <c r="D267" s="209" t="s">
        <v>133</v>
      </c>
      <c r="E267" s="210" t="s">
        <v>421</v>
      </c>
      <c r="F267" s="211" t="s">
        <v>422</v>
      </c>
      <c r="G267" s="212" t="s">
        <v>207</v>
      </c>
      <c r="H267" s="213">
        <v>68</v>
      </c>
      <c r="I267" s="214"/>
      <c r="J267" s="214"/>
      <c r="K267" s="215">
        <f>ROUND(P267*H267,2)</f>
        <v>0</v>
      </c>
      <c r="L267" s="211" t="s">
        <v>137</v>
      </c>
      <c r="M267" s="38"/>
      <c r="N267" s="216" t="s">
        <v>1</v>
      </c>
      <c r="O267" s="217" t="s">
        <v>39</v>
      </c>
      <c r="P267" s="218">
        <f>I267+J267</f>
        <v>0</v>
      </c>
      <c r="Q267" s="218">
        <f>ROUND(I267*H267,2)</f>
        <v>0</v>
      </c>
      <c r="R267" s="218">
        <f>ROUND(J267*H267,2)</f>
        <v>0</v>
      </c>
      <c r="S267" s="69"/>
      <c r="T267" s="219">
        <f>S267*H267</f>
        <v>0</v>
      </c>
      <c r="U267" s="219">
        <v>6.7399999999999998E-5</v>
      </c>
      <c r="V267" s="219">
        <f>U267*H267</f>
        <v>4.5831999999999999E-3</v>
      </c>
      <c r="W267" s="219">
        <v>0</v>
      </c>
      <c r="X267" s="220">
        <f>W267*H267</f>
        <v>0</v>
      </c>
      <c r="Y267" s="33"/>
      <c r="Z267" s="33"/>
      <c r="AA267" s="33"/>
      <c r="AB267" s="33"/>
      <c r="AC267" s="33"/>
      <c r="AD267" s="33"/>
      <c r="AE267" s="33"/>
      <c r="AR267" s="221" t="s">
        <v>208</v>
      </c>
      <c r="AT267" s="221" t="s">
        <v>133</v>
      </c>
      <c r="AU267" s="221" t="s">
        <v>84</v>
      </c>
      <c r="AY267" s="17" t="s">
        <v>131</v>
      </c>
      <c r="BE267" s="222">
        <f>IF(O267="základní",K267,0)</f>
        <v>0</v>
      </c>
      <c r="BF267" s="222">
        <f>IF(O267="snížená",K267,0)</f>
        <v>0</v>
      </c>
      <c r="BG267" s="222">
        <f>IF(O267="zákl. přenesená",K267,0)</f>
        <v>0</v>
      </c>
      <c r="BH267" s="222">
        <f>IF(O267="sníž. přenesená",K267,0)</f>
        <v>0</v>
      </c>
      <c r="BI267" s="222">
        <f>IF(O267="nulová",K267,0)</f>
        <v>0</v>
      </c>
      <c r="BJ267" s="17" t="s">
        <v>82</v>
      </c>
      <c r="BK267" s="222">
        <f>ROUND(P267*H267,2)</f>
        <v>0</v>
      </c>
      <c r="BL267" s="17" t="s">
        <v>208</v>
      </c>
      <c r="BM267" s="221" t="s">
        <v>423</v>
      </c>
    </row>
    <row r="268" spans="1:65" s="2" customFormat="1" ht="29.25">
      <c r="A268" s="33"/>
      <c r="B268" s="34"/>
      <c r="C268" s="35"/>
      <c r="D268" s="223" t="s">
        <v>140</v>
      </c>
      <c r="E268" s="35"/>
      <c r="F268" s="224" t="s">
        <v>424</v>
      </c>
      <c r="G268" s="35"/>
      <c r="H268" s="35"/>
      <c r="I268" s="118"/>
      <c r="J268" s="118"/>
      <c r="K268" s="35"/>
      <c r="L268" s="35"/>
      <c r="M268" s="38"/>
      <c r="N268" s="225"/>
      <c r="O268" s="226"/>
      <c r="P268" s="69"/>
      <c r="Q268" s="69"/>
      <c r="R268" s="69"/>
      <c r="S268" s="69"/>
      <c r="T268" s="69"/>
      <c r="U268" s="69"/>
      <c r="V268" s="69"/>
      <c r="W268" s="69"/>
      <c r="X268" s="70"/>
      <c r="Y268" s="33"/>
      <c r="Z268" s="33"/>
      <c r="AA268" s="33"/>
      <c r="AB268" s="33"/>
      <c r="AC268" s="33"/>
      <c r="AD268" s="33"/>
      <c r="AE268" s="33"/>
      <c r="AT268" s="17" t="s">
        <v>140</v>
      </c>
      <c r="AU268" s="17" t="s">
        <v>84</v>
      </c>
    </row>
    <row r="269" spans="1:65" s="14" customFormat="1">
      <c r="B269" s="248"/>
      <c r="C269" s="249"/>
      <c r="D269" s="223" t="s">
        <v>142</v>
      </c>
      <c r="E269" s="250" t="s">
        <v>1</v>
      </c>
      <c r="F269" s="251" t="s">
        <v>425</v>
      </c>
      <c r="G269" s="249"/>
      <c r="H269" s="250" t="s">
        <v>1</v>
      </c>
      <c r="I269" s="252"/>
      <c r="J269" s="252"/>
      <c r="K269" s="249"/>
      <c r="L269" s="249"/>
      <c r="M269" s="253"/>
      <c r="N269" s="254"/>
      <c r="O269" s="255"/>
      <c r="P269" s="255"/>
      <c r="Q269" s="255"/>
      <c r="R269" s="255"/>
      <c r="S269" s="255"/>
      <c r="T269" s="255"/>
      <c r="U269" s="255"/>
      <c r="V269" s="255"/>
      <c r="W269" s="255"/>
      <c r="X269" s="256"/>
      <c r="AT269" s="257" t="s">
        <v>142</v>
      </c>
      <c r="AU269" s="257" t="s">
        <v>84</v>
      </c>
      <c r="AV269" s="14" t="s">
        <v>82</v>
      </c>
      <c r="AW269" s="14" t="s">
        <v>5</v>
      </c>
      <c r="AX269" s="14" t="s">
        <v>76</v>
      </c>
      <c r="AY269" s="257" t="s">
        <v>131</v>
      </c>
    </row>
    <row r="270" spans="1:65" s="13" customFormat="1">
      <c r="B270" s="227"/>
      <c r="C270" s="228"/>
      <c r="D270" s="223" t="s">
        <v>142</v>
      </c>
      <c r="E270" s="229" t="s">
        <v>1</v>
      </c>
      <c r="F270" s="230" t="s">
        <v>354</v>
      </c>
      <c r="G270" s="228"/>
      <c r="H270" s="231">
        <v>41</v>
      </c>
      <c r="I270" s="232"/>
      <c r="J270" s="232"/>
      <c r="K270" s="228"/>
      <c r="L270" s="228"/>
      <c r="M270" s="233"/>
      <c r="N270" s="234"/>
      <c r="O270" s="235"/>
      <c r="P270" s="235"/>
      <c r="Q270" s="235"/>
      <c r="R270" s="235"/>
      <c r="S270" s="235"/>
      <c r="T270" s="235"/>
      <c r="U270" s="235"/>
      <c r="V270" s="235"/>
      <c r="W270" s="235"/>
      <c r="X270" s="236"/>
      <c r="AT270" s="237" t="s">
        <v>142</v>
      </c>
      <c r="AU270" s="237" t="s">
        <v>84</v>
      </c>
      <c r="AV270" s="13" t="s">
        <v>84</v>
      </c>
      <c r="AW270" s="13" t="s">
        <v>5</v>
      </c>
      <c r="AX270" s="13" t="s">
        <v>76</v>
      </c>
      <c r="AY270" s="237" t="s">
        <v>131</v>
      </c>
    </row>
    <row r="271" spans="1:65" s="14" customFormat="1">
      <c r="B271" s="248"/>
      <c r="C271" s="249"/>
      <c r="D271" s="223" t="s">
        <v>142</v>
      </c>
      <c r="E271" s="250" t="s">
        <v>1</v>
      </c>
      <c r="F271" s="251" t="s">
        <v>426</v>
      </c>
      <c r="G271" s="249"/>
      <c r="H271" s="250" t="s">
        <v>1</v>
      </c>
      <c r="I271" s="252"/>
      <c r="J271" s="252"/>
      <c r="K271" s="249"/>
      <c r="L271" s="249"/>
      <c r="M271" s="253"/>
      <c r="N271" s="254"/>
      <c r="O271" s="255"/>
      <c r="P271" s="255"/>
      <c r="Q271" s="255"/>
      <c r="R271" s="255"/>
      <c r="S271" s="255"/>
      <c r="T271" s="255"/>
      <c r="U271" s="255"/>
      <c r="V271" s="255"/>
      <c r="W271" s="255"/>
      <c r="X271" s="256"/>
      <c r="AT271" s="257" t="s">
        <v>142</v>
      </c>
      <c r="AU271" s="257" t="s">
        <v>84</v>
      </c>
      <c r="AV271" s="14" t="s">
        <v>82</v>
      </c>
      <c r="AW271" s="14" t="s">
        <v>5</v>
      </c>
      <c r="AX271" s="14" t="s">
        <v>76</v>
      </c>
      <c r="AY271" s="257" t="s">
        <v>131</v>
      </c>
    </row>
    <row r="272" spans="1:65" s="13" customFormat="1">
      <c r="B272" s="227"/>
      <c r="C272" s="228"/>
      <c r="D272" s="223" t="s">
        <v>142</v>
      </c>
      <c r="E272" s="229" t="s">
        <v>1</v>
      </c>
      <c r="F272" s="230" t="s">
        <v>278</v>
      </c>
      <c r="G272" s="228"/>
      <c r="H272" s="231">
        <v>27</v>
      </c>
      <c r="I272" s="232"/>
      <c r="J272" s="232"/>
      <c r="K272" s="228"/>
      <c r="L272" s="228"/>
      <c r="M272" s="233"/>
      <c r="N272" s="234"/>
      <c r="O272" s="235"/>
      <c r="P272" s="235"/>
      <c r="Q272" s="235"/>
      <c r="R272" s="235"/>
      <c r="S272" s="235"/>
      <c r="T272" s="235"/>
      <c r="U272" s="235"/>
      <c r="V272" s="235"/>
      <c r="W272" s="235"/>
      <c r="X272" s="236"/>
      <c r="AT272" s="237" t="s">
        <v>142</v>
      </c>
      <c r="AU272" s="237" t="s">
        <v>84</v>
      </c>
      <c r="AV272" s="13" t="s">
        <v>84</v>
      </c>
      <c r="AW272" s="13" t="s">
        <v>5</v>
      </c>
      <c r="AX272" s="13" t="s">
        <v>76</v>
      </c>
      <c r="AY272" s="237" t="s">
        <v>131</v>
      </c>
    </row>
    <row r="273" spans="1:65" s="15" customFormat="1">
      <c r="B273" s="258"/>
      <c r="C273" s="259"/>
      <c r="D273" s="223" t="s">
        <v>142</v>
      </c>
      <c r="E273" s="260" t="s">
        <v>1</v>
      </c>
      <c r="F273" s="261" t="s">
        <v>389</v>
      </c>
      <c r="G273" s="259"/>
      <c r="H273" s="262">
        <v>68</v>
      </c>
      <c r="I273" s="263"/>
      <c r="J273" s="263"/>
      <c r="K273" s="259"/>
      <c r="L273" s="259"/>
      <c r="M273" s="264"/>
      <c r="N273" s="265"/>
      <c r="O273" s="266"/>
      <c r="P273" s="266"/>
      <c r="Q273" s="266"/>
      <c r="R273" s="266"/>
      <c r="S273" s="266"/>
      <c r="T273" s="266"/>
      <c r="U273" s="266"/>
      <c r="V273" s="266"/>
      <c r="W273" s="266"/>
      <c r="X273" s="267"/>
      <c r="AT273" s="268" t="s">
        <v>142</v>
      </c>
      <c r="AU273" s="268" t="s">
        <v>84</v>
      </c>
      <c r="AV273" s="15" t="s">
        <v>138</v>
      </c>
      <c r="AW273" s="15" t="s">
        <v>5</v>
      </c>
      <c r="AX273" s="15" t="s">
        <v>82</v>
      </c>
      <c r="AY273" s="268" t="s">
        <v>131</v>
      </c>
    </row>
    <row r="274" spans="1:65" s="2" customFormat="1" ht="33" customHeight="1">
      <c r="A274" s="33"/>
      <c r="B274" s="34"/>
      <c r="C274" s="209" t="s">
        <v>427</v>
      </c>
      <c r="D274" s="209" t="s">
        <v>133</v>
      </c>
      <c r="E274" s="210" t="s">
        <v>428</v>
      </c>
      <c r="F274" s="211" t="s">
        <v>429</v>
      </c>
      <c r="G274" s="212" t="s">
        <v>207</v>
      </c>
      <c r="H274" s="213">
        <v>7</v>
      </c>
      <c r="I274" s="214"/>
      <c r="J274" s="214"/>
      <c r="K274" s="215">
        <f>ROUND(P274*H274,2)</f>
        <v>0</v>
      </c>
      <c r="L274" s="211" t="s">
        <v>137</v>
      </c>
      <c r="M274" s="38"/>
      <c r="N274" s="216" t="s">
        <v>1</v>
      </c>
      <c r="O274" s="217" t="s">
        <v>39</v>
      </c>
      <c r="P274" s="218">
        <f>I274+J274</f>
        <v>0</v>
      </c>
      <c r="Q274" s="218">
        <f>ROUND(I274*H274,2)</f>
        <v>0</v>
      </c>
      <c r="R274" s="218">
        <f>ROUND(J274*H274,2)</f>
        <v>0</v>
      </c>
      <c r="S274" s="69"/>
      <c r="T274" s="219">
        <f>S274*H274</f>
        <v>0</v>
      </c>
      <c r="U274" s="219">
        <v>1.2155999999999999E-4</v>
      </c>
      <c r="V274" s="219">
        <f>U274*H274</f>
        <v>8.5092000000000002E-4</v>
      </c>
      <c r="W274" s="219">
        <v>0</v>
      </c>
      <c r="X274" s="220">
        <f>W274*H274</f>
        <v>0</v>
      </c>
      <c r="Y274" s="33"/>
      <c r="Z274" s="33"/>
      <c r="AA274" s="33"/>
      <c r="AB274" s="33"/>
      <c r="AC274" s="33"/>
      <c r="AD274" s="33"/>
      <c r="AE274" s="33"/>
      <c r="AR274" s="221" t="s">
        <v>208</v>
      </c>
      <c r="AT274" s="221" t="s">
        <v>133</v>
      </c>
      <c r="AU274" s="221" t="s">
        <v>84</v>
      </c>
      <c r="AY274" s="17" t="s">
        <v>131</v>
      </c>
      <c r="BE274" s="222">
        <f>IF(O274="základní",K274,0)</f>
        <v>0</v>
      </c>
      <c r="BF274" s="222">
        <f>IF(O274="snížená",K274,0)</f>
        <v>0</v>
      </c>
      <c r="BG274" s="222">
        <f>IF(O274="zákl. přenesená",K274,0)</f>
        <v>0</v>
      </c>
      <c r="BH274" s="222">
        <f>IF(O274="sníž. přenesená",K274,0)</f>
        <v>0</v>
      </c>
      <c r="BI274" s="222">
        <f>IF(O274="nulová",K274,0)</f>
        <v>0</v>
      </c>
      <c r="BJ274" s="17" t="s">
        <v>82</v>
      </c>
      <c r="BK274" s="222">
        <f>ROUND(P274*H274,2)</f>
        <v>0</v>
      </c>
      <c r="BL274" s="17" t="s">
        <v>208</v>
      </c>
      <c r="BM274" s="221" t="s">
        <v>430</v>
      </c>
    </row>
    <row r="275" spans="1:65" s="2" customFormat="1" ht="29.25">
      <c r="A275" s="33"/>
      <c r="B275" s="34"/>
      <c r="C275" s="35"/>
      <c r="D275" s="223" t="s">
        <v>140</v>
      </c>
      <c r="E275" s="35"/>
      <c r="F275" s="224" t="s">
        <v>431</v>
      </c>
      <c r="G275" s="35"/>
      <c r="H275" s="35"/>
      <c r="I275" s="118"/>
      <c r="J275" s="118"/>
      <c r="K275" s="35"/>
      <c r="L275" s="35"/>
      <c r="M275" s="38"/>
      <c r="N275" s="225"/>
      <c r="O275" s="226"/>
      <c r="P275" s="69"/>
      <c r="Q275" s="69"/>
      <c r="R275" s="69"/>
      <c r="S275" s="69"/>
      <c r="T275" s="69"/>
      <c r="U275" s="69"/>
      <c r="V275" s="69"/>
      <c r="W275" s="69"/>
      <c r="X275" s="70"/>
      <c r="Y275" s="33"/>
      <c r="Z275" s="33"/>
      <c r="AA275" s="33"/>
      <c r="AB275" s="33"/>
      <c r="AC275" s="33"/>
      <c r="AD275" s="33"/>
      <c r="AE275" s="33"/>
      <c r="AT275" s="17" t="s">
        <v>140</v>
      </c>
      <c r="AU275" s="17" t="s">
        <v>84</v>
      </c>
    </row>
    <row r="276" spans="1:65" s="2" customFormat="1" ht="33" customHeight="1">
      <c r="A276" s="33"/>
      <c r="B276" s="34"/>
      <c r="C276" s="209" t="s">
        <v>432</v>
      </c>
      <c r="D276" s="209" t="s">
        <v>133</v>
      </c>
      <c r="E276" s="210" t="s">
        <v>433</v>
      </c>
      <c r="F276" s="211" t="s">
        <v>434</v>
      </c>
      <c r="G276" s="212" t="s">
        <v>207</v>
      </c>
      <c r="H276" s="213">
        <v>10</v>
      </c>
      <c r="I276" s="214"/>
      <c r="J276" s="214"/>
      <c r="K276" s="215">
        <f>ROUND(P276*H276,2)</f>
        <v>0</v>
      </c>
      <c r="L276" s="211" t="s">
        <v>137</v>
      </c>
      <c r="M276" s="38"/>
      <c r="N276" s="216" t="s">
        <v>1</v>
      </c>
      <c r="O276" s="217" t="s">
        <v>39</v>
      </c>
      <c r="P276" s="218">
        <f>I276+J276</f>
        <v>0</v>
      </c>
      <c r="Q276" s="218">
        <f>ROUND(I276*H276,2)</f>
        <v>0</v>
      </c>
      <c r="R276" s="218">
        <f>ROUND(J276*H276,2)</f>
        <v>0</v>
      </c>
      <c r="S276" s="69"/>
      <c r="T276" s="219">
        <f>S276*H276</f>
        <v>0</v>
      </c>
      <c r="U276" s="219">
        <v>1.6312E-4</v>
      </c>
      <c r="V276" s="219">
        <f>U276*H276</f>
        <v>1.6312E-3</v>
      </c>
      <c r="W276" s="219">
        <v>0</v>
      </c>
      <c r="X276" s="220">
        <f>W276*H276</f>
        <v>0</v>
      </c>
      <c r="Y276" s="33"/>
      <c r="Z276" s="33"/>
      <c r="AA276" s="33"/>
      <c r="AB276" s="33"/>
      <c r="AC276" s="33"/>
      <c r="AD276" s="33"/>
      <c r="AE276" s="33"/>
      <c r="AR276" s="221" t="s">
        <v>208</v>
      </c>
      <c r="AT276" s="221" t="s">
        <v>133</v>
      </c>
      <c r="AU276" s="221" t="s">
        <v>84</v>
      </c>
      <c r="AY276" s="17" t="s">
        <v>131</v>
      </c>
      <c r="BE276" s="222">
        <f>IF(O276="základní",K276,0)</f>
        <v>0</v>
      </c>
      <c r="BF276" s="222">
        <f>IF(O276="snížená",K276,0)</f>
        <v>0</v>
      </c>
      <c r="BG276" s="222">
        <f>IF(O276="zákl. přenesená",K276,0)</f>
        <v>0</v>
      </c>
      <c r="BH276" s="222">
        <f>IF(O276="sníž. přenesená",K276,0)</f>
        <v>0</v>
      </c>
      <c r="BI276" s="222">
        <f>IF(O276="nulová",K276,0)</f>
        <v>0</v>
      </c>
      <c r="BJ276" s="17" t="s">
        <v>82</v>
      </c>
      <c r="BK276" s="222">
        <f>ROUND(P276*H276,2)</f>
        <v>0</v>
      </c>
      <c r="BL276" s="17" t="s">
        <v>208</v>
      </c>
      <c r="BM276" s="221" t="s">
        <v>435</v>
      </c>
    </row>
    <row r="277" spans="1:65" s="2" customFormat="1" ht="29.25">
      <c r="A277" s="33"/>
      <c r="B277" s="34"/>
      <c r="C277" s="35"/>
      <c r="D277" s="223" t="s">
        <v>140</v>
      </c>
      <c r="E277" s="35"/>
      <c r="F277" s="224" t="s">
        <v>436</v>
      </c>
      <c r="G277" s="35"/>
      <c r="H277" s="35"/>
      <c r="I277" s="118"/>
      <c r="J277" s="118"/>
      <c r="K277" s="35"/>
      <c r="L277" s="35"/>
      <c r="M277" s="38"/>
      <c r="N277" s="225"/>
      <c r="O277" s="226"/>
      <c r="P277" s="69"/>
      <c r="Q277" s="69"/>
      <c r="R277" s="69"/>
      <c r="S277" s="69"/>
      <c r="T277" s="69"/>
      <c r="U277" s="69"/>
      <c r="V277" s="69"/>
      <c r="W277" s="69"/>
      <c r="X277" s="70"/>
      <c r="Y277" s="33"/>
      <c r="Z277" s="33"/>
      <c r="AA277" s="33"/>
      <c r="AB277" s="33"/>
      <c r="AC277" s="33"/>
      <c r="AD277" s="33"/>
      <c r="AE277" s="33"/>
      <c r="AT277" s="17" t="s">
        <v>140</v>
      </c>
      <c r="AU277" s="17" t="s">
        <v>84</v>
      </c>
    </row>
    <row r="278" spans="1:65" s="14" customFormat="1">
      <c r="B278" s="248"/>
      <c r="C278" s="249"/>
      <c r="D278" s="223" t="s">
        <v>142</v>
      </c>
      <c r="E278" s="250" t="s">
        <v>1</v>
      </c>
      <c r="F278" s="251" t="s">
        <v>437</v>
      </c>
      <c r="G278" s="249"/>
      <c r="H278" s="250" t="s">
        <v>1</v>
      </c>
      <c r="I278" s="252"/>
      <c r="J278" s="252"/>
      <c r="K278" s="249"/>
      <c r="L278" s="249"/>
      <c r="M278" s="253"/>
      <c r="N278" s="254"/>
      <c r="O278" s="255"/>
      <c r="P278" s="255"/>
      <c r="Q278" s="255"/>
      <c r="R278" s="255"/>
      <c r="S278" s="255"/>
      <c r="T278" s="255"/>
      <c r="U278" s="255"/>
      <c r="V278" s="255"/>
      <c r="W278" s="255"/>
      <c r="X278" s="256"/>
      <c r="AT278" s="257" t="s">
        <v>142</v>
      </c>
      <c r="AU278" s="257" t="s">
        <v>84</v>
      </c>
      <c r="AV278" s="14" t="s">
        <v>82</v>
      </c>
      <c r="AW278" s="14" t="s">
        <v>5</v>
      </c>
      <c r="AX278" s="14" t="s">
        <v>76</v>
      </c>
      <c r="AY278" s="257" t="s">
        <v>131</v>
      </c>
    </row>
    <row r="279" spans="1:65" s="13" customFormat="1">
      <c r="B279" s="227"/>
      <c r="C279" s="228"/>
      <c r="D279" s="223" t="s">
        <v>142</v>
      </c>
      <c r="E279" s="229" t="s">
        <v>1</v>
      </c>
      <c r="F279" s="230" t="s">
        <v>438</v>
      </c>
      <c r="G279" s="228"/>
      <c r="H279" s="231">
        <v>10</v>
      </c>
      <c r="I279" s="232"/>
      <c r="J279" s="232"/>
      <c r="K279" s="228"/>
      <c r="L279" s="228"/>
      <c r="M279" s="233"/>
      <c r="N279" s="234"/>
      <c r="O279" s="235"/>
      <c r="P279" s="235"/>
      <c r="Q279" s="235"/>
      <c r="R279" s="235"/>
      <c r="S279" s="235"/>
      <c r="T279" s="235"/>
      <c r="U279" s="235"/>
      <c r="V279" s="235"/>
      <c r="W279" s="235"/>
      <c r="X279" s="236"/>
      <c r="AT279" s="237" t="s">
        <v>142</v>
      </c>
      <c r="AU279" s="237" t="s">
        <v>84</v>
      </c>
      <c r="AV279" s="13" t="s">
        <v>84</v>
      </c>
      <c r="AW279" s="13" t="s">
        <v>5</v>
      </c>
      <c r="AX279" s="13" t="s">
        <v>82</v>
      </c>
      <c r="AY279" s="237" t="s">
        <v>131</v>
      </c>
    </row>
    <row r="280" spans="1:65" s="2" customFormat="1" ht="21.75" customHeight="1">
      <c r="A280" s="33"/>
      <c r="B280" s="34"/>
      <c r="C280" s="209" t="s">
        <v>439</v>
      </c>
      <c r="D280" s="209" t="s">
        <v>133</v>
      </c>
      <c r="E280" s="210" t="s">
        <v>440</v>
      </c>
      <c r="F280" s="211" t="s">
        <v>441</v>
      </c>
      <c r="G280" s="212" t="s">
        <v>207</v>
      </c>
      <c r="H280" s="213">
        <v>40</v>
      </c>
      <c r="I280" s="214"/>
      <c r="J280" s="214"/>
      <c r="K280" s="215">
        <f>ROUND(P280*H280,2)</f>
        <v>0</v>
      </c>
      <c r="L280" s="211" t="s">
        <v>137</v>
      </c>
      <c r="M280" s="38"/>
      <c r="N280" s="216" t="s">
        <v>1</v>
      </c>
      <c r="O280" s="217" t="s">
        <v>39</v>
      </c>
      <c r="P280" s="218">
        <f>I280+J280</f>
        <v>0</v>
      </c>
      <c r="Q280" s="218">
        <f>ROUND(I280*H280,2)</f>
        <v>0</v>
      </c>
      <c r="R280" s="218">
        <f>ROUND(J280*H280,2)</f>
        <v>0</v>
      </c>
      <c r="S280" s="69"/>
      <c r="T280" s="219">
        <f>S280*H280</f>
        <v>0</v>
      </c>
      <c r="U280" s="219">
        <v>0</v>
      </c>
      <c r="V280" s="219">
        <f>U280*H280</f>
        <v>0</v>
      </c>
      <c r="W280" s="219">
        <v>2.3000000000000001E-4</v>
      </c>
      <c r="X280" s="220">
        <f>W280*H280</f>
        <v>9.1999999999999998E-3</v>
      </c>
      <c r="Y280" s="33"/>
      <c r="Z280" s="33"/>
      <c r="AA280" s="33"/>
      <c r="AB280" s="33"/>
      <c r="AC280" s="33"/>
      <c r="AD280" s="33"/>
      <c r="AE280" s="33"/>
      <c r="AR280" s="221" t="s">
        <v>208</v>
      </c>
      <c r="AT280" s="221" t="s">
        <v>133</v>
      </c>
      <c r="AU280" s="221" t="s">
        <v>84</v>
      </c>
      <c r="AY280" s="17" t="s">
        <v>131</v>
      </c>
      <c r="BE280" s="222">
        <f>IF(O280="základní",K280,0)</f>
        <v>0</v>
      </c>
      <c r="BF280" s="222">
        <f>IF(O280="snížená",K280,0)</f>
        <v>0</v>
      </c>
      <c r="BG280" s="222">
        <f>IF(O280="zákl. přenesená",K280,0)</f>
        <v>0</v>
      </c>
      <c r="BH280" s="222">
        <f>IF(O280="sníž. přenesená",K280,0)</f>
        <v>0</v>
      </c>
      <c r="BI280" s="222">
        <f>IF(O280="nulová",K280,0)</f>
        <v>0</v>
      </c>
      <c r="BJ280" s="17" t="s">
        <v>82</v>
      </c>
      <c r="BK280" s="222">
        <f>ROUND(P280*H280,2)</f>
        <v>0</v>
      </c>
      <c r="BL280" s="17" t="s">
        <v>208</v>
      </c>
      <c r="BM280" s="221" t="s">
        <v>442</v>
      </c>
    </row>
    <row r="281" spans="1:65" s="2" customFormat="1">
      <c r="A281" s="33"/>
      <c r="B281" s="34"/>
      <c r="C281" s="35"/>
      <c r="D281" s="223" t="s">
        <v>140</v>
      </c>
      <c r="E281" s="35"/>
      <c r="F281" s="224" t="s">
        <v>443</v>
      </c>
      <c r="G281" s="35"/>
      <c r="H281" s="35"/>
      <c r="I281" s="118"/>
      <c r="J281" s="118"/>
      <c r="K281" s="35"/>
      <c r="L281" s="35"/>
      <c r="M281" s="38"/>
      <c r="N281" s="225"/>
      <c r="O281" s="226"/>
      <c r="P281" s="69"/>
      <c r="Q281" s="69"/>
      <c r="R281" s="69"/>
      <c r="S281" s="69"/>
      <c r="T281" s="69"/>
      <c r="U281" s="69"/>
      <c r="V281" s="69"/>
      <c r="W281" s="69"/>
      <c r="X281" s="70"/>
      <c r="Y281" s="33"/>
      <c r="Z281" s="33"/>
      <c r="AA281" s="33"/>
      <c r="AB281" s="33"/>
      <c r="AC281" s="33"/>
      <c r="AD281" s="33"/>
      <c r="AE281" s="33"/>
      <c r="AT281" s="17" t="s">
        <v>140</v>
      </c>
      <c r="AU281" s="17" t="s">
        <v>84</v>
      </c>
    </row>
    <row r="282" spans="1:65" s="2" customFormat="1" ht="21.75" customHeight="1">
      <c r="A282" s="33"/>
      <c r="B282" s="34"/>
      <c r="C282" s="209" t="s">
        <v>444</v>
      </c>
      <c r="D282" s="209" t="s">
        <v>133</v>
      </c>
      <c r="E282" s="210" t="s">
        <v>445</v>
      </c>
      <c r="F282" s="211" t="s">
        <v>446</v>
      </c>
      <c r="G282" s="212" t="s">
        <v>214</v>
      </c>
      <c r="H282" s="213">
        <v>29</v>
      </c>
      <c r="I282" s="214"/>
      <c r="J282" s="214"/>
      <c r="K282" s="215">
        <f>ROUND(P282*H282,2)</f>
        <v>0</v>
      </c>
      <c r="L282" s="211" t="s">
        <v>137</v>
      </c>
      <c r="M282" s="38"/>
      <c r="N282" s="216" t="s">
        <v>1</v>
      </c>
      <c r="O282" s="217" t="s">
        <v>39</v>
      </c>
      <c r="P282" s="218">
        <f>I282+J282</f>
        <v>0</v>
      </c>
      <c r="Q282" s="218">
        <f>ROUND(I282*H282,2)</f>
        <v>0</v>
      </c>
      <c r="R282" s="218">
        <f>ROUND(J282*H282,2)</f>
        <v>0</v>
      </c>
      <c r="S282" s="69"/>
      <c r="T282" s="219">
        <f>S282*H282</f>
        <v>0</v>
      </c>
      <c r="U282" s="219">
        <v>0</v>
      </c>
      <c r="V282" s="219">
        <f>U282*H282</f>
        <v>0</v>
      </c>
      <c r="W282" s="219">
        <v>0</v>
      </c>
      <c r="X282" s="220">
        <f>W282*H282</f>
        <v>0</v>
      </c>
      <c r="Y282" s="33"/>
      <c r="Z282" s="33"/>
      <c r="AA282" s="33"/>
      <c r="AB282" s="33"/>
      <c r="AC282" s="33"/>
      <c r="AD282" s="33"/>
      <c r="AE282" s="33"/>
      <c r="AR282" s="221" t="s">
        <v>208</v>
      </c>
      <c r="AT282" s="221" t="s">
        <v>133</v>
      </c>
      <c r="AU282" s="221" t="s">
        <v>84</v>
      </c>
      <c r="AY282" s="17" t="s">
        <v>131</v>
      </c>
      <c r="BE282" s="222">
        <f>IF(O282="základní",K282,0)</f>
        <v>0</v>
      </c>
      <c r="BF282" s="222">
        <f>IF(O282="snížená",K282,0)</f>
        <v>0</v>
      </c>
      <c r="BG282" s="222">
        <f>IF(O282="zákl. přenesená",K282,0)</f>
        <v>0</v>
      </c>
      <c r="BH282" s="222">
        <f>IF(O282="sníž. přenesená",K282,0)</f>
        <v>0</v>
      </c>
      <c r="BI282" s="222">
        <f>IF(O282="nulová",K282,0)</f>
        <v>0</v>
      </c>
      <c r="BJ282" s="17" t="s">
        <v>82</v>
      </c>
      <c r="BK282" s="222">
        <f>ROUND(P282*H282,2)</f>
        <v>0</v>
      </c>
      <c r="BL282" s="17" t="s">
        <v>208</v>
      </c>
      <c r="BM282" s="221" t="s">
        <v>447</v>
      </c>
    </row>
    <row r="283" spans="1:65" s="2" customFormat="1" ht="19.5">
      <c r="A283" s="33"/>
      <c r="B283" s="34"/>
      <c r="C283" s="35"/>
      <c r="D283" s="223" t="s">
        <v>140</v>
      </c>
      <c r="E283" s="35"/>
      <c r="F283" s="224" t="s">
        <v>448</v>
      </c>
      <c r="G283" s="35"/>
      <c r="H283" s="35"/>
      <c r="I283" s="118"/>
      <c r="J283" s="118"/>
      <c r="K283" s="35"/>
      <c r="L283" s="35"/>
      <c r="M283" s="38"/>
      <c r="N283" s="225"/>
      <c r="O283" s="226"/>
      <c r="P283" s="69"/>
      <c r="Q283" s="69"/>
      <c r="R283" s="69"/>
      <c r="S283" s="69"/>
      <c r="T283" s="69"/>
      <c r="U283" s="69"/>
      <c r="V283" s="69"/>
      <c r="W283" s="69"/>
      <c r="X283" s="70"/>
      <c r="Y283" s="33"/>
      <c r="Z283" s="33"/>
      <c r="AA283" s="33"/>
      <c r="AB283" s="33"/>
      <c r="AC283" s="33"/>
      <c r="AD283" s="33"/>
      <c r="AE283" s="33"/>
      <c r="AT283" s="17" t="s">
        <v>140</v>
      </c>
      <c r="AU283" s="17" t="s">
        <v>84</v>
      </c>
    </row>
    <row r="284" spans="1:65" s="2" customFormat="1" ht="21.75" customHeight="1">
      <c r="A284" s="33"/>
      <c r="B284" s="34"/>
      <c r="C284" s="209" t="s">
        <v>449</v>
      </c>
      <c r="D284" s="209" t="s">
        <v>133</v>
      </c>
      <c r="E284" s="210" t="s">
        <v>450</v>
      </c>
      <c r="F284" s="211" t="s">
        <v>451</v>
      </c>
      <c r="G284" s="212" t="s">
        <v>214</v>
      </c>
      <c r="H284" s="213">
        <v>3</v>
      </c>
      <c r="I284" s="214"/>
      <c r="J284" s="214"/>
      <c r="K284" s="215">
        <f>ROUND(P284*H284,2)</f>
        <v>0</v>
      </c>
      <c r="L284" s="211" t="s">
        <v>137</v>
      </c>
      <c r="M284" s="38"/>
      <c r="N284" s="216" t="s">
        <v>1</v>
      </c>
      <c r="O284" s="217" t="s">
        <v>39</v>
      </c>
      <c r="P284" s="218">
        <f>I284+J284</f>
        <v>0</v>
      </c>
      <c r="Q284" s="218">
        <f>ROUND(I284*H284,2)</f>
        <v>0</v>
      </c>
      <c r="R284" s="218">
        <f>ROUND(J284*H284,2)</f>
        <v>0</v>
      </c>
      <c r="S284" s="69"/>
      <c r="T284" s="219">
        <f>S284*H284</f>
        <v>0</v>
      </c>
      <c r="U284" s="219">
        <v>0</v>
      </c>
      <c r="V284" s="219">
        <f>U284*H284</f>
        <v>0</v>
      </c>
      <c r="W284" s="219">
        <v>0</v>
      </c>
      <c r="X284" s="220">
        <f>W284*H284</f>
        <v>0</v>
      </c>
      <c r="Y284" s="33"/>
      <c r="Z284" s="33"/>
      <c r="AA284" s="33"/>
      <c r="AB284" s="33"/>
      <c r="AC284" s="33"/>
      <c r="AD284" s="33"/>
      <c r="AE284" s="33"/>
      <c r="AR284" s="221" t="s">
        <v>208</v>
      </c>
      <c r="AT284" s="221" t="s">
        <v>133</v>
      </c>
      <c r="AU284" s="221" t="s">
        <v>84</v>
      </c>
      <c r="AY284" s="17" t="s">
        <v>131</v>
      </c>
      <c r="BE284" s="222">
        <f>IF(O284="základní",K284,0)</f>
        <v>0</v>
      </c>
      <c r="BF284" s="222">
        <f>IF(O284="snížená",K284,0)</f>
        <v>0</v>
      </c>
      <c r="BG284" s="222">
        <f>IF(O284="zákl. přenesená",K284,0)</f>
        <v>0</v>
      </c>
      <c r="BH284" s="222">
        <f>IF(O284="sníž. přenesená",K284,0)</f>
        <v>0</v>
      </c>
      <c r="BI284" s="222">
        <f>IF(O284="nulová",K284,0)</f>
        <v>0</v>
      </c>
      <c r="BJ284" s="17" t="s">
        <v>82</v>
      </c>
      <c r="BK284" s="222">
        <f>ROUND(P284*H284,2)</f>
        <v>0</v>
      </c>
      <c r="BL284" s="17" t="s">
        <v>208</v>
      </c>
      <c r="BM284" s="221" t="s">
        <v>452</v>
      </c>
    </row>
    <row r="285" spans="1:65" s="2" customFormat="1" ht="19.5">
      <c r="A285" s="33"/>
      <c r="B285" s="34"/>
      <c r="C285" s="35"/>
      <c r="D285" s="223" t="s">
        <v>140</v>
      </c>
      <c r="E285" s="35"/>
      <c r="F285" s="224" t="s">
        <v>453</v>
      </c>
      <c r="G285" s="35"/>
      <c r="H285" s="35"/>
      <c r="I285" s="118"/>
      <c r="J285" s="118"/>
      <c r="K285" s="35"/>
      <c r="L285" s="35"/>
      <c r="M285" s="38"/>
      <c r="N285" s="225"/>
      <c r="O285" s="226"/>
      <c r="P285" s="69"/>
      <c r="Q285" s="69"/>
      <c r="R285" s="69"/>
      <c r="S285" s="69"/>
      <c r="T285" s="69"/>
      <c r="U285" s="69"/>
      <c r="V285" s="69"/>
      <c r="W285" s="69"/>
      <c r="X285" s="70"/>
      <c r="Y285" s="33"/>
      <c r="Z285" s="33"/>
      <c r="AA285" s="33"/>
      <c r="AB285" s="33"/>
      <c r="AC285" s="33"/>
      <c r="AD285" s="33"/>
      <c r="AE285" s="33"/>
      <c r="AT285" s="17" t="s">
        <v>140</v>
      </c>
      <c r="AU285" s="17" t="s">
        <v>84</v>
      </c>
    </row>
    <row r="286" spans="1:65" s="2" customFormat="1" ht="21.75" customHeight="1">
      <c r="A286" s="33"/>
      <c r="B286" s="34"/>
      <c r="C286" s="209" t="s">
        <v>454</v>
      </c>
      <c r="D286" s="209" t="s">
        <v>133</v>
      </c>
      <c r="E286" s="210" t="s">
        <v>455</v>
      </c>
      <c r="F286" s="211" t="s">
        <v>456</v>
      </c>
      <c r="G286" s="212" t="s">
        <v>214</v>
      </c>
      <c r="H286" s="213">
        <v>29</v>
      </c>
      <c r="I286" s="214"/>
      <c r="J286" s="214"/>
      <c r="K286" s="215">
        <f>ROUND(P286*H286,2)</f>
        <v>0</v>
      </c>
      <c r="L286" s="211" t="s">
        <v>137</v>
      </c>
      <c r="M286" s="38"/>
      <c r="N286" s="216" t="s">
        <v>1</v>
      </c>
      <c r="O286" s="217" t="s">
        <v>39</v>
      </c>
      <c r="P286" s="218">
        <f>I286+J286</f>
        <v>0</v>
      </c>
      <c r="Q286" s="218">
        <f>ROUND(I286*H286,2)</f>
        <v>0</v>
      </c>
      <c r="R286" s="218">
        <f>ROUND(J286*H286,2)</f>
        <v>0</v>
      </c>
      <c r="S286" s="69"/>
      <c r="T286" s="219">
        <f>S286*H286</f>
        <v>0</v>
      </c>
      <c r="U286" s="219">
        <v>1.260485E-4</v>
      </c>
      <c r="V286" s="219">
        <f>U286*H286</f>
        <v>3.6554065000000001E-3</v>
      </c>
      <c r="W286" s="219">
        <v>0</v>
      </c>
      <c r="X286" s="220">
        <f>W286*H286</f>
        <v>0</v>
      </c>
      <c r="Y286" s="33"/>
      <c r="Z286" s="33"/>
      <c r="AA286" s="33"/>
      <c r="AB286" s="33"/>
      <c r="AC286" s="33"/>
      <c r="AD286" s="33"/>
      <c r="AE286" s="33"/>
      <c r="AR286" s="221" t="s">
        <v>208</v>
      </c>
      <c r="AT286" s="221" t="s">
        <v>133</v>
      </c>
      <c r="AU286" s="221" t="s">
        <v>84</v>
      </c>
      <c r="AY286" s="17" t="s">
        <v>131</v>
      </c>
      <c r="BE286" s="222">
        <f>IF(O286="základní",K286,0)</f>
        <v>0</v>
      </c>
      <c r="BF286" s="222">
        <f>IF(O286="snížená",K286,0)</f>
        <v>0</v>
      </c>
      <c r="BG286" s="222">
        <f>IF(O286="zákl. přenesená",K286,0)</f>
        <v>0</v>
      </c>
      <c r="BH286" s="222">
        <f>IF(O286="sníž. přenesená",K286,0)</f>
        <v>0</v>
      </c>
      <c r="BI286" s="222">
        <f>IF(O286="nulová",K286,0)</f>
        <v>0</v>
      </c>
      <c r="BJ286" s="17" t="s">
        <v>82</v>
      </c>
      <c r="BK286" s="222">
        <f>ROUND(P286*H286,2)</f>
        <v>0</v>
      </c>
      <c r="BL286" s="17" t="s">
        <v>208</v>
      </c>
      <c r="BM286" s="221" t="s">
        <v>457</v>
      </c>
    </row>
    <row r="287" spans="1:65" s="2" customFormat="1">
      <c r="A287" s="33"/>
      <c r="B287" s="34"/>
      <c r="C287" s="35"/>
      <c r="D287" s="223" t="s">
        <v>140</v>
      </c>
      <c r="E287" s="35"/>
      <c r="F287" s="224" t="s">
        <v>458</v>
      </c>
      <c r="G287" s="35"/>
      <c r="H287" s="35"/>
      <c r="I287" s="118"/>
      <c r="J287" s="118"/>
      <c r="K287" s="35"/>
      <c r="L287" s="35"/>
      <c r="M287" s="38"/>
      <c r="N287" s="225"/>
      <c r="O287" s="226"/>
      <c r="P287" s="69"/>
      <c r="Q287" s="69"/>
      <c r="R287" s="69"/>
      <c r="S287" s="69"/>
      <c r="T287" s="69"/>
      <c r="U287" s="69"/>
      <c r="V287" s="69"/>
      <c r="W287" s="69"/>
      <c r="X287" s="70"/>
      <c r="Y287" s="33"/>
      <c r="Z287" s="33"/>
      <c r="AA287" s="33"/>
      <c r="AB287" s="33"/>
      <c r="AC287" s="33"/>
      <c r="AD287" s="33"/>
      <c r="AE287" s="33"/>
      <c r="AT287" s="17" t="s">
        <v>140</v>
      </c>
      <c r="AU287" s="17" t="s">
        <v>84</v>
      </c>
    </row>
    <row r="288" spans="1:65" s="2" customFormat="1" ht="21.75" customHeight="1">
      <c r="A288" s="33"/>
      <c r="B288" s="34"/>
      <c r="C288" s="209" t="s">
        <v>459</v>
      </c>
      <c r="D288" s="209" t="s">
        <v>133</v>
      </c>
      <c r="E288" s="210" t="s">
        <v>460</v>
      </c>
      <c r="F288" s="211" t="s">
        <v>461</v>
      </c>
      <c r="G288" s="212" t="s">
        <v>462</v>
      </c>
      <c r="H288" s="213">
        <v>1</v>
      </c>
      <c r="I288" s="214"/>
      <c r="J288" s="214"/>
      <c r="K288" s="215">
        <f>ROUND(P288*H288,2)</f>
        <v>0</v>
      </c>
      <c r="L288" s="211" t="s">
        <v>137</v>
      </c>
      <c r="M288" s="38"/>
      <c r="N288" s="216" t="s">
        <v>1</v>
      </c>
      <c r="O288" s="217" t="s">
        <v>39</v>
      </c>
      <c r="P288" s="218">
        <f>I288+J288</f>
        <v>0</v>
      </c>
      <c r="Q288" s="218">
        <f>ROUND(I288*H288,2)</f>
        <v>0</v>
      </c>
      <c r="R288" s="218">
        <f>ROUND(J288*H288,2)</f>
        <v>0</v>
      </c>
      <c r="S288" s="69"/>
      <c r="T288" s="219">
        <f>S288*H288</f>
        <v>0</v>
      </c>
      <c r="U288" s="219">
        <v>2.5209700000000001E-4</v>
      </c>
      <c r="V288" s="219">
        <f>U288*H288</f>
        <v>2.5209700000000001E-4</v>
      </c>
      <c r="W288" s="219">
        <v>0</v>
      </c>
      <c r="X288" s="220">
        <f>W288*H288</f>
        <v>0</v>
      </c>
      <c r="Y288" s="33"/>
      <c r="Z288" s="33"/>
      <c r="AA288" s="33"/>
      <c r="AB288" s="33"/>
      <c r="AC288" s="33"/>
      <c r="AD288" s="33"/>
      <c r="AE288" s="33"/>
      <c r="AR288" s="221" t="s">
        <v>208</v>
      </c>
      <c r="AT288" s="221" t="s">
        <v>133</v>
      </c>
      <c r="AU288" s="221" t="s">
        <v>84</v>
      </c>
      <c r="AY288" s="17" t="s">
        <v>131</v>
      </c>
      <c r="BE288" s="222">
        <f>IF(O288="základní",K288,0)</f>
        <v>0</v>
      </c>
      <c r="BF288" s="222">
        <f>IF(O288="snížená",K288,0)</f>
        <v>0</v>
      </c>
      <c r="BG288" s="222">
        <f>IF(O288="zákl. přenesená",K288,0)</f>
        <v>0</v>
      </c>
      <c r="BH288" s="222">
        <f>IF(O288="sníž. přenesená",K288,0)</f>
        <v>0</v>
      </c>
      <c r="BI288" s="222">
        <f>IF(O288="nulová",K288,0)</f>
        <v>0</v>
      </c>
      <c r="BJ288" s="17" t="s">
        <v>82</v>
      </c>
      <c r="BK288" s="222">
        <f>ROUND(P288*H288,2)</f>
        <v>0</v>
      </c>
      <c r="BL288" s="17" t="s">
        <v>208</v>
      </c>
      <c r="BM288" s="221" t="s">
        <v>463</v>
      </c>
    </row>
    <row r="289" spans="1:65" s="2" customFormat="1">
      <c r="A289" s="33"/>
      <c r="B289" s="34"/>
      <c r="C289" s="35"/>
      <c r="D289" s="223" t="s">
        <v>140</v>
      </c>
      <c r="E289" s="35"/>
      <c r="F289" s="224" t="s">
        <v>464</v>
      </c>
      <c r="G289" s="35"/>
      <c r="H289" s="35"/>
      <c r="I289" s="118"/>
      <c r="J289" s="118"/>
      <c r="K289" s="35"/>
      <c r="L289" s="35"/>
      <c r="M289" s="38"/>
      <c r="N289" s="225"/>
      <c r="O289" s="226"/>
      <c r="P289" s="69"/>
      <c r="Q289" s="69"/>
      <c r="R289" s="69"/>
      <c r="S289" s="69"/>
      <c r="T289" s="69"/>
      <c r="U289" s="69"/>
      <c r="V289" s="69"/>
      <c r="W289" s="69"/>
      <c r="X289" s="70"/>
      <c r="Y289" s="33"/>
      <c r="Z289" s="33"/>
      <c r="AA289" s="33"/>
      <c r="AB289" s="33"/>
      <c r="AC289" s="33"/>
      <c r="AD289" s="33"/>
      <c r="AE289" s="33"/>
      <c r="AT289" s="17" t="s">
        <v>140</v>
      </c>
      <c r="AU289" s="17" t="s">
        <v>84</v>
      </c>
    </row>
    <row r="290" spans="1:65" s="2" customFormat="1" ht="21.75" customHeight="1">
      <c r="A290" s="33"/>
      <c r="B290" s="34"/>
      <c r="C290" s="209" t="s">
        <v>465</v>
      </c>
      <c r="D290" s="209" t="s">
        <v>133</v>
      </c>
      <c r="E290" s="210" t="s">
        <v>466</v>
      </c>
      <c r="F290" s="211" t="s">
        <v>467</v>
      </c>
      <c r="G290" s="212" t="s">
        <v>214</v>
      </c>
      <c r="H290" s="213">
        <v>4</v>
      </c>
      <c r="I290" s="214"/>
      <c r="J290" s="214"/>
      <c r="K290" s="215">
        <f>ROUND(P290*H290,2)</f>
        <v>0</v>
      </c>
      <c r="L290" s="211" t="s">
        <v>137</v>
      </c>
      <c r="M290" s="38"/>
      <c r="N290" s="216" t="s">
        <v>1</v>
      </c>
      <c r="O290" s="217" t="s">
        <v>39</v>
      </c>
      <c r="P290" s="218">
        <f>I290+J290</f>
        <v>0</v>
      </c>
      <c r="Q290" s="218">
        <f>ROUND(I290*H290,2)</f>
        <v>0</v>
      </c>
      <c r="R290" s="218">
        <f>ROUND(J290*H290,2)</f>
        <v>0</v>
      </c>
      <c r="S290" s="69"/>
      <c r="T290" s="219">
        <f>S290*H290</f>
        <v>0</v>
      </c>
      <c r="U290" s="219">
        <v>0</v>
      </c>
      <c r="V290" s="219">
        <f>U290*H290</f>
        <v>0</v>
      </c>
      <c r="W290" s="219">
        <v>5.2999999999999998E-4</v>
      </c>
      <c r="X290" s="220">
        <f>W290*H290</f>
        <v>2.1199999999999999E-3</v>
      </c>
      <c r="Y290" s="33"/>
      <c r="Z290" s="33"/>
      <c r="AA290" s="33"/>
      <c r="AB290" s="33"/>
      <c r="AC290" s="33"/>
      <c r="AD290" s="33"/>
      <c r="AE290" s="33"/>
      <c r="AR290" s="221" t="s">
        <v>208</v>
      </c>
      <c r="AT290" s="221" t="s">
        <v>133</v>
      </c>
      <c r="AU290" s="221" t="s">
        <v>84</v>
      </c>
      <c r="AY290" s="17" t="s">
        <v>131</v>
      </c>
      <c r="BE290" s="222">
        <f>IF(O290="základní",K290,0)</f>
        <v>0</v>
      </c>
      <c r="BF290" s="222">
        <f>IF(O290="snížená",K290,0)</f>
        <v>0</v>
      </c>
      <c r="BG290" s="222">
        <f>IF(O290="zákl. přenesená",K290,0)</f>
        <v>0</v>
      </c>
      <c r="BH290" s="222">
        <f>IF(O290="sníž. přenesená",K290,0)</f>
        <v>0</v>
      </c>
      <c r="BI290" s="222">
        <f>IF(O290="nulová",K290,0)</f>
        <v>0</v>
      </c>
      <c r="BJ290" s="17" t="s">
        <v>82</v>
      </c>
      <c r="BK290" s="222">
        <f>ROUND(P290*H290,2)</f>
        <v>0</v>
      </c>
      <c r="BL290" s="17" t="s">
        <v>208</v>
      </c>
      <c r="BM290" s="221" t="s">
        <v>468</v>
      </c>
    </row>
    <row r="291" spans="1:65" s="2" customFormat="1">
      <c r="A291" s="33"/>
      <c r="B291" s="34"/>
      <c r="C291" s="35"/>
      <c r="D291" s="223" t="s">
        <v>140</v>
      </c>
      <c r="E291" s="35"/>
      <c r="F291" s="224" t="s">
        <v>469</v>
      </c>
      <c r="G291" s="35"/>
      <c r="H291" s="35"/>
      <c r="I291" s="118"/>
      <c r="J291" s="118"/>
      <c r="K291" s="35"/>
      <c r="L291" s="35"/>
      <c r="M291" s="38"/>
      <c r="N291" s="225"/>
      <c r="O291" s="226"/>
      <c r="P291" s="69"/>
      <c r="Q291" s="69"/>
      <c r="R291" s="69"/>
      <c r="S291" s="69"/>
      <c r="T291" s="69"/>
      <c r="U291" s="69"/>
      <c r="V291" s="69"/>
      <c r="W291" s="69"/>
      <c r="X291" s="70"/>
      <c r="Y291" s="33"/>
      <c r="Z291" s="33"/>
      <c r="AA291" s="33"/>
      <c r="AB291" s="33"/>
      <c r="AC291" s="33"/>
      <c r="AD291" s="33"/>
      <c r="AE291" s="33"/>
      <c r="AT291" s="17" t="s">
        <v>140</v>
      </c>
      <c r="AU291" s="17" t="s">
        <v>84</v>
      </c>
    </row>
    <row r="292" spans="1:65" s="2" customFormat="1" ht="21.75" customHeight="1">
      <c r="A292" s="33"/>
      <c r="B292" s="34"/>
      <c r="C292" s="209" t="s">
        <v>470</v>
      </c>
      <c r="D292" s="209" t="s">
        <v>133</v>
      </c>
      <c r="E292" s="210" t="s">
        <v>471</v>
      </c>
      <c r="F292" s="211" t="s">
        <v>472</v>
      </c>
      <c r="G292" s="212" t="s">
        <v>214</v>
      </c>
      <c r="H292" s="213">
        <v>2</v>
      </c>
      <c r="I292" s="214"/>
      <c r="J292" s="214"/>
      <c r="K292" s="215">
        <f>ROUND(P292*H292,2)</f>
        <v>0</v>
      </c>
      <c r="L292" s="211" t="s">
        <v>137</v>
      </c>
      <c r="M292" s="38"/>
      <c r="N292" s="216" t="s">
        <v>1</v>
      </c>
      <c r="O292" s="217" t="s">
        <v>39</v>
      </c>
      <c r="P292" s="218">
        <f>I292+J292</f>
        <v>0</v>
      </c>
      <c r="Q292" s="218">
        <f>ROUND(I292*H292,2)</f>
        <v>0</v>
      </c>
      <c r="R292" s="218">
        <f>ROUND(J292*H292,2)</f>
        <v>0</v>
      </c>
      <c r="S292" s="69"/>
      <c r="T292" s="219">
        <f>S292*H292</f>
        <v>0</v>
      </c>
      <c r="U292" s="219">
        <v>0</v>
      </c>
      <c r="V292" s="219">
        <f>U292*H292</f>
        <v>0</v>
      </c>
      <c r="W292" s="219">
        <v>1.23E-3</v>
      </c>
      <c r="X292" s="220">
        <f>W292*H292</f>
        <v>2.4599999999999999E-3</v>
      </c>
      <c r="Y292" s="33"/>
      <c r="Z292" s="33"/>
      <c r="AA292" s="33"/>
      <c r="AB292" s="33"/>
      <c r="AC292" s="33"/>
      <c r="AD292" s="33"/>
      <c r="AE292" s="33"/>
      <c r="AR292" s="221" t="s">
        <v>208</v>
      </c>
      <c r="AT292" s="221" t="s">
        <v>133</v>
      </c>
      <c r="AU292" s="221" t="s">
        <v>84</v>
      </c>
      <c r="AY292" s="17" t="s">
        <v>131</v>
      </c>
      <c r="BE292" s="222">
        <f>IF(O292="základní",K292,0)</f>
        <v>0</v>
      </c>
      <c r="BF292" s="222">
        <f>IF(O292="snížená",K292,0)</f>
        <v>0</v>
      </c>
      <c r="BG292" s="222">
        <f>IF(O292="zákl. přenesená",K292,0)</f>
        <v>0</v>
      </c>
      <c r="BH292" s="222">
        <f>IF(O292="sníž. přenesená",K292,0)</f>
        <v>0</v>
      </c>
      <c r="BI292" s="222">
        <f>IF(O292="nulová",K292,0)</f>
        <v>0</v>
      </c>
      <c r="BJ292" s="17" t="s">
        <v>82</v>
      </c>
      <c r="BK292" s="222">
        <f>ROUND(P292*H292,2)</f>
        <v>0</v>
      </c>
      <c r="BL292" s="17" t="s">
        <v>208</v>
      </c>
      <c r="BM292" s="221" t="s">
        <v>473</v>
      </c>
    </row>
    <row r="293" spans="1:65" s="2" customFormat="1">
      <c r="A293" s="33"/>
      <c r="B293" s="34"/>
      <c r="C293" s="35"/>
      <c r="D293" s="223" t="s">
        <v>140</v>
      </c>
      <c r="E293" s="35"/>
      <c r="F293" s="224" t="s">
        <v>474</v>
      </c>
      <c r="G293" s="35"/>
      <c r="H293" s="35"/>
      <c r="I293" s="118"/>
      <c r="J293" s="118"/>
      <c r="K293" s="35"/>
      <c r="L293" s="35"/>
      <c r="M293" s="38"/>
      <c r="N293" s="225"/>
      <c r="O293" s="226"/>
      <c r="P293" s="69"/>
      <c r="Q293" s="69"/>
      <c r="R293" s="69"/>
      <c r="S293" s="69"/>
      <c r="T293" s="69"/>
      <c r="U293" s="69"/>
      <c r="V293" s="69"/>
      <c r="W293" s="69"/>
      <c r="X293" s="70"/>
      <c r="Y293" s="33"/>
      <c r="Z293" s="33"/>
      <c r="AA293" s="33"/>
      <c r="AB293" s="33"/>
      <c r="AC293" s="33"/>
      <c r="AD293" s="33"/>
      <c r="AE293" s="33"/>
      <c r="AT293" s="17" t="s">
        <v>140</v>
      </c>
      <c r="AU293" s="17" t="s">
        <v>84</v>
      </c>
    </row>
    <row r="294" spans="1:65" s="2" customFormat="1" ht="21.75" customHeight="1">
      <c r="A294" s="33"/>
      <c r="B294" s="34"/>
      <c r="C294" s="209" t="s">
        <v>475</v>
      </c>
      <c r="D294" s="209" t="s">
        <v>133</v>
      </c>
      <c r="E294" s="210" t="s">
        <v>476</v>
      </c>
      <c r="F294" s="211" t="s">
        <v>477</v>
      </c>
      <c r="G294" s="212" t="s">
        <v>214</v>
      </c>
      <c r="H294" s="213">
        <v>2</v>
      </c>
      <c r="I294" s="214"/>
      <c r="J294" s="214"/>
      <c r="K294" s="215">
        <f>ROUND(P294*H294,2)</f>
        <v>0</v>
      </c>
      <c r="L294" s="211" t="s">
        <v>137</v>
      </c>
      <c r="M294" s="38"/>
      <c r="N294" s="216" t="s">
        <v>1</v>
      </c>
      <c r="O294" s="217" t="s">
        <v>39</v>
      </c>
      <c r="P294" s="218">
        <f>I294+J294</f>
        <v>0</v>
      </c>
      <c r="Q294" s="218">
        <f>ROUND(I294*H294,2)</f>
        <v>0</v>
      </c>
      <c r="R294" s="218">
        <f>ROUND(J294*H294,2)</f>
        <v>0</v>
      </c>
      <c r="S294" s="69"/>
      <c r="T294" s="219">
        <f>S294*H294</f>
        <v>0</v>
      </c>
      <c r="U294" s="219">
        <v>1.2004849999999999E-4</v>
      </c>
      <c r="V294" s="219">
        <f>U294*H294</f>
        <v>2.4009699999999999E-4</v>
      </c>
      <c r="W294" s="219">
        <v>0</v>
      </c>
      <c r="X294" s="220">
        <f>W294*H294</f>
        <v>0</v>
      </c>
      <c r="Y294" s="33"/>
      <c r="Z294" s="33"/>
      <c r="AA294" s="33"/>
      <c r="AB294" s="33"/>
      <c r="AC294" s="33"/>
      <c r="AD294" s="33"/>
      <c r="AE294" s="33"/>
      <c r="AR294" s="221" t="s">
        <v>208</v>
      </c>
      <c r="AT294" s="221" t="s">
        <v>133</v>
      </c>
      <c r="AU294" s="221" t="s">
        <v>84</v>
      </c>
      <c r="AY294" s="17" t="s">
        <v>131</v>
      </c>
      <c r="BE294" s="222">
        <f>IF(O294="základní",K294,0)</f>
        <v>0</v>
      </c>
      <c r="BF294" s="222">
        <f>IF(O294="snížená",K294,0)</f>
        <v>0</v>
      </c>
      <c r="BG294" s="222">
        <f>IF(O294="zákl. přenesená",K294,0)</f>
        <v>0</v>
      </c>
      <c r="BH294" s="222">
        <f>IF(O294="sníž. přenesená",K294,0)</f>
        <v>0</v>
      </c>
      <c r="BI294" s="222">
        <f>IF(O294="nulová",K294,0)</f>
        <v>0</v>
      </c>
      <c r="BJ294" s="17" t="s">
        <v>82</v>
      </c>
      <c r="BK294" s="222">
        <f>ROUND(P294*H294,2)</f>
        <v>0</v>
      </c>
      <c r="BL294" s="17" t="s">
        <v>208</v>
      </c>
      <c r="BM294" s="221" t="s">
        <v>478</v>
      </c>
    </row>
    <row r="295" spans="1:65" s="2" customFormat="1" ht="19.5">
      <c r="A295" s="33"/>
      <c r="B295" s="34"/>
      <c r="C295" s="35"/>
      <c r="D295" s="223" t="s">
        <v>140</v>
      </c>
      <c r="E295" s="35"/>
      <c r="F295" s="224" t="s">
        <v>479</v>
      </c>
      <c r="G295" s="35"/>
      <c r="H295" s="35"/>
      <c r="I295" s="118"/>
      <c r="J295" s="118"/>
      <c r="K295" s="35"/>
      <c r="L295" s="35"/>
      <c r="M295" s="38"/>
      <c r="N295" s="225"/>
      <c r="O295" s="226"/>
      <c r="P295" s="69"/>
      <c r="Q295" s="69"/>
      <c r="R295" s="69"/>
      <c r="S295" s="69"/>
      <c r="T295" s="69"/>
      <c r="U295" s="69"/>
      <c r="V295" s="69"/>
      <c r="W295" s="69"/>
      <c r="X295" s="70"/>
      <c r="Y295" s="33"/>
      <c r="Z295" s="33"/>
      <c r="AA295" s="33"/>
      <c r="AB295" s="33"/>
      <c r="AC295" s="33"/>
      <c r="AD295" s="33"/>
      <c r="AE295" s="33"/>
      <c r="AT295" s="17" t="s">
        <v>140</v>
      </c>
      <c r="AU295" s="17" t="s">
        <v>84</v>
      </c>
    </row>
    <row r="296" spans="1:65" s="2" customFormat="1" ht="21.75" customHeight="1">
      <c r="A296" s="33"/>
      <c r="B296" s="34"/>
      <c r="C296" s="209" t="s">
        <v>480</v>
      </c>
      <c r="D296" s="209" t="s">
        <v>133</v>
      </c>
      <c r="E296" s="210" t="s">
        <v>481</v>
      </c>
      <c r="F296" s="211" t="s">
        <v>482</v>
      </c>
      <c r="G296" s="212" t="s">
        <v>214</v>
      </c>
      <c r="H296" s="213">
        <v>4</v>
      </c>
      <c r="I296" s="214"/>
      <c r="J296" s="214"/>
      <c r="K296" s="215">
        <f>ROUND(P296*H296,2)</f>
        <v>0</v>
      </c>
      <c r="L296" s="211" t="s">
        <v>137</v>
      </c>
      <c r="M296" s="38"/>
      <c r="N296" s="216" t="s">
        <v>1</v>
      </c>
      <c r="O296" s="217" t="s">
        <v>39</v>
      </c>
      <c r="P296" s="218">
        <f>I296+J296</f>
        <v>0</v>
      </c>
      <c r="Q296" s="218">
        <f>ROUND(I296*H296,2)</f>
        <v>0</v>
      </c>
      <c r="R296" s="218">
        <f>ROUND(J296*H296,2)</f>
        <v>0</v>
      </c>
      <c r="S296" s="69"/>
      <c r="T296" s="219">
        <f>S296*H296</f>
        <v>0</v>
      </c>
      <c r="U296" s="219">
        <v>2.1004850000000001E-4</v>
      </c>
      <c r="V296" s="219">
        <f>U296*H296</f>
        <v>8.4019400000000005E-4</v>
      </c>
      <c r="W296" s="219">
        <v>0</v>
      </c>
      <c r="X296" s="220">
        <f>W296*H296</f>
        <v>0</v>
      </c>
      <c r="Y296" s="33"/>
      <c r="Z296" s="33"/>
      <c r="AA296" s="33"/>
      <c r="AB296" s="33"/>
      <c r="AC296" s="33"/>
      <c r="AD296" s="33"/>
      <c r="AE296" s="33"/>
      <c r="AR296" s="221" t="s">
        <v>208</v>
      </c>
      <c r="AT296" s="221" t="s">
        <v>133</v>
      </c>
      <c r="AU296" s="221" t="s">
        <v>84</v>
      </c>
      <c r="AY296" s="17" t="s">
        <v>131</v>
      </c>
      <c r="BE296" s="222">
        <f>IF(O296="základní",K296,0)</f>
        <v>0</v>
      </c>
      <c r="BF296" s="222">
        <f>IF(O296="snížená",K296,0)</f>
        <v>0</v>
      </c>
      <c r="BG296" s="222">
        <f>IF(O296="zákl. přenesená",K296,0)</f>
        <v>0</v>
      </c>
      <c r="BH296" s="222">
        <f>IF(O296="sníž. přenesená",K296,0)</f>
        <v>0</v>
      </c>
      <c r="BI296" s="222">
        <f>IF(O296="nulová",K296,0)</f>
        <v>0</v>
      </c>
      <c r="BJ296" s="17" t="s">
        <v>82</v>
      </c>
      <c r="BK296" s="222">
        <f>ROUND(P296*H296,2)</f>
        <v>0</v>
      </c>
      <c r="BL296" s="17" t="s">
        <v>208</v>
      </c>
      <c r="BM296" s="221" t="s">
        <v>483</v>
      </c>
    </row>
    <row r="297" spans="1:65" s="2" customFormat="1" ht="19.5">
      <c r="A297" s="33"/>
      <c r="B297" s="34"/>
      <c r="C297" s="35"/>
      <c r="D297" s="223" t="s">
        <v>140</v>
      </c>
      <c r="E297" s="35"/>
      <c r="F297" s="224" t="s">
        <v>484</v>
      </c>
      <c r="G297" s="35"/>
      <c r="H297" s="35"/>
      <c r="I297" s="118"/>
      <c r="J297" s="118"/>
      <c r="K297" s="35"/>
      <c r="L297" s="35"/>
      <c r="M297" s="38"/>
      <c r="N297" s="225"/>
      <c r="O297" s="226"/>
      <c r="P297" s="69"/>
      <c r="Q297" s="69"/>
      <c r="R297" s="69"/>
      <c r="S297" s="69"/>
      <c r="T297" s="69"/>
      <c r="U297" s="69"/>
      <c r="V297" s="69"/>
      <c r="W297" s="69"/>
      <c r="X297" s="70"/>
      <c r="Y297" s="33"/>
      <c r="Z297" s="33"/>
      <c r="AA297" s="33"/>
      <c r="AB297" s="33"/>
      <c r="AC297" s="33"/>
      <c r="AD297" s="33"/>
      <c r="AE297" s="33"/>
      <c r="AT297" s="17" t="s">
        <v>140</v>
      </c>
      <c r="AU297" s="17" t="s">
        <v>84</v>
      </c>
    </row>
    <row r="298" spans="1:65" s="2" customFormat="1" ht="21.75" customHeight="1">
      <c r="A298" s="33"/>
      <c r="B298" s="34"/>
      <c r="C298" s="209" t="s">
        <v>485</v>
      </c>
      <c r="D298" s="209" t="s">
        <v>133</v>
      </c>
      <c r="E298" s="210" t="s">
        <v>486</v>
      </c>
      <c r="F298" s="211" t="s">
        <v>487</v>
      </c>
      <c r="G298" s="212" t="s">
        <v>214</v>
      </c>
      <c r="H298" s="213">
        <v>1</v>
      </c>
      <c r="I298" s="214"/>
      <c r="J298" s="214"/>
      <c r="K298" s="215">
        <f>ROUND(P298*H298,2)</f>
        <v>0</v>
      </c>
      <c r="L298" s="211" t="s">
        <v>137</v>
      </c>
      <c r="M298" s="38"/>
      <c r="N298" s="216" t="s">
        <v>1</v>
      </c>
      <c r="O298" s="217" t="s">
        <v>39</v>
      </c>
      <c r="P298" s="218">
        <f>I298+J298</f>
        <v>0</v>
      </c>
      <c r="Q298" s="218">
        <f>ROUND(I298*H298,2)</f>
        <v>0</v>
      </c>
      <c r="R298" s="218">
        <f>ROUND(J298*H298,2)</f>
        <v>0</v>
      </c>
      <c r="S298" s="69"/>
      <c r="T298" s="219">
        <f>S298*H298</f>
        <v>0</v>
      </c>
      <c r="U298" s="219">
        <v>3.4004849999999997E-4</v>
      </c>
      <c r="V298" s="219">
        <f>U298*H298</f>
        <v>3.4004849999999997E-4</v>
      </c>
      <c r="W298" s="219">
        <v>0</v>
      </c>
      <c r="X298" s="220">
        <f>W298*H298</f>
        <v>0</v>
      </c>
      <c r="Y298" s="33"/>
      <c r="Z298" s="33"/>
      <c r="AA298" s="33"/>
      <c r="AB298" s="33"/>
      <c r="AC298" s="33"/>
      <c r="AD298" s="33"/>
      <c r="AE298" s="33"/>
      <c r="AR298" s="221" t="s">
        <v>208</v>
      </c>
      <c r="AT298" s="221" t="s">
        <v>133</v>
      </c>
      <c r="AU298" s="221" t="s">
        <v>84</v>
      </c>
      <c r="AY298" s="17" t="s">
        <v>131</v>
      </c>
      <c r="BE298" s="222">
        <f>IF(O298="základní",K298,0)</f>
        <v>0</v>
      </c>
      <c r="BF298" s="222">
        <f>IF(O298="snížená",K298,0)</f>
        <v>0</v>
      </c>
      <c r="BG298" s="222">
        <f>IF(O298="zákl. přenesená",K298,0)</f>
        <v>0</v>
      </c>
      <c r="BH298" s="222">
        <f>IF(O298="sníž. přenesená",K298,0)</f>
        <v>0</v>
      </c>
      <c r="BI298" s="222">
        <f>IF(O298="nulová",K298,0)</f>
        <v>0</v>
      </c>
      <c r="BJ298" s="17" t="s">
        <v>82</v>
      </c>
      <c r="BK298" s="222">
        <f>ROUND(P298*H298,2)</f>
        <v>0</v>
      </c>
      <c r="BL298" s="17" t="s">
        <v>208</v>
      </c>
      <c r="BM298" s="221" t="s">
        <v>488</v>
      </c>
    </row>
    <row r="299" spans="1:65" s="2" customFormat="1" ht="19.5">
      <c r="A299" s="33"/>
      <c r="B299" s="34"/>
      <c r="C299" s="35"/>
      <c r="D299" s="223" t="s">
        <v>140</v>
      </c>
      <c r="E299" s="35"/>
      <c r="F299" s="224" t="s">
        <v>489</v>
      </c>
      <c r="G299" s="35"/>
      <c r="H299" s="35"/>
      <c r="I299" s="118"/>
      <c r="J299" s="118"/>
      <c r="K299" s="35"/>
      <c r="L299" s="35"/>
      <c r="M299" s="38"/>
      <c r="N299" s="225"/>
      <c r="O299" s="226"/>
      <c r="P299" s="69"/>
      <c r="Q299" s="69"/>
      <c r="R299" s="69"/>
      <c r="S299" s="69"/>
      <c r="T299" s="69"/>
      <c r="U299" s="69"/>
      <c r="V299" s="69"/>
      <c r="W299" s="69"/>
      <c r="X299" s="70"/>
      <c r="Y299" s="33"/>
      <c r="Z299" s="33"/>
      <c r="AA299" s="33"/>
      <c r="AB299" s="33"/>
      <c r="AC299" s="33"/>
      <c r="AD299" s="33"/>
      <c r="AE299" s="33"/>
      <c r="AT299" s="17" t="s">
        <v>140</v>
      </c>
      <c r="AU299" s="17" t="s">
        <v>84</v>
      </c>
    </row>
    <row r="300" spans="1:65" s="2" customFormat="1" ht="21.75" customHeight="1">
      <c r="A300" s="33"/>
      <c r="B300" s="34"/>
      <c r="C300" s="209" t="s">
        <v>490</v>
      </c>
      <c r="D300" s="209" t="s">
        <v>133</v>
      </c>
      <c r="E300" s="210" t="s">
        <v>491</v>
      </c>
      <c r="F300" s="211" t="s">
        <v>492</v>
      </c>
      <c r="G300" s="212" t="s">
        <v>214</v>
      </c>
      <c r="H300" s="213">
        <v>1</v>
      </c>
      <c r="I300" s="214"/>
      <c r="J300" s="214"/>
      <c r="K300" s="215">
        <f>ROUND(P300*H300,2)</f>
        <v>0</v>
      </c>
      <c r="L300" s="211" t="s">
        <v>137</v>
      </c>
      <c r="M300" s="38"/>
      <c r="N300" s="216" t="s">
        <v>1</v>
      </c>
      <c r="O300" s="217" t="s">
        <v>39</v>
      </c>
      <c r="P300" s="218">
        <f>I300+J300</f>
        <v>0</v>
      </c>
      <c r="Q300" s="218">
        <f>ROUND(I300*H300,2)</f>
        <v>0</v>
      </c>
      <c r="R300" s="218">
        <f>ROUND(J300*H300,2)</f>
        <v>0</v>
      </c>
      <c r="S300" s="69"/>
      <c r="T300" s="219">
        <f>S300*H300</f>
        <v>0</v>
      </c>
      <c r="U300" s="219">
        <v>5.0004849999999996E-4</v>
      </c>
      <c r="V300" s="219">
        <f>U300*H300</f>
        <v>5.0004849999999996E-4</v>
      </c>
      <c r="W300" s="219">
        <v>0</v>
      </c>
      <c r="X300" s="220">
        <f>W300*H300</f>
        <v>0</v>
      </c>
      <c r="Y300" s="33"/>
      <c r="Z300" s="33"/>
      <c r="AA300" s="33"/>
      <c r="AB300" s="33"/>
      <c r="AC300" s="33"/>
      <c r="AD300" s="33"/>
      <c r="AE300" s="33"/>
      <c r="AR300" s="221" t="s">
        <v>208</v>
      </c>
      <c r="AT300" s="221" t="s">
        <v>133</v>
      </c>
      <c r="AU300" s="221" t="s">
        <v>84</v>
      </c>
      <c r="AY300" s="17" t="s">
        <v>131</v>
      </c>
      <c r="BE300" s="222">
        <f>IF(O300="základní",K300,0)</f>
        <v>0</v>
      </c>
      <c r="BF300" s="222">
        <f>IF(O300="snížená",K300,0)</f>
        <v>0</v>
      </c>
      <c r="BG300" s="222">
        <f>IF(O300="zákl. přenesená",K300,0)</f>
        <v>0</v>
      </c>
      <c r="BH300" s="222">
        <f>IF(O300="sníž. přenesená",K300,0)</f>
        <v>0</v>
      </c>
      <c r="BI300" s="222">
        <f>IF(O300="nulová",K300,0)</f>
        <v>0</v>
      </c>
      <c r="BJ300" s="17" t="s">
        <v>82</v>
      </c>
      <c r="BK300" s="222">
        <f>ROUND(P300*H300,2)</f>
        <v>0</v>
      </c>
      <c r="BL300" s="17" t="s">
        <v>208</v>
      </c>
      <c r="BM300" s="221" t="s">
        <v>493</v>
      </c>
    </row>
    <row r="301" spans="1:65" s="2" customFormat="1" ht="19.5">
      <c r="A301" s="33"/>
      <c r="B301" s="34"/>
      <c r="C301" s="35"/>
      <c r="D301" s="223" t="s">
        <v>140</v>
      </c>
      <c r="E301" s="35"/>
      <c r="F301" s="224" t="s">
        <v>494</v>
      </c>
      <c r="G301" s="35"/>
      <c r="H301" s="35"/>
      <c r="I301" s="118"/>
      <c r="J301" s="118"/>
      <c r="K301" s="35"/>
      <c r="L301" s="35"/>
      <c r="M301" s="38"/>
      <c r="N301" s="225"/>
      <c r="O301" s="226"/>
      <c r="P301" s="69"/>
      <c r="Q301" s="69"/>
      <c r="R301" s="69"/>
      <c r="S301" s="69"/>
      <c r="T301" s="69"/>
      <c r="U301" s="69"/>
      <c r="V301" s="69"/>
      <c r="W301" s="69"/>
      <c r="X301" s="70"/>
      <c r="Y301" s="33"/>
      <c r="Z301" s="33"/>
      <c r="AA301" s="33"/>
      <c r="AB301" s="33"/>
      <c r="AC301" s="33"/>
      <c r="AD301" s="33"/>
      <c r="AE301" s="33"/>
      <c r="AT301" s="17" t="s">
        <v>140</v>
      </c>
      <c r="AU301" s="17" t="s">
        <v>84</v>
      </c>
    </row>
    <row r="302" spans="1:65" s="2" customFormat="1" ht="21.75" customHeight="1">
      <c r="A302" s="33"/>
      <c r="B302" s="34"/>
      <c r="C302" s="209" t="s">
        <v>495</v>
      </c>
      <c r="D302" s="209" t="s">
        <v>133</v>
      </c>
      <c r="E302" s="210" t="s">
        <v>496</v>
      </c>
      <c r="F302" s="211" t="s">
        <v>497</v>
      </c>
      <c r="G302" s="212" t="s">
        <v>214</v>
      </c>
      <c r="H302" s="213">
        <v>2</v>
      </c>
      <c r="I302" s="214"/>
      <c r="J302" s="214"/>
      <c r="K302" s="215">
        <f>ROUND(P302*H302,2)</f>
        <v>0</v>
      </c>
      <c r="L302" s="211" t="s">
        <v>137</v>
      </c>
      <c r="M302" s="38"/>
      <c r="N302" s="216" t="s">
        <v>1</v>
      </c>
      <c r="O302" s="217" t="s">
        <v>39</v>
      </c>
      <c r="P302" s="218">
        <f>I302+J302</f>
        <v>0</v>
      </c>
      <c r="Q302" s="218">
        <f>ROUND(I302*H302,2)</f>
        <v>0</v>
      </c>
      <c r="R302" s="218">
        <f>ROUND(J302*H302,2)</f>
        <v>0</v>
      </c>
      <c r="S302" s="69"/>
      <c r="T302" s="219">
        <f>S302*H302</f>
        <v>0</v>
      </c>
      <c r="U302" s="219">
        <v>2.7004850000000001E-4</v>
      </c>
      <c r="V302" s="219">
        <f>U302*H302</f>
        <v>5.4009700000000002E-4</v>
      </c>
      <c r="W302" s="219">
        <v>0</v>
      </c>
      <c r="X302" s="220">
        <f>W302*H302</f>
        <v>0</v>
      </c>
      <c r="Y302" s="33"/>
      <c r="Z302" s="33"/>
      <c r="AA302" s="33"/>
      <c r="AB302" s="33"/>
      <c r="AC302" s="33"/>
      <c r="AD302" s="33"/>
      <c r="AE302" s="33"/>
      <c r="AR302" s="221" t="s">
        <v>208</v>
      </c>
      <c r="AT302" s="221" t="s">
        <v>133</v>
      </c>
      <c r="AU302" s="221" t="s">
        <v>84</v>
      </c>
      <c r="AY302" s="17" t="s">
        <v>131</v>
      </c>
      <c r="BE302" s="222">
        <f>IF(O302="základní",K302,0)</f>
        <v>0</v>
      </c>
      <c r="BF302" s="222">
        <f>IF(O302="snížená",K302,0)</f>
        <v>0</v>
      </c>
      <c r="BG302" s="222">
        <f>IF(O302="zákl. přenesená",K302,0)</f>
        <v>0</v>
      </c>
      <c r="BH302" s="222">
        <f>IF(O302="sníž. přenesená",K302,0)</f>
        <v>0</v>
      </c>
      <c r="BI302" s="222">
        <f>IF(O302="nulová",K302,0)</f>
        <v>0</v>
      </c>
      <c r="BJ302" s="17" t="s">
        <v>82</v>
      </c>
      <c r="BK302" s="222">
        <f>ROUND(P302*H302,2)</f>
        <v>0</v>
      </c>
      <c r="BL302" s="17" t="s">
        <v>208</v>
      </c>
      <c r="BM302" s="221" t="s">
        <v>498</v>
      </c>
    </row>
    <row r="303" spans="1:65" s="2" customFormat="1" ht="19.5">
      <c r="A303" s="33"/>
      <c r="B303" s="34"/>
      <c r="C303" s="35"/>
      <c r="D303" s="223" t="s">
        <v>140</v>
      </c>
      <c r="E303" s="35"/>
      <c r="F303" s="224" t="s">
        <v>499</v>
      </c>
      <c r="G303" s="35"/>
      <c r="H303" s="35"/>
      <c r="I303" s="118"/>
      <c r="J303" s="118"/>
      <c r="K303" s="35"/>
      <c r="L303" s="35"/>
      <c r="M303" s="38"/>
      <c r="N303" s="225"/>
      <c r="O303" s="226"/>
      <c r="P303" s="69"/>
      <c r="Q303" s="69"/>
      <c r="R303" s="69"/>
      <c r="S303" s="69"/>
      <c r="T303" s="69"/>
      <c r="U303" s="69"/>
      <c r="V303" s="69"/>
      <c r="W303" s="69"/>
      <c r="X303" s="70"/>
      <c r="Y303" s="33"/>
      <c r="Z303" s="33"/>
      <c r="AA303" s="33"/>
      <c r="AB303" s="33"/>
      <c r="AC303" s="33"/>
      <c r="AD303" s="33"/>
      <c r="AE303" s="33"/>
      <c r="AT303" s="17" t="s">
        <v>140</v>
      </c>
      <c r="AU303" s="17" t="s">
        <v>84</v>
      </c>
    </row>
    <row r="304" spans="1:65" s="2" customFormat="1" ht="21.75" customHeight="1">
      <c r="A304" s="33"/>
      <c r="B304" s="34"/>
      <c r="C304" s="209" t="s">
        <v>500</v>
      </c>
      <c r="D304" s="209" t="s">
        <v>133</v>
      </c>
      <c r="E304" s="210" t="s">
        <v>501</v>
      </c>
      <c r="F304" s="211" t="s">
        <v>502</v>
      </c>
      <c r="G304" s="212" t="s">
        <v>214</v>
      </c>
      <c r="H304" s="213">
        <v>2</v>
      </c>
      <c r="I304" s="214"/>
      <c r="J304" s="214"/>
      <c r="K304" s="215">
        <f>ROUND(P304*H304,2)</f>
        <v>0</v>
      </c>
      <c r="L304" s="211" t="s">
        <v>137</v>
      </c>
      <c r="M304" s="38"/>
      <c r="N304" s="216" t="s">
        <v>1</v>
      </c>
      <c r="O304" s="217" t="s">
        <v>39</v>
      </c>
      <c r="P304" s="218">
        <f>I304+J304</f>
        <v>0</v>
      </c>
      <c r="Q304" s="218">
        <f>ROUND(I304*H304,2)</f>
        <v>0</v>
      </c>
      <c r="R304" s="218">
        <f>ROUND(J304*H304,2)</f>
        <v>0</v>
      </c>
      <c r="S304" s="69"/>
      <c r="T304" s="219">
        <f>S304*H304</f>
        <v>0</v>
      </c>
      <c r="U304" s="219">
        <v>4.0004850000000002E-4</v>
      </c>
      <c r="V304" s="219">
        <f>U304*H304</f>
        <v>8.0009700000000005E-4</v>
      </c>
      <c r="W304" s="219">
        <v>0</v>
      </c>
      <c r="X304" s="220">
        <f>W304*H304</f>
        <v>0</v>
      </c>
      <c r="Y304" s="33"/>
      <c r="Z304" s="33"/>
      <c r="AA304" s="33"/>
      <c r="AB304" s="33"/>
      <c r="AC304" s="33"/>
      <c r="AD304" s="33"/>
      <c r="AE304" s="33"/>
      <c r="AR304" s="221" t="s">
        <v>208</v>
      </c>
      <c r="AT304" s="221" t="s">
        <v>133</v>
      </c>
      <c r="AU304" s="221" t="s">
        <v>84</v>
      </c>
      <c r="AY304" s="17" t="s">
        <v>131</v>
      </c>
      <c r="BE304" s="222">
        <f>IF(O304="základní",K304,0)</f>
        <v>0</v>
      </c>
      <c r="BF304" s="222">
        <f>IF(O304="snížená",K304,0)</f>
        <v>0</v>
      </c>
      <c r="BG304" s="222">
        <f>IF(O304="zákl. přenesená",K304,0)</f>
        <v>0</v>
      </c>
      <c r="BH304" s="222">
        <f>IF(O304="sníž. přenesená",K304,0)</f>
        <v>0</v>
      </c>
      <c r="BI304" s="222">
        <f>IF(O304="nulová",K304,0)</f>
        <v>0</v>
      </c>
      <c r="BJ304" s="17" t="s">
        <v>82</v>
      </c>
      <c r="BK304" s="222">
        <f>ROUND(P304*H304,2)</f>
        <v>0</v>
      </c>
      <c r="BL304" s="17" t="s">
        <v>208</v>
      </c>
      <c r="BM304" s="221" t="s">
        <v>503</v>
      </c>
    </row>
    <row r="305" spans="1:65" s="2" customFormat="1" ht="19.5">
      <c r="A305" s="33"/>
      <c r="B305" s="34"/>
      <c r="C305" s="35"/>
      <c r="D305" s="223" t="s">
        <v>140</v>
      </c>
      <c r="E305" s="35"/>
      <c r="F305" s="224" t="s">
        <v>504</v>
      </c>
      <c r="G305" s="35"/>
      <c r="H305" s="35"/>
      <c r="I305" s="118"/>
      <c r="J305" s="118"/>
      <c r="K305" s="35"/>
      <c r="L305" s="35"/>
      <c r="M305" s="38"/>
      <c r="N305" s="225"/>
      <c r="O305" s="226"/>
      <c r="P305" s="69"/>
      <c r="Q305" s="69"/>
      <c r="R305" s="69"/>
      <c r="S305" s="69"/>
      <c r="T305" s="69"/>
      <c r="U305" s="69"/>
      <c r="V305" s="69"/>
      <c r="W305" s="69"/>
      <c r="X305" s="70"/>
      <c r="Y305" s="33"/>
      <c r="Z305" s="33"/>
      <c r="AA305" s="33"/>
      <c r="AB305" s="33"/>
      <c r="AC305" s="33"/>
      <c r="AD305" s="33"/>
      <c r="AE305" s="33"/>
      <c r="AT305" s="17" t="s">
        <v>140</v>
      </c>
      <c r="AU305" s="17" t="s">
        <v>84</v>
      </c>
    </row>
    <row r="306" spans="1:65" s="2" customFormat="1" ht="21.75" customHeight="1">
      <c r="A306" s="33"/>
      <c r="B306" s="34"/>
      <c r="C306" s="209" t="s">
        <v>505</v>
      </c>
      <c r="D306" s="209" t="s">
        <v>133</v>
      </c>
      <c r="E306" s="210" t="s">
        <v>506</v>
      </c>
      <c r="F306" s="211" t="s">
        <v>507</v>
      </c>
      <c r="G306" s="212" t="s">
        <v>214</v>
      </c>
      <c r="H306" s="213">
        <v>2</v>
      </c>
      <c r="I306" s="214"/>
      <c r="J306" s="214"/>
      <c r="K306" s="215">
        <f>ROUND(P306*H306,2)</f>
        <v>0</v>
      </c>
      <c r="L306" s="211" t="s">
        <v>137</v>
      </c>
      <c r="M306" s="38"/>
      <c r="N306" s="216" t="s">
        <v>1</v>
      </c>
      <c r="O306" s="217" t="s">
        <v>39</v>
      </c>
      <c r="P306" s="218">
        <f>I306+J306</f>
        <v>0</v>
      </c>
      <c r="Q306" s="218">
        <f>ROUND(I306*H306,2)</f>
        <v>0</v>
      </c>
      <c r="R306" s="218">
        <f>ROUND(J306*H306,2)</f>
        <v>0</v>
      </c>
      <c r="S306" s="69"/>
      <c r="T306" s="219">
        <f>S306*H306</f>
        <v>0</v>
      </c>
      <c r="U306" s="219">
        <v>5.7004850000000004E-4</v>
      </c>
      <c r="V306" s="219">
        <f>U306*H306</f>
        <v>1.1400970000000001E-3</v>
      </c>
      <c r="W306" s="219">
        <v>0</v>
      </c>
      <c r="X306" s="220">
        <f>W306*H306</f>
        <v>0</v>
      </c>
      <c r="Y306" s="33"/>
      <c r="Z306" s="33"/>
      <c r="AA306" s="33"/>
      <c r="AB306" s="33"/>
      <c r="AC306" s="33"/>
      <c r="AD306" s="33"/>
      <c r="AE306" s="33"/>
      <c r="AR306" s="221" t="s">
        <v>208</v>
      </c>
      <c r="AT306" s="221" t="s">
        <v>133</v>
      </c>
      <c r="AU306" s="221" t="s">
        <v>84</v>
      </c>
      <c r="AY306" s="17" t="s">
        <v>131</v>
      </c>
      <c r="BE306" s="222">
        <f>IF(O306="základní",K306,0)</f>
        <v>0</v>
      </c>
      <c r="BF306" s="222">
        <f>IF(O306="snížená",K306,0)</f>
        <v>0</v>
      </c>
      <c r="BG306" s="222">
        <f>IF(O306="zákl. přenesená",K306,0)</f>
        <v>0</v>
      </c>
      <c r="BH306" s="222">
        <f>IF(O306="sníž. přenesená",K306,0)</f>
        <v>0</v>
      </c>
      <c r="BI306" s="222">
        <f>IF(O306="nulová",K306,0)</f>
        <v>0</v>
      </c>
      <c r="BJ306" s="17" t="s">
        <v>82</v>
      </c>
      <c r="BK306" s="222">
        <f>ROUND(P306*H306,2)</f>
        <v>0</v>
      </c>
      <c r="BL306" s="17" t="s">
        <v>208</v>
      </c>
      <c r="BM306" s="221" t="s">
        <v>508</v>
      </c>
    </row>
    <row r="307" spans="1:65" s="2" customFormat="1" ht="19.5">
      <c r="A307" s="33"/>
      <c r="B307" s="34"/>
      <c r="C307" s="35"/>
      <c r="D307" s="223" t="s">
        <v>140</v>
      </c>
      <c r="E307" s="35"/>
      <c r="F307" s="224" t="s">
        <v>509</v>
      </c>
      <c r="G307" s="35"/>
      <c r="H307" s="35"/>
      <c r="I307" s="118"/>
      <c r="J307" s="118"/>
      <c r="K307" s="35"/>
      <c r="L307" s="35"/>
      <c r="M307" s="38"/>
      <c r="N307" s="225"/>
      <c r="O307" s="226"/>
      <c r="P307" s="69"/>
      <c r="Q307" s="69"/>
      <c r="R307" s="69"/>
      <c r="S307" s="69"/>
      <c r="T307" s="69"/>
      <c r="U307" s="69"/>
      <c r="V307" s="69"/>
      <c r="W307" s="69"/>
      <c r="X307" s="70"/>
      <c r="Y307" s="33"/>
      <c r="Z307" s="33"/>
      <c r="AA307" s="33"/>
      <c r="AB307" s="33"/>
      <c r="AC307" s="33"/>
      <c r="AD307" s="33"/>
      <c r="AE307" s="33"/>
      <c r="AT307" s="17" t="s">
        <v>140</v>
      </c>
      <c r="AU307" s="17" t="s">
        <v>84</v>
      </c>
    </row>
    <row r="308" spans="1:65" s="2" customFormat="1" ht="21.75" customHeight="1">
      <c r="A308" s="33"/>
      <c r="B308" s="34"/>
      <c r="C308" s="209" t="s">
        <v>510</v>
      </c>
      <c r="D308" s="209" t="s">
        <v>133</v>
      </c>
      <c r="E308" s="210" t="s">
        <v>511</v>
      </c>
      <c r="F308" s="211" t="s">
        <v>512</v>
      </c>
      <c r="G308" s="212" t="s">
        <v>214</v>
      </c>
      <c r="H308" s="213">
        <v>1</v>
      </c>
      <c r="I308" s="214"/>
      <c r="J308" s="214"/>
      <c r="K308" s="215">
        <f>ROUND(P308*H308,2)</f>
        <v>0</v>
      </c>
      <c r="L308" s="211" t="s">
        <v>137</v>
      </c>
      <c r="M308" s="38"/>
      <c r="N308" s="216" t="s">
        <v>1</v>
      </c>
      <c r="O308" s="217" t="s">
        <v>39</v>
      </c>
      <c r="P308" s="218">
        <f>I308+J308</f>
        <v>0</v>
      </c>
      <c r="Q308" s="218">
        <f>ROUND(I308*H308,2)</f>
        <v>0</v>
      </c>
      <c r="R308" s="218">
        <f>ROUND(J308*H308,2)</f>
        <v>0</v>
      </c>
      <c r="S308" s="69"/>
      <c r="T308" s="219">
        <f>S308*H308</f>
        <v>0</v>
      </c>
      <c r="U308" s="219">
        <v>1.6004849999999999E-4</v>
      </c>
      <c r="V308" s="219">
        <f>U308*H308</f>
        <v>1.6004849999999999E-4</v>
      </c>
      <c r="W308" s="219">
        <v>0</v>
      </c>
      <c r="X308" s="220">
        <f>W308*H308</f>
        <v>0</v>
      </c>
      <c r="Y308" s="33"/>
      <c r="Z308" s="33"/>
      <c r="AA308" s="33"/>
      <c r="AB308" s="33"/>
      <c r="AC308" s="33"/>
      <c r="AD308" s="33"/>
      <c r="AE308" s="33"/>
      <c r="AR308" s="221" t="s">
        <v>208</v>
      </c>
      <c r="AT308" s="221" t="s">
        <v>133</v>
      </c>
      <c r="AU308" s="221" t="s">
        <v>84</v>
      </c>
      <c r="AY308" s="17" t="s">
        <v>131</v>
      </c>
      <c r="BE308" s="222">
        <f>IF(O308="základní",K308,0)</f>
        <v>0</v>
      </c>
      <c r="BF308" s="222">
        <f>IF(O308="snížená",K308,0)</f>
        <v>0</v>
      </c>
      <c r="BG308" s="222">
        <f>IF(O308="zákl. přenesená",K308,0)</f>
        <v>0</v>
      </c>
      <c r="BH308" s="222">
        <f>IF(O308="sníž. přenesená",K308,0)</f>
        <v>0</v>
      </c>
      <c r="BI308" s="222">
        <f>IF(O308="nulová",K308,0)</f>
        <v>0</v>
      </c>
      <c r="BJ308" s="17" t="s">
        <v>82</v>
      </c>
      <c r="BK308" s="222">
        <f>ROUND(P308*H308,2)</f>
        <v>0</v>
      </c>
      <c r="BL308" s="17" t="s">
        <v>208</v>
      </c>
      <c r="BM308" s="221" t="s">
        <v>513</v>
      </c>
    </row>
    <row r="309" spans="1:65" s="2" customFormat="1">
      <c r="A309" s="33"/>
      <c r="B309" s="34"/>
      <c r="C309" s="35"/>
      <c r="D309" s="223" t="s">
        <v>140</v>
      </c>
      <c r="E309" s="35"/>
      <c r="F309" s="224" t="s">
        <v>514</v>
      </c>
      <c r="G309" s="35"/>
      <c r="H309" s="35"/>
      <c r="I309" s="118"/>
      <c r="J309" s="118"/>
      <c r="K309" s="35"/>
      <c r="L309" s="35"/>
      <c r="M309" s="38"/>
      <c r="N309" s="225"/>
      <c r="O309" s="226"/>
      <c r="P309" s="69"/>
      <c r="Q309" s="69"/>
      <c r="R309" s="69"/>
      <c r="S309" s="69"/>
      <c r="T309" s="69"/>
      <c r="U309" s="69"/>
      <c r="V309" s="69"/>
      <c r="W309" s="69"/>
      <c r="X309" s="70"/>
      <c r="Y309" s="33"/>
      <c r="Z309" s="33"/>
      <c r="AA309" s="33"/>
      <c r="AB309" s="33"/>
      <c r="AC309" s="33"/>
      <c r="AD309" s="33"/>
      <c r="AE309" s="33"/>
      <c r="AT309" s="17" t="s">
        <v>140</v>
      </c>
      <c r="AU309" s="17" t="s">
        <v>84</v>
      </c>
    </row>
    <row r="310" spans="1:65" s="2" customFormat="1" ht="21.75" customHeight="1">
      <c r="A310" s="33"/>
      <c r="B310" s="34"/>
      <c r="C310" s="209" t="s">
        <v>515</v>
      </c>
      <c r="D310" s="209" t="s">
        <v>133</v>
      </c>
      <c r="E310" s="210" t="s">
        <v>516</v>
      </c>
      <c r="F310" s="211" t="s">
        <v>517</v>
      </c>
      <c r="G310" s="212" t="s">
        <v>207</v>
      </c>
      <c r="H310" s="213">
        <v>200</v>
      </c>
      <c r="I310" s="214"/>
      <c r="J310" s="214"/>
      <c r="K310" s="215">
        <f>ROUND(P310*H310,2)</f>
        <v>0</v>
      </c>
      <c r="L310" s="211" t="s">
        <v>137</v>
      </c>
      <c r="M310" s="38"/>
      <c r="N310" s="216" t="s">
        <v>1</v>
      </c>
      <c r="O310" s="217" t="s">
        <v>39</v>
      </c>
      <c r="P310" s="218">
        <f>I310+J310</f>
        <v>0</v>
      </c>
      <c r="Q310" s="218">
        <f>ROUND(I310*H310,2)</f>
        <v>0</v>
      </c>
      <c r="R310" s="218">
        <f>ROUND(J310*H310,2)</f>
        <v>0</v>
      </c>
      <c r="S310" s="69"/>
      <c r="T310" s="219">
        <f>S310*H310</f>
        <v>0</v>
      </c>
      <c r="U310" s="219">
        <v>1.8979500000000001E-4</v>
      </c>
      <c r="V310" s="219">
        <f>U310*H310</f>
        <v>3.7959E-2</v>
      </c>
      <c r="W310" s="219">
        <v>0</v>
      </c>
      <c r="X310" s="220">
        <f>W310*H310</f>
        <v>0</v>
      </c>
      <c r="Y310" s="33"/>
      <c r="Z310" s="33"/>
      <c r="AA310" s="33"/>
      <c r="AB310" s="33"/>
      <c r="AC310" s="33"/>
      <c r="AD310" s="33"/>
      <c r="AE310" s="33"/>
      <c r="AR310" s="221" t="s">
        <v>208</v>
      </c>
      <c r="AT310" s="221" t="s">
        <v>133</v>
      </c>
      <c r="AU310" s="221" t="s">
        <v>84</v>
      </c>
      <c r="AY310" s="17" t="s">
        <v>131</v>
      </c>
      <c r="BE310" s="222">
        <f>IF(O310="základní",K310,0)</f>
        <v>0</v>
      </c>
      <c r="BF310" s="222">
        <f>IF(O310="snížená",K310,0)</f>
        <v>0</v>
      </c>
      <c r="BG310" s="222">
        <f>IF(O310="zákl. přenesená",K310,0)</f>
        <v>0</v>
      </c>
      <c r="BH310" s="222">
        <f>IF(O310="sníž. přenesená",K310,0)</f>
        <v>0</v>
      </c>
      <c r="BI310" s="222">
        <f>IF(O310="nulová",K310,0)</f>
        <v>0</v>
      </c>
      <c r="BJ310" s="17" t="s">
        <v>82</v>
      </c>
      <c r="BK310" s="222">
        <f>ROUND(P310*H310,2)</f>
        <v>0</v>
      </c>
      <c r="BL310" s="17" t="s">
        <v>208</v>
      </c>
      <c r="BM310" s="221" t="s">
        <v>518</v>
      </c>
    </row>
    <row r="311" spans="1:65" s="2" customFormat="1" ht="19.5">
      <c r="A311" s="33"/>
      <c r="B311" s="34"/>
      <c r="C311" s="35"/>
      <c r="D311" s="223" t="s">
        <v>140</v>
      </c>
      <c r="E311" s="35"/>
      <c r="F311" s="224" t="s">
        <v>519</v>
      </c>
      <c r="G311" s="35"/>
      <c r="H311" s="35"/>
      <c r="I311" s="118"/>
      <c r="J311" s="118"/>
      <c r="K311" s="35"/>
      <c r="L311" s="35"/>
      <c r="M311" s="38"/>
      <c r="N311" s="225"/>
      <c r="O311" s="226"/>
      <c r="P311" s="69"/>
      <c r="Q311" s="69"/>
      <c r="R311" s="69"/>
      <c r="S311" s="69"/>
      <c r="T311" s="69"/>
      <c r="U311" s="69"/>
      <c r="V311" s="69"/>
      <c r="W311" s="69"/>
      <c r="X311" s="70"/>
      <c r="Y311" s="33"/>
      <c r="Z311" s="33"/>
      <c r="AA311" s="33"/>
      <c r="AB311" s="33"/>
      <c r="AC311" s="33"/>
      <c r="AD311" s="33"/>
      <c r="AE311" s="33"/>
      <c r="AT311" s="17" t="s">
        <v>140</v>
      </c>
      <c r="AU311" s="17" t="s">
        <v>84</v>
      </c>
    </row>
    <row r="312" spans="1:65" s="13" customFormat="1">
      <c r="B312" s="227"/>
      <c r="C312" s="228"/>
      <c r="D312" s="223" t="s">
        <v>142</v>
      </c>
      <c r="E312" s="229" t="s">
        <v>1</v>
      </c>
      <c r="F312" s="230" t="s">
        <v>520</v>
      </c>
      <c r="G312" s="228"/>
      <c r="H312" s="231">
        <v>200</v>
      </c>
      <c r="I312" s="232"/>
      <c r="J312" s="232"/>
      <c r="K312" s="228"/>
      <c r="L312" s="228"/>
      <c r="M312" s="233"/>
      <c r="N312" s="234"/>
      <c r="O312" s="235"/>
      <c r="P312" s="235"/>
      <c r="Q312" s="235"/>
      <c r="R312" s="235"/>
      <c r="S312" s="235"/>
      <c r="T312" s="235"/>
      <c r="U312" s="235"/>
      <c r="V312" s="235"/>
      <c r="W312" s="235"/>
      <c r="X312" s="236"/>
      <c r="AT312" s="237" t="s">
        <v>142</v>
      </c>
      <c r="AU312" s="237" t="s">
        <v>84</v>
      </c>
      <c r="AV312" s="13" t="s">
        <v>84</v>
      </c>
      <c r="AW312" s="13" t="s">
        <v>5</v>
      </c>
      <c r="AX312" s="13" t="s">
        <v>82</v>
      </c>
      <c r="AY312" s="237" t="s">
        <v>131</v>
      </c>
    </row>
    <row r="313" spans="1:65" s="2" customFormat="1" ht="21.75" customHeight="1">
      <c r="A313" s="33"/>
      <c r="B313" s="34"/>
      <c r="C313" s="209" t="s">
        <v>521</v>
      </c>
      <c r="D313" s="209" t="s">
        <v>133</v>
      </c>
      <c r="E313" s="210" t="s">
        <v>522</v>
      </c>
      <c r="F313" s="211" t="s">
        <v>523</v>
      </c>
      <c r="G313" s="212" t="s">
        <v>207</v>
      </c>
      <c r="H313" s="213">
        <v>200</v>
      </c>
      <c r="I313" s="214"/>
      <c r="J313" s="214"/>
      <c r="K313" s="215">
        <f>ROUND(P313*H313,2)</f>
        <v>0</v>
      </c>
      <c r="L313" s="211" t="s">
        <v>137</v>
      </c>
      <c r="M313" s="38"/>
      <c r="N313" s="216" t="s">
        <v>1</v>
      </c>
      <c r="O313" s="217" t="s">
        <v>39</v>
      </c>
      <c r="P313" s="218">
        <f>I313+J313</f>
        <v>0</v>
      </c>
      <c r="Q313" s="218">
        <f>ROUND(I313*H313,2)</f>
        <v>0</v>
      </c>
      <c r="R313" s="218">
        <f>ROUND(J313*H313,2)</f>
        <v>0</v>
      </c>
      <c r="S313" s="69"/>
      <c r="T313" s="219">
        <f>S313*H313</f>
        <v>0</v>
      </c>
      <c r="U313" s="219">
        <v>1.0000000000000001E-5</v>
      </c>
      <c r="V313" s="219">
        <f>U313*H313</f>
        <v>2E-3</v>
      </c>
      <c r="W313" s="219">
        <v>0</v>
      </c>
      <c r="X313" s="220">
        <f>W313*H313</f>
        <v>0</v>
      </c>
      <c r="Y313" s="33"/>
      <c r="Z313" s="33"/>
      <c r="AA313" s="33"/>
      <c r="AB313" s="33"/>
      <c r="AC313" s="33"/>
      <c r="AD313" s="33"/>
      <c r="AE313" s="33"/>
      <c r="AR313" s="221" t="s">
        <v>208</v>
      </c>
      <c r="AT313" s="221" t="s">
        <v>133</v>
      </c>
      <c r="AU313" s="221" t="s">
        <v>84</v>
      </c>
      <c r="AY313" s="17" t="s">
        <v>131</v>
      </c>
      <c r="BE313" s="222">
        <f>IF(O313="základní",K313,0)</f>
        <v>0</v>
      </c>
      <c r="BF313" s="222">
        <f>IF(O313="snížená",K313,0)</f>
        <v>0</v>
      </c>
      <c r="BG313" s="222">
        <f>IF(O313="zákl. přenesená",K313,0)</f>
        <v>0</v>
      </c>
      <c r="BH313" s="222">
        <f>IF(O313="sníž. přenesená",K313,0)</f>
        <v>0</v>
      </c>
      <c r="BI313" s="222">
        <f>IF(O313="nulová",K313,0)</f>
        <v>0</v>
      </c>
      <c r="BJ313" s="17" t="s">
        <v>82</v>
      </c>
      <c r="BK313" s="222">
        <f>ROUND(P313*H313,2)</f>
        <v>0</v>
      </c>
      <c r="BL313" s="17" t="s">
        <v>208</v>
      </c>
      <c r="BM313" s="221" t="s">
        <v>524</v>
      </c>
    </row>
    <row r="314" spans="1:65" s="2" customFormat="1" ht="19.5">
      <c r="A314" s="33"/>
      <c r="B314" s="34"/>
      <c r="C314" s="35"/>
      <c r="D314" s="223" t="s">
        <v>140</v>
      </c>
      <c r="E314" s="35"/>
      <c r="F314" s="224" t="s">
        <v>525</v>
      </c>
      <c r="G314" s="35"/>
      <c r="H314" s="35"/>
      <c r="I314" s="118"/>
      <c r="J314" s="118"/>
      <c r="K314" s="35"/>
      <c r="L314" s="35"/>
      <c r="M314" s="38"/>
      <c r="N314" s="225"/>
      <c r="O314" s="226"/>
      <c r="P314" s="69"/>
      <c r="Q314" s="69"/>
      <c r="R314" s="69"/>
      <c r="S314" s="69"/>
      <c r="T314" s="69"/>
      <c r="U314" s="69"/>
      <c r="V314" s="69"/>
      <c r="W314" s="69"/>
      <c r="X314" s="70"/>
      <c r="Y314" s="33"/>
      <c r="Z314" s="33"/>
      <c r="AA314" s="33"/>
      <c r="AB314" s="33"/>
      <c r="AC314" s="33"/>
      <c r="AD314" s="33"/>
      <c r="AE314" s="33"/>
      <c r="AT314" s="17" t="s">
        <v>140</v>
      </c>
      <c r="AU314" s="17" t="s">
        <v>84</v>
      </c>
    </row>
    <row r="315" spans="1:65" s="2" customFormat="1" ht="21.75" customHeight="1">
      <c r="A315" s="33"/>
      <c r="B315" s="34"/>
      <c r="C315" s="209" t="s">
        <v>526</v>
      </c>
      <c r="D315" s="209" t="s">
        <v>133</v>
      </c>
      <c r="E315" s="210" t="s">
        <v>527</v>
      </c>
      <c r="F315" s="211" t="s">
        <v>528</v>
      </c>
      <c r="G315" s="212" t="s">
        <v>173</v>
      </c>
      <c r="H315" s="213">
        <v>0.193</v>
      </c>
      <c r="I315" s="214"/>
      <c r="J315" s="214"/>
      <c r="K315" s="215">
        <f>ROUND(P315*H315,2)</f>
        <v>0</v>
      </c>
      <c r="L315" s="211" t="s">
        <v>137</v>
      </c>
      <c r="M315" s="38"/>
      <c r="N315" s="216" t="s">
        <v>1</v>
      </c>
      <c r="O315" s="217" t="s">
        <v>39</v>
      </c>
      <c r="P315" s="218">
        <f>I315+J315</f>
        <v>0</v>
      </c>
      <c r="Q315" s="218">
        <f>ROUND(I315*H315,2)</f>
        <v>0</v>
      </c>
      <c r="R315" s="218">
        <f>ROUND(J315*H315,2)</f>
        <v>0</v>
      </c>
      <c r="S315" s="69"/>
      <c r="T315" s="219">
        <f>S315*H315</f>
        <v>0</v>
      </c>
      <c r="U315" s="219">
        <v>0</v>
      </c>
      <c r="V315" s="219">
        <f>U315*H315</f>
        <v>0</v>
      </c>
      <c r="W315" s="219">
        <v>0</v>
      </c>
      <c r="X315" s="220">
        <f>W315*H315</f>
        <v>0</v>
      </c>
      <c r="Y315" s="33"/>
      <c r="Z315" s="33"/>
      <c r="AA315" s="33"/>
      <c r="AB315" s="33"/>
      <c r="AC315" s="33"/>
      <c r="AD315" s="33"/>
      <c r="AE315" s="33"/>
      <c r="AR315" s="221" t="s">
        <v>208</v>
      </c>
      <c r="AT315" s="221" t="s">
        <v>133</v>
      </c>
      <c r="AU315" s="221" t="s">
        <v>84</v>
      </c>
      <c r="AY315" s="17" t="s">
        <v>131</v>
      </c>
      <c r="BE315" s="222">
        <f>IF(O315="základní",K315,0)</f>
        <v>0</v>
      </c>
      <c r="BF315" s="222">
        <f>IF(O315="snížená",K315,0)</f>
        <v>0</v>
      </c>
      <c r="BG315" s="222">
        <f>IF(O315="zákl. přenesená",K315,0)</f>
        <v>0</v>
      </c>
      <c r="BH315" s="222">
        <f>IF(O315="sníž. přenesená",K315,0)</f>
        <v>0</v>
      </c>
      <c r="BI315" s="222">
        <f>IF(O315="nulová",K315,0)</f>
        <v>0</v>
      </c>
      <c r="BJ315" s="17" t="s">
        <v>82</v>
      </c>
      <c r="BK315" s="222">
        <f>ROUND(P315*H315,2)</f>
        <v>0</v>
      </c>
      <c r="BL315" s="17" t="s">
        <v>208</v>
      </c>
      <c r="BM315" s="221" t="s">
        <v>529</v>
      </c>
    </row>
    <row r="316" spans="1:65" s="2" customFormat="1" ht="29.25">
      <c r="A316" s="33"/>
      <c r="B316" s="34"/>
      <c r="C316" s="35"/>
      <c r="D316" s="223" t="s">
        <v>140</v>
      </c>
      <c r="E316" s="35"/>
      <c r="F316" s="224" t="s">
        <v>530</v>
      </c>
      <c r="G316" s="35"/>
      <c r="H316" s="35"/>
      <c r="I316" s="118"/>
      <c r="J316" s="118"/>
      <c r="K316" s="35"/>
      <c r="L316" s="35"/>
      <c r="M316" s="38"/>
      <c r="N316" s="225"/>
      <c r="O316" s="226"/>
      <c r="P316" s="69"/>
      <c r="Q316" s="69"/>
      <c r="R316" s="69"/>
      <c r="S316" s="69"/>
      <c r="T316" s="69"/>
      <c r="U316" s="69"/>
      <c r="V316" s="69"/>
      <c r="W316" s="69"/>
      <c r="X316" s="70"/>
      <c r="Y316" s="33"/>
      <c r="Z316" s="33"/>
      <c r="AA316" s="33"/>
      <c r="AB316" s="33"/>
      <c r="AC316" s="33"/>
      <c r="AD316" s="33"/>
      <c r="AE316" s="33"/>
      <c r="AT316" s="17" t="s">
        <v>140</v>
      </c>
      <c r="AU316" s="17" t="s">
        <v>84</v>
      </c>
    </row>
    <row r="317" spans="1:65" s="12" customFormat="1" ht="22.9" customHeight="1">
      <c r="B317" s="192"/>
      <c r="C317" s="193"/>
      <c r="D317" s="194" t="s">
        <v>75</v>
      </c>
      <c r="E317" s="207" t="s">
        <v>531</v>
      </c>
      <c r="F317" s="207" t="s">
        <v>532</v>
      </c>
      <c r="G317" s="193"/>
      <c r="H317" s="193"/>
      <c r="I317" s="196"/>
      <c r="J317" s="196"/>
      <c r="K317" s="208">
        <f>BK317</f>
        <v>0</v>
      </c>
      <c r="L317" s="193"/>
      <c r="M317" s="198"/>
      <c r="N317" s="199"/>
      <c r="O317" s="200"/>
      <c r="P317" s="200"/>
      <c r="Q317" s="201">
        <f>SUM(Q318:Q379)</f>
        <v>0</v>
      </c>
      <c r="R317" s="201">
        <f>SUM(R318:R379)</f>
        <v>0</v>
      </c>
      <c r="S317" s="200"/>
      <c r="T317" s="202">
        <f>SUM(T318:T379)</f>
        <v>0</v>
      </c>
      <c r="U317" s="200"/>
      <c r="V317" s="202">
        <f>SUM(V318:V379)</f>
        <v>0.54617867159999978</v>
      </c>
      <c r="W317" s="200"/>
      <c r="X317" s="203">
        <f>SUM(X318:X379)</f>
        <v>0</v>
      </c>
      <c r="AR317" s="204" t="s">
        <v>84</v>
      </c>
      <c r="AT317" s="205" t="s">
        <v>75</v>
      </c>
      <c r="AU317" s="205" t="s">
        <v>82</v>
      </c>
      <c r="AY317" s="204" t="s">
        <v>131</v>
      </c>
      <c r="BK317" s="206">
        <f>SUM(BK318:BK379)</f>
        <v>0</v>
      </c>
    </row>
    <row r="318" spans="1:65" s="2" customFormat="1" ht="21.75" customHeight="1">
      <c r="A318" s="33"/>
      <c r="B318" s="34"/>
      <c r="C318" s="209" t="s">
        <v>533</v>
      </c>
      <c r="D318" s="209" t="s">
        <v>133</v>
      </c>
      <c r="E318" s="210" t="s">
        <v>534</v>
      </c>
      <c r="F318" s="211" t="s">
        <v>535</v>
      </c>
      <c r="G318" s="212" t="s">
        <v>536</v>
      </c>
      <c r="H318" s="213">
        <v>12</v>
      </c>
      <c r="I318" s="214"/>
      <c r="J318" s="214"/>
      <c r="K318" s="215">
        <f>ROUND(P318*H318,2)</f>
        <v>0</v>
      </c>
      <c r="L318" s="211" t="s">
        <v>137</v>
      </c>
      <c r="M318" s="38"/>
      <c r="N318" s="216" t="s">
        <v>1</v>
      </c>
      <c r="O318" s="217" t="s">
        <v>39</v>
      </c>
      <c r="P318" s="218">
        <f>I318+J318</f>
        <v>0</v>
      </c>
      <c r="Q318" s="218">
        <f>ROUND(I318*H318,2)</f>
        <v>0</v>
      </c>
      <c r="R318" s="218">
        <f>ROUND(J318*H318,2)</f>
        <v>0</v>
      </c>
      <c r="S318" s="69"/>
      <c r="T318" s="219">
        <f>S318*H318</f>
        <v>0</v>
      </c>
      <c r="U318" s="219">
        <v>1.6920000000000001E-2</v>
      </c>
      <c r="V318" s="219">
        <f>U318*H318</f>
        <v>0.20304</v>
      </c>
      <c r="W318" s="219">
        <v>0</v>
      </c>
      <c r="X318" s="220">
        <f>W318*H318</f>
        <v>0</v>
      </c>
      <c r="Y318" s="33"/>
      <c r="Z318" s="33"/>
      <c r="AA318" s="33"/>
      <c r="AB318" s="33"/>
      <c r="AC318" s="33"/>
      <c r="AD318" s="33"/>
      <c r="AE318" s="33"/>
      <c r="AR318" s="221" t="s">
        <v>208</v>
      </c>
      <c r="AT318" s="221" t="s">
        <v>133</v>
      </c>
      <c r="AU318" s="221" t="s">
        <v>84</v>
      </c>
      <c r="AY318" s="17" t="s">
        <v>131</v>
      </c>
      <c r="BE318" s="222">
        <f>IF(O318="základní",K318,0)</f>
        <v>0</v>
      </c>
      <c r="BF318" s="222">
        <f>IF(O318="snížená",K318,0)</f>
        <v>0</v>
      </c>
      <c r="BG318" s="222">
        <f>IF(O318="zákl. přenesená",K318,0)</f>
        <v>0</v>
      </c>
      <c r="BH318" s="222">
        <f>IF(O318="sníž. přenesená",K318,0)</f>
        <v>0</v>
      </c>
      <c r="BI318" s="222">
        <f>IF(O318="nulová",K318,0)</f>
        <v>0</v>
      </c>
      <c r="BJ318" s="17" t="s">
        <v>82</v>
      </c>
      <c r="BK318" s="222">
        <f>ROUND(P318*H318,2)</f>
        <v>0</v>
      </c>
      <c r="BL318" s="17" t="s">
        <v>208</v>
      </c>
      <c r="BM318" s="221" t="s">
        <v>537</v>
      </c>
    </row>
    <row r="319" spans="1:65" s="2" customFormat="1" ht="19.5">
      <c r="A319" s="33"/>
      <c r="B319" s="34"/>
      <c r="C319" s="35"/>
      <c r="D319" s="223" t="s">
        <v>140</v>
      </c>
      <c r="E319" s="35"/>
      <c r="F319" s="224" t="s">
        <v>538</v>
      </c>
      <c r="G319" s="35"/>
      <c r="H319" s="35"/>
      <c r="I319" s="118"/>
      <c r="J319" s="118"/>
      <c r="K319" s="35"/>
      <c r="L319" s="35"/>
      <c r="M319" s="38"/>
      <c r="N319" s="225"/>
      <c r="O319" s="226"/>
      <c r="P319" s="69"/>
      <c r="Q319" s="69"/>
      <c r="R319" s="69"/>
      <c r="S319" s="69"/>
      <c r="T319" s="69"/>
      <c r="U319" s="69"/>
      <c r="V319" s="69"/>
      <c r="W319" s="69"/>
      <c r="X319" s="70"/>
      <c r="Y319" s="33"/>
      <c r="Z319" s="33"/>
      <c r="AA319" s="33"/>
      <c r="AB319" s="33"/>
      <c r="AC319" s="33"/>
      <c r="AD319" s="33"/>
      <c r="AE319" s="33"/>
      <c r="AT319" s="17" t="s">
        <v>140</v>
      </c>
      <c r="AU319" s="17" t="s">
        <v>84</v>
      </c>
    </row>
    <row r="320" spans="1:65" s="2" customFormat="1" ht="21.75" customHeight="1">
      <c r="A320" s="33"/>
      <c r="B320" s="34"/>
      <c r="C320" s="209" t="s">
        <v>539</v>
      </c>
      <c r="D320" s="209" t="s">
        <v>133</v>
      </c>
      <c r="E320" s="210" t="s">
        <v>540</v>
      </c>
      <c r="F320" s="211" t="s">
        <v>541</v>
      </c>
      <c r="G320" s="212" t="s">
        <v>536</v>
      </c>
      <c r="H320" s="213">
        <v>1</v>
      </c>
      <c r="I320" s="214"/>
      <c r="J320" s="214"/>
      <c r="K320" s="215">
        <f>ROUND(P320*H320,2)</f>
        <v>0</v>
      </c>
      <c r="L320" s="211" t="s">
        <v>1</v>
      </c>
      <c r="M320" s="38"/>
      <c r="N320" s="216" t="s">
        <v>1</v>
      </c>
      <c r="O320" s="217" t="s">
        <v>39</v>
      </c>
      <c r="P320" s="218">
        <f>I320+J320</f>
        <v>0</v>
      </c>
      <c r="Q320" s="218">
        <f>ROUND(I320*H320,2)</f>
        <v>0</v>
      </c>
      <c r="R320" s="218">
        <f>ROUND(J320*H320,2)</f>
        <v>0</v>
      </c>
      <c r="S320" s="69"/>
      <c r="T320" s="219">
        <f>S320*H320</f>
        <v>0</v>
      </c>
      <c r="U320" s="219">
        <v>1.992E-2</v>
      </c>
      <c r="V320" s="219">
        <f>U320*H320</f>
        <v>1.992E-2</v>
      </c>
      <c r="W320" s="219">
        <v>0</v>
      </c>
      <c r="X320" s="220">
        <f>W320*H320</f>
        <v>0</v>
      </c>
      <c r="Y320" s="33"/>
      <c r="Z320" s="33"/>
      <c r="AA320" s="33"/>
      <c r="AB320" s="33"/>
      <c r="AC320" s="33"/>
      <c r="AD320" s="33"/>
      <c r="AE320" s="33"/>
      <c r="AR320" s="221" t="s">
        <v>208</v>
      </c>
      <c r="AT320" s="221" t="s">
        <v>133</v>
      </c>
      <c r="AU320" s="221" t="s">
        <v>84</v>
      </c>
      <c r="AY320" s="17" t="s">
        <v>131</v>
      </c>
      <c r="BE320" s="222">
        <f>IF(O320="základní",K320,0)</f>
        <v>0</v>
      </c>
      <c r="BF320" s="222">
        <f>IF(O320="snížená",K320,0)</f>
        <v>0</v>
      </c>
      <c r="BG320" s="222">
        <f>IF(O320="zákl. přenesená",K320,0)</f>
        <v>0</v>
      </c>
      <c r="BH320" s="222">
        <f>IF(O320="sníž. přenesená",K320,0)</f>
        <v>0</v>
      </c>
      <c r="BI320" s="222">
        <f>IF(O320="nulová",K320,0)</f>
        <v>0</v>
      </c>
      <c r="BJ320" s="17" t="s">
        <v>82</v>
      </c>
      <c r="BK320" s="222">
        <f>ROUND(P320*H320,2)</f>
        <v>0</v>
      </c>
      <c r="BL320" s="17" t="s">
        <v>208</v>
      </c>
      <c r="BM320" s="221" t="s">
        <v>542</v>
      </c>
    </row>
    <row r="321" spans="1:65" s="2" customFormat="1" ht="29.25">
      <c r="A321" s="33"/>
      <c r="B321" s="34"/>
      <c r="C321" s="35"/>
      <c r="D321" s="223" t="s">
        <v>140</v>
      </c>
      <c r="E321" s="35"/>
      <c r="F321" s="224" t="s">
        <v>543</v>
      </c>
      <c r="G321" s="35"/>
      <c r="H321" s="35"/>
      <c r="I321" s="118"/>
      <c r="J321" s="118"/>
      <c r="K321" s="35"/>
      <c r="L321" s="35"/>
      <c r="M321" s="38"/>
      <c r="N321" s="225"/>
      <c r="O321" s="226"/>
      <c r="P321" s="69"/>
      <c r="Q321" s="69"/>
      <c r="R321" s="69"/>
      <c r="S321" s="69"/>
      <c r="T321" s="69"/>
      <c r="U321" s="69"/>
      <c r="V321" s="69"/>
      <c r="W321" s="69"/>
      <c r="X321" s="70"/>
      <c r="Y321" s="33"/>
      <c r="Z321" s="33"/>
      <c r="AA321" s="33"/>
      <c r="AB321" s="33"/>
      <c r="AC321" s="33"/>
      <c r="AD321" s="33"/>
      <c r="AE321" s="33"/>
      <c r="AT321" s="17" t="s">
        <v>140</v>
      </c>
      <c r="AU321" s="17" t="s">
        <v>84</v>
      </c>
    </row>
    <row r="322" spans="1:65" s="2" customFormat="1" ht="21.75" customHeight="1">
      <c r="A322" s="33"/>
      <c r="B322" s="34"/>
      <c r="C322" s="209" t="s">
        <v>544</v>
      </c>
      <c r="D322" s="209" t="s">
        <v>133</v>
      </c>
      <c r="E322" s="210" t="s">
        <v>545</v>
      </c>
      <c r="F322" s="211" t="s">
        <v>546</v>
      </c>
      <c r="G322" s="212" t="s">
        <v>536</v>
      </c>
      <c r="H322" s="213">
        <v>4</v>
      </c>
      <c r="I322" s="214"/>
      <c r="J322" s="214"/>
      <c r="K322" s="215">
        <f>ROUND(P322*H322,2)</f>
        <v>0</v>
      </c>
      <c r="L322" s="211" t="s">
        <v>137</v>
      </c>
      <c r="M322" s="38"/>
      <c r="N322" s="216" t="s">
        <v>1</v>
      </c>
      <c r="O322" s="217" t="s">
        <v>39</v>
      </c>
      <c r="P322" s="218">
        <f>I322+J322</f>
        <v>0</v>
      </c>
      <c r="Q322" s="218">
        <f>ROUND(I322*H322,2)</f>
        <v>0</v>
      </c>
      <c r="R322" s="218">
        <f>ROUND(J322*H322,2)</f>
        <v>0</v>
      </c>
      <c r="S322" s="69"/>
      <c r="T322" s="219">
        <f>S322*H322</f>
        <v>0</v>
      </c>
      <c r="U322" s="219">
        <v>1.6080000000000001E-2</v>
      </c>
      <c r="V322" s="219">
        <f>U322*H322</f>
        <v>6.4320000000000002E-2</v>
      </c>
      <c r="W322" s="219">
        <v>0</v>
      </c>
      <c r="X322" s="220">
        <f>W322*H322</f>
        <v>0</v>
      </c>
      <c r="Y322" s="33"/>
      <c r="Z322" s="33"/>
      <c r="AA322" s="33"/>
      <c r="AB322" s="33"/>
      <c r="AC322" s="33"/>
      <c r="AD322" s="33"/>
      <c r="AE322" s="33"/>
      <c r="AR322" s="221" t="s">
        <v>208</v>
      </c>
      <c r="AT322" s="221" t="s">
        <v>133</v>
      </c>
      <c r="AU322" s="221" t="s">
        <v>84</v>
      </c>
      <c r="AY322" s="17" t="s">
        <v>131</v>
      </c>
      <c r="BE322" s="222">
        <f>IF(O322="základní",K322,0)</f>
        <v>0</v>
      </c>
      <c r="BF322" s="222">
        <f>IF(O322="snížená",K322,0)</f>
        <v>0</v>
      </c>
      <c r="BG322" s="222">
        <f>IF(O322="zákl. přenesená",K322,0)</f>
        <v>0</v>
      </c>
      <c r="BH322" s="222">
        <f>IF(O322="sníž. přenesená",K322,0)</f>
        <v>0</v>
      </c>
      <c r="BI322" s="222">
        <f>IF(O322="nulová",K322,0)</f>
        <v>0</v>
      </c>
      <c r="BJ322" s="17" t="s">
        <v>82</v>
      </c>
      <c r="BK322" s="222">
        <f>ROUND(P322*H322,2)</f>
        <v>0</v>
      </c>
      <c r="BL322" s="17" t="s">
        <v>208</v>
      </c>
      <c r="BM322" s="221" t="s">
        <v>547</v>
      </c>
    </row>
    <row r="323" spans="1:65" s="2" customFormat="1" ht="19.5">
      <c r="A323" s="33"/>
      <c r="B323" s="34"/>
      <c r="C323" s="35"/>
      <c r="D323" s="223" t="s">
        <v>140</v>
      </c>
      <c r="E323" s="35"/>
      <c r="F323" s="224" t="s">
        <v>548</v>
      </c>
      <c r="G323" s="35"/>
      <c r="H323" s="35"/>
      <c r="I323" s="118"/>
      <c r="J323" s="118"/>
      <c r="K323" s="35"/>
      <c r="L323" s="35"/>
      <c r="M323" s="38"/>
      <c r="N323" s="225"/>
      <c r="O323" s="226"/>
      <c r="P323" s="69"/>
      <c r="Q323" s="69"/>
      <c r="R323" s="69"/>
      <c r="S323" s="69"/>
      <c r="T323" s="69"/>
      <c r="U323" s="69"/>
      <c r="V323" s="69"/>
      <c r="W323" s="69"/>
      <c r="X323" s="70"/>
      <c r="Y323" s="33"/>
      <c r="Z323" s="33"/>
      <c r="AA323" s="33"/>
      <c r="AB323" s="33"/>
      <c r="AC323" s="33"/>
      <c r="AD323" s="33"/>
      <c r="AE323" s="33"/>
      <c r="AT323" s="17" t="s">
        <v>140</v>
      </c>
      <c r="AU323" s="17" t="s">
        <v>84</v>
      </c>
    </row>
    <row r="324" spans="1:65" s="2" customFormat="1" ht="21.75" customHeight="1">
      <c r="A324" s="33"/>
      <c r="B324" s="34"/>
      <c r="C324" s="209" t="s">
        <v>549</v>
      </c>
      <c r="D324" s="209" t="s">
        <v>133</v>
      </c>
      <c r="E324" s="210" t="s">
        <v>550</v>
      </c>
      <c r="F324" s="211" t="s">
        <v>551</v>
      </c>
      <c r="G324" s="212" t="s">
        <v>536</v>
      </c>
      <c r="H324" s="213">
        <v>1</v>
      </c>
      <c r="I324" s="214"/>
      <c r="J324" s="214"/>
      <c r="K324" s="215">
        <f>ROUND(P324*H324,2)</f>
        <v>0</v>
      </c>
      <c r="L324" s="211" t="s">
        <v>137</v>
      </c>
      <c r="M324" s="38"/>
      <c r="N324" s="216" t="s">
        <v>1</v>
      </c>
      <c r="O324" s="217" t="s">
        <v>39</v>
      </c>
      <c r="P324" s="218">
        <f>I324+J324</f>
        <v>0</v>
      </c>
      <c r="Q324" s="218">
        <f>ROUND(I324*H324,2)</f>
        <v>0</v>
      </c>
      <c r="R324" s="218">
        <f>ROUND(J324*H324,2)</f>
        <v>0</v>
      </c>
      <c r="S324" s="69"/>
      <c r="T324" s="219">
        <f>S324*H324</f>
        <v>0</v>
      </c>
      <c r="U324" s="219">
        <v>1.197E-2</v>
      </c>
      <c r="V324" s="219">
        <f>U324*H324</f>
        <v>1.197E-2</v>
      </c>
      <c r="W324" s="219">
        <v>0</v>
      </c>
      <c r="X324" s="220">
        <f>W324*H324</f>
        <v>0</v>
      </c>
      <c r="Y324" s="33"/>
      <c r="Z324" s="33"/>
      <c r="AA324" s="33"/>
      <c r="AB324" s="33"/>
      <c r="AC324" s="33"/>
      <c r="AD324" s="33"/>
      <c r="AE324" s="33"/>
      <c r="AR324" s="221" t="s">
        <v>208</v>
      </c>
      <c r="AT324" s="221" t="s">
        <v>133</v>
      </c>
      <c r="AU324" s="221" t="s">
        <v>84</v>
      </c>
      <c r="AY324" s="17" t="s">
        <v>131</v>
      </c>
      <c r="BE324" s="222">
        <f>IF(O324="základní",K324,0)</f>
        <v>0</v>
      </c>
      <c r="BF324" s="222">
        <f>IF(O324="snížená",K324,0)</f>
        <v>0</v>
      </c>
      <c r="BG324" s="222">
        <f>IF(O324="zákl. přenesená",K324,0)</f>
        <v>0</v>
      </c>
      <c r="BH324" s="222">
        <f>IF(O324="sníž. přenesená",K324,0)</f>
        <v>0</v>
      </c>
      <c r="BI324" s="222">
        <f>IF(O324="nulová",K324,0)</f>
        <v>0</v>
      </c>
      <c r="BJ324" s="17" t="s">
        <v>82</v>
      </c>
      <c r="BK324" s="222">
        <f>ROUND(P324*H324,2)</f>
        <v>0</v>
      </c>
      <c r="BL324" s="17" t="s">
        <v>208</v>
      </c>
      <c r="BM324" s="221" t="s">
        <v>552</v>
      </c>
    </row>
    <row r="325" spans="1:65" s="2" customFormat="1" ht="19.5">
      <c r="A325" s="33"/>
      <c r="B325" s="34"/>
      <c r="C325" s="35"/>
      <c r="D325" s="223" t="s">
        <v>140</v>
      </c>
      <c r="E325" s="35"/>
      <c r="F325" s="224" t="s">
        <v>553</v>
      </c>
      <c r="G325" s="35"/>
      <c r="H325" s="35"/>
      <c r="I325" s="118"/>
      <c r="J325" s="118"/>
      <c r="K325" s="35"/>
      <c r="L325" s="35"/>
      <c r="M325" s="38"/>
      <c r="N325" s="225"/>
      <c r="O325" s="226"/>
      <c r="P325" s="69"/>
      <c r="Q325" s="69"/>
      <c r="R325" s="69"/>
      <c r="S325" s="69"/>
      <c r="T325" s="69"/>
      <c r="U325" s="69"/>
      <c r="V325" s="69"/>
      <c r="W325" s="69"/>
      <c r="X325" s="70"/>
      <c r="Y325" s="33"/>
      <c r="Z325" s="33"/>
      <c r="AA325" s="33"/>
      <c r="AB325" s="33"/>
      <c r="AC325" s="33"/>
      <c r="AD325" s="33"/>
      <c r="AE325" s="33"/>
      <c r="AT325" s="17" t="s">
        <v>140</v>
      </c>
      <c r="AU325" s="17" t="s">
        <v>84</v>
      </c>
    </row>
    <row r="326" spans="1:65" s="2" customFormat="1" ht="21.75" customHeight="1">
      <c r="A326" s="33"/>
      <c r="B326" s="34"/>
      <c r="C326" s="209" t="s">
        <v>554</v>
      </c>
      <c r="D326" s="209" t="s">
        <v>133</v>
      </c>
      <c r="E326" s="210" t="s">
        <v>555</v>
      </c>
      <c r="F326" s="211" t="s">
        <v>556</v>
      </c>
      <c r="G326" s="212" t="s">
        <v>536</v>
      </c>
      <c r="H326" s="213">
        <v>3</v>
      </c>
      <c r="I326" s="214"/>
      <c r="J326" s="214"/>
      <c r="K326" s="215">
        <f>ROUND(P326*H326,2)</f>
        <v>0</v>
      </c>
      <c r="L326" s="211" t="s">
        <v>137</v>
      </c>
      <c r="M326" s="38"/>
      <c r="N326" s="216" t="s">
        <v>1</v>
      </c>
      <c r="O326" s="217" t="s">
        <v>39</v>
      </c>
      <c r="P326" s="218">
        <f>I326+J326</f>
        <v>0</v>
      </c>
      <c r="Q326" s="218">
        <f>ROUND(I326*H326,2)</f>
        <v>0</v>
      </c>
      <c r="R326" s="218">
        <f>ROUND(J326*H326,2)</f>
        <v>0</v>
      </c>
      <c r="S326" s="69"/>
      <c r="T326" s="219">
        <f>S326*H326</f>
        <v>0</v>
      </c>
      <c r="U326" s="219">
        <v>1.4970000000000001E-2</v>
      </c>
      <c r="V326" s="219">
        <f>U326*H326</f>
        <v>4.4910000000000005E-2</v>
      </c>
      <c r="W326" s="219">
        <v>0</v>
      </c>
      <c r="X326" s="220">
        <f>W326*H326</f>
        <v>0</v>
      </c>
      <c r="Y326" s="33"/>
      <c r="Z326" s="33"/>
      <c r="AA326" s="33"/>
      <c r="AB326" s="33"/>
      <c r="AC326" s="33"/>
      <c r="AD326" s="33"/>
      <c r="AE326" s="33"/>
      <c r="AR326" s="221" t="s">
        <v>208</v>
      </c>
      <c r="AT326" s="221" t="s">
        <v>133</v>
      </c>
      <c r="AU326" s="221" t="s">
        <v>84</v>
      </c>
      <c r="AY326" s="17" t="s">
        <v>131</v>
      </c>
      <c r="BE326" s="222">
        <f>IF(O326="základní",K326,0)</f>
        <v>0</v>
      </c>
      <c r="BF326" s="222">
        <f>IF(O326="snížená",K326,0)</f>
        <v>0</v>
      </c>
      <c r="BG326" s="222">
        <f>IF(O326="zákl. přenesená",K326,0)</f>
        <v>0</v>
      </c>
      <c r="BH326" s="222">
        <f>IF(O326="sníž. přenesená",K326,0)</f>
        <v>0</v>
      </c>
      <c r="BI326" s="222">
        <f>IF(O326="nulová",K326,0)</f>
        <v>0</v>
      </c>
      <c r="BJ326" s="17" t="s">
        <v>82</v>
      </c>
      <c r="BK326" s="222">
        <f>ROUND(P326*H326,2)</f>
        <v>0</v>
      </c>
      <c r="BL326" s="17" t="s">
        <v>208</v>
      </c>
      <c r="BM326" s="221" t="s">
        <v>557</v>
      </c>
    </row>
    <row r="327" spans="1:65" s="2" customFormat="1" ht="19.5">
      <c r="A327" s="33"/>
      <c r="B327" s="34"/>
      <c r="C327" s="35"/>
      <c r="D327" s="223" t="s">
        <v>140</v>
      </c>
      <c r="E327" s="35"/>
      <c r="F327" s="224" t="s">
        <v>558</v>
      </c>
      <c r="G327" s="35"/>
      <c r="H327" s="35"/>
      <c r="I327" s="118"/>
      <c r="J327" s="118"/>
      <c r="K327" s="35"/>
      <c r="L327" s="35"/>
      <c r="M327" s="38"/>
      <c r="N327" s="225"/>
      <c r="O327" s="226"/>
      <c r="P327" s="69"/>
      <c r="Q327" s="69"/>
      <c r="R327" s="69"/>
      <c r="S327" s="69"/>
      <c r="T327" s="69"/>
      <c r="U327" s="69"/>
      <c r="V327" s="69"/>
      <c r="W327" s="69"/>
      <c r="X327" s="70"/>
      <c r="Y327" s="33"/>
      <c r="Z327" s="33"/>
      <c r="AA327" s="33"/>
      <c r="AB327" s="33"/>
      <c r="AC327" s="33"/>
      <c r="AD327" s="33"/>
      <c r="AE327" s="33"/>
      <c r="AT327" s="17" t="s">
        <v>140</v>
      </c>
      <c r="AU327" s="17" t="s">
        <v>84</v>
      </c>
    </row>
    <row r="328" spans="1:65" s="2" customFormat="1" ht="21.75" customHeight="1">
      <c r="A328" s="33"/>
      <c r="B328" s="34"/>
      <c r="C328" s="209" t="s">
        <v>559</v>
      </c>
      <c r="D328" s="209" t="s">
        <v>133</v>
      </c>
      <c r="E328" s="210" t="s">
        <v>560</v>
      </c>
      <c r="F328" s="211" t="s">
        <v>561</v>
      </c>
      <c r="G328" s="212" t="s">
        <v>536</v>
      </c>
      <c r="H328" s="213">
        <v>1</v>
      </c>
      <c r="I328" s="214"/>
      <c r="J328" s="214"/>
      <c r="K328" s="215">
        <f>ROUND(P328*H328,2)</f>
        <v>0</v>
      </c>
      <c r="L328" s="211" t="s">
        <v>137</v>
      </c>
      <c r="M328" s="38"/>
      <c r="N328" s="216" t="s">
        <v>1</v>
      </c>
      <c r="O328" s="217" t="s">
        <v>39</v>
      </c>
      <c r="P328" s="218">
        <f>I328+J328</f>
        <v>0</v>
      </c>
      <c r="Q328" s="218">
        <f>ROUND(I328*H328,2)</f>
        <v>0</v>
      </c>
      <c r="R328" s="218">
        <f>ROUND(J328*H328,2)</f>
        <v>0</v>
      </c>
      <c r="S328" s="69"/>
      <c r="T328" s="219">
        <f>S328*H328</f>
        <v>0</v>
      </c>
      <c r="U328" s="219">
        <v>2.4750000000000001E-2</v>
      </c>
      <c r="V328" s="219">
        <f>U328*H328</f>
        <v>2.4750000000000001E-2</v>
      </c>
      <c r="W328" s="219">
        <v>0</v>
      </c>
      <c r="X328" s="220">
        <f>W328*H328</f>
        <v>0</v>
      </c>
      <c r="Y328" s="33"/>
      <c r="Z328" s="33"/>
      <c r="AA328" s="33"/>
      <c r="AB328" s="33"/>
      <c r="AC328" s="33"/>
      <c r="AD328" s="33"/>
      <c r="AE328" s="33"/>
      <c r="AR328" s="221" t="s">
        <v>208</v>
      </c>
      <c r="AT328" s="221" t="s">
        <v>133</v>
      </c>
      <c r="AU328" s="221" t="s">
        <v>84</v>
      </c>
      <c r="AY328" s="17" t="s">
        <v>131</v>
      </c>
      <c r="BE328" s="222">
        <f>IF(O328="základní",K328,0)</f>
        <v>0</v>
      </c>
      <c r="BF328" s="222">
        <f>IF(O328="snížená",K328,0)</f>
        <v>0</v>
      </c>
      <c r="BG328" s="222">
        <f>IF(O328="zákl. přenesená",K328,0)</f>
        <v>0</v>
      </c>
      <c r="BH328" s="222">
        <f>IF(O328="sníž. přenesená",K328,0)</f>
        <v>0</v>
      </c>
      <c r="BI328" s="222">
        <f>IF(O328="nulová",K328,0)</f>
        <v>0</v>
      </c>
      <c r="BJ328" s="17" t="s">
        <v>82</v>
      </c>
      <c r="BK328" s="222">
        <f>ROUND(P328*H328,2)</f>
        <v>0</v>
      </c>
      <c r="BL328" s="17" t="s">
        <v>208</v>
      </c>
      <c r="BM328" s="221" t="s">
        <v>562</v>
      </c>
    </row>
    <row r="329" spans="1:65" s="2" customFormat="1" ht="19.5">
      <c r="A329" s="33"/>
      <c r="B329" s="34"/>
      <c r="C329" s="35"/>
      <c r="D329" s="223" t="s">
        <v>140</v>
      </c>
      <c r="E329" s="35"/>
      <c r="F329" s="224" t="s">
        <v>563</v>
      </c>
      <c r="G329" s="35"/>
      <c r="H329" s="35"/>
      <c r="I329" s="118"/>
      <c r="J329" s="118"/>
      <c r="K329" s="35"/>
      <c r="L329" s="35"/>
      <c r="M329" s="38"/>
      <c r="N329" s="225"/>
      <c r="O329" s="226"/>
      <c r="P329" s="69"/>
      <c r="Q329" s="69"/>
      <c r="R329" s="69"/>
      <c r="S329" s="69"/>
      <c r="T329" s="69"/>
      <c r="U329" s="69"/>
      <c r="V329" s="69"/>
      <c r="W329" s="69"/>
      <c r="X329" s="70"/>
      <c r="Y329" s="33"/>
      <c r="Z329" s="33"/>
      <c r="AA329" s="33"/>
      <c r="AB329" s="33"/>
      <c r="AC329" s="33"/>
      <c r="AD329" s="33"/>
      <c r="AE329" s="33"/>
      <c r="AT329" s="17" t="s">
        <v>140</v>
      </c>
      <c r="AU329" s="17" t="s">
        <v>84</v>
      </c>
    </row>
    <row r="330" spans="1:65" s="2" customFormat="1" ht="21.75" customHeight="1">
      <c r="A330" s="33"/>
      <c r="B330" s="34"/>
      <c r="C330" s="209" t="s">
        <v>564</v>
      </c>
      <c r="D330" s="209" t="s">
        <v>133</v>
      </c>
      <c r="E330" s="210" t="s">
        <v>565</v>
      </c>
      <c r="F330" s="211" t="s">
        <v>566</v>
      </c>
      <c r="G330" s="212" t="s">
        <v>536</v>
      </c>
      <c r="H330" s="213">
        <v>4</v>
      </c>
      <c r="I330" s="214"/>
      <c r="J330" s="214"/>
      <c r="K330" s="215">
        <f>ROUND(P330*H330,2)</f>
        <v>0</v>
      </c>
      <c r="L330" s="211" t="s">
        <v>137</v>
      </c>
      <c r="M330" s="38"/>
      <c r="N330" s="216" t="s">
        <v>1</v>
      </c>
      <c r="O330" s="217" t="s">
        <v>39</v>
      </c>
      <c r="P330" s="218">
        <f>I330+J330</f>
        <v>0</v>
      </c>
      <c r="Q330" s="218">
        <f>ROUND(I330*H330,2)</f>
        <v>0</v>
      </c>
      <c r="R330" s="218">
        <f>ROUND(J330*H330,2)</f>
        <v>0</v>
      </c>
      <c r="S330" s="69"/>
      <c r="T330" s="219">
        <f>S330*H330</f>
        <v>0</v>
      </c>
      <c r="U330" s="219">
        <v>3.3937897000000002E-3</v>
      </c>
      <c r="V330" s="219">
        <f>U330*H330</f>
        <v>1.3575158800000001E-2</v>
      </c>
      <c r="W330" s="219">
        <v>0</v>
      </c>
      <c r="X330" s="220">
        <f>W330*H330</f>
        <v>0</v>
      </c>
      <c r="Y330" s="33"/>
      <c r="Z330" s="33"/>
      <c r="AA330" s="33"/>
      <c r="AB330" s="33"/>
      <c r="AC330" s="33"/>
      <c r="AD330" s="33"/>
      <c r="AE330" s="33"/>
      <c r="AR330" s="221" t="s">
        <v>208</v>
      </c>
      <c r="AT330" s="221" t="s">
        <v>133</v>
      </c>
      <c r="AU330" s="221" t="s">
        <v>84</v>
      </c>
      <c r="AY330" s="17" t="s">
        <v>131</v>
      </c>
      <c r="BE330" s="222">
        <f>IF(O330="základní",K330,0)</f>
        <v>0</v>
      </c>
      <c r="BF330" s="222">
        <f>IF(O330="snížená",K330,0)</f>
        <v>0</v>
      </c>
      <c r="BG330" s="222">
        <f>IF(O330="zákl. přenesená",K330,0)</f>
        <v>0</v>
      </c>
      <c r="BH330" s="222">
        <f>IF(O330="sníž. přenesená",K330,0)</f>
        <v>0</v>
      </c>
      <c r="BI330" s="222">
        <f>IF(O330="nulová",K330,0)</f>
        <v>0</v>
      </c>
      <c r="BJ330" s="17" t="s">
        <v>82</v>
      </c>
      <c r="BK330" s="222">
        <f>ROUND(P330*H330,2)</f>
        <v>0</v>
      </c>
      <c r="BL330" s="17" t="s">
        <v>208</v>
      </c>
      <c r="BM330" s="221" t="s">
        <v>567</v>
      </c>
    </row>
    <row r="331" spans="1:65" s="2" customFormat="1">
      <c r="A331" s="33"/>
      <c r="B331" s="34"/>
      <c r="C331" s="35"/>
      <c r="D331" s="223" t="s">
        <v>140</v>
      </c>
      <c r="E331" s="35"/>
      <c r="F331" s="224" t="s">
        <v>568</v>
      </c>
      <c r="G331" s="35"/>
      <c r="H331" s="35"/>
      <c r="I331" s="118"/>
      <c r="J331" s="118"/>
      <c r="K331" s="35"/>
      <c r="L331" s="35"/>
      <c r="M331" s="38"/>
      <c r="N331" s="225"/>
      <c r="O331" s="226"/>
      <c r="P331" s="69"/>
      <c r="Q331" s="69"/>
      <c r="R331" s="69"/>
      <c r="S331" s="69"/>
      <c r="T331" s="69"/>
      <c r="U331" s="69"/>
      <c r="V331" s="69"/>
      <c r="W331" s="69"/>
      <c r="X331" s="70"/>
      <c r="Y331" s="33"/>
      <c r="Z331" s="33"/>
      <c r="AA331" s="33"/>
      <c r="AB331" s="33"/>
      <c r="AC331" s="33"/>
      <c r="AD331" s="33"/>
      <c r="AE331" s="33"/>
      <c r="AT331" s="17" t="s">
        <v>140</v>
      </c>
      <c r="AU331" s="17" t="s">
        <v>84</v>
      </c>
    </row>
    <row r="332" spans="1:65" s="2" customFormat="1" ht="21.75" customHeight="1">
      <c r="A332" s="33"/>
      <c r="B332" s="34"/>
      <c r="C332" s="238" t="s">
        <v>569</v>
      </c>
      <c r="D332" s="238" t="s">
        <v>195</v>
      </c>
      <c r="E332" s="239" t="s">
        <v>570</v>
      </c>
      <c r="F332" s="240" t="s">
        <v>571</v>
      </c>
      <c r="G332" s="241" t="s">
        <v>214</v>
      </c>
      <c r="H332" s="242">
        <v>4</v>
      </c>
      <c r="I332" s="243"/>
      <c r="J332" s="244"/>
      <c r="K332" s="245">
        <f>ROUND(P332*H332,2)</f>
        <v>0</v>
      </c>
      <c r="L332" s="240" t="s">
        <v>1</v>
      </c>
      <c r="M332" s="246"/>
      <c r="N332" s="247" t="s">
        <v>1</v>
      </c>
      <c r="O332" s="217" t="s">
        <v>39</v>
      </c>
      <c r="P332" s="218">
        <f>I332+J332</f>
        <v>0</v>
      </c>
      <c r="Q332" s="218">
        <f>ROUND(I332*H332,2)</f>
        <v>0</v>
      </c>
      <c r="R332" s="218">
        <f>ROUND(J332*H332,2)</f>
        <v>0</v>
      </c>
      <c r="S332" s="69"/>
      <c r="T332" s="219">
        <f>S332*H332</f>
        <v>0</v>
      </c>
      <c r="U332" s="219">
        <v>1.2E-2</v>
      </c>
      <c r="V332" s="219">
        <f>U332*H332</f>
        <v>4.8000000000000001E-2</v>
      </c>
      <c r="W332" s="219">
        <v>0</v>
      </c>
      <c r="X332" s="220">
        <f>W332*H332</f>
        <v>0</v>
      </c>
      <c r="Y332" s="33"/>
      <c r="Z332" s="33"/>
      <c r="AA332" s="33"/>
      <c r="AB332" s="33"/>
      <c r="AC332" s="33"/>
      <c r="AD332" s="33"/>
      <c r="AE332" s="33"/>
      <c r="AR332" s="221" t="s">
        <v>303</v>
      </c>
      <c r="AT332" s="221" t="s">
        <v>195</v>
      </c>
      <c r="AU332" s="221" t="s">
        <v>84</v>
      </c>
      <c r="AY332" s="17" t="s">
        <v>131</v>
      </c>
      <c r="BE332" s="222">
        <f>IF(O332="základní",K332,0)</f>
        <v>0</v>
      </c>
      <c r="BF332" s="222">
        <f>IF(O332="snížená",K332,0)</f>
        <v>0</v>
      </c>
      <c r="BG332" s="222">
        <f>IF(O332="zákl. přenesená",K332,0)</f>
        <v>0</v>
      </c>
      <c r="BH332" s="222">
        <f>IF(O332="sníž. přenesená",K332,0)</f>
        <v>0</v>
      </c>
      <c r="BI332" s="222">
        <f>IF(O332="nulová",K332,0)</f>
        <v>0</v>
      </c>
      <c r="BJ332" s="17" t="s">
        <v>82</v>
      </c>
      <c r="BK332" s="222">
        <f>ROUND(P332*H332,2)</f>
        <v>0</v>
      </c>
      <c r="BL332" s="17" t="s">
        <v>208</v>
      </c>
      <c r="BM332" s="221" t="s">
        <v>572</v>
      </c>
    </row>
    <row r="333" spans="1:65" s="2" customFormat="1" ht="19.5">
      <c r="A333" s="33"/>
      <c r="B333" s="34"/>
      <c r="C333" s="35"/>
      <c r="D333" s="223" t="s">
        <v>140</v>
      </c>
      <c r="E333" s="35"/>
      <c r="F333" s="224" t="s">
        <v>573</v>
      </c>
      <c r="G333" s="35"/>
      <c r="H333" s="35"/>
      <c r="I333" s="118"/>
      <c r="J333" s="118"/>
      <c r="K333" s="35"/>
      <c r="L333" s="35"/>
      <c r="M333" s="38"/>
      <c r="N333" s="225"/>
      <c r="O333" s="226"/>
      <c r="P333" s="69"/>
      <c r="Q333" s="69"/>
      <c r="R333" s="69"/>
      <c r="S333" s="69"/>
      <c r="T333" s="69"/>
      <c r="U333" s="69"/>
      <c r="V333" s="69"/>
      <c r="W333" s="69"/>
      <c r="X333" s="70"/>
      <c r="Y333" s="33"/>
      <c r="Z333" s="33"/>
      <c r="AA333" s="33"/>
      <c r="AB333" s="33"/>
      <c r="AC333" s="33"/>
      <c r="AD333" s="33"/>
      <c r="AE333" s="33"/>
      <c r="AT333" s="17" t="s">
        <v>140</v>
      </c>
      <c r="AU333" s="17" t="s">
        <v>84</v>
      </c>
    </row>
    <row r="334" spans="1:65" s="2" customFormat="1" ht="21.75" customHeight="1">
      <c r="A334" s="33"/>
      <c r="B334" s="34"/>
      <c r="C334" s="238" t="s">
        <v>574</v>
      </c>
      <c r="D334" s="238" t="s">
        <v>195</v>
      </c>
      <c r="E334" s="239" t="s">
        <v>575</v>
      </c>
      <c r="F334" s="240" t="s">
        <v>576</v>
      </c>
      <c r="G334" s="241" t="s">
        <v>536</v>
      </c>
      <c r="H334" s="242">
        <v>1</v>
      </c>
      <c r="I334" s="243"/>
      <c r="J334" s="244"/>
      <c r="K334" s="245">
        <f>ROUND(P334*H334,2)</f>
        <v>0</v>
      </c>
      <c r="L334" s="240" t="s">
        <v>1</v>
      </c>
      <c r="M334" s="246"/>
      <c r="N334" s="247" t="s">
        <v>1</v>
      </c>
      <c r="O334" s="217" t="s">
        <v>39</v>
      </c>
      <c r="P334" s="218">
        <f>I334+J334</f>
        <v>0</v>
      </c>
      <c r="Q334" s="218">
        <f>ROUND(I334*H334,2)</f>
        <v>0</v>
      </c>
      <c r="R334" s="218">
        <f>ROUND(J334*H334,2)</f>
        <v>0</v>
      </c>
      <c r="S334" s="69"/>
      <c r="T334" s="219">
        <f>S334*H334</f>
        <v>0</v>
      </c>
      <c r="U334" s="219">
        <v>8.0000000000000002E-3</v>
      </c>
      <c r="V334" s="219">
        <f>U334*H334</f>
        <v>8.0000000000000002E-3</v>
      </c>
      <c r="W334" s="219">
        <v>0</v>
      </c>
      <c r="X334" s="220">
        <f>W334*H334</f>
        <v>0</v>
      </c>
      <c r="Y334" s="33"/>
      <c r="Z334" s="33"/>
      <c r="AA334" s="33"/>
      <c r="AB334" s="33"/>
      <c r="AC334" s="33"/>
      <c r="AD334" s="33"/>
      <c r="AE334" s="33"/>
      <c r="AR334" s="221" t="s">
        <v>303</v>
      </c>
      <c r="AT334" s="221" t="s">
        <v>195</v>
      </c>
      <c r="AU334" s="221" t="s">
        <v>84</v>
      </c>
      <c r="AY334" s="17" t="s">
        <v>131</v>
      </c>
      <c r="BE334" s="222">
        <f>IF(O334="základní",K334,0)</f>
        <v>0</v>
      </c>
      <c r="BF334" s="222">
        <f>IF(O334="snížená",K334,0)</f>
        <v>0</v>
      </c>
      <c r="BG334" s="222">
        <f>IF(O334="zákl. přenesená",K334,0)</f>
        <v>0</v>
      </c>
      <c r="BH334" s="222">
        <f>IF(O334="sníž. přenesená",K334,0)</f>
        <v>0</v>
      </c>
      <c r="BI334" s="222">
        <f>IF(O334="nulová",K334,0)</f>
        <v>0</v>
      </c>
      <c r="BJ334" s="17" t="s">
        <v>82</v>
      </c>
      <c r="BK334" s="222">
        <f>ROUND(P334*H334,2)</f>
        <v>0</v>
      </c>
      <c r="BL334" s="17" t="s">
        <v>208</v>
      </c>
      <c r="BM334" s="221" t="s">
        <v>577</v>
      </c>
    </row>
    <row r="335" spans="1:65" s="2" customFormat="1" ht="19.5">
      <c r="A335" s="33"/>
      <c r="B335" s="34"/>
      <c r="C335" s="35"/>
      <c r="D335" s="223" t="s">
        <v>140</v>
      </c>
      <c r="E335" s="35"/>
      <c r="F335" s="224" t="s">
        <v>576</v>
      </c>
      <c r="G335" s="35"/>
      <c r="H335" s="35"/>
      <c r="I335" s="118"/>
      <c r="J335" s="118"/>
      <c r="K335" s="35"/>
      <c r="L335" s="35"/>
      <c r="M335" s="38"/>
      <c r="N335" s="225"/>
      <c r="O335" s="226"/>
      <c r="P335" s="69"/>
      <c r="Q335" s="69"/>
      <c r="R335" s="69"/>
      <c r="S335" s="69"/>
      <c r="T335" s="69"/>
      <c r="U335" s="69"/>
      <c r="V335" s="69"/>
      <c r="W335" s="69"/>
      <c r="X335" s="70"/>
      <c r="Y335" s="33"/>
      <c r="Z335" s="33"/>
      <c r="AA335" s="33"/>
      <c r="AB335" s="33"/>
      <c r="AC335" s="33"/>
      <c r="AD335" s="33"/>
      <c r="AE335" s="33"/>
      <c r="AT335" s="17" t="s">
        <v>140</v>
      </c>
      <c r="AU335" s="17" t="s">
        <v>84</v>
      </c>
    </row>
    <row r="336" spans="1:65" s="2" customFormat="1" ht="21.75" customHeight="1">
      <c r="A336" s="33"/>
      <c r="B336" s="34"/>
      <c r="C336" s="238" t="s">
        <v>578</v>
      </c>
      <c r="D336" s="238" t="s">
        <v>195</v>
      </c>
      <c r="E336" s="239" t="s">
        <v>579</v>
      </c>
      <c r="F336" s="240" t="s">
        <v>580</v>
      </c>
      <c r="G336" s="241" t="s">
        <v>536</v>
      </c>
      <c r="H336" s="242">
        <v>1</v>
      </c>
      <c r="I336" s="243"/>
      <c r="J336" s="244"/>
      <c r="K336" s="245">
        <f>ROUND(P336*H336,2)</f>
        <v>0</v>
      </c>
      <c r="L336" s="240" t="s">
        <v>1</v>
      </c>
      <c r="M336" s="246"/>
      <c r="N336" s="247" t="s">
        <v>1</v>
      </c>
      <c r="O336" s="217" t="s">
        <v>39</v>
      </c>
      <c r="P336" s="218">
        <f>I336+J336</f>
        <v>0</v>
      </c>
      <c r="Q336" s="218">
        <f>ROUND(I336*H336,2)</f>
        <v>0</v>
      </c>
      <c r="R336" s="218">
        <f>ROUND(J336*H336,2)</f>
        <v>0</v>
      </c>
      <c r="S336" s="69"/>
      <c r="T336" s="219">
        <f>S336*H336</f>
        <v>0</v>
      </c>
      <c r="U336" s="219">
        <v>7.0000000000000001E-3</v>
      </c>
      <c r="V336" s="219">
        <f>U336*H336</f>
        <v>7.0000000000000001E-3</v>
      </c>
      <c r="W336" s="219">
        <v>0</v>
      </c>
      <c r="X336" s="220">
        <f>W336*H336</f>
        <v>0</v>
      </c>
      <c r="Y336" s="33"/>
      <c r="Z336" s="33"/>
      <c r="AA336" s="33"/>
      <c r="AB336" s="33"/>
      <c r="AC336" s="33"/>
      <c r="AD336" s="33"/>
      <c r="AE336" s="33"/>
      <c r="AR336" s="221" t="s">
        <v>303</v>
      </c>
      <c r="AT336" s="221" t="s">
        <v>195</v>
      </c>
      <c r="AU336" s="221" t="s">
        <v>84</v>
      </c>
      <c r="AY336" s="17" t="s">
        <v>131</v>
      </c>
      <c r="BE336" s="222">
        <f>IF(O336="základní",K336,0)</f>
        <v>0</v>
      </c>
      <c r="BF336" s="222">
        <f>IF(O336="snížená",K336,0)</f>
        <v>0</v>
      </c>
      <c r="BG336" s="222">
        <f>IF(O336="zákl. přenesená",K336,0)</f>
        <v>0</v>
      </c>
      <c r="BH336" s="222">
        <f>IF(O336="sníž. přenesená",K336,0)</f>
        <v>0</v>
      </c>
      <c r="BI336" s="222">
        <f>IF(O336="nulová",K336,0)</f>
        <v>0</v>
      </c>
      <c r="BJ336" s="17" t="s">
        <v>82</v>
      </c>
      <c r="BK336" s="222">
        <f>ROUND(P336*H336,2)</f>
        <v>0</v>
      </c>
      <c r="BL336" s="17" t="s">
        <v>208</v>
      </c>
      <c r="BM336" s="221" t="s">
        <v>581</v>
      </c>
    </row>
    <row r="337" spans="1:65" s="2" customFormat="1" ht="19.5">
      <c r="A337" s="33"/>
      <c r="B337" s="34"/>
      <c r="C337" s="35"/>
      <c r="D337" s="223" t="s">
        <v>140</v>
      </c>
      <c r="E337" s="35"/>
      <c r="F337" s="224" t="s">
        <v>576</v>
      </c>
      <c r="G337" s="35"/>
      <c r="H337" s="35"/>
      <c r="I337" s="118"/>
      <c r="J337" s="118"/>
      <c r="K337" s="35"/>
      <c r="L337" s="35"/>
      <c r="M337" s="38"/>
      <c r="N337" s="225"/>
      <c r="O337" s="226"/>
      <c r="P337" s="69"/>
      <c r="Q337" s="69"/>
      <c r="R337" s="69"/>
      <c r="S337" s="69"/>
      <c r="T337" s="69"/>
      <c r="U337" s="69"/>
      <c r="V337" s="69"/>
      <c r="W337" s="69"/>
      <c r="X337" s="70"/>
      <c r="Y337" s="33"/>
      <c r="Z337" s="33"/>
      <c r="AA337" s="33"/>
      <c r="AB337" s="33"/>
      <c r="AC337" s="33"/>
      <c r="AD337" s="33"/>
      <c r="AE337" s="33"/>
      <c r="AT337" s="17" t="s">
        <v>140</v>
      </c>
      <c r="AU337" s="17" t="s">
        <v>84</v>
      </c>
    </row>
    <row r="338" spans="1:65" s="2" customFormat="1" ht="21.75" customHeight="1">
      <c r="A338" s="33"/>
      <c r="B338" s="34"/>
      <c r="C338" s="209" t="s">
        <v>582</v>
      </c>
      <c r="D338" s="209" t="s">
        <v>133</v>
      </c>
      <c r="E338" s="210" t="s">
        <v>583</v>
      </c>
      <c r="F338" s="211" t="s">
        <v>584</v>
      </c>
      <c r="G338" s="212" t="s">
        <v>536</v>
      </c>
      <c r="H338" s="213">
        <v>1</v>
      </c>
      <c r="I338" s="214"/>
      <c r="J338" s="214"/>
      <c r="K338" s="215">
        <f>ROUND(P338*H338,2)</f>
        <v>0</v>
      </c>
      <c r="L338" s="211" t="s">
        <v>137</v>
      </c>
      <c r="M338" s="38"/>
      <c r="N338" s="216" t="s">
        <v>1</v>
      </c>
      <c r="O338" s="217" t="s">
        <v>39</v>
      </c>
      <c r="P338" s="218">
        <f>I338+J338</f>
        <v>0</v>
      </c>
      <c r="Q338" s="218">
        <f>ROUND(I338*H338,2)</f>
        <v>0</v>
      </c>
      <c r="R338" s="218">
        <f>ROUND(J338*H338,2)</f>
        <v>0</v>
      </c>
      <c r="S338" s="69"/>
      <c r="T338" s="219">
        <f>S338*H338</f>
        <v>0</v>
      </c>
      <c r="U338" s="219">
        <v>1.0792478600000001E-2</v>
      </c>
      <c r="V338" s="219">
        <f>U338*H338</f>
        <v>1.0792478600000001E-2</v>
      </c>
      <c r="W338" s="219">
        <v>0</v>
      </c>
      <c r="X338" s="220">
        <f>W338*H338</f>
        <v>0</v>
      </c>
      <c r="Y338" s="33"/>
      <c r="Z338" s="33"/>
      <c r="AA338" s="33"/>
      <c r="AB338" s="33"/>
      <c r="AC338" s="33"/>
      <c r="AD338" s="33"/>
      <c r="AE338" s="33"/>
      <c r="AR338" s="221" t="s">
        <v>208</v>
      </c>
      <c r="AT338" s="221" t="s">
        <v>133</v>
      </c>
      <c r="AU338" s="221" t="s">
        <v>84</v>
      </c>
      <c r="AY338" s="17" t="s">
        <v>131</v>
      </c>
      <c r="BE338" s="222">
        <f>IF(O338="základní",K338,0)</f>
        <v>0</v>
      </c>
      <c r="BF338" s="222">
        <f>IF(O338="snížená",K338,0)</f>
        <v>0</v>
      </c>
      <c r="BG338" s="222">
        <f>IF(O338="zákl. přenesená",K338,0)</f>
        <v>0</v>
      </c>
      <c r="BH338" s="222">
        <f>IF(O338="sníž. přenesená",K338,0)</f>
        <v>0</v>
      </c>
      <c r="BI338" s="222">
        <f>IF(O338="nulová",K338,0)</f>
        <v>0</v>
      </c>
      <c r="BJ338" s="17" t="s">
        <v>82</v>
      </c>
      <c r="BK338" s="222">
        <f>ROUND(P338*H338,2)</f>
        <v>0</v>
      </c>
      <c r="BL338" s="17" t="s">
        <v>208</v>
      </c>
      <c r="BM338" s="221" t="s">
        <v>585</v>
      </c>
    </row>
    <row r="339" spans="1:65" s="2" customFormat="1">
      <c r="A339" s="33"/>
      <c r="B339" s="34"/>
      <c r="C339" s="35"/>
      <c r="D339" s="223" t="s">
        <v>140</v>
      </c>
      <c r="E339" s="35"/>
      <c r="F339" s="224" t="s">
        <v>586</v>
      </c>
      <c r="G339" s="35"/>
      <c r="H339" s="35"/>
      <c r="I339" s="118"/>
      <c r="J339" s="118"/>
      <c r="K339" s="35"/>
      <c r="L339" s="35"/>
      <c r="M339" s="38"/>
      <c r="N339" s="225"/>
      <c r="O339" s="226"/>
      <c r="P339" s="69"/>
      <c r="Q339" s="69"/>
      <c r="R339" s="69"/>
      <c r="S339" s="69"/>
      <c r="T339" s="69"/>
      <c r="U339" s="69"/>
      <c r="V339" s="69"/>
      <c r="W339" s="69"/>
      <c r="X339" s="70"/>
      <c r="Y339" s="33"/>
      <c r="Z339" s="33"/>
      <c r="AA339" s="33"/>
      <c r="AB339" s="33"/>
      <c r="AC339" s="33"/>
      <c r="AD339" s="33"/>
      <c r="AE339" s="33"/>
      <c r="AT339" s="17" t="s">
        <v>140</v>
      </c>
      <c r="AU339" s="17" t="s">
        <v>84</v>
      </c>
    </row>
    <row r="340" spans="1:65" s="2" customFormat="1" ht="33" customHeight="1">
      <c r="A340" s="33"/>
      <c r="B340" s="34"/>
      <c r="C340" s="209" t="s">
        <v>587</v>
      </c>
      <c r="D340" s="209" t="s">
        <v>133</v>
      </c>
      <c r="E340" s="210" t="s">
        <v>588</v>
      </c>
      <c r="F340" s="211" t="s">
        <v>589</v>
      </c>
      <c r="G340" s="212" t="s">
        <v>536</v>
      </c>
      <c r="H340" s="213">
        <v>1</v>
      </c>
      <c r="I340" s="214"/>
      <c r="J340" s="214"/>
      <c r="K340" s="215">
        <f>ROUND(P340*H340,2)</f>
        <v>0</v>
      </c>
      <c r="L340" s="211" t="s">
        <v>137</v>
      </c>
      <c r="M340" s="38"/>
      <c r="N340" s="216" t="s">
        <v>1</v>
      </c>
      <c r="O340" s="217" t="s">
        <v>39</v>
      </c>
      <c r="P340" s="218">
        <f>I340+J340</f>
        <v>0</v>
      </c>
      <c r="Q340" s="218">
        <f>ROUND(I340*H340,2)</f>
        <v>0</v>
      </c>
      <c r="R340" s="218">
        <f>ROUND(J340*H340,2)</f>
        <v>0</v>
      </c>
      <c r="S340" s="69"/>
      <c r="T340" s="219">
        <f>S340*H340</f>
        <v>0</v>
      </c>
      <c r="U340" s="219">
        <v>3.2433900000000002E-2</v>
      </c>
      <c r="V340" s="219">
        <f>U340*H340</f>
        <v>3.2433900000000002E-2</v>
      </c>
      <c r="W340" s="219">
        <v>0</v>
      </c>
      <c r="X340" s="220">
        <f>W340*H340</f>
        <v>0</v>
      </c>
      <c r="Y340" s="33"/>
      <c r="Z340" s="33"/>
      <c r="AA340" s="33"/>
      <c r="AB340" s="33"/>
      <c r="AC340" s="33"/>
      <c r="AD340" s="33"/>
      <c r="AE340" s="33"/>
      <c r="AR340" s="221" t="s">
        <v>208</v>
      </c>
      <c r="AT340" s="221" t="s">
        <v>133</v>
      </c>
      <c r="AU340" s="221" t="s">
        <v>84</v>
      </c>
      <c r="AY340" s="17" t="s">
        <v>131</v>
      </c>
      <c r="BE340" s="222">
        <f>IF(O340="základní",K340,0)</f>
        <v>0</v>
      </c>
      <c r="BF340" s="222">
        <f>IF(O340="snížená",K340,0)</f>
        <v>0</v>
      </c>
      <c r="BG340" s="222">
        <f>IF(O340="zákl. přenesená",K340,0)</f>
        <v>0</v>
      </c>
      <c r="BH340" s="222">
        <f>IF(O340="sníž. přenesená",K340,0)</f>
        <v>0</v>
      </c>
      <c r="BI340" s="222">
        <f>IF(O340="nulová",K340,0)</f>
        <v>0</v>
      </c>
      <c r="BJ340" s="17" t="s">
        <v>82</v>
      </c>
      <c r="BK340" s="222">
        <f>ROUND(P340*H340,2)</f>
        <v>0</v>
      </c>
      <c r="BL340" s="17" t="s">
        <v>208</v>
      </c>
      <c r="BM340" s="221" t="s">
        <v>590</v>
      </c>
    </row>
    <row r="341" spans="1:65" s="2" customFormat="1" ht="29.25">
      <c r="A341" s="33"/>
      <c r="B341" s="34"/>
      <c r="C341" s="35"/>
      <c r="D341" s="223" t="s">
        <v>140</v>
      </c>
      <c r="E341" s="35"/>
      <c r="F341" s="224" t="s">
        <v>591</v>
      </c>
      <c r="G341" s="35"/>
      <c r="H341" s="35"/>
      <c r="I341" s="118"/>
      <c r="J341" s="118"/>
      <c r="K341" s="35"/>
      <c r="L341" s="35"/>
      <c r="M341" s="38"/>
      <c r="N341" s="225"/>
      <c r="O341" s="226"/>
      <c r="P341" s="69"/>
      <c r="Q341" s="69"/>
      <c r="R341" s="69"/>
      <c r="S341" s="69"/>
      <c r="T341" s="69"/>
      <c r="U341" s="69"/>
      <c r="V341" s="69"/>
      <c r="W341" s="69"/>
      <c r="X341" s="70"/>
      <c r="Y341" s="33"/>
      <c r="Z341" s="33"/>
      <c r="AA341" s="33"/>
      <c r="AB341" s="33"/>
      <c r="AC341" s="33"/>
      <c r="AD341" s="33"/>
      <c r="AE341" s="33"/>
      <c r="AT341" s="17" t="s">
        <v>140</v>
      </c>
      <c r="AU341" s="17" t="s">
        <v>84</v>
      </c>
    </row>
    <row r="342" spans="1:65" s="2" customFormat="1" ht="21.75" customHeight="1">
      <c r="A342" s="33"/>
      <c r="B342" s="34"/>
      <c r="C342" s="209" t="s">
        <v>592</v>
      </c>
      <c r="D342" s="209" t="s">
        <v>133</v>
      </c>
      <c r="E342" s="210" t="s">
        <v>593</v>
      </c>
      <c r="F342" s="211" t="s">
        <v>594</v>
      </c>
      <c r="G342" s="212" t="s">
        <v>536</v>
      </c>
      <c r="H342" s="213">
        <v>1</v>
      </c>
      <c r="I342" s="214"/>
      <c r="J342" s="214"/>
      <c r="K342" s="215">
        <f>ROUND(P342*H342,2)</f>
        <v>0</v>
      </c>
      <c r="L342" s="211" t="s">
        <v>137</v>
      </c>
      <c r="M342" s="38"/>
      <c r="N342" s="216" t="s">
        <v>1</v>
      </c>
      <c r="O342" s="217" t="s">
        <v>39</v>
      </c>
      <c r="P342" s="218">
        <f>I342+J342</f>
        <v>0</v>
      </c>
      <c r="Q342" s="218">
        <f>ROUND(I342*H342,2)</f>
        <v>0</v>
      </c>
      <c r="R342" s="218">
        <f>ROUND(J342*H342,2)</f>
        <v>0</v>
      </c>
      <c r="S342" s="69"/>
      <c r="T342" s="219">
        <f>S342*H342</f>
        <v>0</v>
      </c>
      <c r="U342" s="219">
        <v>5.0000000000000001E-4</v>
      </c>
      <c r="V342" s="219">
        <f>U342*H342</f>
        <v>5.0000000000000001E-4</v>
      </c>
      <c r="W342" s="219">
        <v>0</v>
      </c>
      <c r="X342" s="220">
        <f>W342*H342</f>
        <v>0</v>
      </c>
      <c r="Y342" s="33"/>
      <c r="Z342" s="33"/>
      <c r="AA342" s="33"/>
      <c r="AB342" s="33"/>
      <c r="AC342" s="33"/>
      <c r="AD342" s="33"/>
      <c r="AE342" s="33"/>
      <c r="AR342" s="221" t="s">
        <v>208</v>
      </c>
      <c r="AT342" s="221" t="s">
        <v>133</v>
      </c>
      <c r="AU342" s="221" t="s">
        <v>84</v>
      </c>
      <c r="AY342" s="17" t="s">
        <v>131</v>
      </c>
      <c r="BE342" s="222">
        <f>IF(O342="základní",K342,0)</f>
        <v>0</v>
      </c>
      <c r="BF342" s="222">
        <f>IF(O342="snížená",K342,0)</f>
        <v>0</v>
      </c>
      <c r="BG342" s="222">
        <f>IF(O342="zákl. přenesená",K342,0)</f>
        <v>0</v>
      </c>
      <c r="BH342" s="222">
        <f>IF(O342="sníž. přenesená",K342,0)</f>
        <v>0</v>
      </c>
      <c r="BI342" s="222">
        <f>IF(O342="nulová",K342,0)</f>
        <v>0</v>
      </c>
      <c r="BJ342" s="17" t="s">
        <v>82</v>
      </c>
      <c r="BK342" s="222">
        <f>ROUND(P342*H342,2)</f>
        <v>0</v>
      </c>
      <c r="BL342" s="17" t="s">
        <v>208</v>
      </c>
      <c r="BM342" s="221" t="s">
        <v>595</v>
      </c>
    </row>
    <row r="343" spans="1:65" s="2" customFormat="1" ht="19.5">
      <c r="A343" s="33"/>
      <c r="B343" s="34"/>
      <c r="C343" s="35"/>
      <c r="D343" s="223" t="s">
        <v>140</v>
      </c>
      <c r="E343" s="35"/>
      <c r="F343" s="224" t="s">
        <v>596</v>
      </c>
      <c r="G343" s="35"/>
      <c r="H343" s="35"/>
      <c r="I343" s="118"/>
      <c r="J343" s="118"/>
      <c r="K343" s="35"/>
      <c r="L343" s="35"/>
      <c r="M343" s="38"/>
      <c r="N343" s="225"/>
      <c r="O343" s="226"/>
      <c r="P343" s="69"/>
      <c r="Q343" s="69"/>
      <c r="R343" s="69"/>
      <c r="S343" s="69"/>
      <c r="T343" s="69"/>
      <c r="U343" s="69"/>
      <c r="V343" s="69"/>
      <c r="W343" s="69"/>
      <c r="X343" s="70"/>
      <c r="Y343" s="33"/>
      <c r="Z343" s="33"/>
      <c r="AA343" s="33"/>
      <c r="AB343" s="33"/>
      <c r="AC343" s="33"/>
      <c r="AD343" s="33"/>
      <c r="AE343" s="33"/>
      <c r="AT343" s="17" t="s">
        <v>140</v>
      </c>
      <c r="AU343" s="17" t="s">
        <v>84</v>
      </c>
    </row>
    <row r="344" spans="1:65" s="2" customFormat="1" ht="21.75" customHeight="1">
      <c r="A344" s="33"/>
      <c r="B344" s="34"/>
      <c r="C344" s="209" t="s">
        <v>597</v>
      </c>
      <c r="D344" s="209" t="s">
        <v>133</v>
      </c>
      <c r="E344" s="210" t="s">
        <v>598</v>
      </c>
      <c r="F344" s="211" t="s">
        <v>599</v>
      </c>
      <c r="G344" s="212" t="s">
        <v>536</v>
      </c>
      <c r="H344" s="213">
        <v>2</v>
      </c>
      <c r="I344" s="214"/>
      <c r="J344" s="214"/>
      <c r="K344" s="215">
        <f>ROUND(P344*H344,2)</f>
        <v>0</v>
      </c>
      <c r="L344" s="211" t="s">
        <v>137</v>
      </c>
      <c r="M344" s="38"/>
      <c r="N344" s="216" t="s">
        <v>1</v>
      </c>
      <c r="O344" s="217" t="s">
        <v>39</v>
      </c>
      <c r="P344" s="218">
        <f>I344+J344</f>
        <v>0</v>
      </c>
      <c r="Q344" s="218">
        <f>ROUND(I344*H344,2)</f>
        <v>0</v>
      </c>
      <c r="R344" s="218">
        <f>ROUND(J344*H344,2)</f>
        <v>0</v>
      </c>
      <c r="S344" s="69"/>
      <c r="T344" s="219">
        <f>S344*H344</f>
        <v>0</v>
      </c>
      <c r="U344" s="219">
        <v>8.4999999999999995E-4</v>
      </c>
      <c r="V344" s="219">
        <f>U344*H344</f>
        <v>1.6999999999999999E-3</v>
      </c>
      <c r="W344" s="219">
        <v>0</v>
      </c>
      <c r="X344" s="220">
        <f>W344*H344</f>
        <v>0</v>
      </c>
      <c r="Y344" s="33"/>
      <c r="Z344" s="33"/>
      <c r="AA344" s="33"/>
      <c r="AB344" s="33"/>
      <c r="AC344" s="33"/>
      <c r="AD344" s="33"/>
      <c r="AE344" s="33"/>
      <c r="AR344" s="221" t="s">
        <v>208</v>
      </c>
      <c r="AT344" s="221" t="s">
        <v>133</v>
      </c>
      <c r="AU344" s="221" t="s">
        <v>84</v>
      </c>
      <c r="AY344" s="17" t="s">
        <v>131</v>
      </c>
      <c r="BE344" s="222">
        <f>IF(O344="základní",K344,0)</f>
        <v>0</v>
      </c>
      <c r="BF344" s="222">
        <f>IF(O344="snížená",K344,0)</f>
        <v>0</v>
      </c>
      <c r="BG344" s="222">
        <f>IF(O344="zákl. přenesená",K344,0)</f>
        <v>0</v>
      </c>
      <c r="BH344" s="222">
        <f>IF(O344="sníž. přenesená",K344,0)</f>
        <v>0</v>
      </c>
      <c r="BI344" s="222">
        <f>IF(O344="nulová",K344,0)</f>
        <v>0</v>
      </c>
      <c r="BJ344" s="17" t="s">
        <v>82</v>
      </c>
      <c r="BK344" s="222">
        <f>ROUND(P344*H344,2)</f>
        <v>0</v>
      </c>
      <c r="BL344" s="17" t="s">
        <v>208</v>
      </c>
      <c r="BM344" s="221" t="s">
        <v>600</v>
      </c>
    </row>
    <row r="345" spans="1:65" s="2" customFormat="1" ht="19.5">
      <c r="A345" s="33"/>
      <c r="B345" s="34"/>
      <c r="C345" s="35"/>
      <c r="D345" s="223" t="s">
        <v>140</v>
      </c>
      <c r="E345" s="35"/>
      <c r="F345" s="224" t="s">
        <v>601</v>
      </c>
      <c r="G345" s="35"/>
      <c r="H345" s="35"/>
      <c r="I345" s="118"/>
      <c r="J345" s="118"/>
      <c r="K345" s="35"/>
      <c r="L345" s="35"/>
      <c r="M345" s="38"/>
      <c r="N345" s="225"/>
      <c r="O345" s="226"/>
      <c r="P345" s="69"/>
      <c r="Q345" s="69"/>
      <c r="R345" s="69"/>
      <c r="S345" s="69"/>
      <c r="T345" s="69"/>
      <c r="U345" s="69"/>
      <c r="V345" s="69"/>
      <c r="W345" s="69"/>
      <c r="X345" s="70"/>
      <c r="Y345" s="33"/>
      <c r="Z345" s="33"/>
      <c r="AA345" s="33"/>
      <c r="AB345" s="33"/>
      <c r="AC345" s="33"/>
      <c r="AD345" s="33"/>
      <c r="AE345" s="33"/>
      <c r="AT345" s="17" t="s">
        <v>140</v>
      </c>
      <c r="AU345" s="17" t="s">
        <v>84</v>
      </c>
    </row>
    <row r="346" spans="1:65" s="2" customFormat="1" ht="21.75" customHeight="1">
      <c r="A346" s="33"/>
      <c r="B346" s="34"/>
      <c r="C346" s="209" t="s">
        <v>602</v>
      </c>
      <c r="D346" s="209" t="s">
        <v>133</v>
      </c>
      <c r="E346" s="210" t="s">
        <v>603</v>
      </c>
      <c r="F346" s="211" t="s">
        <v>604</v>
      </c>
      <c r="G346" s="212" t="s">
        <v>536</v>
      </c>
      <c r="H346" s="213">
        <v>3</v>
      </c>
      <c r="I346" s="214"/>
      <c r="J346" s="214"/>
      <c r="K346" s="215">
        <f>ROUND(P346*H346,2)</f>
        <v>0</v>
      </c>
      <c r="L346" s="211" t="s">
        <v>137</v>
      </c>
      <c r="M346" s="38"/>
      <c r="N346" s="216" t="s">
        <v>1</v>
      </c>
      <c r="O346" s="217" t="s">
        <v>39</v>
      </c>
      <c r="P346" s="218">
        <f>I346+J346</f>
        <v>0</v>
      </c>
      <c r="Q346" s="218">
        <f>ROUND(I346*H346,2)</f>
        <v>0</v>
      </c>
      <c r="R346" s="218">
        <f>ROUND(J346*H346,2)</f>
        <v>0</v>
      </c>
      <c r="S346" s="69"/>
      <c r="T346" s="219">
        <f>S346*H346</f>
        <v>0</v>
      </c>
      <c r="U346" s="219">
        <v>4.347121E-4</v>
      </c>
      <c r="V346" s="219">
        <f>U346*H346</f>
        <v>1.3041363000000001E-3</v>
      </c>
      <c r="W346" s="219">
        <v>0</v>
      </c>
      <c r="X346" s="220">
        <f>W346*H346</f>
        <v>0</v>
      </c>
      <c r="Y346" s="33"/>
      <c r="Z346" s="33"/>
      <c r="AA346" s="33"/>
      <c r="AB346" s="33"/>
      <c r="AC346" s="33"/>
      <c r="AD346" s="33"/>
      <c r="AE346" s="33"/>
      <c r="AR346" s="221" t="s">
        <v>208</v>
      </c>
      <c r="AT346" s="221" t="s">
        <v>133</v>
      </c>
      <c r="AU346" s="221" t="s">
        <v>84</v>
      </c>
      <c r="AY346" s="17" t="s">
        <v>131</v>
      </c>
      <c r="BE346" s="222">
        <f>IF(O346="základní",K346,0)</f>
        <v>0</v>
      </c>
      <c r="BF346" s="222">
        <f>IF(O346="snížená",K346,0)</f>
        <v>0</v>
      </c>
      <c r="BG346" s="222">
        <f>IF(O346="zákl. přenesená",K346,0)</f>
        <v>0</v>
      </c>
      <c r="BH346" s="222">
        <f>IF(O346="sníž. přenesená",K346,0)</f>
        <v>0</v>
      </c>
      <c r="BI346" s="222">
        <f>IF(O346="nulová",K346,0)</f>
        <v>0</v>
      </c>
      <c r="BJ346" s="17" t="s">
        <v>82</v>
      </c>
      <c r="BK346" s="222">
        <f>ROUND(P346*H346,2)</f>
        <v>0</v>
      </c>
      <c r="BL346" s="17" t="s">
        <v>208</v>
      </c>
      <c r="BM346" s="221" t="s">
        <v>605</v>
      </c>
    </row>
    <row r="347" spans="1:65" s="2" customFormat="1">
      <c r="A347" s="33"/>
      <c r="B347" s="34"/>
      <c r="C347" s="35"/>
      <c r="D347" s="223" t="s">
        <v>140</v>
      </c>
      <c r="E347" s="35"/>
      <c r="F347" s="224" t="s">
        <v>606</v>
      </c>
      <c r="G347" s="35"/>
      <c r="H347" s="35"/>
      <c r="I347" s="118"/>
      <c r="J347" s="118"/>
      <c r="K347" s="35"/>
      <c r="L347" s="35"/>
      <c r="M347" s="38"/>
      <c r="N347" s="225"/>
      <c r="O347" s="226"/>
      <c r="P347" s="69"/>
      <c r="Q347" s="69"/>
      <c r="R347" s="69"/>
      <c r="S347" s="69"/>
      <c r="T347" s="69"/>
      <c r="U347" s="69"/>
      <c r="V347" s="69"/>
      <c r="W347" s="69"/>
      <c r="X347" s="70"/>
      <c r="Y347" s="33"/>
      <c r="Z347" s="33"/>
      <c r="AA347" s="33"/>
      <c r="AB347" s="33"/>
      <c r="AC347" s="33"/>
      <c r="AD347" s="33"/>
      <c r="AE347" s="33"/>
      <c r="AT347" s="17" t="s">
        <v>140</v>
      </c>
      <c r="AU347" s="17" t="s">
        <v>84</v>
      </c>
    </row>
    <row r="348" spans="1:65" s="2" customFormat="1" ht="21.75" customHeight="1">
      <c r="A348" s="33"/>
      <c r="B348" s="34"/>
      <c r="C348" s="209" t="s">
        <v>607</v>
      </c>
      <c r="D348" s="209" t="s">
        <v>133</v>
      </c>
      <c r="E348" s="210" t="s">
        <v>608</v>
      </c>
      <c r="F348" s="211" t="s">
        <v>609</v>
      </c>
      <c r="G348" s="212" t="s">
        <v>536</v>
      </c>
      <c r="H348" s="213">
        <v>2</v>
      </c>
      <c r="I348" s="214"/>
      <c r="J348" s="214"/>
      <c r="K348" s="215">
        <f>ROUND(P348*H348,2)</f>
        <v>0</v>
      </c>
      <c r="L348" s="211" t="s">
        <v>137</v>
      </c>
      <c r="M348" s="38"/>
      <c r="N348" s="216" t="s">
        <v>1</v>
      </c>
      <c r="O348" s="217" t="s">
        <v>39</v>
      </c>
      <c r="P348" s="218">
        <f>I348+J348</f>
        <v>0</v>
      </c>
      <c r="Q348" s="218">
        <f>ROUND(I348*H348,2)</f>
        <v>0</v>
      </c>
      <c r="R348" s="218">
        <f>ROUND(J348*H348,2)</f>
        <v>0</v>
      </c>
      <c r="S348" s="69"/>
      <c r="T348" s="219">
        <f>S348*H348</f>
        <v>0</v>
      </c>
      <c r="U348" s="219">
        <v>1.0660253E-2</v>
      </c>
      <c r="V348" s="219">
        <f>U348*H348</f>
        <v>2.1320505999999999E-2</v>
      </c>
      <c r="W348" s="219">
        <v>0</v>
      </c>
      <c r="X348" s="220">
        <f>W348*H348</f>
        <v>0</v>
      </c>
      <c r="Y348" s="33"/>
      <c r="Z348" s="33"/>
      <c r="AA348" s="33"/>
      <c r="AB348" s="33"/>
      <c r="AC348" s="33"/>
      <c r="AD348" s="33"/>
      <c r="AE348" s="33"/>
      <c r="AR348" s="221" t="s">
        <v>208</v>
      </c>
      <c r="AT348" s="221" t="s">
        <v>133</v>
      </c>
      <c r="AU348" s="221" t="s">
        <v>84</v>
      </c>
      <c r="AY348" s="17" t="s">
        <v>131</v>
      </c>
      <c r="BE348" s="222">
        <f>IF(O348="základní",K348,0)</f>
        <v>0</v>
      </c>
      <c r="BF348" s="222">
        <f>IF(O348="snížená",K348,0)</f>
        <v>0</v>
      </c>
      <c r="BG348" s="222">
        <f>IF(O348="zákl. přenesená",K348,0)</f>
        <v>0</v>
      </c>
      <c r="BH348" s="222">
        <f>IF(O348="sníž. přenesená",K348,0)</f>
        <v>0</v>
      </c>
      <c r="BI348" s="222">
        <f>IF(O348="nulová",K348,0)</f>
        <v>0</v>
      </c>
      <c r="BJ348" s="17" t="s">
        <v>82</v>
      </c>
      <c r="BK348" s="222">
        <f>ROUND(P348*H348,2)</f>
        <v>0</v>
      </c>
      <c r="BL348" s="17" t="s">
        <v>208</v>
      </c>
      <c r="BM348" s="221" t="s">
        <v>610</v>
      </c>
    </row>
    <row r="349" spans="1:65" s="2" customFormat="1" ht="19.5">
      <c r="A349" s="33"/>
      <c r="B349" s="34"/>
      <c r="C349" s="35"/>
      <c r="D349" s="223" t="s">
        <v>140</v>
      </c>
      <c r="E349" s="35"/>
      <c r="F349" s="224" t="s">
        <v>611</v>
      </c>
      <c r="G349" s="35"/>
      <c r="H349" s="35"/>
      <c r="I349" s="118"/>
      <c r="J349" s="118"/>
      <c r="K349" s="35"/>
      <c r="L349" s="35"/>
      <c r="M349" s="38"/>
      <c r="N349" s="225"/>
      <c r="O349" s="226"/>
      <c r="P349" s="69"/>
      <c r="Q349" s="69"/>
      <c r="R349" s="69"/>
      <c r="S349" s="69"/>
      <c r="T349" s="69"/>
      <c r="U349" s="69"/>
      <c r="V349" s="69"/>
      <c r="W349" s="69"/>
      <c r="X349" s="70"/>
      <c r="Y349" s="33"/>
      <c r="Z349" s="33"/>
      <c r="AA349" s="33"/>
      <c r="AB349" s="33"/>
      <c r="AC349" s="33"/>
      <c r="AD349" s="33"/>
      <c r="AE349" s="33"/>
      <c r="AT349" s="17" t="s">
        <v>140</v>
      </c>
      <c r="AU349" s="17" t="s">
        <v>84</v>
      </c>
    </row>
    <row r="350" spans="1:65" s="2" customFormat="1" ht="21.75" customHeight="1">
      <c r="A350" s="33"/>
      <c r="B350" s="34"/>
      <c r="C350" s="209" t="s">
        <v>612</v>
      </c>
      <c r="D350" s="209" t="s">
        <v>133</v>
      </c>
      <c r="E350" s="210" t="s">
        <v>613</v>
      </c>
      <c r="F350" s="211" t="s">
        <v>614</v>
      </c>
      <c r="G350" s="212" t="s">
        <v>536</v>
      </c>
      <c r="H350" s="213">
        <v>19</v>
      </c>
      <c r="I350" s="214"/>
      <c r="J350" s="214"/>
      <c r="K350" s="215">
        <f>ROUND(P350*H350,2)</f>
        <v>0</v>
      </c>
      <c r="L350" s="211" t="s">
        <v>137</v>
      </c>
      <c r="M350" s="38"/>
      <c r="N350" s="216" t="s">
        <v>1</v>
      </c>
      <c r="O350" s="217" t="s">
        <v>39</v>
      </c>
      <c r="P350" s="218">
        <f>I350+J350</f>
        <v>0</v>
      </c>
      <c r="Q350" s="218">
        <f>ROUND(I350*H350,2)</f>
        <v>0</v>
      </c>
      <c r="R350" s="218">
        <f>ROUND(J350*H350,2)</f>
        <v>0</v>
      </c>
      <c r="S350" s="69"/>
      <c r="T350" s="219">
        <f>S350*H350</f>
        <v>0</v>
      </c>
      <c r="U350" s="219">
        <v>9.0097000000000002E-5</v>
      </c>
      <c r="V350" s="219">
        <f>U350*H350</f>
        <v>1.711843E-3</v>
      </c>
      <c r="W350" s="219">
        <v>0</v>
      </c>
      <c r="X350" s="220">
        <f>W350*H350</f>
        <v>0</v>
      </c>
      <c r="Y350" s="33"/>
      <c r="Z350" s="33"/>
      <c r="AA350" s="33"/>
      <c r="AB350" s="33"/>
      <c r="AC350" s="33"/>
      <c r="AD350" s="33"/>
      <c r="AE350" s="33"/>
      <c r="AR350" s="221" t="s">
        <v>208</v>
      </c>
      <c r="AT350" s="221" t="s">
        <v>133</v>
      </c>
      <c r="AU350" s="221" t="s">
        <v>84</v>
      </c>
      <c r="AY350" s="17" t="s">
        <v>131</v>
      </c>
      <c r="BE350" s="222">
        <f>IF(O350="základní",K350,0)</f>
        <v>0</v>
      </c>
      <c r="BF350" s="222">
        <f>IF(O350="snížená",K350,0)</f>
        <v>0</v>
      </c>
      <c r="BG350" s="222">
        <f>IF(O350="zákl. přenesená",K350,0)</f>
        <v>0</v>
      </c>
      <c r="BH350" s="222">
        <f>IF(O350="sníž. přenesená",K350,0)</f>
        <v>0</v>
      </c>
      <c r="BI350" s="222">
        <f>IF(O350="nulová",K350,0)</f>
        <v>0</v>
      </c>
      <c r="BJ350" s="17" t="s">
        <v>82</v>
      </c>
      <c r="BK350" s="222">
        <f>ROUND(P350*H350,2)</f>
        <v>0</v>
      </c>
      <c r="BL350" s="17" t="s">
        <v>208</v>
      </c>
      <c r="BM350" s="221" t="s">
        <v>615</v>
      </c>
    </row>
    <row r="351" spans="1:65" s="2" customFormat="1" ht="19.5">
      <c r="A351" s="33"/>
      <c r="B351" s="34"/>
      <c r="C351" s="35"/>
      <c r="D351" s="223" t="s">
        <v>140</v>
      </c>
      <c r="E351" s="35"/>
      <c r="F351" s="224" t="s">
        <v>616</v>
      </c>
      <c r="G351" s="35"/>
      <c r="H351" s="35"/>
      <c r="I351" s="118"/>
      <c r="J351" s="118"/>
      <c r="K351" s="35"/>
      <c r="L351" s="35"/>
      <c r="M351" s="38"/>
      <c r="N351" s="225"/>
      <c r="O351" s="226"/>
      <c r="P351" s="69"/>
      <c r="Q351" s="69"/>
      <c r="R351" s="69"/>
      <c r="S351" s="69"/>
      <c r="T351" s="69"/>
      <c r="U351" s="69"/>
      <c r="V351" s="69"/>
      <c r="W351" s="69"/>
      <c r="X351" s="70"/>
      <c r="Y351" s="33"/>
      <c r="Z351" s="33"/>
      <c r="AA351" s="33"/>
      <c r="AB351" s="33"/>
      <c r="AC351" s="33"/>
      <c r="AD351" s="33"/>
      <c r="AE351" s="33"/>
      <c r="AT351" s="17" t="s">
        <v>140</v>
      </c>
      <c r="AU351" s="17" t="s">
        <v>84</v>
      </c>
    </row>
    <row r="352" spans="1:65" s="2" customFormat="1" ht="21.75" customHeight="1">
      <c r="A352" s="33"/>
      <c r="B352" s="34"/>
      <c r="C352" s="238" t="s">
        <v>617</v>
      </c>
      <c r="D352" s="238" t="s">
        <v>195</v>
      </c>
      <c r="E352" s="239" t="s">
        <v>618</v>
      </c>
      <c r="F352" s="240" t="s">
        <v>619</v>
      </c>
      <c r="G352" s="241" t="s">
        <v>214</v>
      </c>
      <c r="H352" s="242">
        <v>19</v>
      </c>
      <c r="I352" s="243"/>
      <c r="J352" s="244"/>
      <c r="K352" s="245">
        <f>ROUND(P352*H352,2)</f>
        <v>0</v>
      </c>
      <c r="L352" s="240" t="s">
        <v>137</v>
      </c>
      <c r="M352" s="246"/>
      <c r="N352" s="247" t="s">
        <v>1</v>
      </c>
      <c r="O352" s="217" t="s">
        <v>39</v>
      </c>
      <c r="P352" s="218">
        <f>I352+J352</f>
        <v>0</v>
      </c>
      <c r="Q352" s="218">
        <f>ROUND(I352*H352,2)</f>
        <v>0</v>
      </c>
      <c r="R352" s="218">
        <f>ROUND(J352*H352,2)</f>
        <v>0</v>
      </c>
      <c r="S352" s="69"/>
      <c r="T352" s="219">
        <f>S352*H352</f>
        <v>0</v>
      </c>
      <c r="U352" s="219">
        <v>3.1E-4</v>
      </c>
      <c r="V352" s="219">
        <f>U352*H352</f>
        <v>5.8900000000000003E-3</v>
      </c>
      <c r="W352" s="219">
        <v>0</v>
      </c>
      <c r="X352" s="220">
        <f>W352*H352</f>
        <v>0</v>
      </c>
      <c r="Y352" s="33"/>
      <c r="Z352" s="33"/>
      <c r="AA352" s="33"/>
      <c r="AB352" s="33"/>
      <c r="AC352" s="33"/>
      <c r="AD352" s="33"/>
      <c r="AE352" s="33"/>
      <c r="AR352" s="221" t="s">
        <v>303</v>
      </c>
      <c r="AT352" s="221" t="s">
        <v>195</v>
      </c>
      <c r="AU352" s="221" t="s">
        <v>84</v>
      </c>
      <c r="AY352" s="17" t="s">
        <v>131</v>
      </c>
      <c r="BE352" s="222">
        <f>IF(O352="základní",K352,0)</f>
        <v>0</v>
      </c>
      <c r="BF352" s="222">
        <f>IF(O352="snížená",K352,0)</f>
        <v>0</v>
      </c>
      <c r="BG352" s="222">
        <f>IF(O352="zákl. přenesená",K352,0)</f>
        <v>0</v>
      </c>
      <c r="BH352" s="222">
        <f>IF(O352="sníž. přenesená",K352,0)</f>
        <v>0</v>
      </c>
      <c r="BI352" s="222">
        <f>IF(O352="nulová",K352,0)</f>
        <v>0</v>
      </c>
      <c r="BJ352" s="17" t="s">
        <v>82</v>
      </c>
      <c r="BK352" s="222">
        <f>ROUND(P352*H352,2)</f>
        <v>0</v>
      </c>
      <c r="BL352" s="17" t="s">
        <v>208</v>
      </c>
      <c r="BM352" s="221" t="s">
        <v>620</v>
      </c>
    </row>
    <row r="353" spans="1:65" s="2" customFormat="1" ht="19.5">
      <c r="A353" s="33"/>
      <c r="B353" s="34"/>
      <c r="C353" s="35"/>
      <c r="D353" s="223" t="s">
        <v>140</v>
      </c>
      <c r="E353" s="35"/>
      <c r="F353" s="224" t="s">
        <v>619</v>
      </c>
      <c r="G353" s="35"/>
      <c r="H353" s="35"/>
      <c r="I353" s="118"/>
      <c r="J353" s="118"/>
      <c r="K353" s="35"/>
      <c r="L353" s="35"/>
      <c r="M353" s="38"/>
      <c r="N353" s="225"/>
      <c r="O353" s="226"/>
      <c r="P353" s="69"/>
      <c r="Q353" s="69"/>
      <c r="R353" s="69"/>
      <c r="S353" s="69"/>
      <c r="T353" s="69"/>
      <c r="U353" s="69"/>
      <c r="V353" s="69"/>
      <c r="W353" s="69"/>
      <c r="X353" s="70"/>
      <c r="Y353" s="33"/>
      <c r="Z353" s="33"/>
      <c r="AA353" s="33"/>
      <c r="AB353" s="33"/>
      <c r="AC353" s="33"/>
      <c r="AD353" s="33"/>
      <c r="AE353" s="33"/>
      <c r="AT353" s="17" t="s">
        <v>140</v>
      </c>
      <c r="AU353" s="17" t="s">
        <v>84</v>
      </c>
    </row>
    <row r="354" spans="1:65" s="2" customFormat="1" ht="21.75" customHeight="1">
      <c r="A354" s="33"/>
      <c r="B354" s="34"/>
      <c r="C354" s="209" t="s">
        <v>621</v>
      </c>
      <c r="D354" s="209" t="s">
        <v>133</v>
      </c>
      <c r="E354" s="210" t="s">
        <v>622</v>
      </c>
      <c r="F354" s="211" t="s">
        <v>623</v>
      </c>
      <c r="G354" s="212" t="s">
        <v>536</v>
      </c>
      <c r="H354" s="213">
        <v>3</v>
      </c>
      <c r="I354" s="214"/>
      <c r="J354" s="214"/>
      <c r="K354" s="215">
        <f>ROUND(P354*H354,2)</f>
        <v>0</v>
      </c>
      <c r="L354" s="211" t="s">
        <v>1</v>
      </c>
      <c r="M354" s="38"/>
      <c r="N354" s="216" t="s">
        <v>1</v>
      </c>
      <c r="O354" s="217" t="s">
        <v>39</v>
      </c>
      <c r="P354" s="218">
        <f>I354+J354</f>
        <v>0</v>
      </c>
      <c r="Q354" s="218">
        <f>ROUND(I354*H354,2)</f>
        <v>0</v>
      </c>
      <c r="R354" s="218">
        <f>ROUND(J354*H354,2)</f>
        <v>0</v>
      </c>
      <c r="S354" s="69"/>
      <c r="T354" s="219">
        <f>S354*H354</f>
        <v>0</v>
      </c>
      <c r="U354" s="219">
        <v>1.8E-3</v>
      </c>
      <c r="V354" s="219">
        <f>U354*H354</f>
        <v>5.4000000000000003E-3</v>
      </c>
      <c r="W354" s="219">
        <v>0</v>
      </c>
      <c r="X354" s="220">
        <f>W354*H354</f>
        <v>0</v>
      </c>
      <c r="Y354" s="33"/>
      <c r="Z354" s="33"/>
      <c r="AA354" s="33"/>
      <c r="AB354" s="33"/>
      <c r="AC354" s="33"/>
      <c r="AD354" s="33"/>
      <c r="AE354" s="33"/>
      <c r="AR354" s="221" t="s">
        <v>208</v>
      </c>
      <c r="AT354" s="221" t="s">
        <v>133</v>
      </c>
      <c r="AU354" s="221" t="s">
        <v>84</v>
      </c>
      <c r="AY354" s="17" t="s">
        <v>131</v>
      </c>
      <c r="BE354" s="222">
        <f>IF(O354="základní",K354,0)</f>
        <v>0</v>
      </c>
      <c r="BF354" s="222">
        <f>IF(O354="snížená",K354,0)</f>
        <v>0</v>
      </c>
      <c r="BG354" s="222">
        <f>IF(O354="zákl. přenesená",K354,0)</f>
        <v>0</v>
      </c>
      <c r="BH354" s="222">
        <f>IF(O354="sníž. přenesená",K354,0)</f>
        <v>0</v>
      </c>
      <c r="BI354" s="222">
        <f>IF(O354="nulová",K354,0)</f>
        <v>0</v>
      </c>
      <c r="BJ354" s="17" t="s">
        <v>82</v>
      </c>
      <c r="BK354" s="222">
        <f>ROUND(P354*H354,2)</f>
        <v>0</v>
      </c>
      <c r="BL354" s="17" t="s">
        <v>208</v>
      </c>
      <c r="BM354" s="221" t="s">
        <v>624</v>
      </c>
    </row>
    <row r="355" spans="1:65" s="2" customFormat="1" ht="19.5">
      <c r="A355" s="33"/>
      <c r="B355" s="34"/>
      <c r="C355" s="35"/>
      <c r="D355" s="223" t="s">
        <v>140</v>
      </c>
      <c r="E355" s="35"/>
      <c r="F355" s="224" t="s">
        <v>625</v>
      </c>
      <c r="G355" s="35"/>
      <c r="H355" s="35"/>
      <c r="I355" s="118"/>
      <c r="J355" s="118"/>
      <c r="K355" s="35"/>
      <c r="L355" s="35"/>
      <c r="M355" s="38"/>
      <c r="N355" s="225"/>
      <c r="O355" s="226"/>
      <c r="P355" s="69"/>
      <c r="Q355" s="69"/>
      <c r="R355" s="69"/>
      <c r="S355" s="69"/>
      <c r="T355" s="69"/>
      <c r="U355" s="69"/>
      <c r="V355" s="69"/>
      <c r="W355" s="69"/>
      <c r="X355" s="70"/>
      <c r="Y355" s="33"/>
      <c r="Z355" s="33"/>
      <c r="AA355" s="33"/>
      <c r="AB355" s="33"/>
      <c r="AC355" s="33"/>
      <c r="AD355" s="33"/>
      <c r="AE355" s="33"/>
      <c r="AT355" s="17" t="s">
        <v>140</v>
      </c>
      <c r="AU355" s="17" t="s">
        <v>84</v>
      </c>
    </row>
    <row r="356" spans="1:65" s="2" customFormat="1" ht="21.75" customHeight="1">
      <c r="A356" s="33"/>
      <c r="B356" s="34"/>
      <c r="C356" s="209" t="s">
        <v>626</v>
      </c>
      <c r="D356" s="209" t="s">
        <v>133</v>
      </c>
      <c r="E356" s="210" t="s">
        <v>627</v>
      </c>
      <c r="F356" s="211" t="s">
        <v>628</v>
      </c>
      <c r="G356" s="212" t="s">
        <v>214</v>
      </c>
      <c r="H356" s="213">
        <v>4</v>
      </c>
      <c r="I356" s="214"/>
      <c r="J356" s="214"/>
      <c r="K356" s="215">
        <f>ROUND(P356*H356,2)</f>
        <v>0</v>
      </c>
      <c r="L356" s="211" t="s">
        <v>137</v>
      </c>
      <c r="M356" s="38"/>
      <c r="N356" s="216" t="s">
        <v>1</v>
      </c>
      <c r="O356" s="217" t="s">
        <v>39</v>
      </c>
      <c r="P356" s="218">
        <f>I356+J356</f>
        <v>0</v>
      </c>
      <c r="Q356" s="218">
        <f>ROUND(I356*H356,2)</f>
        <v>0</v>
      </c>
      <c r="R356" s="218">
        <f>ROUND(J356*H356,2)</f>
        <v>0</v>
      </c>
      <c r="S356" s="69"/>
      <c r="T356" s="219">
        <f>S356*H356</f>
        <v>0</v>
      </c>
      <c r="U356" s="219">
        <v>1.60097E-4</v>
      </c>
      <c r="V356" s="219">
        <f>U356*H356</f>
        <v>6.4038799999999998E-4</v>
      </c>
      <c r="W356" s="219">
        <v>0</v>
      </c>
      <c r="X356" s="220">
        <f>W356*H356</f>
        <v>0</v>
      </c>
      <c r="Y356" s="33"/>
      <c r="Z356" s="33"/>
      <c r="AA356" s="33"/>
      <c r="AB356" s="33"/>
      <c r="AC356" s="33"/>
      <c r="AD356" s="33"/>
      <c r="AE356" s="33"/>
      <c r="AR356" s="221" t="s">
        <v>208</v>
      </c>
      <c r="AT356" s="221" t="s">
        <v>133</v>
      </c>
      <c r="AU356" s="221" t="s">
        <v>84</v>
      </c>
      <c r="AY356" s="17" t="s">
        <v>131</v>
      </c>
      <c r="BE356" s="222">
        <f>IF(O356="základní",K356,0)</f>
        <v>0</v>
      </c>
      <c r="BF356" s="222">
        <f>IF(O356="snížená",K356,0)</f>
        <v>0</v>
      </c>
      <c r="BG356" s="222">
        <f>IF(O356="zákl. přenesená",K356,0)</f>
        <v>0</v>
      </c>
      <c r="BH356" s="222">
        <f>IF(O356="sníž. přenesená",K356,0)</f>
        <v>0</v>
      </c>
      <c r="BI356" s="222">
        <f>IF(O356="nulová",K356,0)</f>
        <v>0</v>
      </c>
      <c r="BJ356" s="17" t="s">
        <v>82</v>
      </c>
      <c r="BK356" s="222">
        <f>ROUND(P356*H356,2)</f>
        <v>0</v>
      </c>
      <c r="BL356" s="17" t="s">
        <v>208</v>
      </c>
      <c r="BM356" s="221" t="s">
        <v>629</v>
      </c>
    </row>
    <row r="357" spans="1:65" s="2" customFormat="1" ht="19.5">
      <c r="A357" s="33"/>
      <c r="B357" s="34"/>
      <c r="C357" s="35"/>
      <c r="D357" s="223" t="s">
        <v>140</v>
      </c>
      <c r="E357" s="35"/>
      <c r="F357" s="224" t="s">
        <v>630</v>
      </c>
      <c r="G357" s="35"/>
      <c r="H357" s="35"/>
      <c r="I357" s="118"/>
      <c r="J357" s="118"/>
      <c r="K357" s="35"/>
      <c r="L357" s="35"/>
      <c r="M357" s="38"/>
      <c r="N357" s="225"/>
      <c r="O357" s="226"/>
      <c r="P357" s="69"/>
      <c r="Q357" s="69"/>
      <c r="R357" s="69"/>
      <c r="S357" s="69"/>
      <c r="T357" s="69"/>
      <c r="U357" s="69"/>
      <c r="V357" s="69"/>
      <c r="W357" s="69"/>
      <c r="X357" s="70"/>
      <c r="Y357" s="33"/>
      <c r="Z357" s="33"/>
      <c r="AA357" s="33"/>
      <c r="AB357" s="33"/>
      <c r="AC357" s="33"/>
      <c r="AD357" s="33"/>
      <c r="AE357" s="33"/>
      <c r="AT357" s="17" t="s">
        <v>140</v>
      </c>
      <c r="AU357" s="17" t="s">
        <v>84</v>
      </c>
    </row>
    <row r="358" spans="1:65" s="2" customFormat="1" ht="16.5" customHeight="1">
      <c r="A358" s="33"/>
      <c r="B358" s="34"/>
      <c r="C358" s="238" t="s">
        <v>631</v>
      </c>
      <c r="D358" s="238" t="s">
        <v>195</v>
      </c>
      <c r="E358" s="239" t="s">
        <v>632</v>
      </c>
      <c r="F358" s="240" t="s">
        <v>633</v>
      </c>
      <c r="G358" s="241" t="s">
        <v>214</v>
      </c>
      <c r="H358" s="242">
        <v>4</v>
      </c>
      <c r="I358" s="243"/>
      <c r="J358" s="244"/>
      <c r="K358" s="245">
        <f>ROUND(P358*H358,2)</f>
        <v>0</v>
      </c>
      <c r="L358" s="240" t="s">
        <v>1</v>
      </c>
      <c r="M358" s="246"/>
      <c r="N358" s="247" t="s">
        <v>1</v>
      </c>
      <c r="O358" s="217" t="s">
        <v>39</v>
      </c>
      <c r="P358" s="218">
        <f>I358+J358</f>
        <v>0</v>
      </c>
      <c r="Q358" s="218">
        <f>ROUND(I358*H358,2)</f>
        <v>0</v>
      </c>
      <c r="R358" s="218">
        <f>ROUND(J358*H358,2)</f>
        <v>0</v>
      </c>
      <c r="S358" s="69"/>
      <c r="T358" s="219">
        <f>S358*H358</f>
        <v>0</v>
      </c>
      <c r="U358" s="219">
        <v>1.8E-3</v>
      </c>
      <c r="V358" s="219">
        <f>U358*H358</f>
        <v>7.1999999999999998E-3</v>
      </c>
      <c r="W358" s="219">
        <v>0</v>
      </c>
      <c r="X358" s="220">
        <f>W358*H358</f>
        <v>0</v>
      </c>
      <c r="Y358" s="33"/>
      <c r="Z358" s="33"/>
      <c r="AA358" s="33"/>
      <c r="AB358" s="33"/>
      <c r="AC358" s="33"/>
      <c r="AD358" s="33"/>
      <c r="AE358" s="33"/>
      <c r="AR358" s="221" t="s">
        <v>303</v>
      </c>
      <c r="AT358" s="221" t="s">
        <v>195</v>
      </c>
      <c r="AU358" s="221" t="s">
        <v>84</v>
      </c>
      <c r="AY358" s="17" t="s">
        <v>131</v>
      </c>
      <c r="BE358" s="222">
        <f>IF(O358="základní",K358,0)</f>
        <v>0</v>
      </c>
      <c r="BF358" s="222">
        <f>IF(O358="snížená",K358,0)</f>
        <v>0</v>
      </c>
      <c r="BG358" s="222">
        <f>IF(O358="zákl. přenesená",K358,0)</f>
        <v>0</v>
      </c>
      <c r="BH358" s="222">
        <f>IF(O358="sníž. přenesená",K358,0)</f>
        <v>0</v>
      </c>
      <c r="BI358" s="222">
        <f>IF(O358="nulová",K358,0)</f>
        <v>0</v>
      </c>
      <c r="BJ358" s="17" t="s">
        <v>82</v>
      </c>
      <c r="BK358" s="222">
        <f>ROUND(P358*H358,2)</f>
        <v>0</v>
      </c>
      <c r="BL358" s="17" t="s">
        <v>208</v>
      </c>
      <c r="BM358" s="221" t="s">
        <v>634</v>
      </c>
    </row>
    <row r="359" spans="1:65" s="2" customFormat="1" ht="19.5">
      <c r="A359" s="33"/>
      <c r="B359" s="34"/>
      <c r="C359" s="35"/>
      <c r="D359" s="223" t="s">
        <v>140</v>
      </c>
      <c r="E359" s="35"/>
      <c r="F359" s="224" t="s">
        <v>635</v>
      </c>
      <c r="G359" s="35"/>
      <c r="H359" s="35"/>
      <c r="I359" s="118"/>
      <c r="J359" s="118"/>
      <c r="K359" s="35"/>
      <c r="L359" s="35"/>
      <c r="M359" s="38"/>
      <c r="N359" s="225"/>
      <c r="O359" s="226"/>
      <c r="P359" s="69"/>
      <c r="Q359" s="69"/>
      <c r="R359" s="69"/>
      <c r="S359" s="69"/>
      <c r="T359" s="69"/>
      <c r="U359" s="69"/>
      <c r="V359" s="69"/>
      <c r="W359" s="69"/>
      <c r="X359" s="70"/>
      <c r="Y359" s="33"/>
      <c r="Z359" s="33"/>
      <c r="AA359" s="33"/>
      <c r="AB359" s="33"/>
      <c r="AC359" s="33"/>
      <c r="AD359" s="33"/>
      <c r="AE359" s="33"/>
      <c r="AT359" s="17" t="s">
        <v>140</v>
      </c>
      <c r="AU359" s="17" t="s">
        <v>84</v>
      </c>
    </row>
    <row r="360" spans="1:65" s="2" customFormat="1" ht="21.75" customHeight="1">
      <c r="A360" s="33"/>
      <c r="B360" s="34"/>
      <c r="C360" s="209" t="s">
        <v>636</v>
      </c>
      <c r="D360" s="209" t="s">
        <v>133</v>
      </c>
      <c r="E360" s="210" t="s">
        <v>637</v>
      </c>
      <c r="F360" s="211" t="s">
        <v>638</v>
      </c>
      <c r="G360" s="212" t="s">
        <v>214</v>
      </c>
      <c r="H360" s="213">
        <v>2</v>
      </c>
      <c r="I360" s="214"/>
      <c r="J360" s="214"/>
      <c r="K360" s="215">
        <f>ROUND(P360*H360,2)</f>
        <v>0</v>
      </c>
      <c r="L360" s="211" t="s">
        <v>137</v>
      </c>
      <c r="M360" s="38"/>
      <c r="N360" s="216" t="s">
        <v>1</v>
      </c>
      <c r="O360" s="217" t="s">
        <v>39</v>
      </c>
      <c r="P360" s="218">
        <f>I360+J360</f>
        <v>0</v>
      </c>
      <c r="Q360" s="218">
        <f>ROUND(I360*H360,2)</f>
        <v>0</v>
      </c>
      <c r="R360" s="218">
        <f>ROUND(J360*H360,2)</f>
        <v>0</v>
      </c>
      <c r="S360" s="69"/>
      <c r="T360" s="219">
        <f>S360*H360</f>
        <v>0</v>
      </c>
      <c r="U360" s="219">
        <v>4.0096999999999999E-5</v>
      </c>
      <c r="V360" s="219">
        <f>U360*H360</f>
        <v>8.0193999999999998E-5</v>
      </c>
      <c r="W360" s="219">
        <v>0</v>
      </c>
      <c r="X360" s="220">
        <f>W360*H360</f>
        <v>0</v>
      </c>
      <c r="Y360" s="33"/>
      <c r="Z360" s="33"/>
      <c r="AA360" s="33"/>
      <c r="AB360" s="33"/>
      <c r="AC360" s="33"/>
      <c r="AD360" s="33"/>
      <c r="AE360" s="33"/>
      <c r="AR360" s="221" t="s">
        <v>208</v>
      </c>
      <c r="AT360" s="221" t="s">
        <v>133</v>
      </c>
      <c r="AU360" s="221" t="s">
        <v>84</v>
      </c>
      <c r="AY360" s="17" t="s">
        <v>131</v>
      </c>
      <c r="BE360" s="222">
        <f>IF(O360="základní",K360,0)</f>
        <v>0</v>
      </c>
      <c r="BF360" s="222">
        <f>IF(O360="snížená",K360,0)</f>
        <v>0</v>
      </c>
      <c r="BG360" s="222">
        <f>IF(O360="zákl. přenesená",K360,0)</f>
        <v>0</v>
      </c>
      <c r="BH360" s="222">
        <f>IF(O360="sníž. přenesená",K360,0)</f>
        <v>0</v>
      </c>
      <c r="BI360" s="222">
        <f>IF(O360="nulová",K360,0)</f>
        <v>0</v>
      </c>
      <c r="BJ360" s="17" t="s">
        <v>82</v>
      </c>
      <c r="BK360" s="222">
        <f>ROUND(P360*H360,2)</f>
        <v>0</v>
      </c>
      <c r="BL360" s="17" t="s">
        <v>208</v>
      </c>
      <c r="BM360" s="221" t="s">
        <v>639</v>
      </c>
    </row>
    <row r="361" spans="1:65" s="2" customFormat="1">
      <c r="A361" s="33"/>
      <c r="B361" s="34"/>
      <c r="C361" s="35"/>
      <c r="D361" s="223" t="s">
        <v>140</v>
      </c>
      <c r="E361" s="35"/>
      <c r="F361" s="224" t="s">
        <v>640</v>
      </c>
      <c r="G361" s="35"/>
      <c r="H361" s="35"/>
      <c r="I361" s="118"/>
      <c r="J361" s="118"/>
      <c r="K361" s="35"/>
      <c r="L361" s="35"/>
      <c r="M361" s="38"/>
      <c r="N361" s="225"/>
      <c r="O361" s="226"/>
      <c r="P361" s="69"/>
      <c r="Q361" s="69"/>
      <c r="R361" s="69"/>
      <c r="S361" s="69"/>
      <c r="T361" s="69"/>
      <c r="U361" s="69"/>
      <c r="V361" s="69"/>
      <c r="W361" s="69"/>
      <c r="X361" s="70"/>
      <c r="Y361" s="33"/>
      <c r="Z361" s="33"/>
      <c r="AA361" s="33"/>
      <c r="AB361" s="33"/>
      <c r="AC361" s="33"/>
      <c r="AD361" s="33"/>
      <c r="AE361" s="33"/>
      <c r="AT361" s="17" t="s">
        <v>140</v>
      </c>
      <c r="AU361" s="17" t="s">
        <v>84</v>
      </c>
    </row>
    <row r="362" spans="1:65" s="2" customFormat="1" ht="21.75" customHeight="1">
      <c r="A362" s="33"/>
      <c r="B362" s="34"/>
      <c r="C362" s="238" t="s">
        <v>641</v>
      </c>
      <c r="D362" s="238" t="s">
        <v>195</v>
      </c>
      <c r="E362" s="239" t="s">
        <v>642</v>
      </c>
      <c r="F362" s="240" t="s">
        <v>643</v>
      </c>
      <c r="G362" s="241" t="s">
        <v>214</v>
      </c>
      <c r="H362" s="242">
        <v>2</v>
      </c>
      <c r="I362" s="243"/>
      <c r="J362" s="244"/>
      <c r="K362" s="245">
        <f>ROUND(P362*H362,2)</f>
        <v>0</v>
      </c>
      <c r="L362" s="240" t="s">
        <v>137</v>
      </c>
      <c r="M362" s="246"/>
      <c r="N362" s="247" t="s">
        <v>1</v>
      </c>
      <c r="O362" s="217" t="s">
        <v>39</v>
      </c>
      <c r="P362" s="218">
        <f>I362+J362</f>
        <v>0</v>
      </c>
      <c r="Q362" s="218">
        <f>ROUND(I362*H362,2)</f>
        <v>0</v>
      </c>
      <c r="R362" s="218">
        <f>ROUND(J362*H362,2)</f>
        <v>0</v>
      </c>
      <c r="S362" s="69"/>
      <c r="T362" s="219">
        <f>S362*H362</f>
        <v>0</v>
      </c>
      <c r="U362" s="219">
        <v>1.8E-3</v>
      </c>
      <c r="V362" s="219">
        <f>U362*H362</f>
        <v>3.5999999999999999E-3</v>
      </c>
      <c r="W362" s="219">
        <v>0</v>
      </c>
      <c r="X362" s="220">
        <f>W362*H362</f>
        <v>0</v>
      </c>
      <c r="Y362" s="33"/>
      <c r="Z362" s="33"/>
      <c r="AA362" s="33"/>
      <c r="AB362" s="33"/>
      <c r="AC362" s="33"/>
      <c r="AD362" s="33"/>
      <c r="AE362" s="33"/>
      <c r="AR362" s="221" t="s">
        <v>303</v>
      </c>
      <c r="AT362" s="221" t="s">
        <v>195</v>
      </c>
      <c r="AU362" s="221" t="s">
        <v>84</v>
      </c>
      <c r="AY362" s="17" t="s">
        <v>131</v>
      </c>
      <c r="BE362" s="222">
        <f>IF(O362="základní",K362,0)</f>
        <v>0</v>
      </c>
      <c r="BF362" s="222">
        <f>IF(O362="snížená",K362,0)</f>
        <v>0</v>
      </c>
      <c r="BG362" s="222">
        <f>IF(O362="zákl. přenesená",K362,0)</f>
        <v>0</v>
      </c>
      <c r="BH362" s="222">
        <f>IF(O362="sníž. přenesená",K362,0)</f>
        <v>0</v>
      </c>
      <c r="BI362" s="222">
        <f>IF(O362="nulová",K362,0)</f>
        <v>0</v>
      </c>
      <c r="BJ362" s="17" t="s">
        <v>82</v>
      </c>
      <c r="BK362" s="222">
        <f>ROUND(P362*H362,2)</f>
        <v>0</v>
      </c>
      <c r="BL362" s="17" t="s">
        <v>208</v>
      </c>
      <c r="BM362" s="221" t="s">
        <v>644</v>
      </c>
    </row>
    <row r="363" spans="1:65" s="2" customFormat="1" ht="19.5">
      <c r="A363" s="33"/>
      <c r="B363" s="34"/>
      <c r="C363" s="35"/>
      <c r="D363" s="223" t="s">
        <v>140</v>
      </c>
      <c r="E363" s="35"/>
      <c r="F363" s="224" t="s">
        <v>645</v>
      </c>
      <c r="G363" s="35"/>
      <c r="H363" s="35"/>
      <c r="I363" s="118"/>
      <c r="J363" s="118"/>
      <c r="K363" s="35"/>
      <c r="L363" s="35"/>
      <c r="M363" s="38"/>
      <c r="N363" s="225"/>
      <c r="O363" s="226"/>
      <c r="P363" s="69"/>
      <c r="Q363" s="69"/>
      <c r="R363" s="69"/>
      <c r="S363" s="69"/>
      <c r="T363" s="69"/>
      <c r="U363" s="69"/>
      <c r="V363" s="69"/>
      <c r="W363" s="69"/>
      <c r="X363" s="70"/>
      <c r="Y363" s="33"/>
      <c r="Z363" s="33"/>
      <c r="AA363" s="33"/>
      <c r="AB363" s="33"/>
      <c r="AC363" s="33"/>
      <c r="AD363" s="33"/>
      <c r="AE363" s="33"/>
      <c r="AT363" s="17" t="s">
        <v>140</v>
      </c>
      <c r="AU363" s="17" t="s">
        <v>84</v>
      </c>
    </row>
    <row r="364" spans="1:65" s="2" customFormat="1" ht="21.75" customHeight="1">
      <c r="A364" s="33"/>
      <c r="B364" s="34"/>
      <c r="C364" s="209" t="s">
        <v>646</v>
      </c>
      <c r="D364" s="209" t="s">
        <v>133</v>
      </c>
      <c r="E364" s="210" t="s">
        <v>647</v>
      </c>
      <c r="F364" s="211" t="s">
        <v>648</v>
      </c>
      <c r="G364" s="212" t="s">
        <v>214</v>
      </c>
      <c r="H364" s="213">
        <v>1</v>
      </c>
      <c r="I364" s="214"/>
      <c r="J364" s="214"/>
      <c r="K364" s="215">
        <f>ROUND(P364*H364,2)</f>
        <v>0</v>
      </c>
      <c r="L364" s="211" t="s">
        <v>137</v>
      </c>
      <c r="M364" s="38"/>
      <c r="N364" s="216" t="s">
        <v>1</v>
      </c>
      <c r="O364" s="217" t="s">
        <v>39</v>
      </c>
      <c r="P364" s="218">
        <f>I364+J364</f>
        <v>0</v>
      </c>
      <c r="Q364" s="218">
        <f>ROUND(I364*H364,2)</f>
        <v>0</v>
      </c>
      <c r="R364" s="218">
        <f>ROUND(J364*H364,2)</f>
        <v>0</v>
      </c>
      <c r="S364" s="69"/>
      <c r="T364" s="219">
        <f>S364*H364</f>
        <v>0</v>
      </c>
      <c r="U364" s="219">
        <v>1.2849700000000001E-4</v>
      </c>
      <c r="V364" s="219">
        <f>U364*H364</f>
        <v>1.2849700000000001E-4</v>
      </c>
      <c r="W364" s="219">
        <v>0</v>
      </c>
      <c r="X364" s="220">
        <f>W364*H364</f>
        <v>0</v>
      </c>
      <c r="Y364" s="33"/>
      <c r="Z364" s="33"/>
      <c r="AA364" s="33"/>
      <c r="AB364" s="33"/>
      <c r="AC364" s="33"/>
      <c r="AD364" s="33"/>
      <c r="AE364" s="33"/>
      <c r="AR364" s="221" t="s">
        <v>208</v>
      </c>
      <c r="AT364" s="221" t="s">
        <v>133</v>
      </c>
      <c r="AU364" s="221" t="s">
        <v>84</v>
      </c>
      <c r="AY364" s="17" t="s">
        <v>131</v>
      </c>
      <c r="BE364" s="222">
        <f>IF(O364="základní",K364,0)</f>
        <v>0</v>
      </c>
      <c r="BF364" s="222">
        <f>IF(O364="snížená",K364,0)</f>
        <v>0</v>
      </c>
      <c r="BG364" s="222">
        <f>IF(O364="zákl. přenesená",K364,0)</f>
        <v>0</v>
      </c>
      <c r="BH364" s="222">
        <f>IF(O364="sníž. přenesená",K364,0)</f>
        <v>0</v>
      </c>
      <c r="BI364" s="222">
        <f>IF(O364="nulová",K364,0)</f>
        <v>0</v>
      </c>
      <c r="BJ364" s="17" t="s">
        <v>82</v>
      </c>
      <c r="BK364" s="222">
        <f>ROUND(P364*H364,2)</f>
        <v>0</v>
      </c>
      <c r="BL364" s="17" t="s">
        <v>208</v>
      </c>
      <c r="BM364" s="221" t="s">
        <v>649</v>
      </c>
    </row>
    <row r="365" spans="1:65" s="2" customFormat="1" ht="19.5">
      <c r="A365" s="33"/>
      <c r="B365" s="34"/>
      <c r="C365" s="35"/>
      <c r="D365" s="223" t="s">
        <v>140</v>
      </c>
      <c r="E365" s="35"/>
      <c r="F365" s="224" t="s">
        <v>650</v>
      </c>
      <c r="G365" s="35"/>
      <c r="H365" s="35"/>
      <c r="I365" s="118"/>
      <c r="J365" s="118"/>
      <c r="K365" s="35"/>
      <c r="L365" s="35"/>
      <c r="M365" s="38"/>
      <c r="N365" s="225"/>
      <c r="O365" s="226"/>
      <c r="P365" s="69"/>
      <c r="Q365" s="69"/>
      <c r="R365" s="69"/>
      <c r="S365" s="69"/>
      <c r="T365" s="69"/>
      <c r="U365" s="69"/>
      <c r="V365" s="69"/>
      <c r="W365" s="69"/>
      <c r="X365" s="70"/>
      <c r="Y365" s="33"/>
      <c r="Z365" s="33"/>
      <c r="AA365" s="33"/>
      <c r="AB365" s="33"/>
      <c r="AC365" s="33"/>
      <c r="AD365" s="33"/>
      <c r="AE365" s="33"/>
      <c r="AT365" s="17" t="s">
        <v>140</v>
      </c>
      <c r="AU365" s="17" t="s">
        <v>84</v>
      </c>
    </row>
    <row r="366" spans="1:65" s="2" customFormat="1" ht="21.75" customHeight="1">
      <c r="A366" s="33"/>
      <c r="B366" s="34"/>
      <c r="C366" s="238" t="s">
        <v>651</v>
      </c>
      <c r="D366" s="238" t="s">
        <v>195</v>
      </c>
      <c r="E366" s="239" t="s">
        <v>652</v>
      </c>
      <c r="F366" s="240" t="s">
        <v>653</v>
      </c>
      <c r="G366" s="241" t="s">
        <v>214</v>
      </c>
      <c r="H366" s="242">
        <v>1</v>
      </c>
      <c r="I366" s="243"/>
      <c r="J366" s="244"/>
      <c r="K366" s="245">
        <f>ROUND(P366*H366,2)</f>
        <v>0</v>
      </c>
      <c r="L366" s="240" t="s">
        <v>1</v>
      </c>
      <c r="M366" s="246"/>
      <c r="N366" s="247" t="s">
        <v>1</v>
      </c>
      <c r="O366" s="217" t="s">
        <v>39</v>
      </c>
      <c r="P366" s="218">
        <f>I366+J366</f>
        <v>0</v>
      </c>
      <c r="Q366" s="218">
        <f>ROUND(I366*H366,2)</f>
        <v>0</v>
      </c>
      <c r="R366" s="218">
        <f>ROUND(J366*H366,2)</f>
        <v>0</v>
      </c>
      <c r="S366" s="69"/>
      <c r="T366" s="219">
        <f>S366*H366</f>
        <v>0</v>
      </c>
      <c r="U366" s="219">
        <v>2.0999999999999999E-3</v>
      </c>
      <c r="V366" s="219">
        <f>U366*H366</f>
        <v>2.0999999999999999E-3</v>
      </c>
      <c r="W366" s="219">
        <v>0</v>
      </c>
      <c r="X366" s="220">
        <f>W366*H366</f>
        <v>0</v>
      </c>
      <c r="Y366" s="33"/>
      <c r="Z366" s="33"/>
      <c r="AA366" s="33"/>
      <c r="AB366" s="33"/>
      <c r="AC366" s="33"/>
      <c r="AD366" s="33"/>
      <c r="AE366" s="33"/>
      <c r="AR366" s="221" t="s">
        <v>303</v>
      </c>
      <c r="AT366" s="221" t="s">
        <v>195</v>
      </c>
      <c r="AU366" s="221" t="s">
        <v>84</v>
      </c>
      <c r="AY366" s="17" t="s">
        <v>131</v>
      </c>
      <c r="BE366" s="222">
        <f>IF(O366="základní",K366,0)</f>
        <v>0</v>
      </c>
      <c r="BF366" s="222">
        <f>IF(O366="snížená",K366,0)</f>
        <v>0</v>
      </c>
      <c r="BG366" s="222">
        <f>IF(O366="zákl. přenesená",K366,0)</f>
        <v>0</v>
      </c>
      <c r="BH366" s="222">
        <f>IF(O366="sníž. přenesená",K366,0)</f>
        <v>0</v>
      </c>
      <c r="BI366" s="222">
        <f>IF(O366="nulová",K366,0)</f>
        <v>0</v>
      </c>
      <c r="BJ366" s="17" t="s">
        <v>82</v>
      </c>
      <c r="BK366" s="222">
        <f>ROUND(P366*H366,2)</f>
        <v>0</v>
      </c>
      <c r="BL366" s="17" t="s">
        <v>208</v>
      </c>
      <c r="BM366" s="221" t="s">
        <v>654</v>
      </c>
    </row>
    <row r="367" spans="1:65" s="2" customFormat="1" ht="19.5">
      <c r="A367" s="33"/>
      <c r="B367" s="34"/>
      <c r="C367" s="35"/>
      <c r="D367" s="223" t="s">
        <v>140</v>
      </c>
      <c r="E367" s="35"/>
      <c r="F367" s="224" t="s">
        <v>655</v>
      </c>
      <c r="G367" s="35"/>
      <c r="H367" s="35"/>
      <c r="I367" s="118"/>
      <c r="J367" s="118"/>
      <c r="K367" s="35"/>
      <c r="L367" s="35"/>
      <c r="M367" s="38"/>
      <c r="N367" s="225"/>
      <c r="O367" s="226"/>
      <c r="P367" s="69"/>
      <c r="Q367" s="69"/>
      <c r="R367" s="69"/>
      <c r="S367" s="69"/>
      <c r="T367" s="69"/>
      <c r="U367" s="69"/>
      <c r="V367" s="69"/>
      <c r="W367" s="69"/>
      <c r="X367" s="70"/>
      <c r="Y367" s="33"/>
      <c r="Z367" s="33"/>
      <c r="AA367" s="33"/>
      <c r="AB367" s="33"/>
      <c r="AC367" s="33"/>
      <c r="AD367" s="33"/>
      <c r="AE367" s="33"/>
      <c r="AT367" s="17" t="s">
        <v>140</v>
      </c>
      <c r="AU367" s="17" t="s">
        <v>84</v>
      </c>
    </row>
    <row r="368" spans="1:65" s="2" customFormat="1" ht="21.75" customHeight="1">
      <c r="A368" s="33"/>
      <c r="B368" s="34"/>
      <c r="C368" s="209" t="s">
        <v>656</v>
      </c>
      <c r="D368" s="209" t="s">
        <v>133</v>
      </c>
      <c r="E368" s="210" t="s">
        <v>657</v>
      </c>
      <c r="F368" s="211" t="s">
        <v>658</v>
      </c>
      <c r="G368" s="212" t="s">
        <v>214</v>
      </c>
      <c r="H368" s="213">
        <v>8</v>
      </c>
      <c r="I368" s="214"/>
      <c r="J368" s="214"/>
      <c r="K368" s="215">
        <f>ROUND(P368*H368,2)</f>
        <v>0</v>
      </c>
      <c r="L368" s="211" t="s">
        <v>137</v>
      </c>
      <c r="M368" s="38"/>
      <c r="N368" s="216" t="s">
        <v>1</v>
      </c>
      <c r="O368" s="217" t="s">
        <v>39</v>
      </c>
      <c r="P368" s="218">
        <f>I368+J368</f>
        <v>0</v>
      </c>
      <c r="Q368" s="218">
        <f>ROUND(I368*H368,2)</f>
        <v>0</v>
      </c>
      <c r="R368" s="218">
        <f>ROUND(J368*H368,2)</f>
        <v>0</v>
      </c>
      <c r="S368" s="69"/>
      <c r="T368" s="219">
        <f>S368*H368</f>
        <v>0</v>
      </c>
      <c r="U368" s="219">
        <v>2.275E-4</v>
      </c>
      <c r="V368" s="219">
        <f>U368*H368</f>
        <v>1.82E-3</v>
      </c>
      <c r="W368" s="219">
        <v>0</v>
      </c>
      <c r="X368" s="220">
        <f>W368*H368</f>
        <v>0</v>
      </c>
      <c r="Y368" s="33"/>
      <c r="Z368" s="33"/>
      <c r="AA368" s="33"/>
      <c r="AB368" s="33"/>
      <c r="AC368" s="33"/>
      <c r="AD368" s="33"/>
      <c r="AE368" s="33"/>
      <c r="AR368" s="221" t="s">
        <v>208</v>
      </c>
      <c r="AT368" s="221" t="s">
        <v>133</v>
      </c>
      <c r="AU368" s="221" t="s">
        <v>84</v>
      </c>
      <c r="AY368" s="17" t="s">
        <v>131</v>
      </c>
      <c r="BE368" s="222">
        <f>IF(O368="základní",K368,0)</f>
        <v>0</v>
      </c>
      <c r="BF368" s="222">
        <f>IF(O368="snížená",K368,0)</f>
        <v>0</v>
      </c>
      <c r="BG368" s="222">
        <f>IF(O368="zákl. přenesená",K368,0)</f>
        <v>0</v>
      </c>
      <c r="BH368" s="222">
        <f>IF(O368="sníž. přenesená",K368,0)</f>
        <v>0</v>
      </c>
      <c r="BI368" s="222">
        <f>IF(O368="nulová",K368,0)</f>
        <v>0</v>
      </c>
      <c r="BJ368" s="17" t="s">
        <v>82</v>
      </c>
      <c r="BK368" s="222">
        <f>ROUND(P368*H368,2)</f>
        <v>0</v>
      </c>
      <c r="BL368" s="17" t="s">
        <v>208</v>
      </c>
      <c r="BM368" s="221" t="s">
        <v>659</v>
      </c>
    </row>
    <row r="369" spans="1:65" s="2" customFormat="1">
      <c r="A369" s="33"/>
      <c r="B369" s="34"/>
      <c r="C369" s="35"/>
      <c r="D369" s="223" t="s">
        <v>140</v>
      </c>
      <c r="E369" s="35"/>
      <c r="F369" s="224" t="s">
        <v>660</v>
      </c>
      <c r="G369" s="35"/>
      <c r="H369" s="35"/>
      <c r="I369" s="118"/>
      <c r="J369" s="118"/>
      <c r="K369" s="35"/>
      <c r="L369" s="35"/>
      <c r="M369" s="38"/>
      <c r="N369" s="225"/>
      <c r="O369" s="226"/>
      <c r="P369" s="69"/>
      <c r="Q369" s="69"/>
      <c r="R369" s="69"/>
      <c r="S369" s="69"/>
      <c r="T369" s="69"/>
      <c r="U369" s="69"/>
      <c r="V369" s="69"/>
      <c r="W369" s="69"/>
      <c r="X369" s="70"/>
      <c r="Y369" s="33"/>
      <c r="Z369" s="33"/>
      <c r="AA369" s="33"/>
      <c r="AB369" s="33"/>
      <c r="AC369" s="33"/>
      <c r="AD369" s="33"/>
      <c r="AE369" s="33"/>
      <c r="AT369" s="17" t="s">
        <v>140</v>
      </c>
      <c r="AU369" s="17" t="s">
        <v>84</v>
      </c>
    </row>
    <row r="370" spans="1:65" s="2" customFormat="1" ht="21.75" customHeight="1">
      <c r="A370" s="33"/>
      <c r="B370" s="34"/>
      <c r="C370" s="209" t="s">
        <v>661</v>
      </c>
      <c r="D370" s="209" t="s">
        <v>133</v>
      </c>
      <c r="E370" s="210" t="s">
        <v>662</v>
      </c>
      <c r="F370" s="211" t="s">
        <v>663</v>
      </c>
      <c r="G370" s="212" t="s">
        <v>214</v>
      </c>
      <c r="H370" s="213">
        <v>1</v>
      </c>
      <c r="I370" s="214"/>
      <c r="J370" s="214"/>
      <c r="K370" s="215">
        <f>ROUND(P370*H370,2)</f>
        <v>0</v>
      </c>
      <c r="L370" s="211" t="s">
        <v>137</v>
      </c>
      <c r="M370" s="38"/>
      <c r="N370" s="216" t="s">
        <v>1</v>
      </c>
      <c r="O370" s="217" t="s">
        <v>39</v>
      </c>
      <c r="P370" s="218">
        <f>I370+J370</f>
        <v>0</v>
      </c>
      <c r="Q370" s="218">
        <f>ROUND(I370*H370,2)</f>
        <v>0</v>
      </c>
      <c r="R370" s="218">
        <f>ROUND(J370*H370,2)</f>
        <v>0</v>
      </c>
      <c r="S370" s="69"/>
      <c r="T370" s="219">
        <f>S370*H370</f>
        <v>0</v>
      </c>
      <c r="U370" s="219">
        <v>5.2156990000000003E-4</v>
      </c>
      <c r="V370" s="219">
        <f>U370*H370</f>
        <v>5.2156990000000003E-4</v>
      </c>
      <c r="W370" s="219">
        <v>0</v>
      </c>
      <c r="X370" s="220">
        <f>W370*H370</f>
        <v>0</v>
      </c>
      <c r="Y370" s="33"/>
      <c r="Z370" s="33"/>
      <c r="AA370" s="33"/>
      <c r="AB370" s="33"/>
      <c r="AC370" s="33"/>
      <c r="AD370" s="33"/>
      <c r="AE370" s="33"/>
      <c r="AR370" s="221" t="s">
        <v>208</v>
      </c>
      <c r="AT370" s="221" t="s">
        <v>133</v>
      </c>
      <c r="AU370" s="221" t="s">
        <v>84</v>
      </c>
      <c r="AY370" s="17" t="s">
        <v>131</v>
      </c>
      <c r="BE370" s="222">
        <f>IF(O370="základní",K370,0)</f>
        <v>0</v>
      </c>
      <c r="BF370" s="222">
        <f>IF(O370="snížená",K370,0)</f>
        <v>0</v>
      </c>
      <c r="BG370" s="222">
        <f>IF(O370="zákl. přenesená",K370,0)</f>
        <v>0</v>
      </c>
      <c r="BH370" s="222">
        <f>IF(O370="sníž. přenesená",K370,0)</f>
        <v>0</v>
      </c>
      <c r="BI370" s="222">
        <f>IF(O370="nulová",K370,0)</f>
        <v>0</v>
      </c>
      <c r="BJ370" s="17" t="s">
        <v>82</v>
      </c>
      <c r="BK370" s="222">
        <f>ROUND(P370*H370,2)</f>
        <v>0</v>
      </c>
      <c r="BL370" s="17" t="s">
        <v>208</v>
      </c>
      <c r="BM370" s="221" t="s">
        <v>664</v>
      </c>
    </row>
    <row r="371" spans="1:65" s="2" customFormat="1" ht="19.5">
      <c r="A371" s="33"/>
      <c r="B371" s="34"/>
      <c r="C371" s="35"/>
      <c r="D371" s="223" t="s">
        <v>140</v>
      </c>
      <c r="E371" s="35"/>
      <c r="F371" s="224" t="s">
        <v>665</v>
      </c>
      <c r="G371" s="35"/>
      <c r="H371" s="35"/>
      <c r="I371" s="118"/>
      <c r="J371" s="118"/>
      <c r="K371" s="35"/>
      <c r="L371" s="35"/>
      <c r="M371" s="38"/>
      <c r="N371" s="225"/>
      <c r="O371" s="226"/>
      <c r="P371" s="69"/>
      <c r="Q371" s="69"/>
      <c r="R371" s="69"/>
      <c r="S371" s="69"/>
      <c r="T371" s="69"/>
      <c r="U371" s="69"/>
      <c r="V371" s="69"/>
      <c r="W371" s="69"/>
      <c r="X371" s="70"/>
      <c r="Y371" s="33"/>
      <c r="Z371" s="33"/>
      <c r="AA371" s="33"/>
      <c r="AB371" s="33"/>
      <c r="AC371" s="33"/>
      <c r="AD371" s="33"/>
      <c r="AE371" s="33"/>
      <c r="AT371" s="17" t="s">
        <v>140</v>
      </c>
      <c r="AU371" s="17" t="s">
        <v>84</v>
      </c>
    </row>
    <row r="372" spans="1:65" s="2" customFormat="1" ht="21.75" customHeight="1">
      <c r="A372" s="33"/>
      <c r="B372" s="34"/>
      <c r="C372" s="209" t="s">
        <v>666</v>
      </c>
      <c r="D372" s="209" t="s">
        <v>133</v>
      </c>
      <c r="E372" s="210" t="s">
        <v>667</v>
      </c>
      <c r="F372" s="211" t="s">
        <v>668</v>
      </c>
      <c r="G372" s="212" t="s">
        <v>214</v>
      </c>
      <c r="H372" s="213">
        <v>4</v>
      </c>
      <c r="I372" s="214"/>
      <c r="J372" s="214"/>
      <c r="K372" s="215">
        <f>ROUND(P372*H372,2)</f>
        <v>0</v>
      </c>
      <c r="L372" s="211" t="s">
        <v>137</v>
      </c>
      <c r="M372" s="38"/>
      <c r="N372" s="216" t="s">
        <v>1</v>
      </c>
      <c r="O372" s="217" t="s">
        <v>39</v>
      </c>
      <c r="P372" s="218">
        <f>I372+J372</f>
        <v>0</v>
      </c>
      <c r="Q372" s="218">
        <f>ROUND(I372*H372,2)</f>
        <v>0</v>
      </c>
      <c r="R372" s="218">
        <f>ROUND(J372*H372,2)</f>
        <v>0</v>
      </c>
      <c r="S372" s="69"/>
      <c r="T372" s="219">
        <f>S372*H372</f>
        <v>0</v>
      </c>
      <c r="U372" s="219">
        <v>2.7500000000000002E-4</v>
      </c>
      <c r="V372" s="219">
        <f>U372*H372</f>
        <v>1.1000000000000001E-3</v>
      </c>
      <c r="W372" s="219">
        <v>0</v>
      </c>
      <c r="X372" s="220">
        <f>W372*H372</f>
        <v>0</v>
      </c>
      <c r="Y372" s="33"/>
      <c r="Z372" s="33"/>
      <c r="AA372" s="33"/>
      <c r="AB372" s="33"/>
      <c r="AC372" s="33"/>
      <c r="AD372" s="33"/>
      <c r="AE372" s="33"/>
      <c r="AR372" s="221" t="s">
        <v>208</v>
      </c>
      <c r="AT372" s="221" t="s">
        <v>133</v>
      </c>
      <c r="AU372" s="221" t="s">
        <v>84</v>
      </c>
      <c r="AY372" s="17" t="s">
        <v>131</v>
      </c>
      <c r="BE372" s="222">
        <f>IF(O372="základní",K372,0)</f>
        <v>0</v>
      </c>
      <c r="BF372" s="222">
        <f>IF(O372="snížená",K372,0)</f>
        <v>0</v>
      </c>
      <c r="BG372" s="222">
        <f>IF(O372="zákl. přenesená",K372,0)</f>
        <v>0</v>
      </c>
      <c r="BH372" s="222">
        <f>IF(O372="sníž. přenesená",K372,0)</f>
        <v>0</v>
      </c>
      <c r="BI372" s="222">
        <f>IF(O372="nulová",K372,0)</f>
        <v>0</v>
      </c>
      <c r="BJ372" s="17" t="s">
        <v>82</v>
      </c>
      <c r="BK372" s="222">
        <f>ROUND(P372*H372,2)</f>
        <v>0</v>
      </c>
      <c r="BL372" s="17" t="s">
        <v>208</v>
      </c>
      <c r="BM372" s="221" t="s">
        <v>669</v>
      </c>
    </row>
    <row r="373" spans="1:65" s="2" customFormat="1">
      <c r="A373" s="33"/>
      <c r="B373" s="34"/>
      <c r="C373" s="35"/>
      <c r="D373" s="223" t="s">
        <v>140</v>
      </c>
      <c r="E373" s="35"/>
      <c r="F373" s="224" t="s">
        <v>670</v>
      </c>
      <c r="G373" s="35"/>
      <c r="H373" s="35"/>
      <c r="I373" s="118"/>
      <c r="J373" s="118"/>
      <c r="K373" s="35"/>
      <c r="L373" s="35"/>
      <c r="M373" s="38"/>
      <c r="N373" s="225"/>
      <c r="O373" s="226"/>
      <c r="P373" s="69"/>
      <c r="Q373" s="69"/>
      <c r="R373" s="69"/>
      <c r="S373" s="69"/>
      <c r="T373" s="69"/>
      <c r="U373" s="69"/>
      <c r="V373" s="69"/>
      <c r="W373" s="69"/>
      <c r="X373" s="70"/>
      <c r="Y373" s="33"/>
      <c r="Z373" s="33"/>
      <c r="AA373" s="33"/>
      <c r="AB373" s="33"/>
      <c r="AC373" s="33"/>
      <c r="AD373" s="33"/>
      <c r="AE373" s="33"/>
      <c r="AT373" s="17" t="s">
        <v>140</v>
      </c>
      <c r="AU373" s="17" t="s">
        <v>84</v>
      </c>
    </row>
    <row r="374" spans="1:65" s="2" customFormat="1" ht="16.5" customHeight="1">
      <c r="A374" s="33"/>
      <c r="B374" s="34"/>
      <c r="C374" s="209" t="s">
        <v>671</v>
      </c>
      <c r="D374" s="209" t="s">
        <v>133</v>
      </c>
      <c r="E374" s="210" t="s">
        <v>672</v>
      </c>
      <c r="F374" s="211" t="s">
        <v>673</v>
      </c>
      <c r="G374" s="212" t="s">
        <v>214</v>
      </c>
      <c r="H374" s="213">
        <v>1</v>
      </c>
      <c r="I374" s="214"/>
      <c r="J374" s="214"/>
      <c r="K374" s="215">
        <f>ROUND(P374*H374,2)</f>
        <v>0</v>
      </c>
      <c r="L374" s="211" t="s">
        <v>1</v>
      </c>
      <c r="M374" s="38"/>
      <c r="N374" s="216" t="s">
        <v>1</v>
      </c>
      <c r="O374" s="217" t="s">
        <v>39</v>
      </c>
      <c r="P374" s="218">
        <f>I374+J374</f>
        <v>0</v>
      </c>
      <c r="Q374" s="218">
        <f>ROUND(I374*H374,2)</f>
        <v>0</v>
      </c>
      <c r="R374" s="218">
        <f>ROUND(J374*H374,2)</f>
        <v>0</v>
      </c>
      <c r="S374" s="69"/>
      <c r="T374" s="219">
        <f>S374*H374</f>
        <v>0</v>
      </c>
      <c r="U374" s="219">
        <v>1.1000000000000001E-3</v>
      </c>
      <c r="V374" s="219">
        <f>U374*H374</f>
        <v>1.1000000000000001E-3</v>
      </c>
      <c r="W374" s="219">
        <v>0</v>
      </c>
      <c r="X374" s="220">
        <f>W374*H374</f>
        <v>0</v>
      </c>
      <c r="Y374" s="33"/>
      <c r="Z374" s="33"/>
      <c r="AA374" s="33"/>
      <c r="AB374" s="33"/>
      <c r="AC374" s="33"/>
      <c r="AD374" s="33"/>
      <c r="AE374" s="33"/>
      <c r="AR374" s="221" t="s">
        <v>208</v>
      </c>
      <c r="AT374" s="221" t="s">
        <v>133</v>
      </c>
      <c r="AU374" s="221" t="s">
        <v>84</v>
      </c>
      <c r="AY374" s="17" t="s">
        <v>131</v>
      </c>
      <c r="BE374" s="222">
        <f>IF(O374="základní",K374,0)</f>
        <v>0</v>
      </c>
      <c r="BF374" s="222">
        <f>IF(O374="snížená",K374,0)</f>
        <v>0</v>
      </c>
      <c r="BG374" s="222">
        <f>IF(O374="zákl. přenesená",K374,0)</f>
        <v>0</v>
      </c>
      <c r="BH374" s="222">
        <f>IF(O374="sníž. přenesená",K374,0)</f>
        <v>0</v>
      </c>
      <c r="BI374" s="222">
        <f>IF(O374="nulová",K374,0)</f>
        <v>0</v>
      </c>
      <c r="BJ374" s="17" t="s">
        <v>82</v>
      </c>
      <c r="BK374" s="222">
        <f>ROUND(P374*H374,2)</f>
        <v>0</v>
      </c>
      <c r="BL374" s="17" t="s">
        <v>208</v>
      </c>
      <c r="BM374" s="221" t="s">
        <v>674</v>
      </c>
    </row>
    <row r="375" spans="1:65" s="2" customFormat="1">
      <c r="A375" s="33"/>
      <c r="B375" s="34"/>
      <c r="C375" s="35"/>
      <c r="D375" s="223" t="s">
        <v>140</v>
      </c>
      <c r="E375" s="35"/>
      <c r="F375" s="224" t="s">
        <v>675</v>
      </c>
      <c r="G375" s="35"/>
      <c r="H375" s="35"/>
      <c r="I375" s="118"/>
      <c r="J375" s="118"/>
      <c r="K375" s="35"/>
      <c r="L375" s="35"/>
      <c r="M375" s="38"/>
      <c r="N375" s="225"/>
      <c r="O375" s="226"/>
      <c r="P375" s="69"/>
      <c r="Q375" s="69"/>
      <c r="R375" s="69"/>
      <c r="S375" s="69"/>
      <c r="T375" s="69"/>
      <c r="U375" s="69"/>
      <c r="V375" s="69"/>
      <c r="W375" s="69"/>
      <c r="X375" s="70"/>
      <c r="Y375" s="33"/>
      <c r="Z375" s="33"/>
      <c r="AA375" s="33"/>
      <c r="AB375" s="33"/>
      <c r="AC375" s="33"/>
      <c r="AD375" s="33"/>
      <c r="AE375" s="33"/>
      <c r="AT375" s="17" t="s">
        <v>140</v>
      </c>
      <c r="AU375" s="17" t="s">
        <v>84</v>
      </c>
    </row>
    <row r="376" spans="1:65" s="2" customFormat="1" ht="16.5" customHeight="1">
      <c r="A376" s="33"/>
      <c r="B376" s="34"/>
      <c r="C376" s="209" t="s">
        <v>676</v>
      </c>
      <c r="D376" s="209" t="s">
        <v>133</v>
      </c>
      <c r="E376" s="210" t="s">
        <v>677</v>
      </c>
      <c r="F376" s="211" t="s">
        <v>678</v>
      </c>
      <c r="G376" s="212" t="s">
        <v>214</v>
      </c>
      <c r="H376" s="213">
        <v>1</v>
      </c>
      <c r="I376" s="214"/>
      <c r="J376" s="214"/>
      <c r="K376" s="215">
        <f>ROUND(P376*H376,2)</f>
        <v>0</v>
      </c>
      <c r="L376" s="211" t="s">
        <v>1</v>
      </c>
      <c r="M376" s="38"/>
      <c r="N376" s="216" t="s">
        <v>1</v>
      </c>
      <c r="O376" s="217" t="s">
        <v>39</v>
      </c>
      <c r="P376" s="218">
        <f>I376+J376</f>
        <v>0</v>
      </c>
      <c r="Q376" s="218">
        <f>ROUND(I376*H376,2)</f>
        <v>0</v>
      </c>
      <c r="R376" s="218">
        <f>ROUND(J376*H376,2)</f>
        <v>0</v>
      </c>
      <c r="S376" s="69"/>
      <c r="T376" s="219">
        <f>S376*H376</f>
        <v>0</v>
      </c>
      <c r="U376" s="219">
        <v>1.3500000000000001E-3</v>
      </c>
      <c r="V376" s="219">
        <f>U376*H376</f>
        <v>1.3500000000000001E-3</v>
      </c>
      <c r="W376" s="219">
        <v>0</v>
      </c>
      <c r="X376" s="220">
        <f>W376*H376</f>
        <v>0</v>
      </c>
      <c r="Y376" s="33"/>
      <c r="Z376" s="33"/>
      <c r="AA376" s="33"/>
      <c r="AB376" s="33"/>
      <c r="AC376" s="33"/>
      <c r="AD376" s="33"/>
      <c r="AE376" s="33"/>
      <c r="AR376" s="221" t="s">
        <v>208</v>
      </c>
      <c r="AT376" s="221" t="s">
        <v>133</v>
      </c>
      <c r="AU376" s="221" t="s">
        <v>84</v>
      </c>
      <c r="AY376" s="17" t="s">
        <v>131</v>
      </c>
      <c r="BE376" s="222">
        <f>IF(O376="základní",K376,0)</f>
        <v>0</v>
      </c>
      <c r="BF376" s="222">
        <f>IF(O376="snížená",K376,0)</f>
        <v>0</v>
      </c>
      <c r="BG376" s="222">
        <f>IF(O376="zákl. přenesená",K376,0)</f>
        <v>0</v>
      </c>
      <c r="BH376" s="222">
        <f>IF(O376="sníž. přenesená",K376,0)</f>
        <v>0</v>
      </c>
      <c r="BI376" s="222">
        <f>IF(O376="nulová",K376,0)</f>
        <v>0</v>
      </c>
      <c r="BJ376" s="17" t="s">
        <v>82</v>
      </c>
      <c r="BK376" s="222">
        <f>ROUND(P376*H376,2)</f>
        <v>0</v>
      </c>
      <c r="BL376" s="17" t="s">
        <v>208</v>
      </c>
      <c r="BM376" s="221" t="s">
        <v>679</v>
      </c>
    </row>
    <row r="377" spans="1:65" s="2" customFormat="1">
      <c r="A377" s="33"/>
      <c r="B377" s="34"/>
      <c r="C377" s="35"/>
      <c r="D377" s="223" t="s">
        <v>140</v>
      </c>
      <c r="E377" s="35"/>
      <c r="F377" s="224" t="s">
        <v>680</v>
      </c>
      <c r="G377" s="35"/>
      <c r="H377" s="35"/>
      <c r="I377" s="118"/>
      <c r="J377" s="118"/>
      <c r="K377" s="35"/>
      <c r="L377" s="35"/>
      <c r="M377" s="38"/>
      <c r="N377" s="225"/>
      <c r="O377" s="226"/>
      <c r="P377" s="69"/>
      <c r="Q377" s="69"/>
      <c r="R377" s="69"/>
      <c r="S377" s="69"/>
      <c r="T377" s="69"/>
      <c r="U377" s="69"/>
      <c r="V377" s="69"/>
      <c r="W377" s="69"/>
      <c r="X377" s="70"/>
      <c r="Y377" s="33"/>
      <c r="Z377" s="33"/>
      <c r="AA377" s="33"/>
      <c r="AB377" s="33"/>
      <c r="AC377" s="33"/>
      <c r="AD377" s="33"/>
      <c r="AE377" s="33"/>
      <c r="AT377" s="17" t="s">
        <v>140</v>
      </c>
      <c r="AU377" s="17" t="s">
        <v>84</v>
      </c>
    </row>
    <row r="378" spans="1:65" s="2" customFormat="1" ht="21.75" customHeight="1">
      <c r="A378" s="33"/>
      <c r="B378" s="34"/>
      <c r="C378" s="209" t="s">
        <v>681</v>
      </c>
      <c r="D378" s="209" t="s">
        <v>133</v>
      </c>
      <c r="E378" s="210" t="s">
        <v>682</v>
      </c>
      <c r="F378" s="211" t="s">
        <v>683</v>
      </c>
      <c r="G378" s="212" t="s">
        <v>173</v>
      </c>
      <c r="H378" s="213">
        <v>0.54600000000000004</v>
      </c>
      <c r="I378" s="214"/>
      <c r="J378" s="214"/>
      <c r="K378" s="215">
        <f>ROUND(P378*H378,2)</f>
        <v>0</v>
      </c>
      <c r="L378" s="211" t="s">
        <v>137</v>
      </c>
      <c r="M378" s="38"/>
      <c r="N378" s="216" t="s">
        <v>1</v>
      </c>
      <c r="O378" s="217" t="s">
        <v>39</v>
      </c>
      <c r="P378" s="218">
        <f>I378+J378</f>
        <v>0</v>
      </c>
      <c r="Q378" s="218">
        <f>ROUND(I378*H378,2)</f>
        <v>0</v>
      </c>
      <c r="R378" s="218">
        <f>ROUND(J378*H378,2)</f>
        <v>0</v>
      </c>
      <c r="S378" s="69"/>
      <c r="T378" s="219">
        <f>S378*H378</f>
        <v>0</v>
      </c>
      <c r="U378" s="219">
        <v>0</v>
      </c>
      <c r="V378" s="219">
        <f>U378*H378</f>
        <v>0</v>
      </c>
      <c r="W378" s="219">
        <v>0</v>
      </c>
      <c r="X378" s="220">
        <f>W378*H378</f>
        <v>0</v>
      </c>
      <c r="Y378" s="33"/>
      <c r="Z378" s="33"/>
      <c r="AA378" s="33"/>
      <c r="AB378" s="33"/>
      <c r="AC378" s="33"/>
      <c r="AD378" s="33"/>
      <c r="AE378" s="33"/>
      <c r="AR378" s="221" t="s">
        <v>208</v>
      </c>
      <c r="AT378" s="221" t="s">
        <v>133</v>
      </c>
      <c r="AU378" s="221" t="s">
        <v>84</v>
      </c>
      <c r="AY378" s="17" t="s">
        <v>131</v>
      </c>
      <c r="BE378" s="222">
        <f>IF(O378="základní",K378,0)</f>
        <v>0</v>
      </c>
      <c r="BF378" s="222">
        <f>IF(O378="snížená",K378,0)</f>
        <v>0</v>
      </c>
      <c r="BG378" s="222">
        <f>IF(O378="zákl. přenesená",K378,0)</f>
        <v>0</v>
      </c>
      <c r="BH378" s="222">
        <f>IF(O378="sníž. přenesená",K378,0)</f>
        <v>0</v>
      </c>
      <c r="BI378" s="222">
        <f>IF(O378="nulová",K378,0)</f>
        <v>0</v>
      </c>
      <c r="BJ378" s="17" t="s">
        <v>82</v>
      </c>
      <c r="BK378" s="222">
        <f>ROUND(P378*H378,2)</f>
        <v>0</v>
      </c>
      <c r="BL378" s="17" t="s">
        <v>208</v>
      </c>
      <c r="BM378" s="221" t="s">
        <v>684</v>
      </c>
    </row>
    <row r="379" spans="1:65" s="2" customFormat="1" ht="29.25">
      <c r="A379" s="33"/>
      <c r="B379" s="34"/>
      <c r="C379" s="35"/>
      <c r="D379" s="223" t="s">
        <v>140</v>
      </c>
      <c r="E379" s="35"/>
      <c r="F379" s="224" t="s">
        <v>685</v>
      </c>
      <c r="G379" s="35"/>
      <c r="H379" s="35"/>
      <c r="I379" s="118"/>
      <c r="J379" s="118"/>
      <c r="K379" s="35"/>
      <c r="L379" s="35"/>
      <c r="M379" s="38"/>
      <c r="N379" s="225"/>
      <c r="O379" s="226"/>
      <c r="P379" s="69"/>
      <c r="Q379" s="69"/>
      <c r="R379" s="69"/>
      <c r="S379" s="69"/>
      <c r="T379" s="69"/>
      <c r="U379" s="69"/>
      <c r="V379" s="69"/>
      <c r="W379" s="69"/>
      <c r="X379" s="70"/>
      <c r="Y379" s="33"/>
      <c r="Z379" s="33"/>
      <c r="AA379" s="33"/>
      <c r="AB379" s="33"/>
      <c r="AC379" s="33"/>
      <c r="AD379" s="33"/>
      <c r="AE379" s="33"/>
      <c r="AT379" s="17" t="s">
        <v>140</v>
      </c>
      <c r="AU379" s="17" t="s">
        <v>84</v>
      </c>
    </row>
    <row r="380" spans="1:65" s="12" customFormat="1" ht="22.9" customHeight="1">
      <c r="B380" s="192"/>
      <c r="C380" s="193"/>
      <c r="D380" s="194" t="s">
        <v>75</v>
      </c>
      <c r="E380" s="207" t="s">
        <v>686</v>
      </c>
      <c r="F380" s="207" t="s">
        <v>687</v>
      </c>
      <c r="G380" s="193"/>
      <c r="H380" s="193"/>
      <c r="I380" s="196"/>
      <c r="J380" s="196"/>
      <c r="K380" s="208">
        <f>BK380</f>
        <v>0</v>
      </c>
      <c r="L380" s="193"/>
      <c r="M380" s="198"/>
      <c r="N380" s="199"/>
      <c r="O380" s="200"/>
      <c r="P380" s="200"/>
      <c r="Q380" s="201">
        <f>SUM(Q381:Q388)</f>
        <v>0</v>
      </c>
      <c r="R380" s="201">
        <f>SUM(R381:R388)</f>
        <v>0</v>
      </c>
      <c r="S380" s="200"/>
      <c r="T380" s="202">
        <f>SUM(T381:T388)</f>
        <v>0</v>
      </c>
      <c r="U380" s="200"/>
      <c r="V380" s="202">
        <f>SUM(V381:V388)</f>
        <v>0.24199999999999999</v>
      </c>
      <c r="W380" s="200"/>
      <c r="X380" s="203">
        <f>SUM(X381:X388)</f>
        <v>0</v>
      </c>
      <c r="AR380" s="204" t="s">
        <v>84</v>
      </c>
      <c r="AT380" s="205" t="s">
        <v>75</v>
      </c>
      <c r="AU380" s="205" t="s">
        <v>82</v>
      </c>
      <c r="AY380" s="204" t="s">
        <v>131</v>
      </c>
      <c r="BK380" s="206">
        <f>SUM(BK381:BK388)</f>
        <v>0</v>
      </c>
    </row>
    <row r="381" spans="1:65" s="2" customFormat="1" ht="21.75" customHeight="1">
      <c r="A381" s="33"/>
      <c r="B381" s="34"/>
      <c r="C381" s="209" t="s">
        <v>688</v>
      </c>
      <c r="D381" s="209" t="s">
        <v>133</v>
      </c>
      <c r="E381" s="210" t="s">
        <v>689</v>
      </c>
      <c r="F381" s="211" t="s">
        <v>690</v>
      </c>
      <c r="G381" s="212" t="s">
        <v>536</v>
      </c>
      <c r="H381" s="213">
        <v>12</v>
      </c>
      <c r="I381" s="214"/>
      <c r="J381" s="214"/>
      <c r="K381" s="215">
        <f>ROUND(P381*H381,2)</f>
        <v>0</v>
      </c>
      <c r="L381" s="211" t="s">
        <v>137</v>
      </c>
      <c r="M381" s="38"/>
      <c r="N381" s="216" t="s">
        <v>1</v>
      </c>
      <c r="O381" s="217" t="s">
        <v>39</v>
      </c>
      <c r="P381" s="218">
        <f>I381+J381</f>
        <v>0</v>
      </c>
      <c r="Q381" s="218">
        <f>ROUND(I381*H381,2)</f>
        <v>0</v>
      </c>
      <c r="R381" s="218">
        <f>ROUND(J381*H381,2)</f>
        <v>0</v>
      </c>
      <c r="S381" s="69"/>
      <c r="T381" s="219">
        <f>S381*H381</f>
        <v>0</v>
      </c>
      <c r="U381" s="219">
        <v>1.865E-2</v>
      </c>
      <c r="V381" s="219">
        <f>U381*H381</f>
        <v>0.2238</v>
      </c>
      <c r="W381" s="219">
        <v>0</v>
      </c>
      <c r="X381" s="220">
        <f>W381*H381</f>
        <v>0</v>
      </c>
      <c r="Y381" s="33"/>
      <c r="Z381" s="33"/>
      <c r="AA381" s="33"/>
      <c r="AB381" s="33"/>
      <c r="AC381" s="33"/>
      <c r="AD381" s="33"/>
      <c r="AE381" s="33"/>
      <c r="AR381" s="221" t="s">
        <v>208</v>
      </c>
      <c r="AT381" s="221" t="s">
        <v>133</v>
      </c>
      <c r="AU381" s="221" t="s">
        <v>84</v>
      </c>
      <c r="AY381" s="17" t="s">
        <v>131</v>
      </c>
      <c r="BE381" s="222">
        <f>IF(O381="základní",K381,0)</f>
        <v>0</v>
      </c>
      <c r="BF381" s="222">
        <f>IF(O381="snížená",K381,0)</f>
        <v>0</v>
      </c>
      <c r="BG381" s="222">
        <f>IF(O381="zákl. přenesená",K381,0)</f>
        <v>0</v>
      </c>
      <c r="BH381" s="222">
        <f>IF(O381="sníž. přenesená",K381,0)</f>
        <v>0</v>
      </c>
      <c r="BI381" s="222">
        <f>IF(O381="nulová",K381,0)</f>
        <v>0</v>
      </c>
      <c r="BJ381" s="17" t="s">
        <v>82</v>
      </c>
      <c r="BK381" s="222">
        <f>ROUND(P381*H381,2)</f>
        <v>0</v>
      </c>
      <c r="BL381" s="17" t="s">
        <v>208</v>
      </c>
      <c r="BM381" s="221" t="s">
        <v>691</v>
      </c>
    </row>
    <row r="382" spans="1:65" s="2" customFormat="1" ht="39">
      <c r="A382" s="33"/>
      <c r="B382" s="34"/>
      <c r="C382" s="35"/>
      <c r="D382" s="223" t="s">
        <v>140</v>
      </c>
      <c r="E382" s="35"/>
      <c r="F382" s="224" t="s">
        <v>692</v>
      </c>
      <c r="G382" s="35"/>
      <c r="H382" s="35"/>
      <c r="I382" s="118"/>
      <c r="J382" s="118"/>
      <c r="K382" s="35"/>
      <c r="L382" s="35"/>
      <c r="M382" s="38"/>
      <c r="N382" s="225"/>
      <c r="O382" s="226"/>
      <c r="P382" s="69"/>
      <c r="Q382" s="69"/>
      <c r="R382" s="69"/>
      <c r="S382" s="69"/>
      <c r="T382" s="69"/>
      <c r="U382" s="69"/>
      <c r="V382" s="69"/>
      <c r="W382" s="69"/>
      <c r="X382" s="70"/>
      <c r="Y382" s="33"/>
      <c r="Z382" s="33"/>
      <c r="AA382" s="33"/>
      <c r="AB382" s="33"/>
      <c r="AC382" s="33"/>
      <c r="AD382" s="33"/>
      <c r="AE382" s="33"/>
      <c r="AT382" s="17" t="s">
        <v>140</v>
      </c>
      <c r="AU382" s="17" t="s">
        <v>84</v>
      </c>
    </row>
    <row r="383" spans="1:65" s="2" customFormat="1" ht="21.75" customHeight="1">
      <c r="A383" s="33"/>
      <c r="B383" s="34"/>
      <c r="C383" s="209" t="s">
        <v>693</v>
      </c>
      <c r="D383" s="209" t="s">
        <v>133</v>
      </c>
      <c r="E383" s="210" t="s">
        <v>694</v>
      </c>
      <c r="F383" s="211" t="s">
        <v>695</v>
      </c>
      <c r="G383" s="212" t="s">
        <v>536</v>
      </c>
      <c r="H383" s="213">
        <v>1</v>
      </c>
      <c r="I383" s="214"/>
      <c r="J383" s="214"/>
      <c r="K383" s="215">
        <f>ROUND(P383*H383,2)</f>
        <v>0</v>
      </c>
      <c r="L383" s="211" t="s">
        <v>137</v>
      </c>
      <c r="M383" s="38"/>
      <c r="N383" s="216" t="s">
        <v>1</v>
      </c>
      <c r="O383" s="217" t="s">
        <v>39</v>
      </c>
      <c r="P383" s="218">
        <f>I383+J383</f>
        <v>0</v>
      </c>
      <c r="Q383" s="218">
        <f>ROUND(I383*H383,2)</f>
        <v>0</v>
      </c>
      <c r="R383" s="218">
        <f>ROUND(J383*H383,2)</f>
        <v>0</v>
      </c>
      <c r="S383" s="69"/>
      <c r="T383" s="219">
        <f>S383*H383</f>
        <v>0</v>
      </c>
      <c r="U383" s="219">
        <v>1.7649999999999999E-2</v>
      </c>
      <c r="V383" s="219">
        <f>U383*H383</f>
        <v>1.7649999999999999E-2</v>
      </c>
      <c r="W383" s="219">
        <v>0</v>
      </c>
      <c r="X383" s="220">
        <f>W383*H383</f>
        <v>0</v>
      </c>
      <c r="Y383" s="33"/>
      <c r="Z383" s="33"/>
      <c r="AA383" s="33"/>
      <c r="AB383" s="33"/>
      <c r="AC383" s="33"/>
      <c r="AD383" s="33"/>
      <c r="AE383" s="33"/>
      <c r="AR383" s="221" t="s">
        <v>208</v>
      </c>
      <c r="AT383" s="221" t="s">
        <v>133</v>
      </c>
      <c r="AU383" s="221" t="s">
        <v>84</v>
      </c>
      <c r="AY383" s="17" t="s">
        <v>131</v>
      </c>
      <c r="BE383" s="222">
        <f>IF(O383="základní",K383,0)</f>
        <v>0</v>
      </c>
      <c r="BF383" s="222">
        <f>IF(O383="snížená",K383,0)</f>
        <v>0</v>
      </c>
      <c r="BG383" s="222">
        <f>IF(O383="zákl. přenesená",K383,0)</f>
        <v>0</v>
      </c>
      <c r="BH383" s="222">
        <f>IF(O383="sníž. přenesená",K383,0)</f>
        <v>0</v>
      </c>
      <c r="BI383" s="222">
        <f>IF(O383="nulová",K383,0)</f>
        <v>0</v>
      </c>
      <c r="BJ383" s="17" t="s">
        <v>82</v>
      </c>
      <c r="BK383" s="222">
        <f>ROUND(P383*H383,2)</f>
        <v>0</v>
      </c>
      <c r="BL383" s="17" t="s">
        <v>208</v>
      </c>
      <c r="BM383" s="221" t="s">
        <v>696</v>
      </c>
    </row>
    <row r="384" spans="1:65" s="2" customFormat="1" ht="39">
      <c r="A384" s="33"/>
      <c r="B384" s="34"/>
      <c r="C384" s="35"/>
      <c r="D384" s="223" t="s">
        <v>140</v>
      </c>
      <c r="E384" s="35"/>
      <c r="F384" s="224" t="s">
        <v>697</v>
      </c>
      <c r="G384" s="35"/>
      <c r="H384" s="35"/>
      <c r="I384" s="118"/>
      <c r="J384" s="118"/>
      <c r="K384" s="35"/>
      <c r="L384" s="35"/>
      <c r="M384" s="38"/>
      <c r="N384" s="225"/>
      <c r="O384" s="226"/>
      <c r="P384" s="69"/>
      <c r="Q384" s="69"/>
      <c r="R384" s="69"/>
      <c r="S384" s="69"/>
      <c r="T384" s="69"/>
      <c r="U384" s="69"/>
      <c r="V384" s="69"/>
      <c r="W384" s="69"/>
      <c r="X384" s="70"/>
      <c r="Y384" s="33"/>
      <c r="Z384" s="33"/>
      <c r="AA384" s="33"/>
      <c r="AB384" s="33"/>
      <c r="AC384" s="33"/>
      <c r="AD384" s="33"/>
      <c r="AE384" s="33"/>
      <c r="AT384" s="17" t="s">
        <v>140</v>
      </c>
      <c r="AU384" s="17" t="s">
        <v>84</v>
      </c>
    </row>
    <row r="385" spans="1:65" s="2" customFormat="1" ht="21.75" customHeight="1">
      <c r="A385" s="33"/>
      <c r="B385" s="34"/>
      <c r="C385" s="209" t="s">
        <v>698</v>
      </c>
      <c r="D385" s="209" t="s">
        <v>133</v>
      </c>
      <c r="E385" s="210" t="s">
        <v>699</v>
      </c>
      <c r="F385" s="211" t="s">
        <v>700</v>
      </c>
      <c r="G385" s="212" t="s">
        <v>536</v>
      </c>
      <c r="H385" s="213">
        <v>1</v>
      </c>
      <c r="I385" s="214"/>
      <c r="J385" s="214"/>
      <c r="K385" s="215">
        <f>ROUND(P385*H385,2)</f>
        <v>0</v>
      </c>
      <c r="L385" s="211" t="s">
        <v>1</v>
      </c>
      <c r="M385" s="38"/>
      <c r="N385" s="216" t="s">
        <v>1</v>
      </c>
      <c r="O385" s="217" t="s">
        <v>39</v>
      </c>
      <c r="P385" s="218">
        <f>I385+J385</f>
        <v>0</v>
      </c>
      <c r="Q385" s="218">
        <f>ROUND(I385*H385,2)</f>
        <v>0</v>
      </c>
      <c r="R385" s="218">
        <f>ROUND(J385*H385,2)</f>
        <v>0</v>
      </c>
      <c r="S385" s="69"/>
      <c r="T385" s="219">
        <f>S385*H385</f>
        <v>0</v>
      </c>
      <c r="U385" s="219">
        <v>5.5000000000000003E-4</v>
      </c>
      <c r="V385" s="219">
        <f>U385*H385</f>
        <v>5.5000000000000003E-4</v>
      </c>
      <c r="W385" s="219">
        <v>0</v>
      </c>
      <c r="X385" s="220">
        <f>W385*H385</f>
        <v>0</v>
      </c>
      <c r="Y385" s="33"/>
      <c r="Z385" s="33"/>
      <c r="AA385" s="33"/>
      <c r="AB385" s="33"/>
      <c r="AC385" s="33"/>
      <c r="AD385" s="33"/>
      <c r="AE385" s="33"/>
      <c r="AR385" s="221" t="s">
        <v>208</v>
      </c>
      <c r="AT385" s="221" t="s">
        <v>133</v>
      </c>
      <c r="AU385" s="221" t="s">
        <v>84</v>
      </c>
      <c r="AY385" s="17" t="s">
        <v>131</v>
      </c>
      <c r="BE385" s="222">
        <f>IF(O385="základní",K385,0)</f>
        <v>0</v>
      </c>
      <c r="BF385" s="222">
        <f>IF(O385="snížená",K385,0)</f>
        <v>0</v>
      </c>
      <c r="BG385" s="222">
        <f>IF(O385="zákl. přenesená",K385,0)</f>
        <v>0</v>
      </c>
      <c r="BH385" s="222">
        <f>IF(O385="sníž. přenesená",K385,0)</f>
        <v>0</v>
      </c>
      <c r="BI385" s="222">
        <f>IF(O385="nulová",K385,0)</f>
        <v>0</v>
      </c>
      <c r="BJ385" s="17" t="s">
        <v>82</v>
      </c>
      <c r="BK385" s="222">
        <f>ROUND(P385*H385,2)</f>
        <v>0</v>
      </c>
      <c r="BL385" s="17" t="s">
        <v>208</v>
      </c>
      <c r="BM385" s="221" t="s">
        <v>701</v>
      </c>
    </row>
    <row r="386" spans="1:65" s="2" customFormat="1" ht="19.5">
      <c r="A386" s="33"/>
      <c r="B386" s="34"/>
      <c r="C386" s="35"/>
      <c r="D386" s="223" t="s">
        <v>140</v>
      </c>
      <c r="E386" s="35"/>
      <c r="F386" s="224" t="s">
        <v>700</v>
      </c>
      <c r="G386" s="35"/>
      <c r="H386" s="35"/>
      <c r="I386" s="118"/>
      <c r="J386" s="118"/>
      <c r="K386" s="35"/>
      <c r="L386" s="35"/>
      <c r="M386" s="38"/>
      <c r="N386" s="225"/>
      <c r="O386" s="226"/>
      <c r="P386" s="69"/>
      <c r="Q386" s="69"/>
      <c r="R386" s="69"/>
      <c r="S386" s="69"/>
      <c r="T386" s="69"/>
      <c r="U386" s="69"/>
      <c r="V386" s="69"/>
      <c r="W386" s="69"/>
      <c r="X386" s="70"/>
      <c r="Y386" s="33"/>
      <c r="Z386" s="33"/>
      <c r="AA386" s="33"/>
      <c r="AB386" s="33"/>
      <c r="AC386" s="33"/>
      <c r="AD386" s="33"/>
      <c r="AE386" s="33"/>
      <c r="AT386" s="17" t="s">
        <v>140</v>
      </c>
      <c r="AU386" s="17" t="s">
        <v>84</v>
      </c>
    </row>
    <row r="387" spans="1:65" s="2" customFormat="1" ht="21.75" customHeight="1">
      <c r="A387" s="33"/>
      <c r="B387" s="34"/>
      <c r="C387" s="209" t="s">
        <v>702</v>
      </c>
      <c r="D387" s="209" t="s">
        <v>133</v>
      </c>
      <c r="E387" s="210" t="s">
        <v>703</v>
      </c>
      <c r="F387" s="211" t="s">
        <v>704</v>
      </c>
      <c r="G387" s="212" t="s">
        <v>173</v>
      </c>
      <c r="H387" s="213">
        <v>0.24199999999999999</v>
      </c>
      <c r="I387" s="214"/>
      <c r="J387" s="214"/>
      <c r="K387" s="215">
        <f>ROUND(P387*H387,2)</f>
        <v>0</v>
      </c>
      <c r="L387" s="211" t="s">
        <v>137</v>
      </c>
      <c r="M387" s="38"/>
      <c r="N387" s="216" t="s">
        <v>1</v>
      </c>
      <c r="O387" s="217" t="s">
        <v>39</v>
      </c>
      <c r="P387" s="218">
        <f>I387+J387</f>
        <v>0</v>
      </c>
      <c r="Q387" s="218">
        <f>ROUND(I387*H387,2)</f>
        <v>0</v>
      </c>
      <c r="R387" s="218">
        <f>ROUND(J387*H387,2)</f>
        <v>0</v>
      </c>
      <c r="S387" s="69"/>
      <c r="T387" s="219">
        <f>S387*H387</f>
        <v>0</v>
      </c>
      <c r="U387" s="219">
        <v>0</v>
      </c>
      <c r="V387" s="219">
        <f>U387*H387</f>
        <v>0</v>
      </c>
      <c r="W387" s="219">
        <v>0</v>
      </c>
      <c r="X387" s="220">
        <f>W387*H387</f>
        <v>0</v>
      </c>
      <c r="Y387" s="33"/>
      <c r="Z387" s="33"/>
      <c r="AA387" s="33"/>
      <c r="AB387" s="33"/>
      <c r="AC387" s="33"/>
      <c r="AD387" s="33"/>
      <c r="AE387" s="33"/>
      <c r="AR387" s="221" t="s">
        <v>208</v>
      </c>
      <c r="AT387" s="221" t="s">
        <v>133</v>
      </c>
      <c r="AU387" s="221" t="s">
        <v>84</v>
      </c>
      <c r="AY387" s="17" t="s">
        <v>131</v>
      </c>
      <c r="BE387" s="222">
        <f>IF(O387="základní",K387,0)</f>
        <v>0</v>
      </c>
      <c r="BF387" s="222">
        <f>IF(O387="snížená",K387,0)</f>
        <v>0</v>
      </c>
      <c r="BG387" s="222">
        <f>IF(O387="zákl. přenesená",K387,0)</f>
        <v>0</v>
      </c>
      <c r="BH387" s="222">
        <f>IF(O387="sníž. přenesená",K387,0)</f>
        <v>0</v>
      </c>
      <c r="BI387" s="222">
        <f>IF(O387="nulová",K387,0)</f>
        <v>0</v>
      </c>
      <c r="BJ387" s="17" t="s">
        <v>82</v>
      </c>
      <c r="BK387" s="222">
        <f>ROUND(P387*H387,2)</f>
        <v>0</v>
      </c>
      <c r="BL387" s="17" t="s">
        <v>208</v>
      </c>
      <c r="BM387" s="221" t="s">
        <v>705</v>
      </c>
    </row>
    <row r="388" spans="1:65" s="2" customFormat="1" ht="29.25">
      <c r="A388" s="33"/>
      <c r="B388" s="34"/>
      <c r="C388" s="35"/>
      <c r="D388" s="223" t="s">
        <v>140</v>
      </c>
      <c r="E388" s="35"/>
      <c r="F388" s="224" t="s">
        <v>706</v>
      </c>
      <c r="G388" s="35"/>
      <c r="H388" s="35"/>
      <c r="I388" s="118"/>
      <c r="J388" s="118"/>
      <c r="K388" s="35"/>
      <c r="L388" s="35"/>
      <c r="M388" s="38"/>
      <c r="N388" s="269"/>
      <c r="O388" s="270"/>
      <c r="P388" s="271"/>
      <c r="Q388" s="271"/>
      <c r="R388" s="271"/>
      <c r="S388" s="271"/>
      <c r="T388" s="271"/>
      <c r="U388" s="271"/>
      <c r="V388" s="271"/>
      <c r="W388" s="271"/>
      <c r="X388" s="272"/>
      <c r="Y388" s="33"/>
      <c r="Z388" s="33"/>
      <c r="AA388" s="33"/>
      <c r="AB388" s="33"/>
      <c r="AC388" s="33"/>
      <c r="AD388" s="33"/>
      <c r="AE388" s="33"/>
      <c r="AT388" s="17" t="s">
        <v>140</v>
      </c>
      <c r="AU388" s="17" t="s">
        <v>84</v>
      </c>
    </row>
    <row r="389" spans="1:65" s="2" customFormat="1" ht="6.95" customHeight="1">
      <c r="A389" s="33"/>
      <c r="B389" s="53"/>
      <c r="C389" s="54"/>
      <c r="D389" s="54"/>
      <c r="E389" s="54"/>
      <c r="F389" s="54"/>
      <c r="G389" s="54"/>
      <c r="H389" s="54"/>
      <c r="I389" s="155"/>
      <c r="J389" s="155"/>
      <c r="K389" s="54"/>
      <c r="L389" s="54"/>
      <c r="M389" s="38"/>
      <c r="N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</row>
  </sheetData>
  <sheetProtection password="CC35" sheet="1" objects="1" scenarios="1" formatColumns="0" formatRows="0" autoFilter="0"/>
  <autoFilter ref="C127:L388" xr:uid="{00000000-0009-0000-0000-000001000000}"/>
  <mergeCells count="12">
    <mergeCell ref="E120:H120"/>
    <mergeCell ref="M2:Z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D.1.2 - Zdravotní technika</vt:lpstr>
      <vt:lpstr>'D.1.2 - Zdravotní technika'!Názvy_tisku</vt:lpstr>
      <vt:lpstr>'Rekapitulace stavby'!Názvy_tisku</vt:lpstr>
      <vt:lpstr>'D.1.2 - Zdravotní technika'!Oblast_tisku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PROJECT008\project</dc:creator>
  <cp:lastModifiedBy>Koňák Josef</cp:lastModifiedBy>
  <dcterms:created xsi:type="dcterms:W3CDTF">2020-06-22T05:30:36Z</dcterms:created>
  <dcterms:modified xsi:type="dcterms:W3CDTF">2020-08-17T07:49:52Z</dcterms:modified>
</cp:coreProperties>
</file>