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Mac\Home\Desktop\"/>
    </mc:Choice>
  </mc:AlternateContent>
  <bookViews>
    <workbookView xWindow="0" yWindow="0" windowWidth="0" windowHeight="0"/>
  </bookViews>
  <sheets>
    <sheet name="Rekapitulace stavby" sheetId="1" r:id="rId1"/>
    <sheet name="001 - REKONSTRUKCE ÚČELOV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'001 - REKONSTRUKCE ÚČELOV...'!$C$129:$K$268</definedName>
    <definedName name="_xlnm.Print_Area" localSheetId="1">'001 - REKONSTRUKCE ÚČELOV...'!$C$82:$J$111,'001 - REKONSTRUKCE ÚČELOV...'!$C$117:$K$268</definedName>
    <definedName name="_xlnm.Print_Titles" localSheetId="1">'001 - REKONSTRUKCE ÚČELOV...'!$129:$129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67"/>
  <c r="BH267"/>
  <c r="BG267"/>
  <c r="BF267"/>
  <c r="T267"/>
  <c r="T266"/>
  <c r="R267"/>
  <c r="R266"/>
  <c r="P267"/>
  <c r="P266"/>
  <c r="BI265"/>
  <c r="BH265"/>
  <c r="BG265"/>
  <c r="BF265"/>
  <c r="T265"/>
  <c r="R265"/>
  <c r="P265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T246"/>
  <c r="R247"/>
  <c r="R246"/>
  <c r="P247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5"/>
  <c r="BH185"/>
  <c r="BG185"/>
  <c r="BF185"/>
  <c r="T185"/>
  <c r="R185"/>
  <c r="P185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J127"/>
  <c r="J126"/>
  <c r="F126"/>
  <c r="F124"/>
  <c r="E122"/>
  <c r="J92"/>
  <c r="J91"/>
  <c r="F91"/>
  <c r="F89"/>
  <c r="E87"/>
  <c r="J18"/>
  <c r="E18"/>
  <c r="F127"/>
  <c r="J17"/>
  <c r="J12"/>
  <c r="J124"/>
  <c r="E7"/>
  <c r="E120"/>
  <c i="1" r="L90"/>
  <c r="AM90"/>
  <c r="AM89"/>
  <c r="L89"/>
  <c r="AM87"/>
  <c r="L87"/>
  <c r="L85"/>
  <c r="L84"/>
  <c i="2" r="BK267"/>
  <c r="BK265"/>
  <c r="J264"/>
  <c r="BK262"/>
  <c r="J261"/>
  <c r="BK259"/>
  <c r="J257"/>
  <c r="J254"/>
  <c r="BK252"/>
  <c r="BK250"/>
  <c r="BK247"/>
  <c r="J245"/>
  <c r="BK244"/>
  <c r="BK243"/>
  <c r="J242"/>
  <c r="BK241"/>
  <c r="BK239"/>
  <c r="J238"/>
  <c r="BK236"/>
  <c r="BK235"/>
  <c r="BK233"/>
  <c r="BK232"/>
  <c r="BK230"/>
  <c r="BK229"/>
  <c r="J227"/>
  <c r="J225"/>
  <c r="J223"/>
  <c r="BK221"/>
  <c r="J219"/>
  <c r="J217"/>
  <c r="J215"/>
  <c r="J214"/>
  <c r="BK212"/>
  <c r="J211"/>
  <c r="BK209"/>
  <c r="J207"/>
  <c r="BK205"/>
  <c r="BK204"/>
  <c r="J203"/>
  <c r="J201"/>
  <c r="BK200"/>
  <c r="BK198"/>
  <c r="J195"/>
  <c r="J193"/>
  <c r="J191"/>
  <c r="BK189"/>
  <c r="J185"/>
  <c r="J181"/>
  <c r="J179"/>
  <c r="BK177"/>
  <c r="J175"/>
  <c r="BK172"/>
  <c r="J170"/>
  <c r="J168"/>
  <c r="J166"/>
  <c r="J164"/>
  <c r="J163"/>
  <c r="J161"/>
  <c r="J159"/>
  <c r="BK157"/>
  <c r="J155"/>
  <c r="BK153"/>
  <c r="J151"/>
  <c r="BK149"/>
  <c r="J148"/>
  <c r="BK146"/>
  <c r="BK143"/>
  <c r="BK139"/>
  <c r="J137"/>
  <c r="J135"/>
  <c r="J133"/>
  <c r="J267"/>
  <c r="J265"/>
  <c r="BK264"/>
  <c r="J262"/>
  <c r="BK261"/>
  <c r="J259"/>
  <c r="BK257"/>
  <c r="BK254"/>
  <c r="J252"/>
  <c r="J250"/>
  <c r="J247"/>
  <c r="BK245"/>
  <c r="J244"/>
  <c r="J243"/>
  <c r="BK242"/>
  <c r="J241"/>
  <c r="J239"/>
  <c r="BK238"/>
  <c r="J236"/>
  <c r="J235"/>
  <c r="J233"/>
  <c r="J232"/>
  <c r="J230"/>
  <c r="J229"/>
  <c r="BK227"/>
  <c r="BK225"/>
  <c r="BK223"/>
  <c r="J221"/>
  <c r="BK219"/>
  <c r="BK217"/>
  <c r="BK215"/>
  <c r="BK214"/>
  <c r="J212"/>
  <c r="BK211"/>
  <c r="J209"/>
  <c r="BK207"/>
  <c r="J205"/>
  <c r="J204"/>
  <c r="BK203"/>
  <c r="BK201"/>
  <c r="J200"/>
  <c r="J198"/>
  <c r="BK195"/>
  <c r="BK193"/>
  <c r="BK191"/>
  <c r="J189"/>
  <c r="BK185"/>
  <c r="BK181"/>
  <c r="BK179"/>
  <c r="J177"/>
  <c r="BK175"/>
  <c r="J172"/>
  <c r="BK170"/>
  <c r="BK169"/>
  <c r="J169"/>
  <c r="BK168"/>
  <c r="BK166"/>
  <c r="BK164"/>
  <c r="BK163"/>
  <c r="BK161"/>
  <c r="BK159"/>
  <c r="J157"/>
  <c r="BK155"/>
  <c r="J153"/>
  <c r="BK151"/>
  <c r="J149"/>
  <c r="BK148"/>
  <c r="J146"/>
  <c r="J143"/>
  <c r="J139"/>
  <c r="BK137"/>
  <c r="BK135"/>
  <c r="BK133"/>
  <c i="1" r="AS94"/>
  <c i="2" l="1" r="P249"/>
  <c r="P248"/>
  <c r="BK132"/>
  <c r="J132"/>
  <c r="J98"/>
  <c r="P132"/>
  <c r="R132"/>
  <c r="T132"/>
  <c r="BK194"/>
  <c r="J194"/>
  <c r="J100"/>
  <c r="P194"/>
  <c r="P171"/>
  <c r="R194"/>
  <c r="R171"/>
  <c r="T194"/>
  <c r="T171"/>
  <c r="BK199"/>
  <c r="J199"/>
  <c r="J101"/>
  <c r="P199"/>
  <c r="R199"/>
  <c r="T199"/>
  <c r="BK202"/>
  <c r="J202"/>
  <c r="J102"/>
  <c r="P202"/>
  <c r="R202"/>
  <c r="T202"/>
  <c r="BK210"/>
  <c r="J210"/>
  <c r="J103"/>
  <c r="P210"/>
  <c r="R210"/>
  <c r="T210"/>
  <c r="BK234"/>
  <c r="J234"/>
  <c r="J104"/>
  <c r="P234"/>
  <c r="R234"/>
  <c r="T234"/>
  <c r="BK249"/>
  <c r="J249"/>
  <c r="J107"/>
  <c r="R249"/>
  <c r="R248"/>
  <c r="T249"/>
  <c r="T248"/>
  <c r="BK256"/>
  <c r="J256"/>
  <c r="J109"/>
  <c r="P256"/>
  <c r="P255"/>
  <c r="R256"/>
  <c r="R255"/>
  <c r="T256"/>
  <c r="T255"/>
  <c r="E85"/>
  <c r="J89"/>
  <c r="F92"/>
  <c r="BE133"/>
  <c r="BE135"/>
  <c r="BE143"/>
  <c r="BE149"/>
  <c r="BE153"/>
  <c r="BE157"/>
  <c r="BE161"/>
  <c r="BE163"/>
  <c r="BE164"/>
  <c r="BE166"/>
  <c r="BE168"/>
  <c r="BE169"/>
  <c r="BE170"/>
  <c r="BE177"/>
  <c r="BE179"/>
  <c r="BE181"/>
  <c r="BE189"/>
  <c r="BE191"/>
  <c r="BE198"/>
  <c r="BE200"/>
  <c r="BE203"/>
  <c r="BE205"/>
  <c r="BE209"/>
  <c r="BE211"/>
  <c r="BE212"/>
  <c r="BE214"/>
  <c r="BE215"/>
  <c r="BE217"/>
  <c r="BE221"/>
  <c r="BE225"/>
  <c r="BE227"/>
  <c r="BE233"/>
  <c r="BE236"/>
  <c r="BE241"/>
  <c r="BE244"/>
  <c r="BE252"/>
  <c r="BE254"/>
  <c r="BE259"/>
  <c r="BE262"/>
  <c r="BE265"/>
  <c r="BE267"/>
  <c r="BE137"/>
  <c r="BE139"/>
  <c r="BE146"/>
  <c r="BE148"/>
  <c r="BE151"/>
  <c r="BE155"/>
  <c r="BE159"/>
  <c r="BE172"/>
  <c r="BE175"/>
  <c r="BE185"/>
  <c r="BE193"/>
  <c r="BE195"/>
  <c r="BE201"/>
  <c r="BE204"/>
  <c r="BE207"/>
  <c r="BE219"/>
  <c r="BE223"/>
  <c r="BE229"/>
  <c r="BE230"/>
  <c r="BE232"/>
  <c r="BE235"/>
  <c r="BE238"/>
  <c r="BE239"/>
  <c r="BE242"/>
  <c r="BE243"/>
  <c r="BE245"/>
  <c r="BE247"/>
  <c r="BE250"/>
  <c r="BE257"/>
  <c r="BE261"/>
  <c r="BE264"/>
  <c r="BK171"/>
  <c r="J171"/>
  <c r="J99"/>
  <c r="BK246"/>
  <c r="J246"/>
  <c r="J105"/>
  <c r="BK266"/>
  <c r="J266"/>
  <c r="J110"/>
  <c r="F37"/>
  <c i="1" r="BD95"/>
  <c r="BD94"/>
  <c r="W33"/>
  <c i="2" r="F34"/>
  <c i="1" r="BA95"/>
  <c r="BA94"/>
  <c r="W30"/>
  <c i="2" r="F36"/>
  <c i="1" r="BC95"/>
  <c r="BC94"/>
  <c r="W32"/>
  <c i="2" r="J34"/>
  <c i="1" r="AW95"/>
  <c i="2" r="F35"/>
  <c i="1" r="BB95"/>
  <c r="BB94"/>
  <c r="W31"/>
  <c i="2" l="1" r="R131"/>
  <c r="R130"/>
  <c r="T131"/>
  <c r="T130"/>
  <c r="P131"/>
  <c r="P130"/>
  <c i="1" r="AU95"/>
  <c i="2" r="BK131"/>
  <c r="BK130"/>
  <c r="J130"/>
  <c r="J96"/>
  <c r="BK248"/>
  <c r="J248"/>
  <c r="J106"/>
  <c r="BK255"/>
  <c r="J255"/>
  <c r="J108"/>
  <c i="1" r="AU94"/>
  <c r="AW94"/>
  <c r="AK30"/>
  <c r="AY94"/>
  <c r="AX94"/>
  <c i="2" r="J33"/>
  <c i="1" r="AV95"/>
  <c r="AT95"/>
  <c i="2" r="F33"/>
  <c i="1" r="AZ95"/>
  <c r="AZ94"/>
  <c r="W29"/>
  <c i="2" l="1" r="J131"/>
  <c r="J97"/>
  <c r="J30"/>
  <c i="1" r="AG95"/>
  <c r="AN95"/>
  <c r="AV94"/>
  <c r="AK29"/>
  <c i="2" l="1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<sst xmlns="http://schemas.openxmlformats.org/spreadsheetml/2006/main">
  <si>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</si>
  <si>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</si>
  <si>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</si>
  <si>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</si>
  <si>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</si>
  <si>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{fddaf726-a1e3-4dbb-b91d-a89282cb2170}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</si>
  <si>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</si>
  <si>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</si>
  <si>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</si>
  <si>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</si>
  <si>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</si>
  <si>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</si>
  <si>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</si>
  <si>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</si>
  <si>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20201011001Z1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</si>
  <si>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</si>
  <si>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</si>
  <si>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ÚČELOVÝCH KOMUNIKACÍ V OBJEKTU MATEŘSKÉ ŠKOLY DVORCE</t>
  </si>
  <si>
    <t>KSO:</t>
  </si>
  <si>
    <t>CC-CZ:</t>
  </si>
  <si>
    <t>Místo:</t>
  </si>
  <si>
    <t>Dvorce</t>
  </si>
  <si>
    <t>Datum:</t>
  </si>
  <si>
    <t>6. 11. 2020</t>
  </si>
  <si>
    <t>Zadavatel:</t>
  </si>
  <si>
    <t>IČ:</t>
  </si>
  <si>
    <t>Obec Dvorce</t>
  </si>
  <si>
    <t>DIČ:</t>
  </si>
  <si>
    <t>Uchazeč:</t>
  </si>
  <si>
    <t>Vyplň údaj</t>
  </si>
  <si>
    <t>Projektant:</t>
  </si>
  <si>
    <t>ATRIS s.r.o.</t>
  </si>
  <si>
    <t>True</t>
  </si>
  <si>
    <t>Zpracovatel:</t>
  </si>
  <si>
    <t>Barbora Kyšková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</si>
  <si>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</si>
  <si>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</si>
  <si>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</si>
  <si>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</si>
  <si>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</si>
  <si>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</si>
  <si>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</si>
  <si>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</si>
  <si>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</si>
  <si>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</si>
  <si>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</si>
  <si>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</si>
  <si>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</si>
  <si>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</si>
  <si>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</si>
  <si>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</si>
  <si>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</si>
  <si>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</si>
  <si>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</si>
  <si>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</si>
  <si>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</si>
  <si>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</si>
  <si>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</si>
  <si>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</si>
  <si>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</si>
  <si>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</si>
  <si>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</si>
  <si>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</si>
  <si>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</si>
  <si>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</si>
  <si>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</si>
  <si>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</si>
  <si>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</si>
  <si>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</si>
  <si>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</si>
  <si>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</si>
  <si>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</si>
  <si>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</si>
  <si>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</si>
  <si>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</si>
  <si>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</si>
  <si>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</si>
  <si>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</si>
  <si>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</si>
  <si>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</si>
  <si>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</si>
  <si>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</si>
  <si>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STA</t>
  </si>
  <si>
    <t>1</t>
  </si>
  <si>
    <t>{18a2383b-a311-4be5-a24e-ae3f4e0fd4c8}</t>
  </si>
  <si>
    <t>2</t>
  </si>
  <si>
    <t>KRYCÍ LIST SOUPISU PRACÍ</t>
  </si>
  <si>
    <t>Objekt:</t>
  </si>
  <si>
    <t>001 - REKONSTRUKCE ÚČELOVÝCH KOMUNIKACÍ V OBJEKTU MATEŘSKÉ ŠKOLY DVORCE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</si>
  <si>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</si>
  <si>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</si>
  <si>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</si>
  <si>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</si>
  <si>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</si>
  <si>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</si>
  <si>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</si>
  <si>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 Komunikace</t>
  </si>
  <si>
    <t xml:space="preserve">      56 -  Podkladní vrstvy komunikací, letišť a ploch</t>
  </si>
  <si>
    <t xml:space="preserve">    6 - Úpravy povrchů, podlahy a osazování výplní</t>
  </si>
  <si>
    <t xml:space="preserve">    8 - Trubní vedení</t>
  </si>
  <si>
    <t xml:space="preserve">    9 -  Ostatní konstrukce a práce-bourání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</si>
  <si>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</si>
  <si>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</si>
  <si>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</si>
  <si>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</si>
  <si>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VRN - Vedlejší rozpočtové náklady</t>
  </si>
  <si>
    <t xml:space="preserve">    0 - Vedlejší  náklady</t>
  </si>
  <si>
    <t>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</si>
  <si>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</si>
  <si>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</si>
  <si>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</si>
  <si>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</si>
  <si>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</si>
  <si>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</si>
  <si>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</si>
  <si>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</si>
  <si>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</si>
  <si>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</si>
  <si>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</si>
  <si>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</si>
  <si>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</si>
  <si>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</si>
  <si>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</si>
  <si>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</si>
  <si>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</si>
  <si>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</si>
  <si>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</si>
  <si>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</si>
  <si>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</si>
  <si>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2020 01</t>
  </si>
  <si>
    <t>4</t>
  </si>
  <si>
    <t>-448179240</t>
  </si>
  <si>
    <t>VV</t>
  </si>
  <si>
    <t>"odstranění st. zp plochy"20</t>
  </si>
  <si>
    <t>113107311</t>
  </si>
  <si>
    <t>Odstranění podkladu z kameniva těženého tl 100 mm strojně pl do 50 m2</t>
  </si>
  <si>
    <t>-2074452097</t>
  </si>
  <si>
    <t>"odstranění st. zpevněné plochy"567</t>
  </si>
  <si>
    <t>3</t>
  </si>
  <si>
    <t>113107312</t>
  </si>
  <si>
    <t>Odstranění podkladu z kameniva těženého tl 200 mm strojně pl do 50 m2</t>
  </si>
  <si>
    <t>-1061936367</t>
  </si>
  <si>
    <t>"odstranění st. zp. plochy"70+20</t>
  </si>
  <si>
    <t>113107332</t>
  </si>
  <si>
    <t>Odstranění podkladu z betonu prostého tl 300 mm strojně pl do 50 m2</t>
  </si>
  <si>
    <t>42044896</t>
  </si>
  <si>
    <t>"ODSTRANĚNÍ STÁVAJÍCÍ ZPEVNĚNÉ PLOCHY"35</t>
  </si>
  <si>
    <t>70</t>
  </si>
  <si>
    <t>Součet</t>
  </si>
  <si>
    <t>5</t>
  </si>
  <si>
    <t>113107336</t>
  </si>
  <si>
    <t>Odstranění podkladu z betonu vyztuženého sítěmi tl 150 mm strojně pl do 50 m2</t>
  </si>
  <si>
    <t>-48304363</t>
  </si>
  <si>
    <t>P</t>
  </si>
  <si>
    <t xml:space="preserve">Poznámka k položce:_x000d_
plocha bude odstraňována s max. opatrností, a bude odvezena na místo určené objednatelem do vzdálenosti 5 km. </t>
  </si>
  <si>
    <t>6</t>
  </si>
  <si>
    <t>113107341</t>
  </si>
  <si>
    <t>Odstranění podkladu živičného tl 50 mm strojně pl do 50 m2</t>
  </si>
  <si>
    <t>-188964395</t>
  </si>
  <si>
    <t>7</t>
  </si>
  <si>
    <t>113154113</t>
  </si>
  <si>
    <t>Frézování živičného krytu tl 50 mm pruh š 0,5 m pl do 500 m2 bez překážek v trase</t>
  </si>
  <si>
    <t>1438448353</t>
  </si>
  <si>
    <t>8</t>
  </si>
  <si>
    <t>113202111</t>
  </si>
  <si>
    <t>Vytrhání obrub krajníků obrubníků stojatých</t>
  </si>
  <si>
    <t>m</t>
  </si>
  <si>
    <t>-861838745</t>
  </si>
  <si>
    <t>5,5+117</t>
  </si>
  <si>
    <t>9</t>
  </si>
  <si>
    <t>122211101</t>
  </si>
  <si>
    <t>Odkopávky a prokopávky v hornině třídy těžitelnosti I, skupiny 3 ručně</t>
  </si>
  <si>
    <t>m3</t>
  </si>
  <si>
    <t>-845319066</t>
  </si>
  <si>
    <t>(106,59+2)*0,2</t>
  </si>
  <si>
    <t>10</t>
  </si>
  <si>
    <t>122251104</t>
  </si>
  <si>
    <t>Odkopávky a prokopávky nezapažené v hornině třídy těžitelnosti I, skupiny 3 objem do 500 m3 strojně</t>
  </si>
  <si>
    <t>-1679840550</t>
  </si>
  <si>
    <t>(106,59+2)*0,73</t>
  </si>
  <si>
    <t>11</t>
  </si>
  <si>
    <t>129911121</t>
  </si>
  <si>
    <t>Bourání zdiva z betonu prostého neprokládaného v odkopávkách nebo prokopávkách ručně</t>
  </si>
  <si>
    <t>-1427517183</t>
  </si>
  <si>
    <t>(106,59+2)*0,05</t>
  </si>
  <si>
    <t>12</t>
  </si>
  <si>
    <t>129911123</t>
  </si>
  <si>
    <t>Bourání zdiva z ŽB nebo předpjatého betonu v odkopávkách nebo prokopávkách ručně</t>
  </si>
  <si>
    <t>-954401344</t>
  </si>
  <si>
    <t>(106,59+2)*0,02</t>
  </si>
  <si>
    <t>13</t>
  </si>
  <si>
    <t>162751117</t>
  </si>
  <si>
    <t>Vodorovné přemístění do 10000 m výkopku/sypaniny z horniny třídy těžitelnosti I, skupiny 1 až 3</t>
  </si>
  <si>
    <t>-488977755</t>
  </si>
  <si>
    <t>"odvoz na skládu" 21,718+79,271</t>
  </si>
  <si>
    <t>14</t>
  </si>
  <si>
    <t>162751119</t>
  </si>
  <si>
    <t>Příplatek k vodorovnému přemístění výkopku/sypaniny z horniny třídy těžitelnosti I, skupiny 1 až 3 ZKD 1000 m přes 10000 m</t>
  </si>
  <si>
    <t>862782705</t>
  </si>
  <si>
    <t>"do 15 km"100,989*5</t>
  </si>
  <si>
    <t>171151112</t>
  </si>
  <si>
    <t>Uložení sypaniny z hornin nesoudržných kamenitých do násypů zhutněných</t>
  </si>
  <si>
    <t>689001918</t>
  </si>
  <si>
    <t>16</t>
  </si>
  <si>
    <t>M</t>
  </si>
  <si>
    <t>58344197</t>
  </si>
  <si>
    <t>štěrkodrť frakce 0/63</t>
  </si>
  <si>
    <t>t</t>
  </si>
  <si>
    <t>970774289</t>
  </si>
  <si>
    <t>18*1,6</t>
  </si>
  <si>
    <t>17</t>
  </si>
  <si>
    <t>171201221</t>
  </si>
  <si>
    <t>Poplatek za uložení na skládce (skládkovné) zeminy a kamení kód odpadu 17 05 04</t>
  </si>
  <si>
    <t>-210023845</t>
  </si>
  <si>
    <t>100,989*1,8</t>
  </si>
  <si>
    <t>18</t>
  </si>
  <si>
    <t>171251201</t>
  </si>
  <si>
    <t>Uložení sypaniny na skládky nebo meziskládky</t>
  </si>
  <si>
    <t>-701010249</t>
  </si>
  <si>
    <t>19</t>
  </si>
  <si>
    <t>174111101</t>
  </si>
  <si>
    <t>Zásyp jam, šachet rýh nebo kolem objektů sypaninou se zhutněním ručně</t>
  </si>
  <si>
    <t>-388175793</t>
  </si>
  <si>
    <t>20</t>
  </si>
  <si>
    <t>R-1132000</t>
  </si>
  <si>
    <t>Terénní úpravy vč. osetí trávou, vč.dodávky travního semene</t>
  </si>
  <si>
    <t>-906183311</t>
  </si>
  <si>
    <t xml:space="preserve"> Komunikace</t>
  </si>
  <si>
    <t>564801111</t>
  </si>
  <si>
    <t xml:space="preserve">Podklad ze štěrkodrtě ŠD tl 30 mm fr. 0-8 mm </t>
  </si>
  <si>
    <t>CS ÚRS 2018 01</t>
  </si>
  <si>
    <t>-1011683671</t>
  </si>
  <si>
    <t>Poznámka k položce:_x000d_
přírodní kamenivo</t>
  </si>
  <si>
    <t>"skladba chodníku"10</t>
  </si>
  <si>
    <t>22</t>
  </si>
  <si>
    <t>564871116</t>
  </si>
  <si>
    <t>Podklad ze štěrkodrtě ŠD tl. 300 mm fr. 0-63 mm</t>
  </si>
  <si>
    <t>1010301923</t>
  </si>
  <si>
    <t>"KONSTRUKCE ÚČELOVÉ KOMUNIKACE"610</t>
  </si>
  <si>
    <t>23</t>
  </si>
  <si>
    <t>565135101</t>
  </si>
  <si>
    <t>Asfaltový beton vrstva podkladní ACP 16 (obalované kamenivo OKS) tl 50 mm š do 1,5 m</t>
  </si>
  <si>
    <t>-489914157</t>
  </si>
  <si>
    <t>24</t>
  </si>
  <si>
    <t>573111111</t>
  </si>
  <si>
    <t>Postřik živičný infiltrační s posypem z asfaltu množství 0,60 kg/m2</t>
  </si>
  <si>
    <t>692610780</t>
  </si>
  <si>
    <t>25</t>
  </si>
  <si>
    <t>573211107</t>
  </si>
  <si>
    <t>Postřik živičný spojovací z asfaltu v množství 0,30 kg/m2</t>
  </si>
  <si>
    <t>792608507</t>
  </si>
  <si>
    <t>"oprava krytu"1,5</t>
  </si>
  <si>
    <t>26</t>
  </si>
  <si>
    <t>577143111</t>
  </si>
  <si>
    <t>Asfaltový beton vrstva obrusná ACO 8 (ABJ) tl 50 mm š do 3 m z nemodifikovaného asfaltu</t>
  </si>
  <si>
    <t>668705342</t>
  </si>
  <si>
    <t>27</t>
  </si>
  <si>
    <t>596211110</t>
  </si>
  <si>
    <t>Kladení zámkové dlažby komunikací pro pěší tl 60 mm skupiny A pl do 50 m2</t>
  </si>
  <si>
    <t>-1097756933</t>
  </si>
  <si>
    <t>28</t>
  </si>
  <si>
    <t>R-592450</t>
  </si>
  <si>
    <t>dlažba betonová 200/100 tl. 60 mm šedá</t>
  </si>
  <si>
    <t>194249101</t>
  </si>
  <si>
    <t>10*1,05</t>
  </si>
  <si>
    <t>29</t>
  </si>
  <si>
    <t>R-5640090</t>
  </si>
  <si>
    <t>Předláždění st. dlažby tl. 60 mm</t>
  </si>
  <si>
    <t>-2048268929</t>
  </si>
  <si>
    <t>56</t>
  </si>
  <si>
    <t xml:space="preserve"> Podkladní vrstvy komunikací, letišť a ploch</t>
  </si>
  <si>
    <t>30</t>
  </si>
  <si>
    <t>564871111</t>
  </si>
  <si>
    <t>Podklad ze štěrkodrtě fr. 0-63 mm ŠD tl 250 mm</t>
  </si>
  <si>
    <t>-742838881</t>
  </si>
  <si>
    <t>"skaldba chodníku"10</t>
  </si>
  <si>
    <t>31</t>
  </si>
  <si>
    <t>R-5647000</t>
  </si>
  <si>
    <t>D+M lomový kámen tl. 150 mm kladený do betonu C25/30 XF4 tl. 100 a podsypu ze štěrkopísku tl. 100 mm</t>
  </si>
  <si>
    <t>792452384</t>
  </si>
  <si>
    <t>Úpravy povrchů, podlahy a osazování výplní</t>
  </si>
  <si>
    <t>32</t>
  </si>
  <si>
    <t>637121112</t>
  </si>
  <si>
    <t>Okapový chodník z kačírku tl 150 mm s udusáním</t>
  </si>
  <si>
    <t>856598664</t>
  </si>
  <si>
    <t>33</t>
  </si>
  <si>
    <t>R-6371211</t>
  </si>
  <si>
    <t>D+M folie proti prorůstání</t>
  </si>
  <si>
    <t>870641242</t>
  </si>
  <si>
    <t>Trubní vedení</t>
  </si>
  <si>
    <t>34</t>
  </si>
  <si>
    <t>899331111</t>
  </si>
  <si>
    <t>Výšková úprava uličního vstupu nebo vpusti do 200 mm zvýšením poklopu</t>
  </si>
  <si>
    <t>kus</t>
  </si>
  <si>
    <t>1562997118</t>
  </si>
  <si>
    <t>35</t>
  </si>
  <si>
    <t>899431111</t>
  </si>
  <si>
    <t>Výšková úprava uličního vstupu nebo vpusti do 200 mm zvýšením krycího hrnce, šoupěte nebo hydrantu</t>
  </si>
  <si>
    <t>911055436</t>
  </si>
  <si>
    <t>36</t>
  </si>
  <si>
    <t>R-8710010</t>
  </si>
  <si>
    <t xml:space="preserve">D+M  Betonová vpust s kalovým dnem včetně koše na hrubé nečistoty+plastová mříž pro zatížení D400</t>
  </si>
  <si>
    <t>684544138</t>
  </si>
  <si>
    <t xml:space="preserve">Poznámka k položce:_x000d_
Položka obsahuje :_x000d_
_x000d_
- výkop, odvoz a likvidaci přebytečné zeminy na skládku_x000d_
- dodávku a osazení vpusti vč. koše a mříže_x000d_
- zpětný dosyp _x000d_
</t>
  </si>
  <si>
    <t>37</t>
  </si>
  <si>
    <t>R-8710090</t>
  </si>
  <si>
    <t xml:space="preserve">kanalizační přípojka DN 150 </t>
  </si>
  <si>
    <t>-624069520</t>
  </si>
  <si>
    <t xml:space="preserve">Poznámka k položce:_x000d_
vč. výkopu, odvozu zemoiny, zpětného zádsypu, obsypu a zásypu potrubí štěrkopískem _x000d_
</t>
  </si>
  <si>
    <t>38</t>
  </si>
  <si>
    <t>R-9670090</t>
  </si>
  <si>
    <t>Prořezání otvoru o průměru D200 do stávající ŽB zdi tl. 200 mm, následně po osazení kanalizačního potrubí DN 150 zapravení</t>
  </si>
  <si>
    <t>2074322518</t>
  </si>
  <si>
    <t xml:space="preserve"> Ostatní konstrukce a práce-bourání</t>
  </si>
  <si>
    <t>39</t>
  </si>
  <si>
    <t>181951102</t>
  </si>
  <si>
    <t>Úprava pláně v hornině tř. 1 až 4 se zhutněním</t>
  </si>
  <si>
    <t>-488372005</t>
  </si>
  <si>
    <t>40</t>
  </si>
  <si>
    <t>184807111</t>
  </si>
  <si>
    <t>Ochrana stromu bedněním zřízení</t>
  </si>
  <si>
    <t>CS ÚRS 2016 01</t>
  </si>
  <si>
    <t>-1183926873</t>
  </si>
  <si>
    <t>1,5*1,5*4*7</t>
  </si>
  <si>
    <t>41</t>
  </si>
  <si>
    <t>184807112</t>
  </si>
  <si>
    <t>Ochrana stromu bedněním odstranění</t>
  </si>
  <si>
    <t>-50547539</t>
  </si>
  <si>
    <t>42</t>
  </si>
  <si>
    <t>916111123</t>
  </si>
  <si>
    <t>Osazení obruby z drobných kostek s boční opěrou do lože z betonu prostého</t>
  </si>
  <si>
    <t>-621120758</t>
  </si>
  <si>
    <t>"dvojřádek"72*2</t>
  </si>
  <si>
    <t>43</t>
  </si>
  <si>
    <t>58381007</t>
  </si>
  <si>
    <t>kostka dlažební žula drobná 8/10</t>
  </si>
  <si>
    <t>-2072321545</t>
  </si>
  <si>
    <t>"dvojřádek"72*0,2*1,1</t>
  </si>
  <si>
    <t>44</t>
  </si>
  <si>
    <t>916231213</t>
  </si>
  <si>
    <t>Osazení chodníkového obrubníku betonového stojatého s boční opěrou do lože z betonu prostého</t>
  </si>
  <si>
    <t>502664614</t>
  </si>
  <si>
    <t>"viz. situace stavby a TZ"11+134</t>
  </si>
  <si>
    <t>45</t>
  </si>
  <si>
    <t>592174100</t>
  </si>
  <si>
    <t xml:space="preserve">obrubník betonový chodníkový  100x10x25 cm</t>
  </si>
  <si>
    <t>CS ÚRS 2017 01</t>
  </si>
  <si>
    <t>60275206</t>
  </si>
  <si>
    <t>46</t>
  </si>
  <si>
    <t>59217023</t>
  </si>
  <si>
    <t>obrubník betonový chodníkový 100x15x25cm</t>
  </si>
  <si>
    <t>-606130159</t>
  </si>
  <si>
    <t>134</t>
  </si>
  <si>
    <t>47</t>
  </si>
  <si>
    <t>916991121</t>
  </si>
  <si>
    <t>Lože pod obrubníky, krajníky nebo obruby z dlažebních kostek z betonu prostého</t>
  </si>
  <si>
    <t>1190096836</t>
  </si>
  <si>
    <t>145*0,15*0,25</t>
  </si>
  <si>
    <t>48</t>
  </si>
  <si>
    <t>919726124</t>
  </si>
  <si>
    <t>Geotextilie pro ochranu, separaci a filtraci netkaná měrná hmotnost 500 g/m2</t>
  </si>
  <si>
    <t>956216526</t>
  </si>
  <si>
    <t>828</t>
  </si>
  <si>
    <t>49</t>
  </si>
  <si>
    <t>919735112</t>
  </si>
  <si>
    <t>Řezání stávajícího živičného krytu hl do 100 mm</t>
  </si>
  <si>
    <t>-1177985645</t>
  </si>
  <si>
    <t>50</t>
  </si>
  <si>
    <t>R-9190089</t>
  </si>
  <si>
    <t xml:space="preserve">D+M značky normální formát vč. sloupku </t>
  </si>
  <si>
    <t>1964920258</t>
  </si>
  <si>
    <t xml:space="preserve">Poznámka k položce:_x000d_
Položka obsahuje : _x000d_
_x000d_
výkop rpo základ, odvoz přebytečné zeminy vč. uložení  apoplatku za skládku_x000d_
provedení základové patky vč. dodávky betonu_x000d_
osazení a dodávka sloupku a značky </t>
  </si>
  <si>
    <t>51</t>
  </si>
  <si>
    <t>R-9190090</t>
  </si>
  <si>
    <t>Chránička vedeníČEZ - V místech kde nově navržený chodník křižuje stávající kabely NN bude před započetím prací provedena ruční sonda pro určení hloubky tohoto vedení. V případě, že nebude vedení v dostatečné hloubce uložení, uloží se vedení do správné hl</t>
  </si>
  <si>
    <t>1251521460</t>
  </si>
  <si>
    <t>52</t>
  </si>
  <si>
    <t>R-9191241</t>
  </si>
  <si>
    <t>Zalití spáry asfaltovou zálivkou</t>
  </si>
  <si>
    <t>-1739266591</t>
  </si>
  <si>
    <t>997</t>
  </si>
  <si>
    <t>Přesun sutě</t>
  </si>
  <si>
    <t>53</t>
  </si>
  <si>
    <t>997221551</t>
  </si>
  <si>
    <t>Vodorovná doprava suti ze sypkých materiálů do 1 km</t>
  </si>
  <si>
    <t>-1219217933</t>
  </si>
  <si>
    <t>54</t>
  </si>
  <si>
    <t>997221559</t>
  </si>
  <si>
    <t>Příplatek ZKD 1 km u vodorovné dopravy suti ze sypkých materiálů</t>
  </si>
  <si>
    <t>-1372068270</t>
  </si>
  <si>
    <t>"do 15 km"243,724*14</t>
  </si>
  <si>
    <t>71</t>
  </si>
  <si>
    <t>997221561</t>
  </si>
  <si>
    <t>Vodorovná doprava suti z kusových materiálů do 1 km</t>
  </si>
  <si>
    <t>1705219674</t>
  </si>
  <si>
    <t>72</t>
  </si>
  <si>
    <t>997221569</t>
  </si>
  <si>
    <t>Příplatek ZKD 1 km u vodorovné dopravy suti z kusových materiálů</t>
  </si>
  <si>
    <t>1208642966</t>
  </si>
  <si>
    <t>"do 5 km"187,11*4</t>
  </si>
  <si>
    <t>55</t>
  </si>
  <si>
    <t>997221611</t>
  </si>
  <si>
    <t>Nakládání suti na dopravní prostředky pro vodorovnou dopravu</t>
  </si>
  <si>
    <t>1199694511</t>
  </si>
  <si>
    <t>74</t>
  </si>
  <si>
    <t>997221615</t>
  </si>
  <si>
    <t>Poplatek za uložení na skládce (skládkovné) stavebního odpadu betonového kód odpadu 17 01 01</t>
  </si>
  <si>
    <t>1985627885</t>
  </si>
  <si>
    <t>73</t>
  </si>
  <si>
    <t>997221655</t>
  </si>
  <si>
    <t>48980134</t>
  </si>
  <si>
    <t>997221825</t>
  </si>
  <si>
    <t>Poplatek za uložení na skládce (skládkovné) stavebního odpadu železobetonového kód odpadu 170 101</t>
  </si>
  <si>
    <t>179461379</t>
  </si>
  <si>
    <t>57</t>
  </si>
  <si>
    <t>997221845</t>
  </si>
  <si>
    <t>Poplatek za uložení na skládce (skládkovné) odpadu asfaltového bez dehtu kód odpadu 170 302</t>
  </si>
  <si>
    <t>-99723225</t>
  </si>
  <si>
    <t>998</t>
  </si>
  <si>
    <t>Přesun hmot</t>
  </si>
  <si>
    <t>59</t>
  </si>
  <si>
    <t>998225111</t>
  </si>
  <si>
    <t>Přesun hmot pro pozemní komunikace s krytem z kamene, monolitickým betonovým nebo živičným</t>
  </si>
  <si>
    <t>1940869740</t>
  </si>
  <si>
    <t>PSV</t>
  </si>
  <si>
    <t>Práce a dodávky PSV</t>
  </si>
  <si>
    <t>711</t>
  </si>
  <si>
    <t>Izolace proti vodě, vlhkosti a plynům</t>
  </si>
  <si>
    <t>60</t>
  </si>
  <si>
    <t>711161215</t>
  </si>
  <si>
    <t>Izolace proti zemní vlhkosti nopovou fólií svislá, nopek v 20,0 mm, tl do 1,0 mm</t>
  </si>
  <si>
    <t>2082842030</t>
  </si>
  <si>
    <t>61</t>
  </si>
  <si>
    <t>711161384</t>
  </si>
  <si>
    <t>Izolace proti zemní vlhkosti nopovou fólií ukončení provětrávací lištou</t>
  </si>
  <si>
    <t>-812370508</t>
  </si>
  <si>
    <t>62</t>
  </si>
  <si>
    <t>998711201</t>
  </si>
  <si>
    <t>Přesun hmot procentní pro izolace proti vodě, vlhkosti a plynům v objektech v do 6 m</t>
  </si>
  <si>
    <t>%</t>
  </si>
  <si>
    <t>1409083604</t>
  </si>
  <si>
    <t>VRN</t>
  </si>
  <si>
    <t>Vedlejší rozpočtové náklady</t>
  </si>
  <si>
    <t xml:space="preserve">Vedlejší  náklady</t>
  </si>
  <si>
    <t>63</t>
  </si>
  <si>
    <t>999003</t>
  </si>
  <si>
    <t xml:space="preserve">Vytýčení  a ochrana stávajících   inženýrských sítí </t>
  </si>
  <si>
    <t>soubor</t>
  </si>
  <si>
    <t>-137202781</t>
  </si>
  <si>
    <t>Poznámka k položce:_x000d_
Ochrana stávajících inženýrských sítí na staveništi, _x000d_
náklady na přezoumání podkladu objednatele o stavu inženýrských sítí probíhajících staveništěm nebo dotčenými stavbou i mimo území staveniště._x000d_
Vytýčení jejich skutečné trasy dle podmínek správců sítí v dokladové části. _x000d_
Zajištění aktualizace vyjádření správců sítí v případě ukončení platnosti vyjádření._x000d_
Zajištění a zabezpečení stávajících inženýrských sítí a přípojke při výkopových a bouracích pracích.</t>
  </si>
  <si>
    <t>64</t>
  </si>
  <si>
    <t>999006</t>
  </si>
  <si>
    <t xml:space="preserve">Dokumentace skutečného provedení stavby </t>
  </si>
  <si>
    <t>74499494</t>
  </si>
  <si>
    <t xml:space="preserve">Poznámka k položce:_x000d_
4 vyhotovení tištěné podoby + elektronická verze na CD </t>
  </si>
  <si>
    <t>65</t>
  </si>
  <si>
    <t>999020</t>
  </si>
  <si>
    <t xml:space="preserve">Geodetické vytýčení stavby </t>
  </si>
  <si>
    <t>-800501350</t>
  </si>
  <si>
    <t>66</t>
  </si>
  <si>
    <t>999021</t>
  </si>
  <si>
    <t xml:space="preserve">Geometrické zaměření stavby, zpracování geometrického plánu </t>
  </si>
  <si>
    <t>1265218490</t>
  </si>
  <si>
    <t>Poznámka k položce:_x000d_
geometrické zaměření pro majetkoprávní vypořádání na všechny cizí pozemky v počtu 6 ks + na CD pro každý pozemek + geometrické zaměření skutečného stavu celé stavby v počtu 6 ks + na CD + geometrické zaměření pro zápis do katastru nemovitostí 6 ks + CD</t>
  </si>
  <si>
    <t>67</t>
  </si>
  <si>
    <t>999024</t>
  </si>
  <si>
    <t xml:space="preserve">Statická zatěžkávací zkouška </t>
  </si>
  <si>
    <t>-398553678</t>
  </si>
  <si>
    <t>68</t>
  </si>
  <si>
    <t>999029</t>
  </si>
  <si>
    <t>Dočasné dopravní značení</t>
  </si>
  <si>
    <t>1250726697</t>
  </si>
  <si>
    <t>VRN3</t>
  </si>
  <si>
    <t>Zařízení staveniště</t>
  </si>
  <si>
    <t>032103000</t>
  </si>
  <si>
    <t xml:space="preserve">Zařízení staveniště - zřízení, provoz, odstranění </t>
  </si>
  <si>
    <t>1024</t>
  </si>
  <si>
    <t>-650870085</t>
  </si>
  <si>
    <t>Poznámka k položce:_x000d_
Náklady na vybudování a zajištění zařízení staveniště a jeho provoz, údržbu a likvidaci v souladu s platnými právními předpisy, včetně případného zajištění ohlášení dle zákona č. 183/2006 Sb., o územním plánování a stavebním řádu (stavební zákon), ve znění pozdějších předpisů; zřízení staveništních přípojek energií (vody a energie), jejich měření, provoz, údržba, úhrada a likvidace; zajištění případného zimního opatření; náklady na úpravu povrchů po odstranění zařízení staveniště a úklid ploch, na kterých bylo zařízení staveniště provozováno; dodávka, skladování, správa, zabudování a montáž veškerých dílů a materiálů a zařízení týkající se veřejné zakázky; zajištění staveniště proti přístupu nepovolaných osob, zabezpečení staveniště. Náklady na vybavení objektů zařízení staveniště a odstranění objektů zařízení staveniště včetně odvozu. Náklady na střežení, vhodné zabezpečení staveniště.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</si>
</sst>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36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37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38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39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40</v>
      </c>
      <c r="E29" s="46"/>
      <c r="F29" s="31" t="s">
        <v>41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42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43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44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45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46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47</v>
      </c>
      <c r="U35" s="53"/>
      <c r="V35" s="53"/>
      <c r="W35" s="53"/>
      <c r="X35" s="55" t="s">
        <v>48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49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50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51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52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51</v>
      </c>
      <c r="AI60" s="41"/>
      <c r="AJ60" s="41"/>
      <c r="AK60" s="41"/>
      <c r="AL60" s="41"/>
      <c r="AM60" s="63" t="s">
        <v>52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53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54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51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52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51</v>
      </c>
      <c r="AI75" s="41"/>
      <c r="AJ75" s="41"/>
      <c r="AK75" s="41"/>
      <c r="AL75" s="41"/>
      <c r="AM75" s="63" t="s">
        <v>52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55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20201011001Z1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REKONSTRUKCE ÚČELOVÝCH KOMUNIKACÍ V OBJEKTU MATEŘSKÉ ŠKOLY DVORCE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Dvorce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6. 11. 2020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Obec Dvorce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ATRIS s.r.o.</v>
      </c>
      <c r="AN89" s="70"/>
      <c r="AO89" s="70"/>
      <c r="AP89" s="70"/>
      <c r="AQ89" s="39"/>
      <c r="AR89" s="43"/>
      <c r="AS89" s="80" t="s">
        <v>56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Barbora Kyšková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57</v>
      </c>
      <c r="D92" s="93"/>
      <c r="E92" s="93"/>
      <c r="F92" s="93"/>
      <c r="G92" s="93"/>
      <c r="H92" s="94"/>
      <c r="I92" s="95" t="s">
        <v>58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59</v>
      </c>
      <c r="AH92" s="93"/>
      <c r="AI92" s="93"/>
      <c r="AJ92" s="93"/>
      <c r="AK92" s="93"/>
      <c r="AL92" s="93"/>
      <c r="AM92" s="93"/>
      <c r="AN92" s="95" t="s">
        <v>60</v>
      </c>
      <c r="AO92" s="93"/>
      <c r="AP92" s="97"/>
      <c r="AQ92" s="98" t="s">
        <v>61</v>
      </c>
      <c r="AR92" s="43"/>
      <c r="AS92" s="99" t="s">
        <v>62</v>
      </c>
      <c r="AT92" s="100" t="s">
        <v>63</v>
      </c>
      <c r="AU92" s="100" t="s">
        <v>64</v>
      </c>
      <c r="AV92" s="100" t="s">
        <v>65</v>
      </c>
      <c r="AW92" s="100" t="s">
        <v>66</v>
      </c>
      <c r="AX92" s="100" t="s">
        <v>67</v>
      </c>
      <c r="AY92" s="100" t="s">
        <v>68</v>
      </c>
      <c r="AZ92" s="100" t="s">
        <v>69</v>
      </c>
      <c r="BA92" s="100" t="s">
        <v>70</v>
      </c>
      <c r="BB92" s="100" t="s">
        <v>71</v>
      </c>
      <c r="BC92" s="100" t="s">
        <v>72</v>
      </c>
      <c r="BD92" s="101" t="s">
        <v>73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74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75</v>
      </c>
      <c r="BT94" s="116" t="s">
        <v>76</v>
      </c>
      <c r="BU94" s="117" t="s">
        <v>77</v>
      </c>
      <c r="BV94" s="116" t="s">
        <v>78</v>
      </c>
      <c r="BW94" s="116" t="s">
        <v>5</v>
      </c>
      <c r="BX94" s="116" t="s">
        <v>79</v>
      </c>
      <c r="CL94" s="116" t="s">
        <v>1</v>
      </c>
    </row>
    <row r="95" s="7" customFormat="1" ht="37.5" customHeight="1">
      <c r="A95" s="118" t="s">
        <v>80</v>
      </c>
      <c r="B95" s="119"/>
      <c r="C95" s="120"/>
      <c r="D95" s="121" t="s">
        <v>81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'001 - REKONSTRUKCE ÚČELOV...'!J30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'001 - REKONSTRUKCE ÚČELOV...'!P130</f>
        <v>0</v>
      </c>
      <c r="AV95" s="127">
        <f>'001 - REKONSTRUKCE ÚČELOV...'!J33</f>
        <v>0</v>
      </c>
      <c r="AW95" s="127">
        <f>'001 - REKONSTRUKCE ÚČELOV...'!J34</f>
        <v>0</v>
      </c>
      <c r="AX95" s="127">
        <f>'001 - REKONSTRUKCE ÚČELOV...'!J35</f>
        <v>0</v>
      </c>
      <c r="AY95" s="127">
        <f>'001 - REKONSTRUKCE ÚČELOV...'!J36</f>
        <v>0</v>
      </c>
      <c r="AZ95" s="127">
        <f>'001 - REKONSTRUKCE ÚČELOV...'!F33</f>
        <v>0</v>
      </c>
      <c r="BA95" s="127">
        <f>'001 - REKONSTRUKCE ÚČELOV...'!F34</f>
        <v>0</v>
      </c>
      <c r="BB95" s="127">
        <f>'001 - REKONSTRUKCE ÚČELOV...'!F35</f>
        <v>0</v>
      </c>
      <c r="BC95" s="127">
        <f>'001 - REKONSTRUKCE ÚČELOV...'!F36</f>
        <v>0</v>
      </c>
      <c r="BD95" s="129">
        <f>'001 - REKONSTRUKCE ÚČELOV...'!F37</f>
        <v>0</v>
      </c>
      <c r="BE95" s="7"/>
      <c r="BT95" s="130" t="s">
        <v>83</v>
      </c>
      <c r="BV95" s="130" t="s">
        <v>78</v>
      </c>
      <c r="BW95" s="130" t="s">
        <v>84</v>
      </c>
      <c r="BX95" s="130" t="s">
        <v>5</v>
      </c>
      <c r="CL95" s="130" t="s">
        <v>1</v>
      </c>
      <c r="CM95" s="130" t="s">
        <v>85</v>
      </c>
    </row>
    <row r="96" s="2" customFormat="1" ht="30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43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sheetProtection sheet="1" formatColumns="0" formatRows="0" objects="1" scenarios="1" spinCount="100000" saltValue="Y7MNjAWX1IpfzCSjImu6sQsaFd4oK+fKqbN+LxBjCcV4y/NDq7Qlze5HswjXzsrefkvp6FDFzg6l1ekuHFB33g==" hashValue="bV52rJteTF0J45q84IwhVsleE0GMIYLGkzmUvPW46Q4z+Y6030FFtAwFoIf0YhMB63tXtdeWfPkoM4yhSgSTjA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01 - REKONSTRUKCE ÚČELO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hidden="1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9"/>
      <c r="AT3" s="16" t="s">
        <v>85</v>
      </c>
    </row>
    <row r="4" hidden="1" s="1" customFormat="1" ht="24.96" customHeight="1">
      <c r="B4" s="19"/>
      <c r="D4" s="133" t="s">
        <v>86</v>
      </c>
      <c r="L4" s="19"/>
      <c r="M4" s="134" t="s">
        <v>10</v>
      </c>
      <c r="AT4" s="16" t="s">
        <v>4</v>
      </c>
    </row>
    <row r="5" hidden="1" s="1" customFormat="1" ht="6.96" customHeight="1">
      <c r="B5" s="19"/>
      <c r="L5" s="19"/>
    </row>
    <row r="6" hidden="1" s="1" customFormat="1" ht="12" customHeight="1">
      <c r="B6" s="19"/>
      <c r="D6" s="135" t="s">
        <v>16</v>
      </c>
      <c r="L6" s="19"/>
    </row>
    <row r="7" hidden="1" s="1" customFormat="1" ht="26.25" customHeight="1">
      <c r="B7" s="19"/>
      <c r="E7" s="136" t="str">
        <f>'Rekapitulace stavby'!K6</f>
        <v>REKONSTRUKCE ÚČELOVÝCH KOMUNIKACÍ V OBJEKTU MATEŘSKÉ ŠKOLY DVORCE</v>
      </c>
      <c r="F7" s="135"/>
      <c r="G7" s="135"/>
      <c r="H7" s="135"/>
      <c r="L7" s="19"/>
    </row>
    <row r="8" hidden="1" s="2" customFormat="1" ht="12" customHeight="1">
      <c r="A8" s="37"/>
      <c r="B8" s="43"/>
      <c r="C8" s="37"/>
      <c r="D8" s="135" t="s">
        <v>87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hidden="1" s="2" customFormat="1" ht="30" customHeight="1">
      <c r="A9" s="37"/>
      <c r="B9" s="43"/>
      <c r="C9" s="37"/>
      <c r="D9" s="37"/>
      <c r="E9" s="137" t="s">
        <v>88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hidden="1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hidden="1" s="2" customFormat="1" ht="12" customHeight="1">
      <c r="A11" s="37"/>
      <c r="B11" s="43"/>
      <c r="C11" s="37"/>
      <c r="D11" s="135" t="s">
        <v>18</v>
      </c>
      <c r="E11" s="37"/>
      <c r="F11" s="138" t="s">
        <v>1</v>
      </c>
      <c r="G11" s="37"/>
      <c r="H11" s="37"/>
      <c r="I11" s="135" t="s">
        <v>19</v>
      </c>
      <c r="J11" s="138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hidden="1" s="2" customFormat="1" ht="12" customHeight="1">
      <c r="A12" s="37"/>
      <c r="B12" s="43"/>
      <c r="C12" s="37"/>
      <c r="D12" s="135" t="s">
        <v>20</v>
      </c>
      <c r="E12" s="37"/>
      <c r="F12" s="138" t="s">
        <v>21</v>
      </c>
      <c r="G12" s="37"/>
      <c r="H12" s="37"/>
      <c r="I12" s="135" t="s">
        <v>22</v>
      </c>
      <c r="J12" s="139" t="str">
        <f>'Rekapitulace stavby'!AN8</f>
        <v>6. 11. 2020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hidden="1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hidden="1" s="2" customFormat="1" ht="12" customHeight="1">
      <c r="A14" s="37"/>
      <c r="B14" s="43"/>
      <c r="C14" s="37"/>
      <c r="D14" s="135" t="s">
        <v>24</v>
      </c>
      <c r="E14" s="37"/>
      <c r="F14" s="37"/>
      <c r="G14" s="37"/>
      <c r="H14" s="37"/>
      <c r="I14" s="135" t="s">
        <v>25</v>
      </c>
      <c r="J14" s="138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hidden="1" s="2" customFormat="1" ht="18" customHeight="1">
      <c r="A15" s="37"/>
      <c r="B15" s="43"/>
      <c r="C15" s="37"/>
      <c r="D15" s="37"/>
      <c r="E15" s="138" t="s">
        <v>26</v>
      </c>
      <c r="F15" s="37"/>
      <c r="G15" s="37"/>
      <c r="H15" s="37"/>
      <c r="I15" s="135" t="s">
        <v>27</v>
      </c>
      <c r="J15" s="138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hidden="1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hidden="1" s="2" customFormat="1" ht="12" customHeight="1">
      <c r="A17" s="37"/>
      <c r="B17" s="43"/>
      <c r="C17" s="37"/>
      <c r="D17" s="135" t="s">
        <v>28</v>
      </c>
      <c r="E17" s="37"/>
      <c r="F17" s="37"/>
      <c r="G17" s="37"/>
      <c r="H17" s="37"/>
      <c r="I17" s="135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hidden="1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8"/>
      <c r="G18" s="138"/>
      <c r="H18" s="138"/>
      <c r="I18" s="135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hidden="1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hidden="1" s="2" customFormat="1" ht="12" customHeight="1">
      <c r="A20" s="37"/>
      <c r="B20" s="43"/>
      <c r="C20" s="37"/>
      <c r="D20" s="135" t="s">
        <v>30</v>
      </c>
      <c r="E20" s="37"/>
      <c r="F20" s="37"/>
      <c r="G20" s="37"/>
      <c r="H20" s="37"/>
      <c r="I20" s="135" t="s">
        <v>25</v>
      </c>
      <c r="J20" s="138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hidden="1" s="2" customFormat="1" ht="18" customHeight="1">
      <c r="A21" s="37"/>
      <c r="B21" s="43"/>
      <c r="C21" s="37"/>
      <c r="D21" s="37"/>
      <c r="E21" s="138" t="s">
        <v>31</v>
      </c>
      <c r="F21" s="37"/>
      <c r="G21" s="37"/>
      <c r="H21" s="37"/>
      <c r="I21" s="135" t="s">
        <v>27</v>
      </c>
      <c r="J21" s="138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hidden="1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hidden="1" s="2" customFormat="1" ht="12" customHeight="1">
      <c r="A23" s="37"/>
      <c r="B23" s="43"/>
      <c r="C23" s="37"/>
      <c r="D23" s="135" t="s">
        <v>33</v>
      </c>
      <c r="E23" s="37"/>
      <c r="F23" s="37"/>
      <c r="G23" s="37"/>
      <c r="H23" s="37"/>
      <c r="I23" s="135" t="s">
        <v>25</v>
      </c>
      <c r="J23" s="138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hidden="1" s="2" customFormat="1" ht="18" customHeight="1">
      <c r="A24" s="37"/>
      <c r="B24" s="43"/>
      <c r="C24" s="37"/>
      <c r="D24" s="37"/>
      <c r="E24" s="138" t="s">
        <v>34</v>
      </c>
      <c r="F24" s="37"/>
      <c r="G24" s="37"/>
      <c r="H24" s="37"/>
      <c r="I24" s="135" t="s">
        <v>27</v>
      </c>
      <c r="J24" s="138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hidden="1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hidden="1" s="2" customFormat="1" ht="12" customHeight="1">
      <c r="A26" s="37"/>
      <c r="B26" s="43"/>
      <c r="C26" s="37"/>
      <c r="D26" s="135" t="s">
        <v>35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hidden="1" s="8" customFormat="1" ht="16.5" customHeight="1">
      <c r="A27" s="140"/>
      <c r="B27" s="141"/>
      <c r="C27" s="140"/>
      <c r="D27" s="140"/>
      <c r="E27" s="142" t="s">
        <v>1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hidden="1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hidden="1" s="2" customFormat="1" ht="6.96" customHeight="1">
      <c r="A29" s="37"/>
      <c r="B29" s="43"/>
      <c r="C29" s="37"/>
      <c r="D29" s="144"/>
      <c r="E29" s="144"/>
      <c r="F29" s="144"/>
      <c r="G29" s="144"/>
      <c r="H29" s="144"/>
      <c r="I29" s="144"/>
      <c r="J29" s="144"/>
      <c r="K29" s="144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hidden="1" s="2" customFormat="1" ht="25.44" customHeight="1">
      <c r="A30" s="37"/>
      <c r="B30" s="43"/>
      <c r="C30" s="37"/>
      <c r="D30" s="145" t="s">
        <v>36</v>
      </c>
      <c r="E30" s="37"/>
      <c r="F30" s="37"/>
      <c r="G30" s="37"/>
      <c r="H30" s="37"/>
      <c r="I30" s="37"/>
      <c r="J30" s="146">
        <f>ROUND(J130,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hidden="1" s="2" customFormat="1" ht="6.96" customHeight="1">
      <c r="A31" s="37"/>
      <c r="B31" s="43"/>
      <c r="C31" s="37"/>
      <c r="D31" s="144"/>
      <c r="E31" s="144"/>
      <c r="F31" s="144"/>
      <c r="G31" s="144"/>
      <c r="H31" s="144"/>
      <c r="I31" s="144"/>
      <c r="J31" s="144"/>
      <c r="K31" s="144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hidden="1" s="2" customFormat="1" ht="14.4" customHeight="1">
      <c r="A32" s="37"/>
      <c r="B32" s="43"/>
      <c r="C32" s="37"/>
      <c r="D32" s="37"/>
      <c r="E32" s="37"/>
      <c r="F32" s="147" t="s">
        <v>38</v>
      </c>
      <c r="G32" s="37"/>
      <c r="H32" s="37"/>
      <c r="I32" s="147" t="s">
        <v>37</v>
      </c>
      <c r="J32" s="147" t="s">
        <v>39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148" t="s">
        <v>40</v>
      </c>
      <c r="E33" s="135" t="s">
        <v>41</v>
      </c>
      <c r="F33" s="149">
        <f>ROUND((SUM(BE130:BE268)),  2)</f>
        <v>0</v>
      </c>
      <c r="G33" s="37"/>
      <c r="H33" s="37"/>
      <c r="I33" s="150">
        <v>0.20999999999999999</v>
      </c>
      <c r="J33" s="149">
        <f>ROUND(((SUM(BE130:BE268))*I33),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5" t="s">
        <v>42</v>
      </c>
      <c r="F34" s="149">
        <f>ROUND((SUM(BF130:BF268)),  2)</f>
        <v>0</v>
      </c>
      <c r="G34" s="37"/>
      <c r="H34" s="37"/>
      <c r="I34" s="150">
        <v>0.14999999999999999</v>
      </c>
      <c r="J34" s="149">
        <f>ROUND(((SUM(BF130:BF268))*I34),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5" t="s">
        <v>43</v>
      </c>
      <c r="F35" s="149">
        <f>ROUND((SUM(BG130:BG268)),  2)</f>
        <v>0</v>
      </c>
      <c r="G35" s="37"/>
      <c r="H35" s="37"/>
      <c r="I35" s="150">
        <v>0.20999999999999999</v>
      </c>
      <c r="J35" s="149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5" t="s">
        <v>44</v>
      </c>
      <c r="F36" s="149">
        <f>ROUND((SUM(BH130:BH268)),  2)</f>
        <v>0</v>
      </c>
      <c r="G36" s="37"/>
      <c r="H36" s="37"/>
      <c r="I36" s="150">
        <v>0.14999999999999999</v>
      </c>
      <c r="J36" s="149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5" t="s">
        <v>45</v>
      </c>
      <c r="F37" s="149">
        <f>ROUND((SUM(BI130:BI268)),  2)</f>
        <v>0</v>
      </c>
      <c r="G37" s="37"/>
      <c r="H37" s="37"/>
      <c r="I37" s="150">
        <v>0</v>
      </c>
      <c r="J37" s="149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25.44" customHeight="1">
      <c r="A39" s="37"/>
      <c r="B39" s="43"/>
      <c r="C39" s="151"/>
      <c r="D39" s="152" t="s">
        <v>46</v>
      </c>
      <c r="E39" s="153"/>
      <c r="F39" s="153"/>
      <c r="G39" s="154" t="s">
        <v>47</v>
      </c>
      <c r="H39" s="155" t="s">
        <v>48</v>
      </c>
      <c r="I39" s="153"/>
      <c r="J39" s="156">
        <f>SUM(J30:J37)</f>
        <v>0</v>
      </c>
      <c r="K39" s="15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hidden="1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hidden="1" s="1" customFormat="1" ht="14.4" customHeight="1">
      <c r="B41" s="19"/>
      <c r="L41" s="19"/>
    </row>
    <row r="42" hidden="1" s="1" customFormat="1" ht="14.4" customHeight="1">
      <c r="B42" s="19"/>
      <c r="L42" s="19"/>
    </row>
    <row r="43" hidden="1" s="1" customFormat="1" ht="14.4" customHeight="1">
      <c r="B43" s="19"/>
      <c r="L43" s="19"/>
    </row>
    <row r="44" hidden="1" s="1" customFormat="1" ht="14.4" customHeight="1">
      <c r="B44" s="19"/>
      <c r="L44" s="19"/>
    </row>
    <row r="45" hidden="1" s="1" customFormat="1" ht="14.4" customHeight="1">
      <c r="B45" s="19"/>
      <c r="L45" s="19"/>
    </row>
    <row r="46" hidden="1" s="1" customFormat="1" ht="14.4" customHeight="1">
      <c r="B46" s="19"/>
      <c r="L46" s="19"/>
    </row>
    <row r="47" hidden="1" s="1" customFormat="1" ht="14.4" customHeight="1">
      <c r="B47" s="19"/>
      <c r="L47" s="19"/>
    </row>
    <row r="48" hidden="1" s="1" customFormat="1" ht="14.4" customHeight="1">
      <c r="B48" s="19"/>
      <c r="L48" s="19"/>
    </row>
    <row r="49" hidden="1" s="1" customFormat="1" ht="14.4" customHeight="1">
      <c r="B49" s="19"/>
      <c r="L49" s="19"/>
    </row>
    <row r="50" hidden="1" s="2" customFormat="1" ht="14.4" customHeight="1">
      <c r="B50" s="62"/>
      <c r="D50" s="158" t="s">
        <v>49</v>
      </c>
      <c r="E50" s="159"/>
      <c r="F50" s="159"/>
      <c r="G50" s="158" t="s">
        <v>50</v>
      </c>
      <c r="H50" s="159"/>
      <c r="I50" s="159"/>
      <c r="J50" s="159"/>
      <c r="K50" s="159"/>
      <c r="L50" s="62"/>
    </row>
    <row r="51" hidden="1">
      <c r="B51" s="19"/>
      <c r="L51" s="19"/>
    </row>
    <row r="52" hidden="1">
      <c r="B52" s="19"/>
      <c r="L52" s="19"/>
    </row>
    <row r="53" hidden="1">
      <c r="B53" s="19"/>
      <c r="L53" s="19"/>
    </row>
    <row r="54" hidden="1">
      <c r="B54" s="19"/>
      <c r="L54" s="19"/>
    </row>
    <row r="55" hidden="1">
      <c r="B55" s="19"/>
      <c r="L55" s="19"/>
    </row>
    <row r="56" hidden="1">
      <c r="B56" s="19"/>
      <c r="L56" s="19"/>
    </row>
    <row r="57" hidden="1">
      <c r="B57" s="19"/>
      <c r="L57" s="19"/>
    </row>
    <row r="58" hidden="1">
      <c r="B58" s="19"/>
      <c r="L58" s="19"/>
    </row>
    <row r="59" hidden="1">
      <c r="B59" s="19"/>
      <c r="L59" s="19"/>
    </row>
    <row r="60" hidden="1">
      <c r="B60" s="19"/>
      <c r="L60" s="19"/>
    </row>
    <row r="61" hidden="1" s="2" customFormat="1">
      <c r="A61" s="37"/>
      <c r="B61" s="43"/>
      <c r="C61" s="37"/>
      <c r="D61" s="160" t="s">
        <v>51</v>
      </c>
      <c r="E61" s="161"/>
      <c r="F61" s="162" t="s">
        <v>52</v>
      </c>
      <c r="G61" s="160" t="s">
        <v>51</v>
      </c>
      <c r="H61" s="161"/>
      <c r="I61" s="161"/>
      <c r="J61" s="163" t="s">
        <v>52</v>
      </c>
      <c r="K61" s="161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>
      <c r="B62" s="19"/>
      <c r="L62" s="19"/>
    </row>
    <row r="63" hidden="1">
      <c r="B63" s="19"/>
      <c r="L63" s="19"/>
    </row>
    <row r="64" hidden="1">
      <c r="B64" s="19"/>
      <c r="L64" s="19"/>
    </row>
    <row r="65" hidden="1" s="2" customFormat="1">
      <c r="A65" s="37"/>
      <c r="B65" s="43"/>
      <c r="C65" s="37"/>
      <c r="D65" s="158" t="s">
        <v>53</v>
      </c>
      <c r="E65" s="164"/>
      <c r="F65" s="164"/>
      <c r="G65" s="158" t="s">
        <v>54</v>
      </c>
      <c r="H65" s="164"/>
      <c r="I65" s="164"/>
      <c r="J65" s="164"/>
      <c r="K65" s="164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hidden="1">
      <c r="B66" s="19"/>
      <c r="L66" s="19"/>
    </row>
    <row r="67" hidden="1">
      <c r="B67" s="19"/>
      <c r="L67" s="19"/>
    </row>
    <row r="68" hidden="1">
      <c r="B68" s="19"/>
      <c r="L68" s="19"/>
    </row>
    <row r="69" hidden="1">
      <c r="B69" s="19"/>
      <c r="L69" s="19"/>
    </row>
    <row r="70" hidden="1">
      <c r="B70" s="19"/>
      <c r="L70" s="19"/>
    </row>
    <row r="71" hidden="1">
      <c r="B71" s="19"/>
      <c r="L71" s="19"/>
    </row>
    <row r="72" hidden="1">
      <c r="B72" s="19"/>
      <c r="L72" s="19"/>
    </row>
    <row r="73" hidden="1">
      <c r="B73" s="19"/>
      <c r="L73" s="19"/>
    </row>
    <row r="74" hidden="1">
      <c r="B74" s="19"/>
      <c r="L74" s="19"/>
    </row>
    <row r="75" hidden="1">
      <c r="B75" s="19"/>
      <c r="L75" s="19"/>
    </row>
    <row r="76" hidden="1" s="2" customFormat="1">
      <c r="A76" s="37"/>
      <c r="B76" s="43"/>
      <c r="C76" s="37"/>
      <c r="D76" s="160" t="s">
        <v>51</v>
      </c>
      <c r="E76" s="161"/>
      <c r="F76" s="162" t="s">
        <v>52</v>
      </c>
      <c r="G76" s="160" t="s">
        <v>51</v>
      </c>
      <c r="H76" s="161"/>
      <c r="I76" s="161"/>
      <c r="J76" s="163" t="s">
        <v>52</v>
      </c>
      <c r="K76" s="161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hidden="1" s="2" customFormat="1" ht="14.4" customHeight="1">
      <c r="A77" s="37"/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hidden="1"/>
    <row r="79" hidden="1"/>
    <row r="80" hidden="1"/>
    <row r="81" s="2" customFormat="1" ht="6.96" customHeight="1">
      <c r="A81" s="37"/>
      <c r="B81" s="167"/>
      <c r="C81" s="168"/>
      <c r="D81" s="168"/>
      <c r="E81" s="168"/>
      <c r="F81" s="168"/>
      <c r="G81" s="168"/>
      <c r="H81" s="168"/>
      <c r="I81" s="168"/>
      <c r="J81" s="168"/>
      <c r="K81" s="168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89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9"/>
      <c r="D85" s="39"/>
      <c r="E85" s="169" t="str">
        <f>E7</f>
        <v>REKONSTRUKCE ÚČELOVÝCH KOMUNIKACÍ V OBJEKTU MATEŘSKÉ ŠKOLY DVORCE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87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75" t="str">
        <f>E9</f>
        <v>001 - REKONSTRUKCE ÚČELOVÝCH KOMUNIKACÍ V OBJEKTU MATEŘSKÉ ŠKOLY DVORCE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Dvorce</v>
      </c>
      <c r="G89" s="39"/>
      <c r="H89" s="39"/>
      <c r="I89" s="31" t="s">
        <v>22</v>
      </c>
      <c r="J89" s="78" t="str">
        <f>IF(J12="","",J12)</f>
        <v>6. 11. 2020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Obec Dvorce</v>
      </c>
      <c r="G91" s="39"/>
      <c r="H91" s="39"/>
      <c r="I91" s="31" t="s">
        <v>30</v>
      </c>
      <c r="J91" s="35" t="str">
        <f>E21</f>
        <v>ATRIS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>Barbora Kyšková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0" t="s">
        <v>90</v>
      </c>
      <c r="D94" s="171"/>
      <c r="E94" s="171"/>
      <c r="F94" s="171"/>
      <c r="G94" s="171"/>
      <c r="H94" s="171"/>
      <c r="I94" s="171"/>
      <c r="J94" s="172" t="s">
        <v>91</v>
      </c>
      <c r="K94" s="171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3" t="s">
        <v>92</v>
      </c>
      <c r="D96" s="39"/>
      <c r="E96" s="39"/>
      <c r="F96" s="39"/>
      <c r="G96" s="39"/>
      <c r="H96" s="39"/>
      <c r="I96" s="39"/>
      <c r="J96" s="109">
        <f>J130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93</v>
      </c>
    </row>
    <row r="97" s="9" customFormat="1" ht="24.96" customHeight="1">
      <c r="A97" s="9"/>
      <c r="B97" s="174"/>
      <c r="C97" s="175"/>
      <c r="D97" s="176" t="s">
        <v>94</v>
      </c>
      <c r="E97" s="177"/>
      <c r="F97" s="177"/>
      <c r="G97" s="177"/>
      <c r="H97" s="177"/>
      <c r="I97" s="177"/>
      <c r="J97" s="178">
        <f>J131</f>
        <v>0</v>
      </c>
      <c r="K97" s="175"/>
      <c r="L97" s="17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0"/>
      <c r="C98" s="181"/>
      <c r="D98" s="182" t="s">
        <v>95</v>
      </c>
      <c r="E98" s="183"/>
      <c r="F98" s="183"/>
      <c r="G98" s="183"/>
      <c r="H98" s="183"/>
      <c r="I98" s="183"/>
      <c r="J98" s="184">
        <f>J132</f>
        <v>0</v>
      </c>
      <c r="K98" s="181"/>
      <c r="L98" s="18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0"/>
      <c r="C99" s="181"/>
      <c r="D99" s="182" t="s">
        <v>96</v>
      </c>
      <c r="E99" s="183"/>
      <c r="F99" s="183"/>
      <c r="G99" s="183"/>
      <c r="H99" s="183"/>
      <c r="I99" s="183"/>
      <c r="J99" s="184">
        <f>J171</f>
        <v>0</v>
      </c>
      <c r="K99" s="181"/>
      <c r="L99" s="18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4.88" customHeight="1">
      <c r="A100" s="10"/>
      <c r="B100" s="180"/>
      <c r="C100" s="181"/>
      <c r="D100" s="182" t="s">
        <v>97</v>
      </c>
      <c r="E100" s="183"/>
      <c r="F100" s="183"/>
      <c r="G100" s="183"/>
      <c r="H100" s="183"/>
      <c r="I100" s="183"/>
      <c r="J100" s="184">
        <f>J194</f>
        <v>0</v>
      </c>
      <c r="K100" s="181"/>
      <c r="L100" s="18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0"/>
      <c r="C101" s="181"/>
      <c r="D101" s="182" t="s">
        <v>98</v>
      </c>
      <c r="E101" s="183"/>
      <c r="F101" s="183"/>
      <c r="G101" s="183"/>
      <c r="H101" s="183"/>
      <c r="I101" s="183"/>
      <c r="J101" s="184">
        <f>J199</f>
        <v>0</v>
      </c>
      <c r="K101" s="181"/>
      <c r="L101" s="18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0"/>
      <c r="C102" s="181"/>
      <c r="D102" s="182" t="s">
        <v>99</v>
      </c>
      <c r="E102" s="183"/>
      <c r="F102" s="183"/>
      <c r="G102" s="183"/>
      <c r="H102" s="183"/>
      <c r="I102" s="183"/>
      <c r="J102" s="184">
        <f>J202</f>
        <v>0</v>
      </c>
      <c r="K102" s="181"/>
      <c r="L102" s="18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0"/>
      <c r="C103" s="181"/>
      <c r="D103" s="182" t="s">
        <v>100</v>
      </c>
      <c r="E103" s="183"/>
      <c r="F103" s="183"/>
      <c r="G103" s="183"/>
      <c r="H103" s="183"/>
      <c r="I103" s="183"/>
      <c r="J103" s="184">
        <f>J210</f>
        <v>0</v>
      </c>
      <c r="K103" s="181"/>
      <c r="L103" s="18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0"/>
      <c r="C104" s="181"/>
      <c r="D104" s="182" t="s">
        <v>101</v>
      </c>
      <c r="E104" s="183"/>
      <c r="F104" s="183"/>
      <c r="G104" s="183"/>
      <c r="H104" s="183"/>
      <c r="I104" s="183"/>
      <c r="J104" s="184">
        <f>J234</f>
        <v>0</v>
      </c>
      <c r="K104" s="181"/>
      <c r="L104" s="18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0"/>
      <c r="C105" s="181"/>
      <c r="D105" s="182" t="s">
        <v>102</v>
      </c>
      <c r="E105" s="183"/>
      <c r="F105" s="183"/>
      <c r="G105" s="183"/>
      <c r="H105" s="183"/>
      <c r="I105" s="183"/>
      <c r="J105" s="184">
        <f>J246</f>
        <v>0</v>
      </c>
      <c r="K105" s="181"/>
      <c r="L105" s="18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4"/>
      <c r="C106" s="175"/>
      <c r="D106" s="176" t="s">
        <v>103</v>
      </c>
      <c r="E106" s="177"/>
      <c r="F106" s="177"/>
      <c r="G106" s="177"/>
      <c r="H106" s="177"/>
      <c r="I106" s="177"/>
      <c r="J106" s="178">
        <f>J248</f>
        <v>0</v>
      </c>
      <c r="K106" s="175"/>
      <c r="L106" s="17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0"/>
      <c r="C107" s="181"/>
      <c r="D107" s="182" t="s">
        <v>104</v>
      </c>
      <c r="E107" s="183"/>
      <c r="F107" s="183"/>
      <c r="G107" s="183"/>
      <c r="H107" s="183"/>
      <c r="I107" s="183"/>
      <c r="J107" s="184">
        <f>J249</f>
        <v>0</v>
      </c>
      <c r="K107" s="181"/>
      <c r="L107" s="18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74"/>
      <c r="C108" s="175"/>
      <c r="D108" s="176" t="s">
        <v>105</v>
      </c>
      <c r="E108" s="177"/>
      <c r="F108" s="177"/>
      <c r="G108" s="177"/>
      <c r="H108" s="177"/>
      <c r="I108" s="177"/>
      <c r="J108" s="178">
        <f>J255</f>
        <v>0</v>
      </c>
      <c r="K108" s="175"/>
      <c r="L108" s="17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80"/>
      <c r="C109" s="181"/>
      <c r="D109" s="182" t="s">
        <v>106</v>
      </c>
      <c r="E109" s="183"/>
      <c r="F109" s="183"/>
      <c r="G109" s="183"/>
      <c r="H109" s="183"/>
      <c r="I109" s="183"/>
      <c r="J109" s="184">
        <f>J256</f>
        <v>0</v>
      </c>
      <c r="K109" s="181"/>
      <c r="L109" s="18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74"/>
      <c r="C110" s="175"/>
      <c r="D110" s="176" t="s">
        <v>107</v>
      </c>
      <c r="E110" s="177"/>
      <c r="F110" s="177"/>
      <c r="G110" s="177"/>
      <c r="H110" s="177"/>
      <c r="I110" s="177"/>
      <c r="J110" s="178">
        <f>J266</f>
        <v>0</v>
      </c>
      <c r="K110" s="175"/>
      <c r="L110" s="17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="2" customFormat="1" ht="6.96" customHeight="1">
      <c r="A116" s="37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24.96" customHeight="1">
      <c r="A117" s="37"/>
      <c r="B117" s="38"/>
      <c r="C117" s="22" t="s">
        <v>108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16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6.25" customHeight="1">
      <c r="A120" s="37"/>
      <c r="B120" s="38"/>
      <c r="C120" s="39"/>
      <c r="D120" s="39"/>
      <c r="E120" s="169" t="str">
        <f>E7</f>
        <v>REKONSTRUKCE ÚČELOVÝCH KOMUNIKACÍ V OBJEKTU MATEŘSKÉ ŠKOLY DVORCE</v>
      </c>
      <c r="F120" s="31"/>
      <c r="G120" s="31"/>
      <c r="H120" s="31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87</v>
      </c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30" customHeight="1">
      <c r="A122" s="37"/>
      <c r="B122" s="38"/>
      <c r="C122" s="39"/>
      <c r="D122" s="39"/>
      <c r="E122" s="75" t="str">
        <f>E9</f>
        <v>001 - REKONSTRUKCE ÚČELOVÝCH KOMUNIKACÍ V OBJEKTU MATEŘSKÉ ŠKOLY DVORCE</v>
      </c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2" customHeight="1">
      <c r="A124" s="37"/>
      <c r="B124" s="38"/>
      <c r="C124" s="31" t="s">
        <v>20</v>
      </c>
      <c r="D124" s="39"/>
      <c r="E124" s="39"/>
      <c r="F124" s="26" t="str">
        <f>F12</f>
        <v>Dvorce</v>
      </c>
      <c r="G124" s="39"/>
      <c r="H124" s="39"/>
      <c r="I124" s="31" t="s">
        <v>22</v>
      </c>
      <c r="J124" s="78" t="str">
        <f>IF(J12="","",J12)</f>
        <v>6. 11. 2020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5.15" customHeight="1">
      <c r="A126" s="37"/>
      <c r="B126" s="38"/>
      <c r="C126" s="31" t="s">
        <v>24</v>
      </c>
      <c r="D126" s="39"/>
      <c r="E126" s="39"/>
      <c r="F126" s="26" t="str">
        <f>E15</f>
        <v>Obec Dvorce</v>
      </c>
      <c r="G126" s="39"/>
      <c r="H126" s="39"/>
      <c r="I126" s="31" t="s">
        <v>30</v>
      </c>
      <c r="J126" s="35" t="str">
        <f>E21</f>
        <v>ATRIS s.r.o.</v>
      </c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5.15" customHeight="1">
      <c r="A127" s="37"/>
      <c r="B127" s="38"/>
      <c r="C127" s="31" t="s">
        <v>28</v>
      </c>
      <c r="D127" s="39"/>
      <c r="E127" s="39"/>
      <c r="F127" s="26" t="str">
        <f>IF(E18="","",E18)</f>
        <v>Vyplň údaj</v>
      </c>
      <c r="G127" s="39"/>
      <c r="H127" s="39"/>
      <c r="I127" s="31" t="s">
        <v>33</v>
      </c>
      <c r="J127" s="35" t="str">
        <f>E24</f>
        <v>Barbora Kyšková</v>
      </c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0.32" customHeight="1">
      <c r="A128" s="37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11" customFormat="1" ht="29.28" customHeight="1">
      <c r="A129" s="186"/>
      <c r="B129" s="187"/>
      <c r="C129" s="188" t="s">
        <v>109</v>
      </c>
      <c r="D129" s="189" t="s">
        <v>61</v>
      </c>
      <c r="E129" s="189" t="s">
        <v>57</v>
      </c>
      <c r="F129" s="189" t="s">
        <v>58</v>
      </c>
      <c r="G129" s="189" t="s">
        <v>110</v>
      </c>
      <c r="H129" s="189" t="s">
        <v>111</v>
      </c>
      <c r="I129" s="189" t="s">
        <v>112</v>
      </c>
      <c r="J129" s="189" t="s">
        <v>91</v>
      </c>
      <c r="K129" s="190" t="s">
        <v>113</v>
      </c>
      <c r="L129" s="191"/>
      <c r="M129" s="99" t="s">
        <v>1</v>
      </c>
      <c r="N129" s="100" t="s">
        <v>40</v>
      </c>
      <c r="O129" s="100" t="s">
        <v>114</v>
      </c>
      <c r="P129" s="100" t="s">
        <v>115</v>
      </c>
      <c r="Q129" s="100" t="s">
        <v>116</v>
      </c>
      <c r="R129" s="100" t="s">
        <v>117</v>
      </c>
      <c r="S129" s="100" t="s">
        <v>118</v>
      </c>
      <c r="T129" s="101" t="s">
        <v>119</v>
      </c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86"/>
      <c r="AE129" s="186"/>
    </row>
    <row r="130" s="2" customFormat="1" ht="22.8" customHeight="1">
      <c r="A130" s="37"/>
      <c r="B130" s="38"/>
      <c r="C130" s="106" t="s">
        <v>120</v>
      </c>
      <c r="D130" s="39"/>
      <c r="E130" s="39"/>
      <c r="F130" s="39"/>
      <c r="G130" s="39"/>
      <c r="H130" s="39"/>
      <c r="I130" s="39"/>
      <c r="J130" s="192">
        <f>BK130</f>
        <v>0</v>
      </c>
      <c r="K130" s="39"/>
      <c r="L130" s="43"/>
      <c r="M130" s="102"/>
      <c r="N130" s="193"/>
      <c r="O130" s="103"/>
      <c r="P130" s="194">
        <f>P131+P248+P255+P266</f>
        <v>0</v>
      </c>
      <c r="Q130" s="103"/>
      <c r="R130" s="194">
        <f>R131+R248+R255+R266</f>
        <v>108.75359691999999</v>
      </c>
      <c r="S130" s="103"/>
      <c r="T130" s="195">
        <f>T131+T248+T255+T266</f>
        <v>430.83350000000007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75</v>
      </c>
      <c r="AU130" s="16" t="s">
        <v>93</v>
      </c>
      <c r="BK130" s="196">
        <f>BK131+BK248+BK255+BK266</f>
        <v>0</v>
      </c>
    </row>
    <row r="131" s="12" customFormat="1" ht="25.92" customHeight="1">
      <c r="A131" s="12"/>
      <c r="B131" s="197"/>
      <c r="C131" s="198"/>
      <c r="D131" s="199" t="s">
        <v>75</v>
      </c>
      <c r="E131" s="200" t="s">
        <v>121</v>
      </c>
      <c r="F131" s="200" t="s">
        <v>122</v>
      </c>
      <c r="G131" s="198"/>
      <c r="H131" s="198"/>
      <c r="I131" s="201"/>
      <c r="J131" s="202">
        <f>BK131</f>
        <v>0</v>
      </c>
      <c r="K131" s="198"/>
      <c r="L131" s="203"/>
      <c r="M131" s="204"/>
      <c r="N131" s="205"/>
      <c r="O131" s="205"/>
      <c r="P131" s="206">
        <f>P132+P171+P199+P202+P210+P234+P246</f>
        <v>0</v>
      </c>
      <c r="Q131" s="205"/>
      <c r="R131" s="206">
        <f>R132+R171+R199+R202+R210+R234+R246</f>
        <v>108.73727692</v>
      </c>
      <c r="S131" s="205"/>
      <c r="T131" s="207">
        <f>T132+T171+T199+T202+T210+T234+T246</f>
        <v>430.83350000000007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8" t="s">
        <v>83</v>
      </c>
      <c r="AT131" s="209" t="s">
        <v>75</v>
      </c>
      <c r="AU131" s="209" t="s">
        <v>76</v>
      </c>
      <c r="AY131" s="208" t="s">
        <v>123</v>
      </c>
      <c r="BK131" s="210">
        <f>BK132+BK171+BK199+BK202+BK210+BK234+BK246</f>
        <v>0</v>
      </c>
    </row>
    <row r="132" s="12" customFormat="1" ht="22.8" customHeight="1">
      <c r="A132" s="12"/>
      <c r="B132" s="197"/>
      <c r="C132" s="198"/>
      <c r="D132" s="199" t="s">
        <v>75</v>
      </c>
      <c r="E132" s="211" t="s">
        <v>83</v>
      </c>
      <c r="F132" s="211" t="s">
        <v>124</v>
      </c>
      <c r="G132" s="198"/>
      <c r="H132" s="198"/>
      <c r="I132" s="201"/>
      <c r="J132" s="212">
        <f>BK132</f>
        <v>0</v>
      </c>
      <c r="K132" s="198"/>
      <c r="L132" s="203"/>
      <c r="M132" s="204"/>
      <c r="N132" s="205"/>
      <c r="O132" s="205"/>
      <c r="P132" s="206">
        <f>SUM(P133:P170)</f>
        <v>0</v>
      </c>
      <c r="Q132" s="205"/>
      <c r="R132" s="206">
        <f>SUM(R133:R170)</f>
        <v>28.800060000000002</v>
      </c>
      <c r="S132" s="205"/>
      <c r="T132" s="207">
        <f>SUM(T133:T170)</f>
        <v>430.83350000000007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8" t="s">
        <v>83</v>
      </c>
      <c r="AT132" s="209" t="s">
        <v>75</v>
      </c>
      <c r="AU132" s="209" t="s">
        <v>83</v>
      </c>
      <c r="AY132" s="208" t="s">
        <v>123</v>
      </c>
      <c r="BK132" s="210">
        <f>SUM(BK133:BK170)</f>
        <v>0</v>
      </c>
    </row>
    <row r="133" s="2" customFormat="1" ht="24.15" customHeight="1">
      <c r="A133" s="37"/>
      <c r="B133" s="38"/>
      <c r="C133" s="213" t="s">
        <v>83</v>
      </c>
      <c r="D133" s="213" t="s">
        <v>125</v>
      </c>
      <c r="E133" s="214" t="s">
        <v>126</v>
      </c>
      <c r="F133" s="215" t="s">
        <v>127</v>
      </c>
      <c r="G133" s="216" t="s">
        <v>128</v>
      </c>
      <c r="H133" s="217">
        <v>20</v>
      </c>
      <c r="I133" s="218"/>
      <c r="J133" s="219">
        <f>ROUND(I133*H133,2)</f>
        <v>0</v>
      </c>
      <c r="K133" s="215" t="s">
        <v>129</v>
      </c>
      <c r="L133" s="43"/>
      <c r="M133" s="220" t="s">
        <v>1</v>
      </c>
      <c r="N133" s="221" t="s">
        <v>41</v>
      </c>
      <c r="O133" s="90"/>
      <c r="P133" s="222">
        <f>O133*H133</f>
        <v>0</v>
      </c>
      <c r="Q133" s="222">
        <v>0</v>
      </c>
      <c r="R133" s="222">
        <f>Q133*H133</f>
        <v>0</v>
      </c>
      <c r="S133" s="222">
        <v>0.255</v>
      </c>
      <c r="T133" s="223">
        <f>S133*H133</f>
        <v>5.0999999999999996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4" t="s">
        <v>130</v>
      </c>
      <c r="AT133" s="224" t="s">
        <v>125</v>
      </c>
      <c r="AU133" s="224" t="s">
        <v>85</v>
      </c>
      <c r="AY133" s="16" t="s">
        <v>123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6" t="s">
        <v>83</v>
      </c>
      <c r="BK133" s="225">
        <f>ROUND(I133*H133,2)</f>
        <v>0</v>
      </c>
      <c r="BL133" s="16" t="s">
        <v>130</v>
      </c>
      <c r="BM133" s="224" t="s">
        <v>131</v>
      </c>
    </row>
    <row r="134" s="13" customFormat="1">
      <c r="A134" s="13"/>
      <c r="B134" s="226"/>
      <c r="C134" s="227"/>
      <c r="D134" s="228" t="s">
        <v>132</v>
      </c>
      <c r="E134" s="229" t="s">
        <v>1</v>
      </c>
      <c r="F134" s="230" t="s">
        <v>133</v>
      </c>
      <c r="G134" s="227"/>
      <c r="H134" s="231">
        <v>20</v>
      </c>
      <c r="I134" s="232"/>
      <c r="J134" s="227"/>
      <c r="K134" s="227"/>
      <c r="L134" s="233"/>
      <c r="M134" s="234"/>
      <c r="N134" s="235"/>
      <c r="O134" s="235"/>
      <c r="P134" s="235"/>
      <c r="Q134" s="235"/>
      <c r="R134" s="235"/>
      <c r="S134" s="235"/>
      <c r="T134" s="23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7" t="s">
        <v>132</v>
      </c>
      <c r="AU134" s="237" t="s">
        <v>85</v>
      </c>
      <c r="AV134" s="13" t="s">
        <v>85</v>
      </c>
      <c r="AW134" s="13" t="s">
        <v>32</v>
      </c>
      <c r="AX134" s="13" t="s">
        <v>83</v>
      </c>
      <c r="AY134" s="237" t="s">
        <v>123</v>
      </c>
    </row>
    <row r="135" s="2" customFormat="1" ht="24.15" customHeight="1">
      <c r="A135" s="37"/>
      <c r="B135" s="38"/>
      <c r="C135" s="213" t="s">
        <v>85</v>
      </c>
      <c r="D135" s="213" t="s">
        <v>125</v>
      </c>
      <c r="E135" s="214" t="s">
        <v>134</v>
      </c>
      <c r="F135" s="215" t="s">
        <v>135</v>
      </c>
      <c r="G135" s="216" t="s">
        <v>128</v>
      </c>
      <c r="H135" s="217">
        <v>567</v>
      </c>
      <c r="I135" s="218"/>
      <c r="J135" s="219">
        <f>ROUND(I135*H135,2)</f>
        <v>0</v>
      </c>
      <c r="K135" s="215" t="s">
        <v>129</v>
      </c>
      <c r="L135" s="43"/>
      <c r="M135" s="220" t="s">
        <v>1</v>
      </c>
      <c r="N135" s="221" t="s">
        <v>41</v>
      </c>
      <c r="O135" s="90"/>
      <c r="P135" s="222">
        <f>O135*H135</f>
        <v>0</v>
      </c>
      <c r="Q135" s="222">
        <v>0</v>
      </c>
      <c r="R135" s="222">
        <f>Q135*H135</f>
        <v>0</v>
      </c>
      <c r="S135" s="222">
        <v>0.17999999999999999</v>
      </c>
      <c r="T135" s="223">
        <f>S135*H135</f>
        <v>102.06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4" t="s">
        <v>130</v>
      </c>
      <c r="AT135" s="224" t="s">
        <v>125</v>
      </c>
      <c r="AU135" s="224" t="s">
        <v>85</v>
      </c>
      <c r="AY135" s="16" t="s">
        <v>123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6" t="s">
        <v>83</v>
      </c>
      <c r="BK135" s="225">
        <f>ROUND(I135*H135,2)</f>
        <v>0</v>
      </c>
      <c r="BL135" s="16" t="s">
        <v>130</v>
      </c>
      <c r="BM135" s="224" t="s">
        <v>136</v>
      </c>
    </row>
    <row r="136" s="13" customFormat="1">
      <c r="A136" s="13"/>
      <c r="B136" s="226"/>
      <c r="C136" s="227"/>
      <c r="D136" s="228" t="s">
        <v>132</v>
      </c>
      <c r="E136" s="229" t="s">
        <v>1</v>
      </c>
      <c r="F136" s="230" t="s">
        <v>137</v>
      </c>
      <c r="G136" s="227"/>
      <c r="H136" s="231">
        <v>567</v>
      </c>
      <c r="I136" s="232"/>
      <c r="J136" s="227"/>
      <c r="K136" s="227"/>
      <c r="L136" s="233"/>
      <c r="M136" s="234"/>
      <c r="N136" s="235"/>
      <c r="O136" s="235"/>
      <c r="P136" s="235"/>
      <c r="Q136" s="235"/>
      <c r="R136" s="235"/>
      <c r="S136" s="235"/>
      <c r="T136" s="23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7" t="s">
        <v>132</v>
      </c>
      <c r="AU136" s="237" t="s">
        <v>85</v>
      </c>
      <c r="AV136" s="13" t="s">
        <v>85</v>
      </c>
      <c r="AW136" s="13" t="s">
        <v>32</v>
      </c>
      <c r="AX136" s="13" t="s">
        <v>83</v>
      </c>
      <c r="AY136" s="237" t="s">
        <v>123</v>
      </c>
    </row>
    <row r="137" s="2" customFormat="1" ht="24.15" customHeight="1">
      <c r="A137" s="37"/>
      <c r="B137" s="38"/>
      <c r="C137" s="213" t="s">
        <v>138</v>
      </c>
      <c r="D137" s="213" t="s">
        <v>125</v>
      </c>
      <c r="E137" s="214" t="s">
        <v>139</v>
      </c>
      <c r="F137" s="215" t="s">
        <v>140</v>
      </c>
      <c r="G137" s="216" t="s">
        <v>128</v>
      </c>
      <c r="H137" s="217">
        <v>90</v>
      </c>
      <c r="I137" s="218"/>
      <c r="J137" s="219">
        <f>ROUND(I137*H137,2)</f>
        <v>0</v>
      </c>
      <c r="K137" s="215" t="s">
        <v>129</v>
      </c>
      <c r="L137" s="43"/>
      <c r="M137" s="220" t="s">
        <v>1</v>
      </c>
      <c r="N137" s="221" t="s">
        <v>41</v>
      </c>
      <c r="O137" s="90"/>
      <c r="P137" s="222">
        <f>O137*H137</f>
        <v>0</v>
      </c>
      <c r="Q137" s="222">
        <v>0</v>
      </c>
      <c r="R137" s="222">
        <f>Q137*H137</f>
        <v>0</v>
      </c>
      <c r="S137" s="222">
        <v>0.29999999999999999</v>
      </c>
      <c r="T137" s="223">
        <f>S137*H137</f>
        <v>27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24" t="s">
        <v>130</v>
      </c>
      <c r="AT137" s="224" t="s">
        <v>125</v>
      </c>
      <c r="AU137" s="224" t="s">
        <v>85</v>
      </c>
      <c r="AY137" s="16" t="s">
        <v>123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6" t="s">
        <v>83</v>
      </c>
      <c r="BK137" s="225">
        <f>ROUND(I137*H137,2)</f>
        <v>0</v>
      </c>
      <c r="BL137" s="16" t="s">
        <v>130</v>
      </c>
      <c r="BM137" s="224" t="s">
        <v>141</v>
      </c>
    </row>
    <row r="138" s="13" customFormat="1">
      <c r="A138" s="13"/>
      <c r="B138" s="226"/>
      <c r="C138" s="227"/>
      <c r="D138" s="228" t="s">
        <v>132</v>
      </c>
      <c r="E138" s="229" t="s">
        <v>1</v>
      </c>
      <c r="F138" s="230" t="s">
        <v>142</v>
      </c>
      <c r="G138" s="227"/>
      <c r="H138" s="231">
        <v>90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7" t="s">
        <v>132</v>
      </c>
      <c r="AU138" s="237" t="s">
        <v>85</v>
      </c>
      <c r="AV138" s="13" t="s">
        <v>85</v>
      </c>
      <c r="AW138" s="13" t="s">
        <v>32</v>
      </c>
      <c r="AX138" s="13" t="s">
        <v>83</v>
      </c>
      <c r="AY138" s="237" t="s">
        <v>123</v>
      </c>
    </row>
    <row r="139" s="2" customFormat="1" ht="24.15" customHeight="1">
      <c r="A139" s="37"/>
      <c r="B139" s="38"/>
      <c r="C139" s="213" t="s">
        <v>130</v>
      </c>
      <c r="D139" s="213" t="s">
        <v>125</v>
      </c>
      <c r="E139" s="214" t="s">
        <v>143</v>
      </c>
      <c r="F139" s="215" t="s">
        <v>144</v>
      </c>
      <c r="G139" s="216" t="s">
        <v>128</v>
      </c>
      <c r="H139" s="217">
        <v>105</v>
      </c>
      <c r="I139" s="218"/>
      <c r="J139" s="219">
        <f>ROUND(I139*H139,2)</f>
        <v>0</v>
      </c>
      <c r="K139" s="215" t="s">
        <v>129</v>
      </c>
      <c r="L139" s="43"/>
      <c r="M139" s="220" t="s">
        <v>1</v>
      </c>
      <c r="N139" s="221" t="s">
        <v>41</v>
      </c>
      <c r="O139" s="90"/>
      <c r="P139" s="222">
        <f>O139*H139</f>
        <v>0</v>
      </c>
      <c r="Q139" s="222">
        <v>0</v>
      </c>
      <c r="R139" s="222">
        <f>Q139*H139</f>
        <v>0</v>
      </c>
      <c r="S139" s="222">
        <v>0.625</v>
      </c>
      <c r="T139" s="223">
        <f>S139*H139</f>
        <v>65.625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4" t="s">
        <v>130</v>
      </c>
      <c r="AT139" s="224" t="s">
        <v>125</v>
      </c>
      <c r="AU139" s="224" t="s">
        <v>85</v>
      </c>
      <c r="AY139" s="16" t="s">
        <v>123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6" t="s">
        <v>83</v>
      </c>
      <c r="BK139" s="225">
        <f>ROUND(I139*H139,2)</f>
        <v>0</v>
      </c>
      <c r="BL139" s="16" t="s">
        <v>130</v>
      </c>
      <c r="BM139" s="224" t="s">
        <v>145</v>
      </c>
    </row>
    <row r="140" s="13" customFormat="1">
      <c r="A140" s="13"/>
      <c r="B140" s="226"/>
      <c r="C140" s="227"/>
      <c r="D140" s="228" t="s">
        <v>132</v>
      </c>
      <c r="E140" s="229" t="s">
        <v>1</v>
      </c>
      <c r="F140" s="230" t="s">
        <v>146</v>
      </c>
      <c r="G140" s="227"/>
      <c r="H140" s="231">
        <v>35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7" t="s">
        <v>132</v>
      </c>
      <c r="AU140" s="237" t="s">
        <v>85</v>
      </c>
      <c r="AV140" s="13" t="s">
        <v>85</v>
      </c>
      <c r="AW140" s="13" t="s">
        <v>32</v>
      </c>
      <c r="AX140" s="13" t="s">
        <v>76</v>
      </c>
      <c r="AY140" s="237" t="s">
        <v>123</v>
      </c>
    </row>
    <row r="141" s="13" customFormat="1">
      <c r="A141" s="13"/>
      <c r="B141" s="226"/>
      <c r="C141" s="227"/>
      <c r="D141" s="228" t="s">
        <v>132</v>
      </c>
      <c r="E141" s="229" t="s">
        <v>1</v>
      </c>
      <c r="F141" s="230" t="s">
        <v>147</v>
      </c>
      <c r="G141" s="227"/>
      <c r="H141" s="231">
        <v>70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7" t="s">
        <v>132</v>
      </c>
      <c r="AU141" s="237" t="s">
        <v>85</v>
      </c>
      <c r="AV141" s="13" t="s">
        <v>85</v>
      </c>
      <c r="AW141" s="13" t="s">
        <v>32</v>
      </c>
      <c r="AX141" s="13" t="s">
        <v>76</v>
      </c>
      <c r="AY141" s="237" t="s">
        <v>123</v>
      </c>
    </row>
    <row r="142" s="14" customFormat="1">
      <c r="A142" s="14"/>
      <c r="B142" s="238"/>
      <c r="C142" s="239"/>
      <c r="D142" s="228" t="s">
        <v>132</v>
      </c>
      <c r="E142" s="240" t="s">
        <v>1</v>
      </c>
      <c r="F142" s="241" t="s">
        <v>148</v>
      </c>
      <c r="G142" s="239"/>
      <c r="H142" s="242">
        <v>105</v>
      </c>
      <c r="I142" s="243"/>
      <c r="J142" s="239"/>
      <c r="K142" s="239"/>
      <c r="L142" s="244"/>
      <c r="M142" s="245"/>
      <c r="N142" s="246"/>
      <c r="O142" s="246"/>
      <c r="P142" s="246"/>
      <c r="Q142" s="246"/>
      <c r="R142" s="246"/>
      <c r="S142" s="246"/>
      <c r="T142" s="24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8" t="s">
        <v>132</v>
      </c>
      <c r="AU142" s="248" t="s">
        <v>85</v>
      </c>
      <c r="AV142" s="14" t="s">
        <v>130</v>
      </c>
      <c r="AW142" s="14" t="s">
        <v>32</v>
      </c>
      <c r="AX142" s="14" t="s">
        <v>83</v>
      </c>
      <c r="AY142" s="248" t="s">
        <v>123</v>
      </c>
    </row>
    <row r="143" s="2" customFormat="1" ht="24.15" customHeight="1">
      <c r="A143" s="37"/>
      <c r="B143" s="38"/>
      <c r="C143" s="213" t="s">
        <v>149</v>
      </c>
      <c r="D143" s="213" t="s">
        <v>125</v>
      </c>
      <c r="E143" s="214" t="s">
        <v>150</v>
      </c>
      <c r="F143" s="215" t="s">
        <v>151</v>
      </c>
      <c r="G143" s="216" t="s">
        <v>128</v>
      </c>
      <c r="H143" s="217">
        <v>567</v>
      </c>
      <c r="I143" s="218"/>
      <c r="J143" s="219">
        <f>ROUND(I143*H143,2)</f>
        <v>0</v>
      </c>
      <c r="K143" s="215" t="s">
        <v>129</v>
      </c>
      <c r="L143" s="43"/>
      <c r="M143" s="220" t="s">
        <v>1</v>
      </c>
      <c r="N143" s="221" t="s">
        <v>41</v>
      </c>
      <c r="O143" s="90"/>
      <c r="P143" s="222">
        <f>O143*H143</f>
        <v>0</v>
      </c>
      <c r="Q143" s="222">
        <v>0</v>
      </c>
      <c r="R143" s="222">
        <f>Q143*H143</f>
        <v>0</v>
      </c>
      <c r="S143" s="222">
        <v>0.33000000000000002</v>
      </c>
      <c r="T143" s="223">
        <f>S143*H143</f>
        <v>187.11000000000001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4" t="s">
        <v>130</v>
      </c>
      <c r="AT143" s="224" t="s">
        <v>125</v>
      </c>
      <c r="AU143" s="224" t="s">
        <v>85</v>
      </c>
      <c r="AY143" s="16" t="s">
        <v>123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6" t="s">
        <v>83</v>
      </c>
      <c r="BK143" s="225">
        <f>ROUND(I143*H143,2)</f>
        <v>0</v>
      </c>
      <c r="BL143" s="16" t="s">
        <v>130</v>
      </c>
      <c r="BM143" s="224" t="s">
        <v>152</v>
      </c>
    </row>
    <row r="144" s="2" customFormat="1">
      <c r="A144" s="37"/>
      <c r="B144" s="38"/>
      <c r="C144" s="39"/>
      <c r="D144" s="228" t="s">
        <v>153</v>
      </c>
      <c r="E144" s="39"/>
      <c r="F144" s="249" t="s">
        <v>154</v>
      </c>
      <c r="G144" s="39"/>
      <c r="H144" s="39"/>
      <c r="I144" s="250"/>
      <c r="J144" s="39"/>
      <c r="K144" s="39"/>
      <c r="L144" s="43"/>
      <c r="M144" s="251"/>
      <c r="N144" s="252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153</v>
      </c>
      <c r="AU144" s="16" t="s">
        <v>85</v>
      </c>
    </row>
    <row r="145" s="13" customFormat="1">
      <c r="A145" s="13"/>
      <c r="B145" s="226"/>
      <c r="C145" s="227"/>
      <c r="D145" s="228" t="s">
        <v>132</v>
      </c>
      <c r="E145" s="229" t="s">
        <v>1</v>
      </c>
      <c r="F145" s="230" t="s">
        <v>137</v>
      </c>
      <c r="G145" s="227"/>
      <c r="H145" s="231">
        <v>567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7" t="s">
        <v>132</v>
      </c>
      <c r="AU145" s="237" t="s">
        <v>85</v>
      </c>
      <c r="AV145" s="13" t="s">
        <v>85</v>
      </c>
      <c r="AW145" s="13" t="s">
        <v>32</v>
      </c>
      <c r="AX145" s="13" t="s">
        <v>83</v>
      </c>
      <c r="AY145" s="237" t="s">
        <v>123</v>
      </c>
    </row>
    <row r="146" s="2" customFormat="1" ht="24.15" customHeight="1">
      <c r="A146" s="37"/>
      <c r="B146" s="38"/>
      <c r="C146" s="213" t="s">
        <v>155</v>
      </c>
      <c r="D146" s="213" t="s">
        <v>125</v>
      </c>
      <c r="E146" s="214" t="s">
        <v>156</v>
      </c>
      <c r="F146" s="215" t="s">
        <v>157</v>
      </c>
      <c r="G146" s="216" t="s">
        <v>128</v>
      </c>
      <c r="H146" s="217">
        <v>35</v>
      </c>
      <c r="I146" s="218"/>
      <c r="J146" s="219">
        <f>ROUND(I146*H146,2)</f>
        <v>0</v>
      </c>
      <c r="K146" s="215" t="s">
        <v>129</v>
      </c>
      <c r="L146" s="43"/>
      <c r="M146" s="220" t="s">
        <v>1</v>
      </c>
      <c r="N146" s="221" t="s">
        <v>41</v>
      </c>
      <c r="O146" s="90"/>
      <c r="P146" s="222">
        <f>O146*H146</f>
        <v>0</v>
      </c>
      <c r="Q146" s="222">
        <v>0</v>
      </c>
      <c r="R146" s="222">
        <f>Q146*H146</f>
        <v>0</v>
      </c>
      <c r="S146" s="222">
        <v>0.098000000000000004</v>
      </c>
      <c r="T146" s="223">
        <f>S146*H146</f>
        <v>3.4300000000000002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24" t="s">
        <v>130</v>
      </c>
      <c r="AT146" s="224" t="s">
        <v>125</v>
      </c>
      <c r="AU146" s="224" t="s">
        <v>85</v>
      </c>
      <c r="AY146" s="16" t="s">
        <v>123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6" t="s">
        <v>83</v>
      </c>
      <c r="BK146" s="225">
        <f>ROUND(I146*H146,2)</f>
        <v>0</v>
      </c>
      <c r="BL146" s="16" t="s">
        <v>130</v>
      </c>
      <c r="BM146" s="224" t="s">
        <v>158</v>
      </c>
    </row>
    <row r="147" s="13" customFormat="1">
      <c r="A147" s="13"/>
      <c r="B147" s="226"/>
      <c r="C147" s="227"/>
      <c r="D147" s="228" t="s">
        <v>132</v>
      </c>
      <c r="E147" s="229" t="s">
        <v>1</v>
      </c>
      <c r="F147" s="230" t="s">
        <v>146</v>
      </c>
      <c r="G147" s="227"/>
      <c r="H147" s="231">
        <v>35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7" t="s">
        <v>132</v>
      </c>
      <c r="AU147" s="237" t="s">
        <v>85</v>
      </c>
      <c r="AV147" s="13" t="s">
        <v>85</v>
      </c>
      <c r="AW147" s="13" t="s">
        <v>32</v>
      </c>
      <c r="AX147" s="13" t="s">
        <v>83</v>
      </c>
      <c r="AY147" s="237" t="s">
        <v>123</v>
      </c>
    </row>
    <row r="148" s="2" customFormat="1" ht="24.15" customHeight="1">
      <c r="A148" s="37"/>
      <c r="B148" s="38"/>
      <c r="C148" s="213" t="s">
        <v>159</v>
      </c>
      <c r="D148" s="213" t="s">
        <v>125</v>
      </c>
      <c r="E148" s="214" t="s">
        <v>160</v>
      </c>
      <c r="F148" s="215" t="s">
        <v>161</v>
      </c>
      <c r="G148" s="216" t="s">
        <v>128</v>
      </c>
      <c r="H148" s="217">
        <v>1.5</v>
      </c>
      <c r="I148" s="218"/>
      <c r="J148" s="219">
        <f>ROUND(I148*H148,2)</f>
        <v>0</v>
      </c>
      <c r="K148" s="215" t="s">
        <v>129</v>
      </c>
      <c r="L148" s="43"/>
      <c r="M148" s="220" t="s">
        <v>1</v>
      </c>
      <c r="N148" s="221" t="s">
        <v>41</v>
      </c>
      <c r="O148" s="90"/>
      <c r="P148" s="222">
        <f>O148*H148</f>
        <v>0</v>
      </c>
      <c r="Q148" s="222">
        <v>4.0000000000000003E-05</v>
      </c>
      <c r="R148" s="222">
        <f>Q148*H148</f>
        <v>6.0000000000000008E-05</v>
      </c>
      <c r="S148" s="222">
        <v>0.128</v>
      </c>
      <c r="T148" s="223">
        <f>S148*H148</f>
        <v>0.192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24" t="s">
        <v>130</v>
      </c>
      <c r="AT148" s="224" t="s">
        <v>125</v>
      </c>
      <c r="AU148" s="224" t="s">
        <v>85</v>
      </c>
      <c r="AY148" s="16" t="s">
        <v>123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6" t="s">
        <v>83</v>
      </c>
      <c r="BK148" s="225">
        <f>ROUND(I148*H148,2)</f>
        <v>0</v>
      </c>
      <c r="BL148" s="16" t="s">
        <v>130</v>
      </c>
      <c r="BM148" s="224" t="s">
        <v>162</v>
      </c>
    </row>
    <row r="149" s="2" customFormat="1" ht="14.4" customHeight="1">
      <c r="A149" s="37"/>
      <c r="B149" s="38"/>
      <c r="C149" s="213" t="s">
        <v>163</v>
      </c>
      <c r="D149" s="213" t="s">
        <v>125</v>
      </c>
      <c r="E149" s="214" t="s">
        <v>164</v>
      </c>
      <c r="F149" s="215" t="s">
        <v>165</v>
      </c>
      <c r="G149" s="216" t="s">
        <v>166</v>
      </c>
      <c r="H149" s="217">
        <v>122.5</v>
      </c>
      <c r="I149" s="218"/>
      <c r="J149" s="219">
        <f>ROUND(I149*H149,2)</f>
        <v>0</v>
      </c>
      <c r="K149" s="215" t="s">
        <v>129</v>
      </c>
      <c r="L149" s="43"/>
      <c r="M149" s="220" t="s">
        <v>1</v>
      </c>
      <c r="N149" s="221" t="s">
        <v>41</v>
      </c>
      <c r="O149" s="90"/>
      <c r="P149" s="222">
        <f>O149*H149</f>
        <v>0</v>
      </c>
      <c r="Q149" s="222">
        <v>0</v>
      </c>
      <c r="R149" s="222">
        <f>Q149*H149</f>
        <v>0</v>
      </c>
      <c r="S149" s="222">
        <v>0.20499999999999999</v>
      </c>
      <c r="T149" s="223">
        <f>S149*H149</f>
        <v>25.112499999999997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4" t="s">
        <v>130</v>
      </c>
      <c r="AT149" s="224" t="s">
        <v>125</v>
      </c>
      <c r="AU149" s="224" t="s">
        <v>85</v>
      </c>
      <c r="AY149" s="16" t="s">
        <v>123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6" t="s">
        <v>83</v>
      </c>
      <c r="BK149" s="225">
        <f>ROUND(I149*H149,2)</f>
        <v>0</v>
      </c>
      <c r="BL149" s="16" t="s">
        <v>130</v>
      </c>
      <c r="BM149" s="224" t="s">
        <v>167</v>
      </c>
    </row>
    <row r="150" s="13" customFormat="1">
      <c r="A150" s="13"/>
      <c r="B150" s="226"/>
      <c r="C150" s="227"/>
      <c r="D150" s="228" t="s">
        <v>132</v>
      </c>
      <c r="E150" s="229" t="s">
        <v>1</v>
      </c>
      <c r="F150" s="230" t="s">
        <v>168</v>
      </c>
      <c r="G150" s="227"/>
      <c r="H150" s="231">
        <v>122.5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7" t="s">
        <v>132</v>
      </c>
      <c r="AU150" s="237" t="s">
        <v>85</v>
      </c>
      <c r="AV150" s="13" t="s">
        <v>85</v>
      </c>
      <c r="AW150" s="13" t="s">
        <v>32</v>
      </c>
      <c r="AX150" s="13" t="s">
        <v>83</v>
      </c>
      <c r="AY150" s="237" t="s">
        <v>123</v>
      </c>
    </row>
    <row r="151" s="2" customFormat="1" ht="24.15" customHeight="1">
      <c r="A151" s="37"/>
      <c r="B151" s="38"/>
      <c r="C151" s="213" t="s">
        <v>169</v>
      </c>
      <c r="D151" s="213" t="s">
        <v>125</v>
      </c>
      <c r="E151" s="214" t="s">
        <v>170</v>
      </c>
      <c r="F151" s="215" t="s">
        <v>171</v>
      </c>
      <c r="G151" s="216" t="s">
        <v>172</v>
      </c>
      <c r="H151" s="217">
        <v>21.718</v>
      </c>
      <c r="I151" s="218"/>
      <c r="J151" s="219">
        <f>ROUND(I151*H151,2)</f>
        <v>0</v>
      </c>
      <c r="K151" s="215" t="s">
        <v>129</v>
      </c>
      <c r="L151" s="43"/>
      <c r="M151" s="220" t="s">
        <v>1</v>
      </c>
      <c r="N151" s="221" t="s">
        <v>41</v>
      </c>
      <c r="O151" s="90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4" t="s">
        <v>130</v>
      </c>
      <c r="AT151" s="224" t="s">
        <v>125</v>
      </c>
      <c r="AU151" s="224" t="s">
        <v>85</v>
      </c>
      <c r="AY151" s="16" t="s">
        <v>123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6" t="s">
        <v>83</v>
      </c>
      <c r="BK151" s="225">
        <f>ROUND(I151*H151,2)</f>
        <v>0</v>
      </c>
      <c r="BL151" s="16" t="s">
        <v>130</v>
      </c>
      <c r="BM151" s="224" t="s">
        <v>173</v>
      </c>
    </row>
    <row r="152" s="13" customFormat="1">
      <c r="A152" s="13"/>
      <c r="B152" s="226"/>
      <c r="C152" s="227"/>
      <c r="D152" s="228" t="s">
        <v>132</v>
      </c>
      <c r="E152" s="229" t="s">
        <v>1</v>
      </c>
      <c r="F152" s="230" t="s">
        <v>174</v>
      </c>
      <c r="G152" s="227"/>
      <c r="H152" s="231">
        <v>21.718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7" t="s">
        <v>132</v>
      </c>
      <c r="AU152" s="237" t="s">
        <v>85</v>
      </c>
      <c r="AV152" s="13" t="s">
        <v>85</v>
      </c>
      <c r="AW152" s="13" t="s">
        <v>32</v>
      </c>
      <c r="AX152" s="13" t="s">
        <v>83</v>
      </c>
      <c r="AY152" s="237" t="s">
        <v>123</v>
      </c>
    </row>
    <row r="153" s="2" customFormat="1" ht="24.15" customHeight="1">
      <c r="A153" s="37"/>
      <c r="B153" s="38"/>
      <c r="C153" s="213" t="s">
        <v>175</v>
      </c>
      <c r="D153" s="213" t="s">
        <v>125</v>
      </c>
      <c r="E153" s="214" t="s">
        <v>176</v>
      </c>
      <c r="F153" s="215" t="s">
        <v>177</v>
      </c>
      <c r="G153" s="216" t="s">
        <v>172</v>
      </c>
      <c r="H153" s="217">
        <v>79.271000000000001</v>
      </c>
      <c r="I153" s="218"/>
      <c r="J153" s="219">
        <f>ROUND(I153*H153,2)</f>
        <v>0</v>
      </c>
      <c r="K153" s="215" t="s">
        <v>129</v>
      </c>
      <c r="L153" s="43"/>
      <c r="M153" s="220" t="s">
        <v>1</v>
      </c>
      <c r="N153" s="221" t="s">
        <v>41</v>
      </c>
      <c r="O153" s="90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4" t="s">
        <v>130</v>
      </c>
      <c r="AT153" s="224" t="s">
        <v>125</v>
      </c>
      <c r="AU153" s="224" t="s">
        <v>85</v>
      </c>
      <c r="AY153" s="16" t="s">
        <v>123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6" t="s">
        <v>83</v>
      </c>
      <c r="BK153" s="225">
        <f>ROUND(I153*H153,2)</f>
        <v>0</v>
      </c>
      <c r="BL153" s="16" t="s">
        <v>130</v>
      </c>
      <c r="BM153" s="224" t="s">
        <v>178</v>
      </c>
    </row>
    <row r="154" s="13" customFormat="1">
      <c r="A154" s="13"/>
      <c r="B154" s="226"/>
      <c r="C154" s="227"/>
      <c r="D154" s="228" t="s">
        <v>132</v>
      </c>
      <c r="E154" s="229" t="s">
        <v>1</v>
      </c>
      <c r="F154" s="230" t="s">
        <v>179</v>
      </c>
      <c r="G154" s="227"/>
      <c r="H154" s="231">
        <v>79.271000000000001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7" t="s">
        <v>132</v>
      </c>
      <c r="AU154" s="237" t="s">
        <v>85</v>
      </c>
      <c r="AV154" s="13" t="s">
        <v>85</v>
      </c>
      <c r="AW154" s="13" t="s">
        <v>32</v>
      </c>
      <c r="AX154" s="13" t="s">
        <v>83</v>
      </c>
      <c r="AY154" s="237" t="s">
        <v>123</v>
      </c>
    </row>
    <row r="155" s="2" customFormat="1" ht="24.15" customHeight="1">
      <c r="A155" s="37"/>
      <c r="B155" s="38"/>
      <c r="C155" s="213" t="s">
        <v>180</v>
      </c>
      <c r="D155" s="213" t="s">
        <v>125</v>
      </c>
      <c r="E155" s="214" t="s">
        <v>181</v>
      </c>
      <c r="F155" s="215" t="s">
        <v>182</v>
      </c>
      <c r="G155" s="216" t="s">
        <v>172</v>
      </c>
      <c r="H155" s="217">
        <v>5.4299999999999997</v>
      </c>
      <c r="I155" s="218"/>
      <c r="J155" s="219">
        <f>ROUND(I155*H155,2)</f>
        <v>0</v>
      </c>
      <c r="K155" s="215" t="s">
        <v>129</v>
      </c>
      <c r="L155" s="43"/>
      <c r="M155" s="220" t="s">
        <v>1</v>
      </c>
      <c r="N155" s="221" t="s">
        <v>41</v>
      </c>
      <c r="O155" s="90"/>
      <c r="P155" s="222">
        <f>O155*H155</f>
        <v>0</v>
      </c>
      <c r="Q155" s="222">
        <v>0</v>
      </c>
      <c r="R155" s="222">
        <f>Q155*H155</f>
        <v>0</v>
      </c>
      <c r="S155" s="222">
        <v>2</v>
      </c>
      <c r="T155" s="223">
        <f>S155*H155</f>
        <v>10.859999999999999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4" t="s">
        <v>130</v>
      </c>
      <c r="AT155" s="224" t="s">
        <v>125</v>
      </c>
      <c r="AU155" s="224" t="s">
        <v>85</v>
      </c>
      <c r="AY155" s="16" t="s">
        <v>123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6" t="s">
        <v>83</v>
      </c>
      <c r="BK155" s="225">
        <f>ROUND(I155*H155,2)</f>
        <v>0</v>
      </c>
      <c r="BL155" s="16" t="s">
        <v>130</v>
      </c>
      <c r="BM155" s="224" t="s">
        <v>183</v>
      </c>
    </row>
    <row r="156" s="13" customFormat="1">
      <c r="A156" s="13"/>
      <c r="B156" s="226"/>
      <c r="C156" s="227"/>
      <c r="D156" s="228" t="s">
        <v>132</v>
      </c>
      <c r="E156" s="229" t="s">
        <v>1</v>
      </c>
      <c r="F156" s="230" t="s">
        <v>184</v>
      </c>
      <c r="G156" s="227"/>
      <c r="H156" s="231">
        <v>5.4299999999999997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7" t="s">
        <v>132</v>
      </c>
      <c r="AU156" s="237" t="s">
        <v>85</v>
      </c>
      <c r="AV156" s="13" t="s">
        <v>85</v>
      </c>
      <c r="AW156" s="13" t="s">
        <v>32</v>
      </c>
      <c r="AX156" s="13" t="s">
        <v>83</v>
      </c>
      <c r="AY156" s="237" t="s">
        <v>123</v>
      </c>
    </row>
    <row r="157" s="2" customFormat="1" ht="24.15" customHeight="1">
      <c r="A157" s="37"/>
      <c r="B157" s="38"/>
      <c r="C157" s="213" t="s">
        <v>185</v>
      </c>
      <c r="D157" s="213" t="s">
        <v>125</v>
      </c>
      <c r="E157" s="214" t="s">
        <v>186</v>
      </c>
      <c r="F157" s="215" t="s">
        <v>187</v>
      </c>
      <c r="G157" s="216" t="s">
        <v>172</v>
      </c>
      <c r="H157" s="217">
        <v>2.1720000000000002</v>
      </c>
      <c r="I157" s="218"/>
      <c r="J157" s="219">
        <f>ROUND(I157*H157,2)</f>
        <v>0</v>
      </c>
      <c r="K157" s="215" t="s">
        <v>129</v>
      </c>
      <c r="L157" s="43"/>
      <c r="M157" s="220" t="s">
        <v>1</v>
      </c>
      <c r="N157" s="221" t="s">
        <v>41</v>
      </c>
      <c r="O157" s="90"/>
      <c r="P157" s="222">
        <f>O157*H157</f>
        <v>0</v>
      </c>
      <c r="Q157" s="222">
        <v>0</v>
      </c>
      <c r="R157" s="222">
        <f>Q157*H157</f>
        <v>0</v>
      </c>
      <c r="S157" s="222">
        <v>2</v>
      </c>
      <c r="T157" s="223">
        <f>S157*H157</f>
        <v>4.3440000000000003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24" t="s">
        <v>130</v>
      </c>
      <c r="AT157" s="224" t="s">
        <v>125</v>
      </c>
      <c r="AU157" s="224" t="s">
        <v>85</v>
      </c>
      <c r="AY157" s="16" t="s">
        <v>123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6" t="s">
        <v>83</v>
      </c>
      <c r="BK157" s="225">
        <f>ROUND(I157*H157,2)</f>
        <v>0</v>
      </c>
      <c r="BL157" s="16" t="s">
        <v>130</v>
      </c>
      <c r="BM157" s="224" t="s">
        <v>188</v>
      </c>
    </row>
    <row r="158" s="13" customFormat="1">
      <c r="A158" s="13"/>
      <c r="B158" s="226"/>
      <c r="C158" s="227"/>
      <c r="D158" s="228" t="s">
        <v>132</v>
      </c>
      <c r="E158" s="229" t="s">
        <v>1</v>
      </c>
      <c r="F158" s="230" t="s">
        <v>189</v>
      </c>
      <c r="G158" s="227"/>
      <c r="H158" s="231">
        <v>2.1720000000000002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7" t="s">
        <v>132</v>
      </c>
      <c r="AU158" s="237" t="s">
        <v>85</v>
      </c>
      <c r="AV158" s="13" t="s">
        <v>85</v>
      </c>
      <c r="AW158" s="13" t="s">
        <v>32</v>
      </c>
      <c r="AX158" s="13" t="s">
        <v>83</v>
      </c>
      <c r="AY158" s="237" t="s">
        <v>123</v>
      </c>
    </row>
    <row r="159" s="2" customFormat="1" ht="24.15" customHeight="1">
      <c r="A159" s="37"/>
      <c r="B159" s="38"/>
      <c r="C159" s="213" t="s">
        <v>190</v>
      </c>
      <c r="D159" s="213" t="s">
        <v>125</v>
      </c>
      <c r="E159" s="214" t="s">
        <v>191</v>
      </c>
      <c r="F159" s="215" t="s">
        <v>192</v>
      </c>
      <c r="G159" s="216" t="s">
        <v>172</v>
      </c>
      <c r="H159" s="217">
        <v>100.989</v>
      </c>
      <c r="I159" s="218"/>
      <c r="J159" s="219">
        <f>ROUND(I159*H159,2)</f>
        <v>0</v>
      </c>
      <c r="K159" s="215" t="s">
        <v>129</v>
      </c>
      <c r="L159" s="43"/>
      <c r="M159" s="220" t="s">
        <v>1</v>
      </c>
      <c r="N159" s="221" t="s">
        <v>41</v>
      </c>
      <c r="O159" s="90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24" t="s">
        <v>130</v>
      </c>
      <c r="AT159" s="224" t="s">
        <v>125</v>
      </c>
      <c r="AU159" s="224" t="s">
        <v>85</v>
      </c>
      <c r="AY159" s="16" t="s">
        <v>123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6" t="s">
        <v>83</v>
      </c>
      <c r="BK159" s="225">
        <f>ROUND(I159*H159,2)</f>
        <v>0</v>
      </c>
      <c r="BL159" s="16" t="s">
        <v>130</v>
      </c>
      <c r="BM159" s="224" t="s">
        <v>193</v>
      </c>
    </row>
    <row r="160" s="13" customFormat="1">
      <c r="A160" s="13"/>
      <c r="B160" s="226"/>
      <c r="C160" s="227"/>
      <c r="D160" s="228" t="s">
        <v>132</v>
      </c>
      <c r="E160" s="229" t="s">
        <v>1</v>
      </c>
      <c r="F160" s="230" t="s">
        <v>194</v>
      </c>
      <c r="G160" s="227"/>
      <c r="H160" s="231">
        <v>100.989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7" t="s">
        <v>132</v>
      </c>
      <c r="AU160" s="237" t="s">
        <v>85</v>
      </c>
      <c r="AV160" s="13" t="s">
        <v>85</v>
      </c>
      <c r="AW160" s="13" t="s">
        <v>32</v>
      </c>
      <c r="AX160" s="13" t="s">
        <v>83</v>
      </c>
      <c r="AY160" s="237" t="s">
        <v>123</v>
      </c>
    </row>
    <row r="161" s="2" customFormat="1" ht="37.8" customHeight="1">
      <c r="A161" s="37"/>
      <c r="B161" s="38"/>
      <c r="C161" s="213" t="s">
        <v>195</v>
      </c>
      <c r="D161" s="213" t="s">
        <v>125</v>
      </c>
      <c r="E161" s="214" t="s">
        <v>196</v>
      </c>
      <c r="F161" s="215" t="s">
        <v>197</v>
      </c>
      <c r="G161" s="216" t="s">
        <v>172</v>
      </c>
      <c r="H161" s="217">
        <v>504.94499999999999</v>
      </c>
      <c r="I161" s="218"/>
      <c r="J161" s="219">
        <f>ROUND(I161*H161,2)</f>
        <v>0</v>
      </c>
      <c r="K161" s="215" t="s">
        <v>129</v>
      </c>
      <c r="L161" s="43"/>
      <c r="M161" s="220" t="s">
        <v>1</v>
      </c>
      <c r="N161" s="221" t="s">
        <v>41</v>
      </c>
      <c r="O161" s="90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4" t="s">
        <v>130</v>
      </c>
      <c r="AT161" s="224" t="s">
        <v>125</v>
      </c>
      <c r="AU161" s="224" t="s">
        <v>85</v>
      </c>
      <c r="AY161" s="16" t="s">
        <v>123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6" t="s">
        <v>83</v>
      </c>
      <c r="BK161" s="225">
        <f>ROUND(I161*H161,2)</f>
        <v>0</v>
      </c>
      <c r="BL161" s="16" t="s">
        <v>130</v>
      </c>
      <c r="BM161" s="224" t="s">
        <v>198</v>
      </c>
    </row>
    <row r="162" s="13" customFormat="1">
      <c r="A162" s="13"/>
      <c r="B162" s="226"/>
      <c r="C162" s="227"/>
      <c r="D162" s="228" t="s">
        <v>132</v>
      </c>
      <c r="E162" s="229" t="s">
        <v>1</v>
      </c>
      <c r="F162" s="230" t="s">
        <v>199</v>
      </c>
      <c r="G162" s="227"/>
      <c r="H162" s="231">
        <v>504.94499999999999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7" t="s">
        <v>132</v>
      </c>
      <c r="AU162" s="237" t="s">
        <v>85</v>
      </c>
      <c r="AV162" s="13" t="s">
        <v>85</v>
      </c>
      <c r="AW162" s="13" t="s">
        <v>32</v>
      </c>
      <c r="AX162" s="13" t="s">
        <v>83</v>
      </c>
      <c r="AY162" s="237" t="s">
        <v>123</v>
      </c>
    </row>
    <row r="163" s="2" customFormat="1" ht="24.15" customHeight="1">
      <c r="A163" s="37"/>
      <c r="B163" s="38"/>
      <c r="C163" s="213" t="s">
        <v>8</v>
      </c>
      <c r="D163" s="213" t="s">
        <v>125</v>
      </c>
      <c r="E163" s="214" t="s">
        <v>200</v>
      </c>
      <c r="F163" s="215" t="s">
        <v>201</v>
      </c>
      <c r="G163" s="216" t="s">
        <v>172</v>
      </c>
      <c r="H163" s="217">
        <v>18</v>
      </c>
      <c r="I163" s="218"/>
      <c r="J163" s="219">
        <f>ROUND(I163*H163,2)</f>
        <v>0</v>
      </c>
      <c r="K163" s="215" t="s">
        <v>129</v>
      </c>
      <c r="L163" s="43"/>
      <c r="M163" s="220" t="s">
        <v>1</v>
      </c>
      <c r="N163" s="221" t="s">
        <v>41</v>
      </c>
      <c r="O163" s="90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24" t="s">
        <v>130</v>
      </c>
      <c r="AT163" s="224" t="s">
        <v>125</v>
      </c>
      <c r="AU163" s="224" t="s">
        <v>85</v>
      </c>
      <c r="AY163" s="16" t="s">
        <v>123</v>
      </c>
      <c r="BE163" s="225">
        <f>IF(N163="základní",J163,0)</f>
        <v>0</v>
      </c>
      <c r="BF163" s="225">
        <f>IF(N163="snížená",J163,0)</f>
        <v>0</v>
      </c>
      <c r="BG163" s="225">
        <f>IF(N163="zákl. přenesená",J163,0)</f>
        <v>0</v>
      </c>
      <c r="BH163" s="225">
        <f>IF(N163="sníž. přenesená",J163,0)</f>
        <v>0</v>
      </c>
      <c r="BI163" s="225">
        <f>IF(N163="nulová",J163,0)</f>
        <v>0</v>
      </c>
      <c r="BJ163" s="16" t="s">
        <v>83</v>
      </c>
      <c r="BK163" s="225">
        <f>ROUND(I163*H163,2)</f>
        <v>0</v>
      </c>
      <c r="BL163" s="16" t="s">
        <v>130</v>
      </c>
      <c r="BM163" s="224" t="s">
        <v>202</v>
      </c>
    </row>
    <row r="164" s="2" customFormat="1" ht="14.4" customHeight="1">
      <c r="A164" s="37"/>
      <c r="B164" s="38"/>
      <c r="C164" s="253" t="s">
        <v>203</v>
      </c>
      <c r="D164" s="253" t="s">
        <v>204</v>
      </c>
      <c r="E164" s="254" t="s">
        <v>205</v>
      </c>
      <c r="F164" s="255" t="s">
        <v>206</v>
      </c>
      <c r="G164" s="256" t="s">
        <v>207</v>
      </c>
      <c r="H164" s="257">
        <v>28.800000000000001</v>
      </c>
      <c r="I164" s="258"/>
      <c r="J164" s="259">
        <f>ROUND(I164*H164,2)</f>
        <v>0</v>
      </c>
      <c r="K164" s="255" t="s">
        <v>129</v>
      </c>
      <c r="L164" s="260"/>
      <c r="M164" s="261" t="s">
        <v>1</v>
      </c>
      <c r="N164" s="262" t="s">
        <v>41</v>
      </c>
      <c r="O164" s="90"/>
      <c r="P164" s="222">
        <f>O164*H164</f>
        <v>0</v>
      </c>
      <c r="Q164" s="222">
        <v>1</v>
      </c>
      <c r="R164" s="222">
        <f>Q164*H164</f>
        <v>28.800000000000001</v>
      </c>
      <c r="S164" s="222">
        <v>0</v>
      </c>
      <c r="T164" s="223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24" t="s">
        <v>163</v>
      </c>
      <c r="AT164" s="224" t="s">
        <v>204</v>
      </c>
      <c r="AU164" s="224" t="s">
        <v>85</v>
      </c>
      <c r="AY164" s="16" t="s">
        <v>123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6" t="s">
        <v>83</v>
      </c>
      <c r="BK164" s="225">
        <f>ROUND(I164*H164,2)</f>
        <v>0</v>
      </c>
      <c r="BL164" s="16" t="s">
        <v>130</v>
      </c>
      <c r="BM164" s="224" t="s">
        <v>208</v>
      </c>
    </row>
    <row r="165" s="13" customFormat="1">
      <c r="A165" s="13"/>
      <c r="B165" s="226"/>
      <c r="C165" s="227"/>
      <c r="D165" s="228" t="s">
        <v>132</v>
      </c>
      <c r="E165" s="229" t="s">
        <v>1</v>
      </c>
      <c r="F165" s="230" t="s">
        <v>209</v>
      </c>
      <c r="G165" s="227"/>
      <c r="H165" s="231">
        <v>28.800000000000001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7" t="s">
        <v>132</v>
      </c>
      <c r="AU165" s="237" t="s">
        <v>85</v>
      </c>
      <c r="AV165" s="13" t="s">
        <v>85</v>
      </c>
      <c r="AW165" s="13" t="s">
        <v>32</v>
      </c>
      <c r="AX165" s="13" t="s">
        <v>83</v>
      </c>
      <c r="AY165" s="237" t="s">
        <v>123</v>
      </c>
    </row>
    <row r="166" s="2" customFormat="1" ht="24.15" customHeight="1">
      <c r="A166" s="37"/>
      <c r="B166" s="38"/>
      <c r="C166" s="213" t="s">
        <v>210</v>
      </c>
      <c r="D166" s="213" t="s">
        <v>125</v>
      </c>
      <c r="E166" s="214" t="s">
        <v>211</v>
      </c>
      <c r="F166" s="215" t="s">
        <v>212</v>
      </c>
      <c r="G166" s="216" t="s">
        <v>207</v>
      </c>
      <c r="H166" s="217">
        <v>181.78</v>
      </c>
      <c r="I166" s="218"/>
      <c r="J166" s="219">
        <f>ROUND(I166*H166,2)</f>
        <v>0</v>
      </c>
      <c r="K166" s="215" t="s">
        <v>129</v>
      </c>
      <c r="L166" s="43"/>
      <c r="M166" s="220" t="s">
        <v>1</v>
      </c>
      <c r="N166" s="221" t="s">
        <v>41</v>
      </c>
      <c r="O166" s="90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24" t="s">
        <v>130</v>
      </c>
      <c r="AT166" s="224" t="s">
        <v>125</v>
      </c>
      <c r="AU166" s="224" t="s">
        <v>85</v>
      </c>
      <c r="AY166" s="16" t="s">
        <v>123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6" t="s">
        <v>83</v>
      </c>
      <c r="BK166" s="225">
        <f>ROUND(I166*H166,2)</f>
        <v>0</v>
      </c>
      <c r="BL166" s="16" t="s">
        <v>130</v>
      </c>
      <c r="BM166" s="224" t="s">
        <v>213</v>
      </c>
    </row>
    <row r="167" s="13" customFormat="1">
      <c r="A167" s="13"/>
      <c r="B167" s="226"/>
      <c r="C167" s="227"/>
      <c r="D167" s="228" t="s">
        <v>132</v>
      </c>
      <c r="E167" s="229" t="s">
        <v>1</v>
      </c>
      <c r="F167" s="230" t="s">
        <v>214</v>
      </c>
      <c r="G167" s="227"/>
      <c r="H167" s="231">
        <v>181.78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7" t="s">
        <v>132</v>
      </c>
      <c r="AU167" s="237" t="s">
        <v>85</v>
      </c>
      <c r="AV167" s="13" t="s">
        <v>85</v>
      </c>
      <c r="AW167" s="13" t="s">
        <v>32</v>
      </c>
      <c r="AX167" s="13" t="s">
        <v>83</v>
      </c>
      <c r="AY167" s="237" t="s">
        <v>123</v>
      </c>
    </row>
    <row r="168" s="2" customFormat="1" ht="14.4" customHeight="1">
      <c r="A168" s="37"/>
      <c r="B168" s="38"/>
      <c r="C168" s="213" t="s">
        <v>215</v>
      </c>
      <c r="D168" s="213" t="s">
        <v>125</v>
      </c>
      <c r="E168" s="214" t="s">
        <v>216</v>
      </c>
      <c r="F168" s="215" t="s">
        <v>217</v>
      </c>
      <c r="G168" s="216" t="s">
        <v>172</v>
      </c>
      <c r="H168" s="217">
        <v>100.989</v>
      </c>
      <c r="I168" s="218"/>
      <c r="J168" s="219">
        <f>ROUND(I168*H168,2)</f>
        <v>0</v>
      </c>
      <c r="K168" s="215" t="s">
        <v>129</v>
      </c>
      <c r="L168" s="43"/>
      <c r="M168" s="220" t="s">
        <v>1</v>
      </c>
      <c r="N168" s="221" t="s">
        <v>41</v>
      </c>
      <c r="O168" s="90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4" t="s">
        <v>130</v>
      </c>
      <c r="AT168" s="224" t="s">
        <v>125</v>
      </c>
      <c r="AU168" s="224" t="s">
        <v>85</v>
      </c>
      <c r="AY168" s="16" t="s">
        <v>123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6" t="s">
        <v>83</v>
      </c>
      <c r="BK168" s="225">
        <f>ROUND(I168*H168,2)</f>
        <v>0</v>
      </c>
      <c r="BL168" s="16" t="s">
        <v>130</v>
      </c>
      <c r="BM168" s="224" t="s">
        <v>218</v>
      </c>
    </row>
    <row r="169" s="2" customFormat="1" ht="24.15" customHeight="1">
      <c r="A169" s="37"/>
      <c r="B169" s="38"/>
      <c r="C169" s="213" t="s">
        <v>219</v>
      </c>
      <c r="D169" s="213" t="s">
        <v>125</v>
      </c>
      <c r="E169" s="214" t="s">
        <v>220</v>
      </c>
      <c r="F169" s="215" t="s">
        <v>221</v>
      </c>
      <c r="G169" s="216" t="s">
        <v>172</v>
      </c>
      <c r="H169" s="217">
        <v>11</v>
      </c>
      <c r="I169" s="218"/>
      <c r="J169" s="219">
        <f>ROUND(I169*H169,2)</f>
        <v>0</v>
      </c>
      <c r="K169" s="215" t="s">
        <v>129</v>
      </c>
      <c r="L169" s="43"/>
      <c r="M169" s="220" t="s">
        <v>1</v>
      </c>
      <c r="N169" s="221" t="s">
        <v>41</v>
      </c>
      <c r="O169" s="90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4" t="s">
        <v>130</v>
      </c>
      <c r="AT169" s="224" t="s">
        <v>125</v>
      </c>
      <c r="AU169" s="224" t="s">
        <v>85</v>
      </c>
      <c r="AY169" s="16" t="s">
        <v>123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6" t="s">
        <v>83</v>
      </c>
      <c r="BK169" s="225">
        <f>ROUND(I169*H169,2)</f>
        <v>0</v>
      </c>
      <c r="BL169" s="16" t="s">
        <v>130</v>
      </c>
      <c r="BM169" s="224" t="s">
        <v>222</v>
      </c>
    </row>
    <row r="170" s="2" customFormat="1" ht="24.15" customHeight="1">
      <c r="A170" s="37"/>
      <c r="B170" s="38"/>
      <c r="C170" s="213" t="s">
        <v>223</v>
      </c>
      <c r="D170" s="213" t="s">
        <v>125</v>
      </c>
      <c r="E170" s="214" t="s">
        <v>224</v>
      </c>
      <c r="F170" s="215" t="s">
        <v>225</v>
      </c>
      <c r="G170" s="216" t="s">
        <v>128</v>
      </c>
      <c r="H170" s="217">
        <v>302</v>
      </c>
      <c r="I170" s="218"/>
      <c r="J170" s="219">
        <f>ROUND(I170*H170,2)</f>
        <v>0</v>
      </c>
      <c r="K170" s="215" t="s">
        <v>1</v>
      </c>
      <c r="L170" s="43"/>
      <c r="M170" s="220" t="s">
        <v>1</v>
      </c>
      <c r="N170" s="221" t="s">
        <v>41</v>
      </c>
      <c r="O170" s="90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24" t="s">
        <v>130</v>
      </c>
      <c r="AT170" s="224" t="s">
        <v>125</v>
      </c>
      <c r="AU170" s="224" t="s">
        <v>85</v>
      </c>
      <c r="AY170" s="16" t="s">
        <v>123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6" t="s">
        <v>83</v>
      </c>
      <c r="BK170" s="225">
        <f>ROUND(I170*H170,2)</f>
        <v>0</v>
      </c>
      <c r="BL170" s="16" t="s">
        <v>130</v>
      </c>
      <c r="BM170" s="224" t="s">
        <v>226</v>
      </c>
    </row>
    <row r="171" s="12" customFormat="1" ht="22.8" customHeight="1">
      <c r="A171" s="12"/>
      <c r="B171" s="197"/>
      <c r="C171" s="198"/>
      <c r="D171" s="199" t="s">
        <v>75</v>
      </c>
      <c r="E171" s="211" t="s">
        <v>149</v>
      </c>
      <c r="F171" s="211" t="s">
        <v>227</v>
      </c>
      <c r="G171" s="198"/>
      <c r="H171" s="198"/>
      <c r="I171" s="201"/>
      <c r="J171" s="212">
        <f>BK171</f>
        <v>0</v>
      </c>
      <c r="K171" s="198"/>
      <c r="L171" s="203"/>
      <c r="M171" s="204"/>
      <c r="N171" s="205"/>
      <c r="O171" s="205"/>
      <c r="P171" s="206">
        <f>P172+SUM(P173:P194)</f>
        <v>0</v>
      </c>
      <c r="Q171" s="205"/>
      <c r="R171" s="206">
        <f>R172+SUM(R173:R194)</f>
        <v>7.0385</v>
      </c>
      <c r="S171" s="205"/>
      <c r="T171" s="207">
        <f>T172+SUM(T173:T194)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8" t="s">
        <v>83</v>
      </c>
      <c r="AT171" s="209" t="s">
        <v>75</v>
      </c>
      <c r="AU171" s="209" t="s">
        <v>83</v>
      </c>
      <c r="AY171" s="208" t="s">
        <v>123</v>
      </c>
      <c r="BK171" s="210">
        <f>BK172+SUM(BK173:BK194)</f>
        <v>0</v>
      </c>
    </row>
    <row r="172" s="2" customFormat="1" ht="14.4" customHeight="1">
      <c r="A172" s="37"/>
      <c r="B172" s="38"/>
      <c r="C172" s="213" t="s">
        <v>7</v>
      </c>
      <c r="D172" s="213" t="s">
        <v>125</v>
      </c>
      <c r="E172" s="214" t="s">
        <v>228</v>
      </c>
      <c r="F172" s="215" t="s">
        <v>229</v>
      </c>
      <c r="G172" s="216" t="s">
        <v>128</v>
      </c>
      <c r="H172" s="217">
        <v>10</v>
      </c>
      <c r="I172" s="218"/>
      <c r="J172" s="219">
        <f>ROUND(I172*H172,2)</f>
        <v>0</v>
      </c>
      <c r="K172" s="215" t="s">
        <v>230</v>
      </c>
      <c r="L172" s="43"/>
      <c r="M172" s="220" t="s">
        <v>1</v>
      </c>
      <c r="N172" s="221" t="s">
        <v>41</v>
      </c>
      <c r="O172" s="90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24" t="s">
        <v>130</v>
      </c>
      <c r="AT172" s="224" t="s">
        <v>125</v>
      </c>
      <c r="AU172" s="224" t="s">
        <v>85</v>
      </c>
      <c r="AY172" s="16" t="s">
        <v>123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6" t="s">
        <v>83</v>
      </c>
      <c r="BK172" s="225">
        <f>ROUND(I172*H172,2)</f>
        <v>0</v>
      </c>
      <c r="BL172" s="16" t="s">
        <v>130</v>
      </c>
      <c r="BM172" s="224" t="s">
        <v>231</v>
      </c>
    </row>
    <row r="173" s="2" customFormat="1">
      <c r="A173" s="37"/>
      <c r="B173" s="38"/>
      <c r="C173" s="39"/>
      <c r="D173" s="228" t="s">
        <v>153</v>
      </c>
      <c r="E173" s="39"/>
      <c r="F173" s="249" t="s">
        <v>232</v>
      </c>
      <c r="G173" s="39"/>
      <c r="H173" s="39"/>
      <c r="I173" s="250"/>
      <c r="J173" s="39"/>
      <c r="K173" s="39"/>
      <c r="L173" s="43"/>
      <c r="M173" s="251"/>
      <c r="N173" s="252"/>
      <c r="O173" s="90"/>
      <c r="P173" s="90"/>
      <c r="Q173" s="90"/>
      <c r="R173" s="90"/>
      <c r="S173" s="90"/>
      <c r="T173" s="91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6" t="s">
        <v>153</v>
      </c>
      <c r="AU173" s="16" t="s">
        <v>85</v>
      </c>
    </row>
    <row r="174" s="13" customFormat="1">
      <c r="A174" s="13"/>
      <c r="B174" s="226"/>
      <c r="C174" s="227"/>
      <c r="D174" s="228" t="s">
        <v>132</v>
      </c>
      <c r="E174" s="229" t="s">
        <v>1</v>
      </c>
      <c r="F174" s="230" t="s">
        <v>233</v>
      </c>
      <c r="G174" s="227"/>
      <c r="H174" s="231">
        <v>10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7" t="s">
        <v>132</v>
      </c>
      <c r="AU174" s="237" t="s">
        <v>85</v>
      </c>
      <c r="AV174" s="13" t="s">
        <v>85</v>
      </c>
      <c r="AW174" s="13" t="s">
        <v>32</v>
      </c>
      <c r="AX174" s="13" t="s">
        <v>83</v>
      </c>
      <c r="AY174" s="237" t="s">
        <v>123</v>
      </c>
    </row>
    <row r="175" s="2" customFormat="1" ht="14.4" customHeight="1">
      <c r="A175" s="37"/>
      <c r="B175" s="38"/>
      <c r="C175" s="213" t="s">
        <v>234</v>
      </c>
      <c r="D175" s="213" t="s">
        <v>125</v>
      </c>
      <c r="E175" s="214" t="s">
        <v>235</v>
      </c>
      <c r="F175" s="215" t="s">
        <v>236</v>
      </c>
      <c r="G175" s="216" t="s">
        <v>128</v>
      </c>
      <c r="H175" s="217">
        <v>610</v>
      </c>
      <c r="I175" s="218"/>
      <c r="J175" s="219">
        <f>ROUND(I175*H175,2)</f>
        <v>0</v>
      </c>
      <c r="K175" s="215" t="s">
        <v>129</v>
      </c>
      <c r="L175" s="43"/>
      <c r="M175" s="220" t="s">
        <v>1</v>
      </c>
      <c r="N175" s="221" t="s">
        <v>41</v>
      </c>
      <c r="O175" s="90"/>
      <c r="P175" s="222">
        <f>O175*H175</f>
        <v>0</v>
      </c>
      <c r="Q175" s="222">
        <v>0</v>
      </c>
      <c r="R175" s="222">
        <f>Q175*H175</f>
        <v>0</v>
      </c>
      <c r="S175" s="222">
        <v>0</v>
      </c>
      <c r="T175" s="22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4" t="s">
        <v>130</v>
      </c>
      <c r="AT175" s="224" t="s">
        <v>125</v>
      </c>
      <c r="AU175" s="224" t="s">
        <v>85</v>
      </c>
      <c r="AY175" s="16" t="s">
        <v>123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6" t="s">
        <v>83</v>
      </c>
      <c r="BK175" s="225">
        <f>ROUND(I175*H175,2)</f>
        <v>0</v>
      </c>
      <c r="BL175" s="16" t="s">
        <v>130</v>
      </c>
      <c r="BM175" s="224" t="s">
        <v>237</v>
      </c>
    </row>
    <row r="176" s="13" customFormat="1">
      <c r="A176" s="13"/>
      <c r="B176" s="226"/>
      <c r="C176" s="227"/>
      <c r="D176" s="228" t="s">
        <v>132</v>
      </c>
      <c r="E176" s="229" t="s">
        <v>1</v>
      </c>
      <c r="F176" s="230" t="s">
        <v>238</v>
      </c>
      <c r="G176" s="227"/>
      <c r="H176" s="231">
        <v>610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7" t="s">
        <v>132</v>
      </c>
      <c r="AU176" s="237" t="s">
        <v>85</v>
      </c>
      <c r="AV176" s="13" t="s">
        <v>85</v>
      </c>
      <c r="AW176" s="13" t="s">
        <v>32</v>
      </c>
      <c r="AX176" s="13" t="s">
        <v>83</v>
      </c>
      <c r="AY176" s="237" t="s">
        <v>123</v>
      </c>
    </row>
    <row r="177" s="2" customFormat="1" ht="24.15" customHeight="1">
      <c r="A177" s="37"/>
      <c r="B177" s="38"/>
      <c r="C177" s="213" t="s">
        <v>239</v>
      </c>
      <c r="D177" s="213" t="s">
        <v>125</v>
      </c>
      <c r="E177" s="214" t="s">
        <v>240</v>
      </c>
      <c r="F177" s="215" t="s">
        <v>241</v>
      </c>
      <c r="G177" s="216" t="s">
        <v>128</v>
      </c>
      <c r="H177" s="217">
        <v>610</v>
      </c>
      <c r="I177" s="218"/>
      <c r="J177" s="219">
        <f>ROUND(I177*H177,2)</f>
        <v>0</v>
      </c>
      <c r="K177" s="215" t="s">
        <v>129</v>
      </c>
      <c r="L177" s="43"/>
      <c r="M177" s="220" t="s">
        <v>1</v>
      </c>
      <c r="N177" s="221" t="s">
        <v>41</v>
      </c>
      <c r="O177" s="90"/>
      <c r="P177" s="222">
        <f>O177*H177</f>
        <v>0</v>
      </c>
      <c r="Q177" s="222">
        <v>0</v>
      </c>
      <c r="R177" s="222">
        <f>Q177*H177</f>
        <v>0</v>
      </c>
      <c r="S177" s="222">
        <v>0</v>
      </c>
      <c r="T177" s="22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24" t="s">
        <v>130</v>
      </c>
      <c r="AT177" s="224" t="s">
        <v>125</v>
      </c>
      <c r="AU177" s="224" t="s">
        <v>85</v>
      </c>
      <c r="AY177" s="16" t="s">
        <v>123</v>
      </c>
      <c r="BE177" s="225">
        <f>IF(N177="základní",J177,0)</f>
        <v>0</v>
      </c>
      <c r="BF177" s="225">
        <f>IF(N177="snížená",J177,0)</f>
        <v>0</v>
      </c>
      <c r="BG177" s="225">
        <f>IF(N177="zákl. přenesená",J177,0)</f>
        <v>0</v>
      </c>
      <c r="BH177" s="225">
        <f>IF(N177="sníž. přenesená",J177,0)</f>
        <v>0</v>
      </c>
      <c r="BI177" s="225">
        <f>IF(N177="nulová",J177,0)</f>
        <v>0</v>
      </c>
      <c r="BJ177" s="16" t="s">
        <v>83</v>
      </c>
      <c r="BK177" s="225">
        <f>ROUND(I177*H177,2)</f>
        <v>0</v>
      </c>
      <c r="BL177" s="16" t="s">
        <v>130</v>
      </c>
      <c r="BM177" s="224" t="s">
        <v>242</v>
      </c>
    </row>
    <row r="178" s="13" customFormat="1">
      <c r="A178" s="13"/>
      <c r="B178" s="226"/>
      <c r="C178" s="227"/>
      <c r="D178" s="228" t="s">
        <v>132</v>
      </c>
      <c r="E178" s="229" t="s">
        <v>1</v>
      </c>
      <c r="F178" s="230" t="s">
        <v>238</v>
      </c>
      <c r="G178" s="227"/>
      <c r="H178" s="231">
        <v>610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7" t="s">
        <v>132</v>
      </c>
      <c r="AU178" s="237" t="s">
        <v>85</v>
      </c>
      <c r="AV178" s="13" t="s">
        <v>85</v>
      </c>
      <c r="AW178" s="13" t="s">
        <v>32</v>
      </c>
      <c r="AX178" s="13" t="s">
        <v>83</v>
      </c>
      <c r="AY178" s="237" t="s">
        <v>123</v>
      </c>
    </row>
    <row r="179" s="2" customFormat="1" ht="24.15" customHeight="1">
      <c r="A179" s="37"/>
      <c r="B179" s="38"/>
      <c r="C179" s="213" t="s">
        <v>243</v>
      </c>
      <c r="D179" s="213" t="s">
        <v>125</v>
      </c>
      <c r="E179" s="214" t="s">
        <v>244</v>
      </c>
      <c r="F179" s="215" t="s">
        <v>245</v>
      </c>
      <c r="G179" s="216" t="s">
        <v>128</v>
      </c>
      <c r="H179" s="217">
        <v>610</v>
      </c>
      <c r="I179" s="218"/>
      <c r="J179" s="219">
        <f>ROUND(I179*H179,2)</f>
        <v>0</v>
      </c>
      <c r="K179" s="215" t="s">
        <v>129</v>
      </c>
      <c r="L179" s="43"/>
      <c r="M179" s="220" t="s">
        <v>1</v>
      </c>
      <c r="N179" s="221" t="s">
        <v>41</v>
      </c>
      <c r="O179" s="90"/>
      <c r="P179" s="222">
        <f>O179*H179</f>
        <v>0</v>
      </c>
      <c r="Q179" s="222">
        <v>0</v>
      </c>
      <c r="R179" s="222">
        <f>Q179*H179</f>
        <v>0</v>
      </c>
      <c r="S179" s="222">
        <v>0</v>
      </c>
      <c r="T179" s="22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24" t="s">
        <v>130</v>
      </c>
      <c r="AT179" s="224" t="s">
        <v>125</v>
      </c>
      <c r="AU179" s="224" t="s">
        <v>85</v>
      </c>
      <c r="AY179" s="16" t="s">
        <v>123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6" t="s">
        <v>83</v>
      </c>
      <c r="BK179" s="225">
        <f>ROUND(I179*H179,2)</f>
        <v>0</v>
      </c>
      <c r="BL179" s="16" t="s">
        <v>130</v>
      </c>
      <c r="BM179" s="224" t="s">
        <v>246</v>
      </c>
    </row>
    <row r="180" s="13" customFormat="1">
      <c r="A180" s="13"/>
      <c r="B180" s="226"/>
      <c r="C180" s="227"/>
      <c r="D180" s="228" t="s">
        <v>132</v>
      </c>
      <c r="E180" s="229" t="s">
        <v>1</v>
      </c>
      <c r="F180" s="230" t="s">
        <v>238</v>
      </c>
      <c r="G180" s="227"/>
      <c r="H180" s="231">
        <v>610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132</v>
      </c>
      <c r="AU180" s="237" t="s">
        <v>85</v>
      </c>
      <c r="AV180" s="13" t="s">
        <v>85</v>
      </c>
      <c r="AW180" s="13" t="s">
        <v>32</v>
      </c>
      <c r="AX180" s="13" t="s">
        <v>83</v>
      </c>
      <c r="AY180" s="237" t="s">
        <v>123</v>
      </c>
    </row>
    <row r="181" s="2" customFormat="1" ht="14.4" customHeight="1">
      <c r="A181" s="37"/>
      <c r="B181" s="38"/>
      <c r="C181" s="213" t="s">
        <v>247</v>
      </c>
      <c r="D181" s="213" t="s">
        <v>125</v>
      </c>
      <c r="E181" s="214" t="s">
        <v>248</v>
      </c>
      <c r="F181" s="215" t="s">
        <v>249</v>
      </c>
      <c r="G181" s="216" t="s">
        <v>128</v>
      </c>
      <c r="H181" s="217">
        <v>611.5</v>
      </c>
      <c r="I181" s="218"/>
      <c r="J181" s="219">
        <f>ROUND(I181*H181,2)</f>
        <v>0</v>
      </c>
      <c r="K181" s="215" t="s">
        <v>129</v>
      </c>
      <c r="L181" s="43"/>
      <c r="M181" s="220" t="s">
        <v>1</v>
      </c>
      <c r="N181" s="221" t="s">
        <v>41</v>
      </c>
      <c r="O181" s="90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4" t="s">
        <v>130</v>
      </c>
      <c r="AT181" s="224" t="s">
        <v>125</v>
      </c>
      <c r="AU181" s="224" t="s">
        <v>85</v>
      </c>
      <c r="AY181" s="16" t="s">
        <v>123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6" t="s">
        <v>83</v>
      </c>
      <c r="BK181" s="225">
        <f>ROUND(I181*H181,2)</f>
        <v>0</v>
      </c>
      <c r="BL181" s="16" t="s">
        <v>130</v>
      </c>
      <c r="BM181" s="224" t="s">
        <v>250</v>
      </c>
    </row>
    <row r="182" s="13" customFormat="1">
      <c r="A182" s="13"/>
      <c r="B182" s="226"/>
      <c r="C182" s="227"/>
      <c r="D182" s="228" t="s">
        <v>132</v>
      </c>
      <c r="E182" s="229" t="s">
        <v>1</v>
      </c>
      <c r="F182" s="230" t="s">
        <v>251</v>
      </c>
      <c r="G182" s="227"/>
      <c r="H182" s="231">
        <v>1.5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7" t="s">
        <v>132</v>
      </c>
      <c r="AU182" s="237" t="s">
        <v>85</v>
      </c>
      <c r="AV182" s="13" t="s">
        <v>85</v>
      </c>
      <c r="AW182" s="13" t="s">
        <v>32</v>
      </c>
      <c r="AX182" s="13" t="s">
        <v>76</v>
      </c>
      <c r="AY182" s="237" t="s">
        <v>123</v>
      </c>
    </row>
    <row r="183" s="13" customFormat="1">
      <c r="A183" s="13"/>
      <c r="B183" s="226"/>
      <c r="C183" s="227"/>
      <c r="D183" s="228" t="s">
        <v>132</v>
      </c>
      <c r="E183" s="229" t="s">
        <v>1</v>
      </c>
      <c r="F183" s="230" t="s">
        <v>238</v>
      </c>
      <c r="G183" s="227"/>
      <c r="H183" s="231">
        <v>610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7" t="s">
        <v>132</v>
      </c>
      <c r="AU183" s="237" t="s">
        <v>85</v>
      </c>
      <c r="AV183" s="13" t="s">
        <v>85</v>
      </c>
      <c r="AW183" s="13" t="s">
        <v>32</v>
      </c>
      <c r="AX183" s="13" t="s">
        <v>76</v>
      </c>
      <c r="AY183" s="237" t="s">
        <v>123</v>
      </c>
    </row>
    <row r="184" s="14" customFormat="1">
      <c r="A184" s="14"/>
      <c r="B184" s="238"/>
      <c r="C184" s="239"/>
      <c r="D184" s="228" t="s">
        <v>132</v>
      </c>
      <c r="E184" s="240" t="s">
        <v>1</v>
      </c>
      <c r="F184" s="241" t="s">
        <v>148</v>
      </c>
      <c r="G184" s="239"/>
      <c r="H184" s="242">
        <v>611.5</v>
      </c>
      <c r="I184" s="243"/>
      <c r="J184" s="239"/>
      <c r="K184" s="239"/>
      <c r="L184" s="244"/>
      <c r="M184" s="245"/>
      <c r="N184" s="246"/>
      <c r="O184" s="246"/>
      <c r="P184" s="246"/>
      <c r="Q184" s="246"/>
      <c r="R184" s="246"/>
      <c r="S184" s="246"/>
      <c r="T184" s="247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8" t="s">
        <v>132</v>
      </c>
      <c r="AU184" s="248" t="s">
        <v>85</v>
      </c>
      <c r="AV184" s="14" t="s">
        <v>130</v>
      </c>
      <c r="AW184" s="14" t="s">
        <v>32</v>
      </c>
      <c r="AX184" s="14" t="s">
        <v>83</v>
      </c>
      <c r="AY184" s="248" t="s">
        <v>123</v>
      </c>
    </row>
    <row r="185" s="2" customFormat="1" ht="24.15" customHeight="1">
      <c r="A185" s="37"/>
      <c r="B185" s="38"/>
      <c r="C185" s="213" t="s">
        <v>252</v>
      </c>
      <c r="D185" s="213" t="s">
        <v>125</v>
      </c>
      <c r="E185" s="214" t="s">
        <v>253</v>
      </c>
      <c r="F185" s="215" t="s">
        <v>254</v>
      </c>
      <c r="G185" s="216" t="s">
        <v>128</v>
      </c>
      <c r="H185" s="217">
        <v>611.5</v>
      </c>
      <c r="I185" s="218"/>
      <c r="J185" s="219">
        <f>ROUND(I185*H185,2)</f>
        <v>0</v>
      </c>
      <c r="K185" s="215" t="s">
        <v>129</v>
      </c>
      <c r="L185" s="43"/>
      <c r="M185" s="220" t="s">
        <v>1</v>
      </c>
      <c r="N185" s="221" t="s">
        <v>41</v>
      </c>
      <c r="O185" s="90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24" t="s">
        <v>130</v>
      </c>
      <c r="AT185" s="224" t="s">
        <v>125</v>
      </c>
      <c r="AU185" s="224" t="s">
        <v>85</v>
      </c>
      <c r="AY185" s="16" t="s">
        <v>123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6" t="s">
        <v>83</v>
      </c>
      <c r="BK185" s="225">
        <f>ROUND(I185*H185,2)</f>
        <v>0</v>
      </c>
      <c r="BL185" s="16" t="s">
        <v>130</v>
      </c>
      <c r="BM185" s="224" t="s">
        <v>255</v>
      </c>
    </row>
    <row r="186" s="13" customFormat="1">
      <c r="A186" s="13"/>
      <c r="B186" s="226"/>
      <c r="C186" s="227"/>
      <c r="D186" s="228" t="s">
        <v>132</v>
      </c>
      <c r="E186" s="229" t="s">
        <v>1</v>
      </c>
      <c r="F186" s="230" t="s">
        <v>251</v>
      </c>
      <c r="G186" s="227"/>
      <c r="H186" s="231">
        <v>1.5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7" t="s">
        <v>132</v>
      </c>
      <c r="AU186" s="237" t="s">
        <v>85</v>
      </c>
      <c r="AV186" s="13" t="s">
        <v>85</v>
      </c>
      <c r="AW186" s="13" t="s">
        <v>32</v>
      </c>
      <c r="AX186" s="13" t="s">
        <v>76</v>
      </c>
      <c r="AY186" s="237" t="s">
        <v>123</v>
      </c>
    </row>
    <row r="187" s="13" customFormat="1">
      <c r="A187" s="13"/>
      <c r="B187" s="226"/>
      <c r="C187" s="227"/>
      <c r="D187" s="228" t="s">
        <v>132</v>
      </c>
      <c r="E187" s="229" t="s">
        <v>1</v>
      </c>
      <c r="F187" s="230" t="s">
        <v>238</v>
      </c>
      <c r="G187" s="227"/>
      <c r="H187" s="231">
        <v>610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7" t="s">
        <v>132</v>
      </c>
      <c r="AU187" s="237" t="s">
        <v>85</v>
      </c>
      <c r="AV187" s="13" t="s">
        <v>85</v>
      </c>
      <c r="AW187" s="13" t="s">
        <v>32</v>
      </c>
      <c r="AX187" s="13" t="s">
        <v>76</v>
      </c>
      <c r="AY187" s="237" t="s">
        <v>123</v>
      </c>
    </row>
    <row r="188" s="14" customFormat="1">
      <c r="A188" s="14"/>
      <c r="B188" s="238"/>
      <c r="C188" s="239"/>
      <c r="D188" s="228" t="s">
        <v>132</v>
      </c>
      <c r="E188" s="240" t="s">
        <v>1</v>
      </c>
      <c r="F188" s="241" t="s">
        <v>148</v>
      </c>
      <c r="G188" s="239"/>
      <c r="H188" s="242">
        <v>611.5</v>
      </c>
      <c r="I188" s="243"/>
      <c r="J188" s="239"/>
      <c r="K188" s="239"/>
      <c r="L188" s="244"/>
      <c r="M188" s="245"/>
      <c r="N188" s="246"/>
      <c r="O188" s="246"/>
      <c r="P188" s="246"/>
      <c r="Q188" s="246"/>
      <c r="R188" s="246"/>
      <c r="S188" s="246"/>
      <c r="T188" s="24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8" t="s">
        <v>132</v>
      </c>
      <c r="AU188" s="248" t="s">
        <v>85</v>
      </c>
      <c r="AV188" s="14" t="s">
        <v>130</v>
      </c>
      <c r="AW188" s="14" t="s">
        <v>32</v>
      </c>
      <c r="AX188" s="14" t="s">
        <v>83</v>
      </c>
      <c r="AY188" s="248" t="s">
        <v>123</v>
      </c>
    </row>
    <row r="189" s="2" customFormat="1" ht="24.15" customHeight="1">
      <c r="A189" s="37"/>
      <c r="B189" s="38"/>
      <c r="C189" s="213" t="s">
        <v>256</v>
      </c>
      <c r="D189" s="213" t="s">
        <v>125</v>
      </c>
      <c r="E189" s="214" t="s">
        <v>257</v>
      </c>
      <c r="F189" s="215" t="s">
        <v>258</v>
      </c>
      <c r="G189" s="216" t="s">
        <v>128</v>
      </c>
      <c r="H189" s="217">
        <v>10</v>
      </c>
      <c r="I189" s="218"/>
      <c r="J189" s="219">
        <f>ROUND(I189*H189,2)</f>
        <v>0</v>
      </c>
      <c r="K189" s="215" t="s">
        <v>129</v>
      </c>
      <c r="L189" s="43"/>
      <c r="M189" s="220" t="s">
        <v>1</v>
      </c>
      <c r="N189" s="221" t="s">
        <v>41</v>
      </c>
      <c r="O189" s="90"/>
      <c r="P189" s="222">
        <f>O189*H189</f>
        <v>0</v>
      </c>
      <c r="Q189" s="222">
        <v>0.084250000000000005</v>
      </c>
      <c r="R189" s="222">
        <f>Q189*H189</f>
        <v>0.84250000000000003</v>
      </c>
      <c r="S189" s="222">
        <v>0</v>
      </c>
      <c r="T189" s="22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24" t="s">
        <v>130</v>
      </c>
      <c r="AT189" s="224" t="s">
        <v>125</v>
      </c>
      <c r="AU189" s="224" t="s">
        <v>85</v>
      </c>
      <c r="AY189" s="16" t="s">
        <v>123</v>
      </c>
      <c r="BE189" s="225">
        <f>IF(N189="základní",J189,0)</f>
        <v>0</v>
      </c>
      <c r="BF189" s="225">
        <f>IF(N189="snížená",J189,0)</f>
        <v>0</v>
      </c>
      <c r="BG189" s="225">
        <f>IF(N189="zákl. přenesená",J189,0)</f>
        <v>0</v>
      </c>
      <c r="BH189" s="225">
        <f>IF(N189="sníž. přenesená",J189,0)</f>
        <v>0</v>
      </c>
      <c r="BI189" s="225">
        <f>IF(N189="nulová",J189,0)</f>
        <v>0</v>
      </c>
      <c r="BJ189" s="16" t="s">
        <v>83</v>
      </c>
      <c r="BK189" s="225">
        <f>ROUND(I189*H189,2)</f>
        <v>0</v>
      </c>
      <c r="BL189" s="16" t="s">
        <v>130</v>
      </c>
      <c r="BM189" s="224" t="s">
        <v>259</v>
      </c>
    </row>
    <row r="190" s="13" customFormat="1">
      <c r="A190" s="13"/>
      <c r="B190" s="226"/>
      <c r="C190" s="227"/>
      <c r="D190" s="228" t="s">
        <v>132</v>
      </c>
      <c r="E190" s="229" t="s">
        <v>1</v>
      </c>
      <c r="F190" s="230" t="s">
        <v>233</v>
      </c>
      <c r="G190" s="227"/>
      <c r="H190" s="231">
        <v>10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7" t="s">
        <v>132</v>
      </c>
      <c r="AU190" s="237" t="s">
        <v>85</v>
      </c>
      <c r="AV190" s="13" t="s">
        <v>85</v>
      </c>
      <c r="AW190" s="13" t="s">
        <v>32</v>
      </c>
      <c r="AX190" s="13" t="s">
        <v>83</v>
      </c>
      <c r="AY190" s="237" t="s">
        <v>123</v>
      </c>
    </row>
    <row r="191" s="2" customFormat="1" ht="14.4" customHeight="1">
      <c r="A191" s="37"/>
      <c r="B191" s="38"/>
      <c r="C191" s="253" t="s">
        <v>260</v>
      </c>
      <c r="D191" s="253" t="s">
        <v>204</v>
      </c>
      <c r="E191" s="254" t="s">
        <v>261</v>
      </c>
      <c r="F191" s="255" t="s">
        <v>262</v>
      </c>
      <c r="G191" s="256" t="s">
        <v>128</v>
      </c>
      <c r="H191" s="257">
        <v>10.5</v>
      </c>
      <c r="I191" s="258"/>
      <c r="J191" s="259">
        <f>ROUND(I191*H191,2)</f>
        <v>0</v>
      </c>
      <c r="K191" s="255" t="s">
        <v>1</v>
      </c>
      <c r="L191" s="260"/>
      <c r="M191" s="261" t="s">
        <v>1</v>
      </c>
      <c r="N191" s="262" t="s">
        <v>41</v>
      </c>
      <c r="O191" s="90"/>
      <c r="P191" s="222">
        <f>O191*H191</f>
        <v>0</v>
      </c>
      <c r="Q191" s="222">
        <v>0.14000000000000001</v>
      </c>
      <c r="R191" s="222">
        <f>Q191*H191</f>
        <v>1.4700000000000002</v>
      </c>
      <c r="S191" s="222">
        <v>0</v>
      </c>
      <c r="T191" s="223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4" t="s">
        <v>163</v>
      </c>
      <c r="AT191" s="224" t="s">
        <v>204</v>
      </c>
      <c r="AU191" s="224" t="s">
        <v>85</v>
      </c>
      <c r="AY191" s="16" t="s">
        <v>123</v>
      </c>
      <c r="BE191" s="225">
        <f>IF(N191="základní",J191,0)</f>
        <v>0</v>
      </c>
      <c r="BF191" s="225">
        <f>IF(N191="snížená",J191,0)</f>
        <v>0</v>
      </c>
      <c r="BG191" s="225">
        <f>IF(N191="zákl. přenesená",J191,0)</f>
        <v>0</v>
      </c>
      <c r="BH191" s="225">
        <f>IF(N191="sníž. přenesená",J191,0)</f>
        <v>0</v>
      </c>
      <c r="BI191" s="225">
        <f>IF(N191="nulová",J191,0)</f>
        <v>0</v>
      </c>
      <c r="BJ191" s="16" t="s">
        <v>83</v>
      </c>
      <c r="BK191" s="225">
        <f>ROUND(I191*H191,2)</f>
        <v>0</v>
      </c>
      <c r="BL191" s="16" t="s">
        <v>130</v>
      </c>
      <c r="BM191" s="224" t="s">
        <v>263</v>
      </c>
    </row>
    <row r="192" s="13" customFormat="1">
      <c r="A192" s="13"/>
      <c r="B192" s="226"/>
      <c r="C192" s="227"/>
      <c r="D192" s="228" t="s">
        <v>132</v>
      </c>
      <c r="E192" s="229" t="s">
        <v>1</v>
      </c>
      <c r="F192" s="230" t="s">
        <v>264</v>
      </c>
      <c r="G192" s="227"/>
      <c r="H192" s="231">
        <v>10.5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7" t="s">
        <v>132</v>
      </c>
      <c r="AU192" s="237" t="s">
        <v>85</v>
      </c>
      <c r="AV192" s="13" t="s">
        <v>85</v>
      </c>
      <c r="AW192" s="13" t="s">
        <v>32</v>
      </c>
      <c r="AX192" s="13" t="s">
        <v>83</v>
      </c>
      <c r="AY192" s="237" t="s">
        <v>123</v>
      </c>
    </row>
    <row r="193" s="2" customFormat="1" ht="14.4" customHeight="1">
      <c r="A193" s="37"/>
      <c r="B193" s="38"/>
      <c r="C193" s="213" t="s">
        <v>265</v>
      </c>
      <c r="D193" s="213" t="s">
        <v>125</v>
      </c>
      <c r="E193" s="214" t="s">
        <v>266</v>
      </c>
      <c r="F193" s="215" t="s">
        <v>267</v>
      </c>
      <c r="G193" s="216" t="s">
        <v>128</v>
      </c>
      <c r="H193" s="217">
        <v>1</v>
      </c>
      <c r="I193" s="218"/>
      <c r="J193" s="219">
        <f>ROUND(I193*H193,2)</f>
        <v>0</v>
      </c>
      <c r="K193" s="215" t="s">
        <v>1</v>
      </c>
      <c r="L193" s="43"/>
      <c r="M193" s="220" t="s">
        <v>1</v>
      </c>
      <c r="N193" s="221" t="s">
        <v>41</v>
      </c>
      <c r="O193" s="90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4" t="s">
        <v>130</v>
      </c>
      <c r="AT193" s="224" t="s">
        <v>125</v>
      </c>
      <c r="AU193" s="224" t="s">
        <v>85</v>
      </c>
      <c r="AY193" s="16" t="s">
        <v>123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6" t="s">
        <v>83</v>
      </c>
      <c r="BK193" s="225">
        <f>ROUND(I193*H193,2)</f>
        <v>0</v>
      </c>
      <c r="BL193" s="16" t="s">
        <v>130</v>
      </c>
      <c r="BM193" s="224" t="s">
        <v>268</v>
      </c>
    </row>
    <row r="194" s="12" customFormat="1" ht="20.88" customHeight="1">
      <c r="A194" s="12"/>
      <c r="B194" s="197"/>
      <c r="C194" s="198"/>
      <c r="D194" s="199" t="s">
        <v>75</v>
      </c>
      <c r="E194" s="211" t="s">
        <v>269</v>
      </c>
      <c r="F194" s="211" t="s">
        <v>270</v>
      </c>
      <c r="G194" s="198"/>
      <c r="H194" s="198"/>
      <c r="I194" s="201"/>
      <c r="J194" s="212">
        <f>BK194</f>
        <v>0</v>
      </c>
      <c r="K194" s="198"/>
      <c r="L194" s="203"/>
      <c r="M194" s="204"/>
      <c r="N194" s="205"/>
      <c r="O194" s="205"/>
      <c r="P194" s="206">
        <f>SUM(P195:P198)</f>
        <v>0</v>
      </c>
      <c r="Q194" s="205"/>
      <c r="R194" s="206">
        <f>SUM(R195:R198)</f>
        <v>4.726</v>
      </c>
      <c r="S194" s="205"/>
      <c r="T194" s="207">
        <f>SUM(T195:T198)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08" t="s">
        <v>83</v>
      </c>
      <c r="AT194" s="209" t="s">
        <v>75</v>
      </c>
      <c r="AU194" s="209" t="s">
        <v>85</v>
      </c>
      <c r="AY194" s="208" t="s">
        <v>123</v>
      </c>
      <c r="BK194" s="210">
        <f>SUM(BK195:BK198)</f>
        <v>0</v>
      </c>
    </row>
    <row r="195" s="2" customFormat="1" ht="14.4" customHeight="1">
      <c r="A195" s="37"/>
      <c r="B195" s="38"/>
      <c r="C195" s="213" t="s">
        <v>271</v>
      </c>
      <c r="D195" s="213" t="s">
        <v>125</v>
      </c>
      <c r="E195" s="214" t="s">
        <v>272</v>
      </c>
      <c r="F195" s="215" t="s">
        <v>273</v>
      </c>
      <c r="G195" s="216" t="s">
        <v>128</v>
      </c>
      <c r="H195" s="217">
        <v>10</v>
      </c>
      <c r="I195" s="218"/>
      <c r="J195" s="219">
        <f>ROUND(I195*H195,2)</f>
        <v>0</v>
      </c>
      <c r="K195" s="215" t="s">
        <v>230</v>
      </c>
      <c r="L195" s="43"/>
      <c r="M195" s="220" t="s">
        <v>1</v>
      </c>
      <c r="N195" s="221" t="s">
        <v>41</v>
      </c>
      <c r="O195" s="90"/>
      <c r="P195" s="222">
        <f>O195*H195</f>
        <v>0</v>
      </c>
      <c r="Q195" s="222">
        <v>0.47260000000000002</v>
      </c>
      <c r="R195" s="222">
        <f>Q195*H195</f>
        <v>4.726</v>
      </c>
      <c r="S195" s="222">
        <v>0</v>
      </c>
      <c r="T195" s="22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24" t="s">
        <v>130</v>
      </c>
      <c r="AT195" s="224" t="s">
        <v>125</v>
      </c>
      <c r="AU195" s="224" t="s">
        <v>138</v>
      </c>
      <c r="AY195" s="16" t="s">
        <v>123</v>
      </c>
      <c r="BE195" s="225">
        <f>IF(N195="základní",J195,0)</f>
        <v>0</v>
      </c>
      <c r="BF195" s="225">
        <f>IF(N195="snížená",J195,0)</f>
        <v>0</v>
      </c>
      <c r="BG195" s="225">
        <f>IF(N195="zákl. přenesená",J195,0)</f>
        <v>0</v>
      </c>
      <c r="BH195" s="225">
        <f>IF(N195="sníž. přenesená",J195,0)</f>
        <v>0</v>
      </c>
      <c r="BI195" s="225">
        <f>IF(N195="nulová",J195,0)</f>
        <v>0</v>
      </c>
      <c r="BJ195" s="16" t="s">
        <v>83</v>
      </c>
      <c r="BK195" s="225">
        <f>ROUND(I195*H195,2)</f>
        <v>0</v>
      </c>
      <c r="BL195" s="16" t="s">
        <v>130</v>
      </c>
      <c r="BM195" s="224" t="s">
        <v>274</v>
      </c>
    </row>
    <row r="196" s="2" customFormat="1">
      <c r="A196" s="37"/>
      <c r="B196" s="38"/>
      <c r="C196" s="39"/>
      <c r="D196" s="228" t="s">
        <v>153</v>
      </c>
      <c r="E196" s="39"/>
      <c r="F196" s="249" t="s">
        <v>232</v>
      </c>
      <c r="G196" s="39"/>
      <c r="H196" s="39"/>
      <c r="I196" s="250"/>
      <c r="J196" s="39"/>
      <c r="K196" s="39"/>
      <c r="L196" s="43"/>
      <c r="M196" s="251"/>
      <c r="N196" s="252"/>
      <c r="O196" s="90"/>
      <c r="P196" s="90"/>
      <c r="Q196" s="90"/>
      <c r="R196" s="90"/>
      <c r="S196" s="90"/>
      <c r="T196" s="91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6" t="s">
        <v>153</v>
      </c>
      <c r="AU196" s="16" t="s">
        <v>138</v>
      </c>
    </row>
    <row r="197" s="13" customFormat="1">
      <c r="A197" s="13"/>
      <c r="B197" s="226"/>
      <c r="C197" s="227"/>
      <c r="D197" s="228" t="s">
        <v>132</v>
      </c>
      <c r="E197" s="229" t="s">
        <v>1</v>
      </c>
      <c r="F197" s="230" t="s">
        <v>275</v>
      </c>
      <c r="G197" s="227"/>
      <c r="H197" s="231">
        <v>10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7" t="s">
        <v>132</v>
      </c>
      <c r="AU197" s="237" t="s">
        <v>138</v>
      </c>
      <c r="AV197" s="13" t="s">
        <v>85</v>
      </c>
      <c r="AW197" s="13" t="s">
        <v>32</v>
      </c>
      <c r="AX197" s="13" t="s">
        <v>83</v>
      </c>
      <c r="AY197" s="237" t="s">
        <v>123</v>
      </c>
    </row>
    <row r="198" s="2" customFormat="1" ht="37.8" customHeight="1">
      <c r="A198" s="37"/>
      <c r="B198" s="38"/>
      <c r="C198" s="213" t="s">
        <v>276</v>
      </c>
      <c r="D198" s="213" t="s">
        <v>125</v>
      </c>
      <c r="E198" s="214" t="s">
        <v>277</v>
      </c>
      <c r="F198" s="215" t="s">
        <v>278</v>
      </c>
      <c r="G198" s="216" t="s">
        <v>128</v>
      </c>
      <c r="H198" s="217">
        <v>1</v>
      </c>
      <c r="I198" s="218"/>
      <c r="J198" s="219">
        <f>ROUND(I198*H198,2)</f>
        <v>0</v>
      </c>
      <c r="K198" s="215" t="s">
        <v>1</v>
      </c>
      <c r="L198" s="43"/>
      <c r="M198" s="220" t="s">
        <v>1</v>
      </c>
      <c r="N198" s="221" t="s">
        <v>41</v>
      </c>
      <c r="O198" s="90"/>
      <c r="P198" s="222">
        <f>O198*H198</f>
        <v>0</v>
      </c>
      <c r="Q198" s="222">
        <v>0</v>
      </c>
      <c r="R198" s="222">
        <f>Q198*H198</f>
        <v>0</v>
      </c>
      <c r="S198" s="222">
        <v>0</v>
      </c>
      <c r="T198" s="22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4" t="s">
        <v>130</v>
      </c>
      <c r="AT198" s="224" t="s">
        <v>125</v>
      </c>
      <c r="AU198" s="224" t="s">
        <v>138</v>
      </c>
      <c r="AY198" s="16" t="s">
        <v>123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6" t="s">
        <v>83</v>
      </c>
      <c r="BK198" s="225">
        <f>ROUND(I198*H198,2)</f>
        <v>0</v>
      </c>
      <c r="BL198" s="16" t="s">
        <v>130</v>
      </c>
      <c r="BM198" s="224" t="s">
        <v>279</v>
      </c>
    </row>
    <row r="199" s="12" customFormat="1" ht="22.8" customHeight="1">
      <c r="A199" s="12"/>
      <c r="B199" s="197"/>
      <c r="C199" s="198"/>
      <c r="D199" s="199" t="s">
        <v>75</v>
      </c>
      <c r="E199" s="211" t="s">
        <v>155</v>
      </c>
      <c r="F199" s="211" t="s">
        <v>280</v>
      </c>
      <c r="G199" s="198"/>
      <c r="H199" s="198"/>
      <c r="I199" s="201"/>
      <c r="J199" s="212">
        <f>BK199</f>
        <v>0</v>
      </c>
      <c r="K199" s="198"/>
      <c r="L199" s="203"/>
      <c r="M199" s="204"/>
      <c r="N199" s="205"/>
      <c r="O199" s="205"/>
      <c r="P199" s="206">
        <f>SUM(P200:P201)</f>
        <v>0</v>
      </c>
      <c r="Q199" s="205"/>
      <c r="R199" s="206">
        <f>SUM(R200:R201)</f>
        <v>9.9215999999999998</v>
      </c>
      <c r="S199" s="205"/>
      <c r="T199" s="207">
        <f>SUM(T200:T201)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08" t="s">
        <v>83</v>
      </c>
      <c r="AT199" s="209" t="s">
        <v>75</v>
      </c>
      <c r="AU199" s="209" t="s">
        <v>83</v>
      </c>
      <c r="AY199" s="208" t="s">
        <v>123</v>
      </c>
      <c r="BK199" s="210">
        <f>SUM(BK200:BK201)</f>
        <v>0</v>
      </c>
    </row>
    <row r="200" s="2" customFormat="1" ht="14.4" customHeight="1">
      <c r="A200" s="37"/>
      <c r="B200" s="38"/>
      <c r="C200" s="213" t="s">
        <v>281</v>
      </c>
      <c r="D200" s="213" t="s">
        <v>125</v>
      </c>
      <c r="E200" s="214" t="s">
        <v>282</v>
      </c>
      <c r="F200" s="215" t="s">
        <v>283</v>
      </c>
      <c r="G200" s="216" t="s">
        <v>128</v>
      </c>
      <c r="H200" s="217">
        <v>18</v>
      </c>
      <c r="I200" s="218"/>
      <c r="J200" s="219">
        <f>ROUND(I200*H200,2)</f>
        <v>0</v>
      </c>
      <c r="K200" s="215" t="s">
        <v>129</v>
      </c>
      <c r="L200" s="43"/>
      <c r="M200" s="220" t="s">
        <v>1</v>
      </c>
      <c r="N200" s="221" t="s">
        <v>41</v>
      </c>
      <c r="O200" s="90"/>
      <c r="P200" s="222">
        <f>O200*H200</f>
        <v>0</v>
      </c>
      <c r="Q200" s="222">
        <v>0.27560000000000001</v>
      </c>
      <c r="R200" s="222">
        <f>Q200*H200</f>
        <v>4.9607999999999999</v>
      </c>
      <c r="S200" s="222">
        <v>0</v>
      </c>
      <c r="T200" s="22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4" t="s">
        <v>130</v>
      </c>
      <c r="AT200" s="224" t="s">
        <v>125</v>
      </c>
      <c r="AU200" s="224" t="s">
        <v>85</v>
      </c>
      <c r="AY200" s="16" t="s">
        <v>123</v>
      </c>
      <c r="BE200" s="225">
        <f>IF(N200="základní",J200,0)</f>
        <v>0</v>
      </c>
      <c r="BF200" s="225">
        <f>IF(N200="snížená",J200,0)</f>
        <v>0</v>
      </c>
      <c r="BG200" s="225">
        <f>IF(N200="zákl. přenesená",J200,0)</f>
        <v>0</v>
      </c>
      <c r="BH200" s="225">
        <f>IF(N200="sníž. přenesená",J200,0)</f>
        <v>0</v>
      </c>
      <c r="BI200" s="225">
        <f>IF(N200="nulová",J200,0)</f>
        <v>0</v>
      </c>
      <c r="BJ200" s="16" t="s">
        <v>83</v>
      </c>
      <c r="BK200" s="225">
        <f>ROUND(I200*H200,2)</f>
        <v>0</v>
      </c>
      <c r="BL200" s="16" t="s">
        <v>130</v>
      </c>
      <c r="BM200" s="224" t="s">
        <v>284</v>
      </c>
    </row>
    <row r="201" s="2" customFormat="1" ht="14.4" customHeight="1">
      <c r="A201" s="37"/>
      <c r="B201" s="38"/>
      <c r="C201" s="213" t="s">
        <v>285</v>
      </c>
      <c r="D201" s="213" t="s">
        <v>125</v>
      </c>
      <c r="E201" s="214" t="s">
        <v>286</v>
      </c>
      <c r="F201" s="215" t="s">
        <v>287</v>
      </c>
      <c r="G201" s="216" t="s">
        <v>128</v>
      </c>
      <c r="H201" s="217">
        <v>18</v>
      </c>
      <c r="I201" s="218"/>
      <c r="J201" s="219">
        <f>ROUND(I201*H201,2)</f>
        <v>0</v>
      </c>
      <c r="K201" s="215" t="s">
        <v>1</v>
      </c>
      <c r="L201" s="43"/>
      <c r="M201" s="220" t="s">
        <v>1</v>
      </c>
      <c r="N201" s="221" t="s">
        <v>41</v>
      </c>
      <c r="O201" s="90"/>
      <c r="P201" s="222">
        <f>O201*H201</f>
        <v>0</v>
      </c>
      <c r="Q201" s="222">
        <v>0.27560000000000001</v>
      </c>
      <c r="R201" s="222">
        <f>Q201*H201</f>
        <v>4.9607999999999999</v>
      </c>
      <c r="S201" s="222">
        <v>0</v>
      </c>
      <c r="T201" s="223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24" t="s">
        <v>130</v>
      </c>
      <c r="AT201" s="224" t="s">
        <v>125</v>
      </c>
      <c r="AU201" s="224" t="s">
        <v>85</v>
      </c>
      <c r="AY201" s="16" t="s">
        <v>123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6" t="s">
        <v>83</v>
      </c>
      <c r="BK201" s="225">
        <f>ROUND(I201*H201,2)</f>
        <v>0</v>
      </c>
      <c r="BL201" s="16" t="s">
        <v>130</v>
      </c>
      <c r="BM201" s="224" t="s">
        <v>288</v>
      </c>
    </row>
    <row r="202" s="12" customFormat="1" ht="22.8" customHeight="1">
      <c r="A202" s="12"/>
      <c r="B202" s="197"/>
      <c r="C202" s="198"/>
      <c r="D202" s="199" t="s">
        <v>75</v>
      </c>
      <c r="E202" s="211" t="s">
        <v>163</v>
      </c>
      <c r="F202" s="211" t="s">
        <v>289</v>
      </c>
      <c r="G202" s="198"/>
      <c r="H202" s="198"/>
      <c r="I202" s="201"/>
      <c r="J202" s="212">
        <f>BK202</f>
        <v>0</v>
      </c>
      <c r="K202" s="198"/>
      <c r="L202" s="203"/>
      <c r="M202" s="204"/>
      <c r="N202" s="205"/>
      <c r="O202" s="205"/>
      <c r="P202" s="206">
        <f>SUM(P203:P209)</f>
        <v>0</v>
      </c>
      <c r="Q202" s="205"/>
      <c r="R202" s="206">
        <f>SUM(R203:R209)</f>
        <v>1.9942800000000001</v>
      </c>
      <c r="S202" s="205"/>
      <c r="T202" s="207">
        <f>SUM(T203:T209)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08" t="s">
        <v>83</v>
      </c>
      <c r="AT202" s="209" t="s">
        <v>75</v>
      </c>
      <c r="AU202" s="209" t="s">
        <v>83</v>
      </c>
      <c r="AY202" s="208" t="s">
        <v>123</v>
      </c>
      <c r="BK202" s="210">
        <f>SUM(BK203:BK209)</f>
        <v>0</v>
      </c>
    </row>
    <row r="203" s="2" customFormat="1" ht="24.15" customHeight="1">
      <c r="A203" s="37"/>
      <c r="B203" s="38"/>
      <c r="C203" s="213" t="s">
        <v>290</v>
      </c>
      <c r="D203" s="213" t="s">
        <v>125</v>
      </c>
      <c r="E203" s="214" t="s">
        <v>291</v>
      </c>
      <c r="F203" s="215" t="s">
        <v>292</v>
      </c>
      <c r="G203" s="216" t="s">
        <v>293</v>
      </c>
      <c r="H203" s="217">
        <v>4</v>
      </c>
      <c r="I203" s="218"/>
      <c r="J203" s="219">
        <f>ROUND(I203*H203,2)</f>
        <v>0</v>
      </c>
      <c r="K203" s="215" t="s">
        <v>129</v>
      </c>
      <c r="L203" s="43"/>
      <c r="M203" s="220" t="s">
        <v>1</v>
      </c>
      <c r="N203" s="221" t="s">
        <v>41</v>
      </c>
      <c r="O203" s="90"/>
      <c r="P203" s="222">
        <f>O203*H203</f>
        <v>0</v>
      </c>
      <c r="Q203" s="222">
        <v>0.42080000000000001</v>
      </c>
      <c r="R203" s="222">
        <f>Q203*H203</f>
        <v>1.6832</v>
      </c>
      <c r="S203" s="222">
        <v>0</v>
      </c>
      <c r="T203" s="22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4" t="s">
        <v>130</v>
      </c>
      <c r="AT203" s="224" t="s">
        <v>125</v>
      </c>
      <c r="AU203" s="224" t="s">
        <v>85</v>
      </c>
      <c r="AY203" s="16" t="s">
        <v>123</v>
      </c>
      <c r="BE203" s="225">
        <f>IF(N203="základní",J203,0)</f>
        <v>0</v>
      </c>
      <c r="BF203" s="225">
        <f>IF(N203="snížená",J203,0)</f>
        <v>0</v>
      </c>
      <c r="BG203" s="225">
        <f>IF(N203="zákl. přenesená",J203,0)</f>
        <v>0</v>
      </c>
      <c r="BH203" s="225">
        <f>IF(N203="sníž. přenesená",J203,0)</f>
        <v>0</v>
      </c>
      <c r="BI203" s="225">
        <f>IF(N203="nulová",J203,0)</f>
        <v>0</v>
      </c>
      <c r="BJ203" s="16" t="s">
        <v>83</v>
      </c>
      <c r="BK203" s="225">
        <f>ROUND(I203*H203,2)</f>
        <v>0</v>
      </c>
      <c r="BL203" s="16" t="s">
        <v>130</v>
      </c>
      <c r="BM203" s="224" t="s">
        <v>294</v>
      </c>
    </row>
    <row r="204" s="2" customFormat="1" ht="24.15" customHeight="1">
      <c r="A204" s="37"/>
      <c r="B204" s="38"/>
      <c r="C204" s="213" t="s">
        <v>295</v>
      </c>
      <c r="D204" s="213" t="s">
        <v>125</v>
      </c>
      <c r="E204" s="214" t="s">
        <v>296</v>
      </c>
      <c r="F204" s="215" t="s">
        <v>297</v>
      </c>
      <c r="G204" s="216" t="s">
        <v>293</v>
      </c>
      <c r="H204" s="217">
        <v>1</v>
      </c>
      <c r="I204" s="218"/>
      <c r="J204" s="219">
        <f>ROUND(I204*H204,2)</f>
        <v>0</v>
      </c>
      <c r="K204" s="215" t="s">
        <v>129</v>
      </c>
      <c r="L204" s="43"/>
      <c r="M204" s="220" t="s">
        <v>1</v>
      </c>
      <c r="N204" s="221" t="s">
        <v>41</v>
      </c>
      <c r="O204" s="90"/>
      <c r="P204" s="222">
        <f>O204*H204</f>
        <v>0</v>
      </c>
      <c r="Q204" s="222">
        <v>0.31108000000000002</v>
      </c>
      <c r="R204" s="222">
        <f>Q204*H204</f>
        <v>0.31108000000000002</v>
      </c>
      <c r="S204" s="222">
        <v>0</v>
      </c>
      <c r="T204" s="223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24" t="s">
        <v>130</v>
      </c>
      <c r="AT204" s="224" t="s">
        <v>125</v>
      </c>
      <c r="AU204" s="224" t="s">
        <v>85</v>
      </c>
      <c r="AY204" s="16" t="s">
        <v>123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6" t="s">
        <v>83</v>
      </c>
      <c r="BK204" s="225">
        <f>ROUND(I204*H204,2)</f>
        <v>0</v>
      </c>
      <c r="BL204" s="16" t="s">
        <v>130</v>
      </c>
      <c r="BM204" s="224" t="s">
        <v>298</v>
      </c>
    </row>
    <row r="205" s="2" customFormat="1" ht="24.15" customHeight="1">
      <c r="A205" s="37"/>
      <c r="B205" s="38"/>
      <c r="C205" s="213" t="s">
        <v>299</v>
      </c>
      <c r="D205" s="213" t="s">
        <v>125</v>
      </c>
      <c r="E205" s="214" t="s">
        <v>300</v>
      </c>
      <c r="F205" s="215" t="s">
        <v>301</v>
      </c>
      <c r="G205" s="216" t="s">
        <v>293</v>
      </c>
      <c r="H205" s="217">
        <v>1</v>
      </c>
      <c r="I205" s="218"/>
      <c r="J205" s="219">
        <f>ROUND(I205*H205,2)</f>
        <v>0</v>
      </c>
      <c r="K205" s="215" t="s">
        <v>1</v>
      </c>
      <c r="L205" s="43"/>
      <c r="M205" s="220" t="s">
        <v>1</v>
      </c>
      <c r="N205" s="221" t="s">
        <v>41</v>
      </c>
      <c r="O205" s="90"/>
      <c r="P205" s="222">
        <f>O205*H205</f>
        <v>0</v>
      </c>
      <c r="Q205" s="222">
        <v>0</v>
      </c>
      <c r="R205" s="222">
        <f>Q205*H205</f>
        <v>0</v>
      </c>
      <c r="S205" s="222">
        <v>0</v>
      </c>
      <c r="T205" s="22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24" t="s">
        <v>130</v>
      </c>
      <c r="AT205" s="224" t="s">
        <v>125</v>
      </c>
      <c r="AU205" s="224" t="s">
        <v>85</v>
      </c>
      <c r="AY205" s="16" t="s">
        <v>123</v>
      </c>
      <c r="BE205" s="225">
        <f>IF(N205="základní",J205,0)</f>
        <v>0</v>
      </c>
      <c r="BF205" s="225">
        <f>IF(N205="snížená",J205,0)</f>
        <v>0</v>
      </c>
      <c r="BG205" s="225">
        <f>IF(N205="zákl. přenesená",J205,0)</f>
        <v>0</v>
      </c>
      <c r="BH205" s="225">
        <f>IF(N205="sníž. přenesená",J205,0)</f>
        <v>0</v>
      </c>
      <c r="BI205" s="225">
        <f>IF(N205="nulová",J205,0)</f>
        <v>0</v>
      </c>
      <c r="BJ205" s="16" t="s">
        <v>83</v>
      </c>
      <c r="BK205" s="225">
        <f>ROUND(I205*H205,2)</f>
        <v>0</v>
      </c>
      <c r="BL205" s="16" t="s">
        <v>130</v>
      </c>
      <c r="BM205" s="224" t="s">
        <v>302</v>
      </c>
    </row>
    <row r="206" s="2" customFormat="1">
      <c r="A206" s="37"/>
      <c r="B206" s="38"/>
      <c r="C206" s="39"/>
      <c r="D206" s="228" t="s">
        <v>153</v>
      </c>
      <c r="E206" s="39"/>
      <c r="F206" s="249" t="s">
        <v>303</v>
      </c>
      <c r="G206" s="39"/>
      <c r="H206" s="39"/>
      <c r="I206" s="250"/>
      <c r="J206" s="39"/>
      <c r="K206" s="39"/>
      <c r="L206" s="43"/>
      <c r="M206" s="251"/>
      <c r="N206" s="252"/>
      <c r="O206" s="90"/>
      <c r="P206" s="90"/>
      <c r="Q206" s="90"/>
      <c r="R206" s="90"/>
      <c r="S206" s="90"/>
      <c r="T206" s="91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6" t="s">
        <v>153</v>
      </c>
      <c r="AU206" s="16" t="s">
        <v>85</v>
      </c>
    </row>
    <row r="207" s="2" customFormat="1" ht="14.4" customHeight="1">
      <c r="A207" s="37"/>
      <c r="B207" s="38"/>
      <c r="C207" s="213" t="s">
        <v>304</v>
      </c>
      <c r="D207" s="213" t="s">
        <v>125</v>
      </c>
      <c r="E207" s="214" t="s">
        <v>305</v>
      </c>
      <c r="F207" s="215" t="s">
        <v>306</v>
      </c>
      <c r="G207" s="216" t="s">
        <v>166</v>
      </c>
      <c r="H207" s="217">
        <v>3</v>
      </c>
      <c r="I207" s="218"/>
      <c r="J207" s="219">
        <f>ROUND(I207*H207,2)</f>
        <v>0</v>
      </c>
      <c r="K207" s="215" t="s">
        <v>1</v>
      </c>
      <c r="L207" s="43"/>
      <c r="M207" s="220" t="s">
        <v>1</v>
      </c>
      <c r="N207" s="221" t="s">
        <v>41</v>
      </c>
      <c r="O207" s="90"/>
      <c r="P207" s="222">
        <f>O207*H207</f>
        <v>0</v>
      </c>
      <c r="Q207" s="222">
        <v>0</v>
      </c>
      <c r="R207" s="222">
        <f>Q207*H207</f>
        <v>0</v>
      </c>
      <c r="S207" s="222">
        <v>0</v>
      </c>
      <c r="T207" s="223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24" t="s">
        <v>130</v>
      </c>
      <c r="AT207" s="224" t="s">
        <v>125</v>
      </c>
      <c r="AU207" s="224" t="s">
        <v>85</v>
      </c>
      <c r="AY207" s="16" t="s">
        <v>123</v>
      </c>
      <c r="BE207" s="225">
        <f>IF(N207="základní",J207,0)</f>
        <v>0</v>
      </c>
      <c r="BF207" s="225">
        <f>IF(N207="snížená",J207,0)</f>
        <v>0</v>
      </c>
      <c r="BG207" s="225">
        <f>IF(N207="zákl. přenesená",J207,0)</f>
        <v>0</v>
      </c>
      <c r="BH207" s="225">
        <f>IF(N207="sníž. přenesená",J207,0)</f>
        <v>0</v>
      </c>
      <c r="BI207" s="225">
        <f>IF(N207="nulová",J207,0)</f>
        <v>0</v>
      </c>
      <c r="BJ207" s="16" t="s">
        <v>83</v>
      </c>
      <c r="BK207" s="225">
        <f>ROUND(I207*H207,2)</f>
        <v>0</v>
      </c>
      <c r="BL207" s="16" t="s">
        <v>130</v>
      </c>
      <c r="BM207" s="224" t="s">
        <v>307</v>
      </c>
    </row>
    <row r="208" s="2" customFormat="1">
      <c r="A208" s="37"/>
      <c r="B208" s="38"/>
      <c r="C208" s="39"/>
      <c r="D208" s="228" t="s">
        <v>153</v>
      </c>
      <c r="E208" s="39"/>
      <c r="F208" s="249" t="s">
        <v>308</v>
      </c>
      <c r="G208" s="39"/>
      <c r="H208" s="39"/>
      <c r="I208" s="250"/>
      <c r="J208" s="39"/>
      <c r="K208" s="39"/>
      <c r="L208" s="43"/>
      <c r="M208" s="251"/>
      <c r="N208" s="252"/>
      <c r="O208" s="90"/>
      <c r="P208" s="90"/>
      <c r="Q208" s="90"/>
      <c r="R208" s="90"/>
      <c r="S208" s="90"/>
      <c r="T208" s="91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T208" s="16" t="s">
        <v>153</v>
      </c>
      <c r="AU208" s="16" t="s">
        <v>85</v>
      </c>
    </row>
    <row r="209" s="2" customFormat="1" ht="37.8" customHeight="1">
      <c r="A209" s="37"/>
      <c r="B209" s="38"/>
      <c r="C209" s="213" t="s">
        <v>309</v>
      </c>
      <c r="D209" s="213" t="s">
        <v>125</v>
      </c>
      <c r="E209" s="214" t="s">
        <v>310</v>
      </c>
      <c r="F209" s="215" t="s">
        <v>311</v>
      </c>
      <c r="G209" s="216" t="s">
        <v>293</v>
      </c>
      <c r="H209" s="217">
        <v>1</v>
      </c>
      <c r="I209" s="218"/>
      <c r="J209" s="219">
        <f>ROUND(I209*H209,2)</f>
        <v>0</v>
      </c>
      <c r="K209" s="215" t="s">
        <v>1</v>
      </c>
      <c r="L209" s="43"/>
      <c r="M209" s="220" t="s">
        <v>1</v>
      </c>
      <c r="N209" s="221" t="s">
        <v>41</v>
      </c>
      <c r="O209" s="90"/>
      <c r="P209" s="222">
        <f>O209*H209</f>
        <v>0</v>
      </c>
      <c r="Q209" s="222">
        <v>0</v>
      </c>
      <c r="R209" s="222">
        <f>Q209*H209</f>
        <v>0</v>
      </c>
      <c r="S209" s="222">
        <v>0</v>
      </c>
      <c r="T209" s="223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24" t="s">
        <v>130</v>
      </c>
      <c r="AT209" s="224" t="s">
        <v>125</v>
      </c>
      <c r="AU209" s="224" t="s">
        <v>85</v>
      </c>
      <c r="AY209" s="16" t="s">
        <v>123</v>
      </c>
      <c r="BE209" s="225">
        <f>IF(N209="základní",J209,0)</f>
        <v>0</v>
      </c>
      <c r="BF209" s="225">
        <f>IF(N209="snížená",J209,0)</f>
        <v>0</v>
      </c>
      <c r="BG209" s="225">
        <f>IF(N209="zákl. přenesená",J209,0)</f>
        <v>0</v>
      </c>
      <c r="BH209" s="225">
        <f>IF(N209="sníž. přenesená",J209,0)</f>
        <v>0</v>
      </c>
      <c r="BI209" s="225">
        <f>IF(N209="nulová",J209,0)</f>
        <v>0</v>
      </c>
      <c r="BJ209" s="16" t="s">
        <v>83</v>
      </c>
      <c r="BK209" s="225">
        <f>ROUND(I209*H209,2)</f>
        <v>0</v>
      </c>
      <c r="BL209" s="16" t="s">
        <v>130</v>
      </c>
      <c r="BM209" s="224" t="s">
        <v>312</v>
      </c>
    </row>
    <row r="210" s="12" customFormat="1" ht="22.8" customHeight="1">
      <c r="A210" s="12"/>
      <c r="B210" s="197"/>
      <c r="C210" s="198"/>
      <c r="D210" s="199" t="s">
        <v>75</v>
      </c>
      <c r="E210" s="211" t="s">
        <v>169</v>
      </c>
      <c r="F210" s="211" t="s">
        <v>313</v>
      </c>
      <c r="G210" s="198"/>
      <c r="H210" s="198"/>
      <c r="I210" s="201"/>
      <c r="J210" s="212">
        <f>BK210</f>
        <v>0</v>
      </c>
      <c r="K210" s="198"/>
      <c r="L210" s="203"/>
      <c r="M210" s="204"/>
      <c r="N210" s="205"/>
      <c r="O210" s="205"/>
      <c r="P210" s="206">
        <f>SUM(P211:P233)</f>
        <v>0</v>
      </c>
      <c r="Q210" s="205"/>
      <c r="R210" s="206">
        <f>SUM(R211:R233)</f>
        <v>60.982836919999997</v>
      </c>
      <c r="S210" s="205"/>
      <c r="T210" s="207">
        <f>SUM(T211:T233)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8" t="s">
        <v>83</v>
      </c>
      <c r="AT210" s="209" t="s">
        <v>75</v>
      </c>
      <c r="AU210" s="209" t="s">
        <v>83</v>
      </c>
      <c r="AY210" s="208" t="s">
        <v>123</v>
      </c>
      <c r="BK210" s="210">
        <f>SUM(BK211:BK233)</f>
        <v>0</v>
      </c>
    </row>
    <row r="211" s="2" customFormat="1" ht="14.4" customHeight="1">
      <c r="A211" s="37"/>
      <c r="B211" s="38"/>
      <c r="C211" s="213" t="s">
        <v>314</v>
      </c>
      <c r="D211" s="213" t="s">
        <v>125</v>
      </c>
      <c r="E211" s="214" t="s">
        <v>315</v>
      </c>
      <c r="F211" s="215" t="s">
        <v>316</v>
      </c>
      <c r="G211" s="216" t="s">
        <v>128</v>
      </c>
      <c r="H211" s="217">
        <v>637</v>
      </c>
      <c r="I211" s="218"/>
      <c r="J211" s="219">
        <f>ROUND(I211*H211,2)</f>
        <v>0</v>
      </c>
      <c r="K211" s="215" t="s">
        <v>1</v>
      </c>
      <c r="L211" s="43"/>
      <c r="M211" s="220" t="s">
        <v>1</v>
      </c>
      <c r="N211" s="221" t="s">
        <v>41</v>
      </c>
      <c r="O211" s="90"/>
      <c r="P211" s="222">
        <f>O211*H211</f>
        <v>0</v>
      </c>
      <c r="Q211" s="222">
        <v>0</v>
      </c>
      <c r="R211" s="222">
        <f>Q211*H211</f>
        <v>0</v>
      </c>
      <c r="S211" s="222">
        <v>0</v>
      </c>
      <c r="T211" s="223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4" t="s">
        <v>130</v>
      </c>
      <c r="AT211" s="224" t="s">
        <v>125</v>
      </c>
      <c r="AU211" s="224" t="s">
        <v>85</v>
      </c>
      <c r="AY211" s="16" t="s">
        <v>123</v>
      </c>
      <c r="BE211" s="225">
        <f>IF(N211="základní",J211,0)</f>
        <v>0</v>
      </c>
      <c r="BF211" s="225">
        <f>IF(N211="snížená",J211,0)</f>
        <v>0</v>
      </c>
      <c r="BG211" s="225">
        <f>IF(N211="zákl. přenesená",J211,0)</f>
        <v>0</v>
      </c>
      <c r="BH211" s="225">
        <f>IF(N211="sníž. přenesená",J211,0)</f>
        <v>0</v>
      </c>
      <c r="BI211" s="225">
        <f>IF(N211="nulová",J211,0)</f>
        <v>0</v>
      </c>
      <c r="BJ211" s="16" t="s">
        <v>83</v>
      </c>
      <c r="BK211" s="225">
        <f>ROUND(I211*H211,2)</f>
        <v>0</v>
      </c>
      <c r="BL211" s="16" t="s">
        <v>130</v>
      </c>
      <c r="BM211" s="224" t="s">
        <v>317</v>
      </c>
    </row>
    <row r="212" s="2" customFormat="1" ht="14.4" customHeight="1">
      <c r="A212" s="37"/>
      <c r="B212" s="38"/>
      <c r="C212" s="213" t="s">
        <v>318</v>
      </c>
      <c r="D212" s="213" t="s">
        <v>125</v>
      </c>
      <c r="E212" s="214" t="s">
        <v>319</v>
      </c>
      <c r="F212" s="215" t="s">
        <v>320</v>
      </c>
      <c r="G212" s="216" t="s">
        <v>128</v>
      </c>
      <c r="H212" s="217">
        <v>63</v>
      </c>
      <c r="I212" s="218"/>
      <c r="J212" s="219">
        <f>ROUND(I212*H212,2)</f>
        <v>0</v>
      </c>
      <c r="K212" s="215" t="s">
        <v>321</v>
      </c>
      <c r="L212" s="43"/>
      <c r="M212" s="220" t="s">
        <v>1</v>
      </c>
      <c r="N212" s="221" t="s">
        <v>41</v>
      </c>
      <c r="O212" s="90"/>
      <c r="P212" s="222">
        <f>O212*H212</f>
        <v>0</v>
      </c>
      <c r="Q212" s="222">
        <v>0.0094000000000000004</v>
      </c>
      <c r="R212" s="222">
        <f>Q212*H212</f>
        <v>0.59220000000000006</v>
      </c>
      <c r="S212" s="222">
        <v>0</v>
      </c>
      <c r="T212" s="223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24" t="s">
        <v>130</v>
      </c>
      <c r="AT212" s="224" t="s">
        <v>125</v>
      </c>
      <c r="AU212" s="224" t="s">
        <v>85</v>
      </c>
      <c r="AY212" s="16" t="s">
        <v>123</v>
      </c>
      <c r="BE212" s="225">
        <f>IF(N212="základní",J212,0)</f>
        <v>0</v>
      </c>
      <c r="BF212" s="225">
        <f>IF(N212="snížená",J212,0)</f>
        <v>0</v>
      </c>
      <c r="BG212" s="225">
        <f>IF(N212="zákl. přenesená",J212,0)</f>
        <v>0</v>
      </c>
      <c r="BH212" s="225">
        <f>IF(N212="sníž. přenesená",J212,0)</f>
        <v>0</v>
      </c>
      <c r="BI212" s="225">
        <f>IF(N212="nulová",J212,0)</f>
        <v>0</v>
      </c>
      <c r="BJ212" s="16" t="s">
        <v>83</v>
      </c>
      <c r="BK212" s="225">
        <f>ROUND(I212*H212,2)</f>
        <v>0</v>
      </c>
      <c r="BL212" s="16" t="s">
        <v>130</v>
      </c>
      <c r="BM212" s="224" t="s">
        <v>322</v>
      </c>
    </row>
    <row r="213" s="13" customFormat="1">
      <c r="A213" s="13"/>
      <c r="B213" s="226"/>
      <c r="C213" s="227"/>
      <c r="D213" s="228" t="s">
        <v>132</v>
      </c>
      <c r="E213" s="229" t="s">
        <v>1</v>
      </c>
      <c r="F213" s="230" t="s">
        <v>323</v>
      </c>
      <c r="G213" s="227"/>
      <c r="H213" s="231">
        <v>63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7" t="s">
        <v>132</v>
      </c>
      <c r="AU213" s="237" t="s">
        <v>85</v>
      </c>
      <c r="AV213" s="13" t="s">
        <v>85</v>
      </c>
      <c r="AW213" s="13" t="s">
        <v>32</v>
      </c>
      <c r="AX213" s="13" t="s">
        <v>83</v>
      </c>
      <c r="AY213" s="237" t="s">
        <v>123</v>
      </c>
    </row>
    <row r="214" s="2" customFormat="1" ht="14.4" customHeight="1">
      <c r="A214" s="37"/>
      <c r="B214" s="38"/>
      <c r="C214" s="213" t="s">
        <v>324</v>
      </c>
      <c r="D214" s="213" t="s">
        <v>125</v>
      </c>
      <c r="E214" s="214" t="s">
        <v>325</v>
      </c>
      <c r="F214" s="215" t="s">
        <v>326</v>
      </c>
      <c r="G214" s="216" t="s">
        <v>128</v>
      </c>
      <c r="H214" s="217">
        <v>63</v>
      </c>
      <c r="I214" s="218"/>
      <c r="J214" s="219">
        <f>ROUND(I214*H214,2)</f>
        <v>0</v>
      </c>
      <c r="K214" s="215" t="s">
        <v>321</v>
      </c>
      <c r="L214" s="43"/>
      <c r="M214" s="220" t="s">
        <v>1</v>
      </c>
      <c r="N214" s="221" t="s">
        <v>41</v>
      </c>
      <c r="O214" s="90"/>
      <c r="P214" s="222">
        <f>O214*H214</f>
        <v>0</v>
      </c>
      <c r="Q214" s="222">
        <v>0</v>
      </c>
      <c r="R214" s="222">
        <f>Q214*H214</f>
        <v>0</v>
      </c>
      <c r="S214" s="222">
        <v>0</v>
      </c>
      <c r="T214" s="223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4" t="s">
        <v>130</v>
      </c>
      <c r="AT214" s="224" t="s">
        <v>125</v>
      </c>
      <c r="AU214" s="224" t="s">
        <v>85</v>
      </c>
      <c r="AY214" s="16" t="s">
        <v>123</v>
      </c>
      <c r="BE214" s="225">
        <f>IF(N214="základní",J214,0)</f>
        <v>0</v>
      </c>
      <c r="BF214" s="225">
        <f>IF(N214="snížená",J214,0)</f>
        <v>0</v>
      </c>
      <c r="BG214" s="225">
        <f>IF(N214="zákl. přenesená",J214,0)</f>
        <v>0</v>
      </c>
      <c r="BH214" s="225">
        <f>IF(N214="sníž. přenesená",J214,0)</f>
        <v>0</v>
      </c>
      <c r="BI214" s="225">
        <f>IF(N214="nulová",J214,0)</f>
        <v>0</v>
      </c>
      <c r="BJ214" s="16" t="s">
        <v>83</v>
      </c>
      <c r="BK214" s="225">
        <f>ROUND(I214*H214,2)</f>
        <v>0</v>
      </c>
      <c r="BL214" s="16" t="s">
        <v>130</v>
      </c>
      <c r="BM214" s="224" t="s">
        <v>327</v>
      </c>
    </row>
    <row r="215" s="2" customFormat="1" ht="24.15" customHeight="1">
      <c r="A215" s="37"/>
      <c r="B215" s="38"/>
      <c r="C215" s="213" t="s">
        <v>328</v>
      </c>
      <c r="D215" s="213" t="s">
        <v>125</v>
      </c>
      <c r="E215" s="214" t="s">
        <v>329</v>
      </c>
      <c r="F215" s="215" t="s">
        <v>330</v>
      </c>
      <c r="G215" s="216" t="s">
        <v>166</v>
      </c>
      <c r="H215" s="217">
        <v>144</v>
      </c>
      <c r="I215" s="218"/>
      <c r="J215" s="219">
        <f>ROUND(I215*H215,2)</f>
        <v>0</v>
      </c>
      <c r="K215" s="215" t="s">
        <v>129</v>
      </c>
      <c r="L215" s="43"/>
      <c r="M215" s="220" t="s">
        <v>1</v>
      </c>
      <c r="N215" s="221" t="s">
        <v>41</v>
      </c>
      <c r="O215" s="90"/>
      <c r="P215" s="222">
        <f>O215*H215</f>
        <v>0</v>
      </c>
      <c r="Q215" s="222">
        <v>0.089779999999999999</v>
      </c>
      <c r="R215" s="222">
        <f>Q215*H215</f>
        <v>12.928319999999999</v>
      </c>
      <c r="S215" s="222">
        <v>0</v>
      </c>
      <c r="T215" s="22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24" t="s">
        <v>130</v>
      </c>
      <c r="AT215" s="224" t="s">
        <v>125</v>
      </c>
      <c r="AU215" s="224" t="s">
        <v>85</v>
      </c>
      <c r="AY215" s="16" t="s">
        <v>123</v>
      </c>
      <c r="BE215" s="225">
        <f>IF(N215="základní",J215,0)</f>
        <v>0</v>
      </c>
      <c r="BF215" s="225">
        <f>IF(N215="snížená",J215,0)</f>
        <v>0</v>
      </c>
      <c r="BG215" s="225">
        <f>IF(N215="zákl. přenesená",J215,0)</f>
        <v>0</v>
      </c>
      <c r="BH215" s="225">
        <f>IF(N215="sníž. přenesená",J215,0)</f>
        <v>0</v>
      </c>
      <c r="BI215" s="225">
        <f>IF(N215="nulová",J215,0)</f>
        <v>0</v>
      </c>
      <c r="BJ215" s="16" t="s">
        <v>83</v>
      </c>
      <c r="BK215" s="225">
        <f>ROUND(I215*H215,2)</f>
        <v>0</v>
      </c>
      <c r="BL215" s="16" t="s">
        <v>130</v>
      </c>
      <c r="BM215" s="224" t="s">
        <v>331</v>
      </c>
    </row>
    <row r="216" s="13" customFormat="1">
      <c r="A216" s="13"/>
      <c r="B216" s="226"/>
      <c r="C216" s="227"/>
      <c r="D216" s="228" t="s">
        <v>132</v>
      </c>
      <c r="E216" s="229" t="s">
        <v>1</v>
      </c>
      <c r="F216" s="230" t="s">
        <v>332</v>
      </c>
      <c r="G216" s="227"/>
      <c r="H216" s="231">
        <v>144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7" t="s">
        <v>132</v>
      </c>
      <c r="AU216" s="237" t="s">
        <v>85</v>
      </c>
      <c r="AV216" s="13" t="s">
        <v>85</v>
      </c>
      <c r="AW216" s="13" t="s">
        <v>32</v>
      </c>
      <c r="AX216" s="13" t="s">
        <v>83</v>
      </c>
      <c r="AY216" s="237" t="s">
        <v>123</v>
      </c>
    </row>
    <row r="217" s="2" customFormat="1" ht="14.4" customHeight="1">
      <c r="A217" s="37"/>
      <c r="B217" s="38"/>
      <c r="C217" s="253" t="s">
        <v>333</v>
      </c>
      <c r="D217" s="253" t="s">
        <v>204</v>
      </c>
      <c r="E217" s="254" t="s">
        <v>334</v>
      </c>
      <c r="F217" s="255" t="s">
        <v>335</v>
      </c>
      <c r="G217" s="256" t="s">
        <v>128</v>
      </c>
      <c r="H217" s="257">
        <v>15.84</v>
      </c>
      <c r="I217" s="258"/>
      <c r="J217" s="259">
        <f>ROUND(I217*H217,2)</f>
        <v>0</v>
      </c>
      <c r="K217" s="255" t="s">
        <v>129</v>
      </c>
      <c r="L217" s="260"/>
      <c r="M217" s="261" t="s">
        <v>1</v>
      </c>
      <c r="N217" s="262" t="s">
        <v>41</v>
      </c>
      <c r="O217" s="90"/>
      <c r="P217" s="222">
        <f>O217*H217</f>
        <v>0</v>
      </c>
      <c r="Q217" s="222">
        <v>0.222</v>
      </c>
      <c r="R217" s="222">
        <f>Q217*H217</f>
        <v>3.5164800000000001</v>
      </c>
      <c r="S217" s="222">
        <v>0</v>
      </c>
      <c r="T217" s="22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24" t="s">
        <v>163</v>
      </c>
      <c r="AT217" s="224" t="s">
        <v>204</v>
      </c>
      <c r="AU217" s="224" t="s">
        <v>85</v>
      </c>
      <c r="AY217" s="16" t="s">
        <v>123</v>
      </c>
      <c r="BE217" s="225">
        <f>IF(N217="základní",J217,0)</f>
        <v>0</v>
      </c>
      <c r="BF217" s="225">
        <f>IF(N217="snížená",J217,0)</f>
        <v>0</v>
      </c>
      <c r="BG217" s="225">
        <f>IF(N217="zákl. přenesená",J217,0)</f>
        <v>0</v>
      </c>
      <c r="BH217" s="225">
        <f>IF(N217="sníž. přenesená",J217,0)</f>
        <v>0</v>
      </c>
      <c r="BI217" s="225">
        <f>IF(N217="nulová",J217,0)</f>
        <v>0</v>
      </c>
      <c r="BJ217" s="16" t="s">
        <v>83</v>
      </c>
      <c r="BK217" s="225">
        <f>ROUND(I217*H217,2)</f>
        <v>0</v>
      </c>
      <c r="BL217" s="16" t="s">
        <v>130</v>
      </c>
      <c r="BM217" s="224" t="s">
        <v>336</v>
      </c>
    </row>
    <row r="218" s="13" customFormat="1">
      <c r="A218" s="13"/>
      <c r="B218" s="226"/>
      <c r="C218" s="227"/>
      <c r="D218" s="228" t="s">
        <v>132</v>
      </c>
      <c r="E218" s="229" t="s">
        <v>1</v>
      </c>
      <c r="F218" s="230" t="s">
        <v>337</v>
      </c>
      <c r="G218" s="227"/>
      <c r="H218" s="231">
        <v>15.84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7" t="s">
        <v>132</v>
      </c>
      <c r="AU218" s="237" t="s">
        <v>85</v>
      </c>
      <c r="AV218" s="13" t="s">
        <v>85</v>
      </c>
      <c r="AW218" s="13" t="s">
        <v>32</v>
      </c>
      <c r="AX218" s="13" t="s">
        <v>83</v>
      </c>
      <c r="AY218" s="237" t="s">
        <v>123</v>
      </c>
    </row>
    <row r="219" s="2" customFormat="1" ht="24.15" customHeight="1">
      <c r="A219" s="37"/>
      <c r="B219" s="38"/>
      <c r="C219" s="213" t="s">
        <v>338</v>
      </c>
      <c r="D219" s="213" t="s">
        <v>125</v>
      </c>
      <c r="E219" s="214" t="s">
        <v>339</v>
      </c>
      <c r="F219" s="215" t="s">
        <v>340</v>
      </c>
      <c r="G219" s="216" t="s">
        <v>166</v>
      </c>
      <c r="H219" s="217">
        <v>145</v>
      </c>
      <c r="I219" s="218"/>
      <c r="J219" s="219">
        <f>ROUND(I219*H219,2)</f>
        <v>0</v>
      </c>
      <c r="K219" s="215" t="s">
        <v>1</v>
      </c>
      <c r="L219" s="43"/>
      <c r="M219" s="220" t="s">
        <v>1</v>
      </c>
      <c r="N219" s="221" t="s">
        <v>41</v>
      </c>
      <c r="O219" s="90"/>
      <c r="P219" s="222">
        <f>O219*H219</f>
        <v>0</v>
      </c>
      <c r="Q219" s="222">
        <v>0.1295</v>
      </c>
      <c r="R219" s="222">
        <f>Q219*H219</f>
        <v>18.7775</v>
      </c>
      <c r="S219" s="222">
        <v>0</v>
      </c>
      <c r="T219" s="223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24" t="s">
        <v>130</v>
      </c>
      <c r="AT219" s="224" t="s">
        <v>125</v>
      </c>
      <c r="AU219" s="224" t="s">
        <v>85</v>
      </c>
      <c r="AY219" s="16" t="s">
        <v>123</v>
      </c>
      <c r="BE219" s="225">
        <f>IF(N219="základní",J219,0)</f>
        <v>0</v>
      </c>
      <c r="BF219" s="225">
        <f>IF(N219="snížená",J219,0)</f>
        <v>0</v>
      </c>
      <c r="BG219" s="225">
        <f>IF(N219="zákl. přenesená",J219,0)</f>
        <v>0</v>
      </c>
      <c r="BH219" s="225">
        <f>IF(N219="sníž. přenesená",J219,0)</f>
        <v>0</v>
      </c>
      <c r="BI219" s="225">
        <f>IF(N219="nulová",J219,0)</f>
        <v>0</v>
      </c>
      <c r="BJ219" s="16" t="s">
        <v>83</v>
      </c>
      <c r="BK219" s="225">
        <f>ROUND(I219*H219,2)</f>
        <v>0</v>
      </c>
      <c r="BL219" s="16" t="s">
        <v>130</v>
      </c>
      <c r="BM219" s="224" t="s">
        <v>341</v>
      </c>
    </row>
    <row r="220" s="13" customFormat="1">
      <c r="A220" s="13"/>
      <c r="B220" s="226"/>
      <c r="C220" s="227"/>
      <c r="D220" s="228" t="s">
        <v>132</v>
      </c>
      <c r="E220" s="229" t="s">
        <v>1</v>
      </c>
      <c r="F220" s="230" t="s">
        <v>342</v>
      </c>
      <c r="G220" s="227"/>
      <c r="H220" s="231">
        <v>145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7" t="s">
        <v>132</v>
      </c>
      <c r="AU220" s="237" t="s">
        <v>85</v>
      </c>
      <c r="AV220" s="13" t="s">
        <v>85</v>
      </c>
      <c r="AW220" s="13" t="s">
        <v>32</v>
      </c>
      <c r="AX220" s="13" t="s">
        <v>83</v>
      </c>
      <c r="AY220" s="237" t="s">
        <v>123</v>
      </c>
    </row>
    <row r="221" s="2" customFormat="1" ht="14.4" customHeight="1">
      <c r="A221" s="37"/>
      <c r="B221" s="38"/>
      <c r="C221" s="253" t="s">
        <v>343</v>
      </c>
      <c r="D221" s="253" t="s">
        <v>204</v>
      </c>
      <c r="E221" s="254" t="s">
        <v>344</v>
      </c>
      <c r="F221" s="255" t="s">
        <v>345</v>
      </c>
      <c r="G221" s="256" t="s">
        <v>293</v>
      </c>
      <c r="H221" s="257">
        <v>11</v>
      </c>
      <c r="I221" s="258"/>
      <c r="J221" s="259">
        <f>ROUND(I221*H221,2)</f>
        <v>0</v>
      </c>
      <c r="K221" s="255" t="s">
        <v>346</v>
      </c>
      <c r="L221" s="260"/>
      <c r="M221" s="261" t="s">
        <v>1</v>
      </c>
      <c r="N221" s="262" t="s">
        <v>41</v>
      </c>
      <c r="O221" s="90"/>
      <c r="P221" s="222">
        <f>O221*H221</f>
        <v>0</v>
      </c>
      <c r="Q221" s="222">
        <v>0.058000000000000003</v>
      </c>
      <c r="R221" s="222">
        <f>Q221*H221</f>
        <v>0.63800000000000001</v>
      </c>
      <c r="S221" s="222">
        <v>0</v>
      </c>
      <c r="T221" s="223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224" t="s">
        <v>163</v>
      </c>
      <c r="AT221" s="224" t="s">
        <v>204</v>
      </c>
      <c r="AU221" s="224" t="s">
        <v>85</v>
      </c>
      <c r="AY221" s="16" t="s">
        <v>123</v>
      </c>
      <c r="BE221" s="225">
        <f>IF(N221="základní",J221,0)</f>
        <v>0</v>
      </c>
      <c r="BF221" s="225">
        <f>IF(N221="snížená",J221,0)</f>
        <v>0</v>
      </c>
      <c r="BG221" s="225">
        <f>IF(N221="zákl. přenesená",J221,0)</f>
        <v>0</v>
      </c>
      <c r="BH221" s="225">
        <f>IF(N221="sníž. přenesená",J221,0)</f>
        <v>0</v>
      </c>
      <c r="BI221" s="225">
        <f>IF(N221="nulová",J221,0)</f>
        <v>0</v>
      </c>
      <c r="BJ221" s="16" t="s">
        <v>83</v>
      </c>
      <c r="BK221" s="225">
        <f>ROUND(I221*H221,2)</f>
        <v>0</v>
      </c>
      <c r="BL221" s="16" t="s">
        <v>130</v>
      </c>
      <c r="BM221" s="224" t="s">
        <v>347</v>
      </c>
    </row>
    <row r="222" s="13" customFormat="1">
      <c r="A222" s="13"/>
      <c r="B222" s="226"/>
      <c r="C222" s="227"/>
      <c r="D222" s="228" t="s">
        <v>132</v>
      </c>
      <c r="E222" s="229" t="s">
        <v>1</v>
      </c>
      <c r="F222" s="230" t="s">
        <v>180</v>
      </c>
      <c r="G222" s="227"/>
      <c r="H222" s="231">
        <v>11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7" t="s">
        <v>132</v>
      </c>
      <c r="AU222" s="237" t="s">
        <v>85</v>
      </c>
      <c r="AV222" s="13" t="s">
        <v>85</v>
      </c>
      <c r="AW222" s="13" t="s">
        <v>32</v>
      </c>
      <c r="AX222" s="13" t="s">
        <v>83</v>
      </c>
      <c r="AY222" s="237" t="s">
        <v>123</v>
      </c>
    </row>
    <row r="223" s="2" customFormat="1" ht="14.4" customHeight="1">
      <c r="A223" s="37"/>
      <c r="B223" s="38"/>
      <c r="C223" s="253" t="s">
        <v>348</v>
      </c>
      <c r="D223" s="253" t="s">
        <v>204</v>
      </c>
      <c r="E223" s="254" t="s">
        <v>349</v>
      </c>
      <c r="F223" s="255" t="s">
        <v>350</v>
      </c>
      <c r="G223" s="256" t="s">
        <v>166</v>
      </c>
      <c r="H223" s="257">
        <v>134</v>
      </c>
      <c r="I223" s="258"/>
      <c r="J223" s="259">
        <f>ROUND(I223*H223,2)</f>
        <v>0</v>
      </c>
      <c r="K223" s="255" t="s">
        <v>129</v>
      </c>
      <c r="L223" s="260"/>
      <c r="M223" s="261" t="s">
        <v>1</v>
      </c>
      <c r="N223" s="262" t="s">
        <v>41</v>
      </c>
      <c r="O223" s="90"/>
      <c r="P223" s="222">
        <f>O223*H223</f>
        <v>0</v>
      </c>
      <c r="Q223" s="222">
        <v>0.085000000000000006</v>
      </c>
      <c r="R223" s="222">
        <f>Q223*H223</f>
        <v>11.390000000000001</v>
      </c>
      <c r="S223" s="222">
        <v>0</v>
      </c>
      <c r="T223" s="223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24" t="s">
        <v>163</v>
      </c>
      <c r="AT223" s="224" t="s">
        <v>204</v>
      </c>
      <c r="AU223" s="224" t="s">
        <v>85</v>
      </c>
      <c r="AY223" s="16" t="s">
        <v>123</v>
      </c>
      <c r="BE223" s="225">
        <f>IF(N223="základní",J223,0)</f>
        <v>0</v>
      </c>
      <c r="BF223" s="225">
        <f>IF(N223="snížená",J223,0)</f>
        <v>0</v>
      </c>
      <c r="BG223" s="225">
        <f>IF(N223="zákl. přenesená",J223,0)</f>
        <v>0</v>
      </c>
      <c r="BH223" s="225">
        <f>IF(N223="sníž. přenesená",J223,0)</f>
        <v>0</v>
      </c>
      <c r="BI223" s="225">
        <f>IF(N223="nulová",J223,0)</f>
        <v>0</v>
      </c>
      <c r="BJ223" s="16" t="s">
        <v>83</v>
      </c>
      <c r="BK223" s="225">
        <f>ROUND(I223*H223,2)</f>
        <v>0</v>
      </c>
      <c r="BL223" s="16" t="s">
        <v>130</v>
      </c>
      <c r="BM223" s="224" t="s">
        <v>351</v>
      </c>
    </row>
    <row r="224" s="13" customFormat="1">
      <c r="A224" s="13"/>
      <c r="B224" s="226"/>
      <c r="C224" s="227"/>
      <c r="D224" s="228" t="s">
        <v>132</v>
      </c>
      <c r="E224" s="229" t="s">
        <v>1</v>
      </c>
      <c r="F224" s="230" t="s">
        <v>352</v>
      </c>
      <c r="G224" s="227"/>
      <c r="H224" s="231">
        <v>134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7" t="s">
        <v>132</v>
      </c>
      <c r="AU224" s="237" t="s">
        <v>85</v>
      </c>
      <c r="AV224" s="13" t="s">
        <v>85</v>
      </c>
      <c r="AW224" s="13" t="s">
        <v>32</v>
      </c>
      <c r="AX224" s="13" t="s">
        <v>83</v>
      </c>
      <c r="AY224" s="237" t="s">
        <v>123</v>
      </c>
    </row>
    <row r="225" s="2" customFormat="1" ht="24.15" customHeight="1">
      <c r="A225" s="37"/>
      <c r="B225" s="38"/>
      <c r="C225" s="213" t="s">
        <v>353</v>
      </c>
      <c r="D225" s="213" t="s">
        <v>125</v>
      </c>
      <c r="E225" s="214" t="s">
        <v>354</v>
      </c>
      <c r="F225" s="215" t="s">
        <v>355</v>
      </c>
      <c r="G225" s="216" t="s">
        <v>172</v>
      </c>
      <c r="H225" s="217">
        <v>5.4379999999999997</v>
      </c>
      <c r="I225" s="218"/>
      <c r="J225" s="219">
        <f>ROUND(I225*H225,2)</f>
        <v>0</v>
      </c>
      <c r="K225" s="215" t="s">
        <v>129</v>
      </c>
      <c r="L225" s="43"/>
      <c r="M225" s="220" t="s">
        <v>1</v>
      </c>
      <c r="N225" s="221" t="s">
        <v>41</v>
      </c>
      <c r="O225" s="90"/>
      <c r="P225" s="222">
        <f>O225*H225</f>
        <v>0</v>
      </c>
      <c r="Q225" s="222">
        <v>2.2563399999999998</v>
      </c>
      <c r="R225" s="222">
        <f>Q225*H225</f>
        <v>12.269976919999998</v>
      </c>
      <c r="S225" s="222">
        <v>0</v>
      </c>
      <c r="T225" s="22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24" t="s">
        <v>130</v>
      </c>
      <c r="AT225" s="224" t="s">
        <v>125</v>
      </c>
      <c r="AU225" s="224" t="s">
        <v>85</v>
      </c>
      <c r="AY225" s="16" t="s">
        <v>123</v>
      </c>
      <c r="BE225" s="225">
        <f>IF(N225="základní",J225,0)</f>
        <v>0</v>
      </c>
      <c r="BF225" s="225">
        <f>IF(N225="snížená",J225,0)</f>
        <v>0</v>
      </c>
      <c r="BG225" s="225">
        <f>IF(N225="zákl. přenesená",J225,0)</f>
        <v>0</v>
      </c>
      <c r="BH225" s="225">
        <f>IF(N225="sníž. přenesená",J225,0)</f>
        <v>0</v>
      </c>
      <c r="BI225" s="225">
        <f>IF(N225="nulová",J225,0)</f>
        <v>0</v>
      </c>
      <c r="BJ225" s="16" t="s">
        <v>83</v>
      </c>
      <c r="BK225" s="225">
        <f>ROUND(I225*H225,2)</f>
        <v>0</v>
      </c>
      <c r="BL225" s="16" t="s">
        <v>130</v>
      </c>
      <c r="BM225" s="224" t="s">
        <v>356</v>
      </c>
    </row>
    <row r="226" s="13" customFormat="1">
      <c r="A226" s="13"/>
      <c r="B226" s="226"/>
      <c r="C226" s="227"/>
      <c r="D226" s="228" t="s">
        <v>132</v>
      </c>
      <c r="E226" s="229" t="s">
        <v>1</v>
      </c>
      <c r="F226" s="230" t="s">
        <v>357</v>
      </c>
      <c r="G226" s="227"/>
      <c r="H226" s="231">
        <v>5.4379999999999997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7" t="s">
        <v>132</v>
      </c>
      <c r="AU226" s="237" t="s">
        <v>85</v>
      </c>
      <c r="AV226" s="13" t="s">
        <v>85</v>
      </c>
      <c r="AW226" s="13" t="s">
        <v>32</v>
      </c>
      <c r="AX226" s="13" t="s">
        <v>83</v>
      </c>
      <c r="AY226" s="237" t="s">
        <v>123</v>
      </c>
    </row>
    <row r="227" s="2" customFormat="1" ht="24.15" customHeight="1">
      <c r="A227" s="37"/>
      <c r="B227" s="38"/>
      <c r="C227" s="213" t="s">
        <v>358</v>
      </c>
      <c r="D227" s="213" t="s">
        <v>125</v>
      </c>
      <c r="E227" s="214" t="s">
        <v>359</v>
      </c>
      <c r="F227" s="215" t="s">
        <v>360</v>
      </c>
      <c r="G227" s="216" t="s">
        <v>128</v>
      </c>
      <c r="H227" s="217">
        <v>828</v>
      </c>
      <c r="I227" s="218"/>
      <c r="J227" s="219">
        <f>ROUND(I227*H227,2)</f>
        <v>0</v>
      </c>
      <c r="K227" s="215" t="s">
        <v>230</v>
      </c>
      <c r="L227" s="43"/>
      <c r="M227" s="220" t="s">
        <v>1</v>
      </c>
      <c r="N227" s="221" t="s">
        <v>41</v>
      </c>
      <c r="O227" s="90"/>
      <c r="P227" s="222">
        <f>O227*H227</f>
        <v>0</v>
      </c>
      <c r="Q227" s="222">
        <v>0.0010200000000000001</v>
      </c>
      <c r="R227" s="222">
        <f>Q227*H227</f>
        <v>0.84456000000000009</v>
      </c>
      <c r="S227" s="222">
        <v>0</v>
      </c>
      <c r="T227" s="223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24" t="s">
        <v>130</v>
      </c>
      <c r="AT227" s="224" t="s">
        <v>125</v>
      </c>
      <c r="AU227" s="224" t="s">
        <v>85</v>
      </c>
      <c r="AY227" s="16" t="s">
        <v>123</v>
      </c>
      <c r="BE227" s="225">
        <f>IF(N227="základní",J227,0)</f>
        <v>0</v>
      </c>
      <c r="BF227" s="225">
        <f>IF(N227="snížená",J227,0)</f>
        <v>0</v>
      </c>
      <c r="BG227" s="225">
        <f>IF(N227="zákl. přenesená",J227,0)</f>
        <v>0</v>
      </c>
      <c r="BH227" s="225">
        <f>IF(N227="sníž. přenesená",J227,0)</f>
        <v>0</v>
      </c>
      <c r="BI227" s="225">
        <f>IF(N227="nulová",J227,0)</f>
        <v>0</v>
      </c>
      <c r="BJ227" s="16" t="s">
        <v>83</v>
      </c>
      <c r="BK227" s="225">
        <f>ROUND(I227*H227,2)</f>
        <v>0</v>
      </c>
      <c r="BL227" s="16" t="s">
        <v>130</v>
      </c>
      <c r="BM227" s="224" t="s">
        <v>361</v>
      </c>
    </row>
    <row r="228" s="13" customFormat="1">
      <c r="A228" s="13"/>
      <c r="B228" s="226"/>
      <c r="C228" s="227"/>
      <c r="D228" s="228" t="s">
        <v>132</v>
      </c>
      <c r="E228" s="229" t="s">
        <v>1</v>
      </c>
      <c r="F228" s="230" t="s">
        <v>362</v>
      </c>
      <c r="G228" s="227"/>
      <c r="H228" s="231">
        <v>828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7" t="s">
        <v>132</v>
      </c>
      <c r="AU228" s="237" t="s">
        <v>85</v>
      </c>
      <c r="AV228" s="13" t="s">
        <v>85</v>
      </c>
      <c r="AW228" s="13" t="s">
        <v>32</v>
      </c>
      <c r="AX228" s="13" t="s">
        <v>83</v>
      </c>
      <c r="AY228" s="237" t="s">
        <v>123</v>
      </c>
    </row>
    <row r="229" s="2" customFormat="1" ht="14.4" customHeight="1">
      <c r="A229" s="37"/>
      <c r="B229" s="38"/>
      <c r="C229" s="213" t="s">
        <v>363</v>
      </c>
      <c r="D229" s="213" t="s">
        <v>125</v>
      </c>
      <c r="E229" s="214" t="s">
        <v>364</v>
      </c>
      <c r="F229" s="215" t="s">
        <v>365</v>
      </c>
      <c r="G229" s="216" t="s">
        <v>166</v>
      </c>
      <c r="H229" s="217">
        <v>6</v>
      </c>
      <c r="I229" s="218"/>
      <c r="J229" s="219">
        <f>ROUND(I229*H229,2)</f>
        <v>0</v>
      </c>
      <c r="K229" s="215" t="s">
        <v>129</v>
      </c>
      <c r="L229" s="43"/>
      <c r="M229" s="220" t="s">
        <v>1</v>
      </c>
      <c r="N229" s="221" t="s">
        <v>41</v>
      </c>
      <c r="O229" s="90"/>
      <c r="P229" s="222">
        <f>O229*H229</f>
        <v>0</v>
      </c>
      <c r="Q229" s="222">
        <v>0</v>
      </c>
      <c r="R229" s="222">
        <f>Q229*H229</f>
        <v>0</v>
      </c>
      <c r="S229" s="222">
        <v>0</v>
      </c>
      <c r="T229" s="223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24" t="s">
        <v>130</v>
      </c>
      <c r="AT229" s="224" t="s">
        <v>125</v>
      </c>
      <c r="AU229" s="224" t="s">
        <v>85</v>
      </c>
      <c r="AY229" s="16" t="s">
        <v>123</v>
      </c>
      <c r="BE229" s="225">
        <f>IF(N229="základní",J229,0)</f>
        <v>0</v>
      </c>
      <c r="BF229" s="225">
        <f>IF(N229="snížená",J229,0)</f>
        <v>0</v>
      </c>
      <c r="BG229" s="225">
        <f>IF(N229="zákl. přenesená",J229,0)</f>
        <v>0</v>
      </c>
      <c r="BH229" s="225">
        <f>IF(N229="sníž. přenesená",J229,0)</f>
        <v>0</v>
      </c>
      <c r="BI229" s="225">
        <f>IF(N229="nulová",J229,0)</f>
        <v>0</v>
      </c>
      <c r="BJ229" s="16" t="s">
        <v>83</v>
      </c>
      <c r="BK229" s="225">
        <f>ROUND(I229*H229,2)</f>
        <v>0</v>
      </c>
      <c r="BL229" s="16" t="s">
        <v>130</v>
      </c>
      <c r="BM229" s="224" t="s">
        <v>366</v>
      </c>
    </row>
    <row r="230" s="2" customFormat="1" ht="14.4" customHeight="1">
      <c r="A230" s="37"/>
      <c r="B230" s="38"/>
      <c r="C230" s="213" t="s">
        <v>367</v>
      </c>
      <c r="D230" s="213" t="s">
        <v>125</v>
      </c>
      <c r="E230" s="214" t="s">
        <v>368</v>
      </c>
      <c r="F230" s="215" t="s">
        <v>369</v>
      </c>
      <c r="G230" s="216" t="s">
        <v>293</v>
      </c>
      <c r="H230" s="217">
        <v>1</v>
      </c>
      <c r="I230" s="218"/>
      <c r="J230" s="219">
        <f>ROUND(I230*H230,2)</f>
        <v>0</v>
      </c>
      <c r="K230" s="215" t="s">
        <v>1</v>
      </c>
      <c r="L230" s="43"/>
      <c r="M230" s="220" t="s">
        <v>1</v>
      </c>
      <c r="N230" s="221" t="s">
        <v>41</v>
      </c>
      <c r="O230" s="90"/>
      <c r="P230" s="222">
        <f>O230*H230</f>
        <v>0</v>
      </c>
      <c r="Q230" s="222">
        <v>0</v>
      </c>
      <c r="R230" s="222">
        <f>Q230*H230</f>
        <v>0</v>
      </c>
      <c r="S230" s="222">
        <v>0</v>
      </c>
      <c r="T230" s="223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4" t="s">
        <v>130</v>
      </c>
      <c r="AT230" s="224" t="s">
        <v>125</v>
      </c>
      <c r="AU230" s="224" t="s">
        <v>85</v>
      </c>
      <c r="AY230" s="16" t="s">
        <v>123</v>
      </c>
      <c r="BE230" s="225">
        <f>IF(N230="základní",J230,0)</f>
        <v>0</v>
      </c>
      <c r="BF230" s="225">
        <f>IF(N230="snížená",J230,0)</f>
        <v>0</v>
      </c>
      <c r="BG230" s="225">
        <f>IF(N230="zákl. přenesená",J230,0)</f>
        <v>0</v>
      </c>
      <c r="BH230" s="225">
        <f>IF(N230="sníž. přenesená",J230,0)</f>
        <v>0</v>
      </c>
      <c r="BI230" s="225">
        <f>IF(N230="nulová",J230,0)</f>
        <v>0</v>
      </c>
      <c r="BJ230" s="16" t="s">
        <v>83</v>
      </c>
      <c r="BK230" s="225">
        <f>ROUND(I230*H230,2)</f>
        <v>0</v>
      </c>
      <c r="BL230" s="16" t="s">
        <v>130</v>
      </c>
      <c r="BM230" s="224" t="s">
        <v>370</v>
      </c>
    </row>
    <row r="231" s="2" customFormat="1">
      <c r="A231" s="37"/>
      <c r="B231" s="38"/>
      <c r="C231" s="39"/>
      <c r="D231" s="228" t="s">
        <v>153</v>
      </c>
      <c r="E231" s="39"/>
      <c r="F231" s="249" t="s">
        <v>371</v>
      </c>
      <c r="G231" s="39"/>
      <c r="H231" s="39"/>
      <c r="I231" s="250"/>
      <c r="J231" s="39"/>
      <c r="K231" s="39"/>
      <c r="L231" s="43"/>
      <c r="M231" s="251"/>
      <c r="N231" s="252"/>
      <c r="O231" s="90"/>
      <c r="P231" s="90"/>
      <c r="Q231" s="90"/>
      <c r="R231" s="90"/>
      <c r="S231" s="90"/>
      <c r="T231" s="91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6" t="s">
        <v>153</v>
      </c>
      <c r="AU231" s="16" t="s">
        <v>85</v>
      </c>
    </row>
    <row r="232" s="2" customFormat="1" ht="76.35" customHeight="1">
      <c r="A232" s="37"/>
      <c r="B232" s="38"/>
      <c r="C232" s="213" t="s">
        <v>372</v>
      </c>
      <c r="D232" s="213" t="s">
        <v>125</v>
      </c>
      <c r="E232" s="214" t="s">
        <v>373</v>
      </c>
      <c r="F232" s="215" t="s">
        <v>374</v>
      </c>
      <c r="G232" s="216" t="s">
        <v>166</v>
      </c>
      <c r="H232" s="217">
        <v>5</v>
      </c>
      <c r="I232" s="218"/>
      <c r="J232" s="219">
        <f>ROUND(I232*H232,2)</f>
        <v>0</v>
      </c>
      <c r="K232" s="215" t="s">
        <v>1</v>
      </c>
      <c r="L232" s="43"/>
      <c r="M232" s="220" t="s">
        <v>1</v>
      </c>
      <c r="N232" s="221" t="s">
        <v>41</v>
      </c>
      <c r="O232" s="90"/>
      <c r="P232" s="222">
        <f>O232*H232</f>
        <v>0</v>
      </c>
      <c r="Q232" s="222">
        <v>0</v>
      </c>
      <c r="R232" s="222">
        <f>Q232*H232</f>
        <v>0</v>
      </c>
      <c r="S232" s="222">
        <v>0</v>
      </c>
      <c r="T232" s="223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224" t="s">
        <v>130</v>
      </c>
      <c r="AT232" s="224" t="s">
        <v>125</v>
      </c>
      <c r="AU232" s="224" t="s">
        <v>85</v>
      </c>
      <c r="AY232" s="16" t="s">
        <v>123</v>
      </c>
      <c r="BE232" s="225">
        <f>IF(N232="základní",J232,0)</f>
        <v>0</v>
      </c>
      <c r="BF232" s="225">
        <f>IF(N232="snížená",J232,0)</f>
        <v>0</v>
      </c>
      <c r="BG232" s="225">
        <f>IF(N232="zákl. přenesená",J232,0)</f>
        <v>0</v>
      </c>
      <c r="BH232" s="225">
        <f>IF(N232="sníž. přenesená",J232,0)</f>
        <v>0</v>
      </c>
      <c r="BI232" s="225">
        <f>IF(N232="nulová",J232,0)</f>
        <v>0</v>
      </c>
      <c r="BJ232" s="16" t="s">
        <v>83</v>
      </c>
      <c r="BK232" s="225">
        <f>ROUND(I232*H232,2)</f>
        <v>0</v>
      </c>
      <c r="BL232" s="16" t="s">
        <v>130</v>
      </c>
      <c r="BM232" s="224" t="s">
        <v>375</v>
      </c>
    </row>
    <row r="233" s="2" customFormat="1" ht="14.4" customHeight="1">
      <c r="A233" s="37"/>
      <c r="B233" s="38"/>
      <c r="C233" s="213" t="s">
        <v>376</v>
      </c>
      <c r="D233" s="213" t="s">
        <v>125</v>
      </c>
      <c r="E233" s="214" t="s">
        <v>377</v>
      </c>
      <c r="F233" s="215" t="s">
        <v>378</v>
      </c>
      <c r="G233" s="216" t="s">
        <v>166</v>
      </c>
      <c r="H233" s="217">
        <v>6</v>
      </c>
      <c r="I233" s="218"/>
      <c r="J233" s="219">
        <f>ROUND(I233*H233,2)</f>
        <v>0</v>
      </c>
      <c r="K233" s="215" t="s">
        <v>1</v>
      </c>
      <c r="L233" s="43"/>
      <c r="M233" s="220" t="s">
        <v>1</v>
      </c>
      <c r="N233" s="221" t="s">
        <v>41</v>
      </c>
      <c r="O233" s="90"/>
      <c r="P233" s="222">
        <f>O233*H233</f>
        <v>0</v>
      </c>
      <c r="Q233" s="222">
        <v>0.0043</v>
      </c>
      <c r="R233" s="222">
        <f>Q233*H233</f>
        <v>0.0258</v>
      </c>
      <c r="S233" s="222">
        <v>0</v>
      </c>
      <c r="T233" s="223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24" t="s">
        <v>130</v>
      </c>
      <c r="AT233" s="224" t="s">
        <v>125</v>
      </c>
      <c r="AU233" s="224" t="s">
        <v>85</v>
      </c>
      <c r="AY233" s="16" t="s">
        <v>123</v>
      </c>
      <c r="BE233" s="225">
        <f>IF(N233="základní",J233,0)</f>
        <v>0</v>
      </c>
      <c r="BF233" s="225">
        <f>IF(N233="snížená",J233,0)</f>
        <v>0</v>
      </c>
      <c r="BG233" s="225">
        <f>IF(N233="zákl. přenesená",J233,0)</f>
        <v>0</v>
      </c>
      <c r="BH233" s="225">
        <f>IF(N233="sníž. přenesená",J233,0)</f>
        <v>0</v>
      </c>
      <c r="BI233" s="225">
        <f>IF(N233="nulová",J233,0)</f>
        <v>0</v>
      </c>
      <c r="BJ233" s="16" t="s">
        <v>83</v>
      </c>
      <c r="BK233" s="225">
        <f>ROUND(I233*H233,2)</f>
        <v>0</v>
      </c>
      <c r="BL233" s="16" t="s">
        <v>130</v>
      </c>
      <c r="BM233" s="224" t="s">
        <v>379</v>
      </c>
    </row>
    <row r="234" s="12" customFormat="1" ht="22.8" customHeight="1">
      <c r="A234" s="12"/>
      <c r="B234" s="197"/>
      <c r="C234" s="198"/>
      <c r="D234" s="199" t="s">
        <v>75</v>
      </c>
      <c r="E234" s="211" t="s">
        <v>380</v>
      </c>
      <c r="F234" s="211" t="s">
        <v>381</v>
      </c>
      <c r="G234" s="198"/>
      <c r="H234" s="198"/>
      <c r="I234" s="201"/>
      <c r="J234" s="212">
        <f>BK234</f>
        <v>0</v>
      </c>
      <c r="K234" s="198"/>
      <c r="L234" s="203"/>
      <c r="M234" s="204"/>
      <c r="N234" s="205"/>
      <c r="O234" s="205"/>
      <c r="P234" s="206">
        <f>SUM(P235:P245)</f>
        <v>0</v>
      </c>
      <c r="Q234" s="205"/>
      <c r="R234" s="206">
        <f>SUM(R235:R245)</f>
        <v>0</v>
      </c>
      <c r="S234" s="205"/>
      <c r="T234" s="207">
        <f>SUM(T235:T245)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08" t="s">
        <v>83</v>
      </c>
      <c r="AT234" s="209" t="s">
        <v>75</v>
      </c>
      <c r="AU234" s="209" t="s">
        <v>83</v>
      </c>
      <c r="AY234" s="208" t="s">
        <v>123</v>
      </c>
      <c r="BK234" s="210">
        <f>SUM(BK235:BK245)</f>
        <v>0</v>
      </c>
    </row>
    <row r="235" s="2" customFormat="1" ht="14.4" customHeight="1">
      <c r="A235" s="37"/>
      <c r="B235" s="38"/>
      <c r="C235" s="213" t="s">
        <v>382</v>
      </c>
      <c r="D235" s="213" t="s">
        <v>125</v>
      </c>
      <c r="E235" s="214" t="s">
        <v>383</v>
      </c>
      <c r="F235" s="215" t="s">
        <v>384</v>
      </c>
      <c r="G235" s="216" t="s">
        <v>207</v>
      </c>
      <c r="H235" s="217">
        <v>243.72399999999999</v>
      </c>
      <c r="I235" s="218"/>
      <c r="J235" s="219">
        <f>ROUND(I235*H235,2)</f>
        <v>0</v>
      </c>
      <c r="K235" s="215" t="s">
        <v>129</v>
      </c>
      <c r="L235" s="43"/>
      <c r="M235" s="220" t="s">
        <v>1</v>
      </c>
      <c r="N235" s="221" t="s">
        <v>41</v>
      </c>
      <c r="O235" s="90"/>
      <c r="P235" s="222">
        <f>O235*H235</f>
        <v>0</v>
      </c>
      <c r="Q235" s="222">
        <v>0</v>
      </c>
      <c r="R235" s="222">
        <f>Q235*H235</f>
        <v>0</v>
      </c>
      <c r="S235" s="222">
        <v>0</v>
      </c>
      <c r="T235" s="22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24" t="s">
        <v>130</v>
      </c>
      <c r="AT235" s="224" t="s">
        <v>125</v>
      </c>
      <c r="AU235" s="224" t="s">
        <v>85</v>
      </c>
      <c r="AY235" s="16" t="s">
        <v>123</v>
      </c>
      <c r="BE235" s="225">
        <f>IF(N235="základní",J235,0)</f>
        <v>0</v>
      </c>
      <c r="BF235" s="225">
        <f>IF(N235="snížená",J235,0)</f>
        <v>0</v>
      </c>
      <c r="BG235" s="225">
        <f>IF(N235="zákl. přenesená",J235,0)</f>
        <v>0</v>
      </c>
      <c r="BH235" s="225">
        <f>IF(N235="sníž. přenesená",J235,0)</f>
        <v>0</v>
      </c>
      <c r="BI235" s="225">
        <f>IF(N235="nulová",J235,0)</f>
        <v>0</v>
      </c>
      <c r="BJ235" s="16" t="s">
        <v>83</v>
      </c>
      <c r="BK235" s="225">
        <f>ROUND(I235*H235,2)</f>
        <v>0</v>
      </c>
      <c r="BL235" s="16" t="s">
        <v>130</v>
      </c>
      <c r="BM235" s="224" t="s">
        <v>385</v>
      </c>
    </row>
    <row r="236" s="2" customFormat="1" ht="24.15" customHeight="1">
      <c r="A236" s="37"/>
      <c r="B236" s="38"/>
      <c r="C236" s="213" t="s">
        <v>386</v>
      </c>
      <c r="D236" s="213" t="s">
        <v>125</v>
      </c>
      <c r="E236" s="214" t="s">
        <v>387</v>
      </c>
      <c r="F236" s="215" t="s">
        <v>388</v>
      </c>
      <c r="G236" s="216" t="s">
        <v>207</v>
      </c>
      <c r="H236" s="217">
        <v>3412.136</v>
      </c>
      <c r="I236" s="218"/>
      <c r="J236" s="219">
        <f>ROUND(I236*H236,2)</f>
        <v>0</v>
      </c>
      <c r="K236" s="215" t="s">
        <v>129</v>
      </c>
      <c r="L236" s="43"/>
      <c r="M236" s="220" t="s">
        <v>1</v>
      </c>
      <c r="N236" s="221" t="s">
        <v>41</v>
      </c>
      <c r="O236" s="90"/>
      <c r="P236" s="222">
        <f>O236*H236</f>
        <v>0</v>
      </c>
      <c r="Q236" s="222">
        <v>0</v>
      </c>
      <c r="R236" s="222">
        <f>Q236*H236</f>
        <v>0</v>
      </c>
      <c r="S236" s="222">
        <v>0</v>
      </c>
      <c r="T236" s="223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24" t="s">
        <v>130</v>
      </c>
      <c r="AT236" s="224" t="s">
        <v>125</v>
      </c>
      <c r="AU236" s="224" t="s">
        <v>85</v>
      </c>
      <c r="AY236" s="16" t="s">
        <v>123</v>
      </c>
      <c r="BE236" s="225">
        <f>IF(N236="základní",J236,0)</f>
        <v>0</v>
      </c>
      <c r="BF236" s="225">
        <f>IF(N236="snížená",J236,0)</f>
        <v>0</v>
      </c>
      <c r="BG236" s="225">
        <f>IF(N236="zákl. přenesená",J236,0)</f>
        <v>0</v>
      </c>
      <c r="BH236" s="225">
        <f>IF(N236="sníž. přenesená",J236,0)</f>
        <v>0</v>
      </c>
      <c r="BI236" s="225">
        <f>IF(N236="nulová",J236,0)</f>
        <v>0</v>
      </c>
      <c r="BJ236" s="16" t="s">
        <v>83</v>
      </c>
      <c r="BK236" s="225">
        <f>ROUND(I236*H236,2)</f>
        <v>0</v>
      </c>
      <c r="BL236" s="16" t="s">
        <v>130</v>
      </c>
      <c r="BM236" s="224" t="s">
        <v>389</v>
      </c>
    </row>
    <row r="237" s="13" customFormat="1">
      <c r="A237" s="13"/>
      <c r="B237" s="226"/>
      <c r="C237" s="227"/>
      <c r="D237" s="228" t="s">
        <v>132</v>
      </c>
      <c r="E237" s="229" t="s">
        <v>1</v>
      </c>
      <c r="F237" s="230" t="s">
        <v>390</v>
      </c>
      <c r="G237" s="227"/>
      <c r="H237" s="231">
        <v>3412.136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7" t="s">
        <v>132</v>
      </c>
      <c r="AU237" s="237" t="s">
        <v>85</v>
      </c>
      <c r="AV237" s="13" t="s">
        <v>85</v>
      </c>
      <c r="AW237" s="13" t="s">
        <v>32</v>
      </c>
      <c r="AX237" s="13" t="s">
        <v>83</v>
      </c>
      <c r="AY237" s="237" t="s">
        <v>123</v>
      </c>
    </row>
    <row r="238" s="2" customFormat="1" ht="14.4" customHeight="1">
      <c r="A238" s="37"/>
      <c r="B238" s="38"/>
      <c r="C238" s="213" t="s">
        <v>391</v>
      </c>
      <c r="D238" s="213" t="s">
        <v>125</v>
      </c>
      <c r="E238" s="214" t="s">
        <v>392</v>
      </c>
      <c r="F238" s="215" t="s">
        <v>393</v>
      </c>
      <c r="G238" s="216" t="s">
        <v>207</v>
      </c>
      <c r="H238" s="217">
        <v>187.11000000000001</v>
      </c>
      <c r="I238" s="218"/>
      <c r="J238" s="219">
        <f>ROUND(I238*H238,2)</f>
        <v>0</v>
      </c>
      <c r="K238" s="215" t="s">
        <v>129</v>
      </c>
      <c r="L238" s="43"/>
      <c r="M238" s="220" t="s">
        <v>1</v>
      </c>
      <c r="N238" s="221" t="s">
        <v>41</v>
      </c>
      <c r="O238" s="90"/>
      <c r="P238" s="222">
        <f>O238*H238</f>
        <v>0</v>
      </c>
      <c r="Q238" s="222">
        <v>0</v>
      </c>
      <c r="R238" s="222">
        <f>Q238*H238</f>
        <v>0</v>
      </c>
      <c r="S238" s="222">
        <v>0</v>
      </c>
      <c r="T238" s="223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24" t="s">
        <v>130</v>
      </c>
      <c r="AT238" s="224" t="s">
        <v>125</v>
      </c>
      <c r="AU238" s="224" t="s">
        <v>85</v>
      </c>
      <c r="AY238" s="16" t="s">
        <v>123</v>
      </c>
      <c r="BE238" s="225">
        <f>IF(N238="základní",J238,0)</f>
        <v>0</v>
      </c>
      <c r="BF238" s="225">
        <f>IF(N238="snížená",J238,0)</f>
        <v>0</v>
      </c>
      <c r="BG238" s="225">
        <f>IF(N238="zákl. přenesená",J238,0)</f>
        <v>0</v>
      </c>
      <c r="BH238" s="225">
        <f>IF(N238="sníž. přenesená",J238,0)</f>
        <v>0</v>
      </c>
      <c r="BI238" s="225">
        <f>IF(N238="nulová",J238,0)</f>
        <v>0</v>
      </c>
      <c r="BJ238" s="16" t="s">
        <v>83</v>
      </c>
      <c r="BK238" s="225">
        <f>ROUND(I238*H238,2)</f>
        <v>0</v>
      </c>
      <c r="BL238" s="16" t="s">
        <v>130</v>
      </c>
      <c r="BM238" s="224" t="s">
        <v>394</v>
      </c>
    </row>
    <row r="239" s="2" customFormat="1" ht="24.15" customHeight="1">
      <c r="A239" s="37"/>
      <c r="B239" s="38"/>
      <c r="C239" s="213" t="s">
        <v>395</v>
      </c>
      <c r="D239" s="213" t="s">
        <v>125</v>
      </c>
      <c r="E239" s="214" t="s">
        <v>396</v>
      </c>
      <c r="F239" s="215" t="s">
        <v>397</v>
      </c>
      <c r="G239" s="216" t="s">
        <v>207</v>
      </c>
      <c r="H239" s="217">
        <v>748.44000000000005</v>
      </c>
      <c r="I239" s="218"/>
      <c r="J239" s="219">
        <f>ROUND(I239*H239,2)</f>
        <v>0</v>
      </c>
      <c r="K239" s="215" t="s">
        <v>129</v>
      </c>
      <c r="L239" s="43"/>
      <c r="M239" s="220" t="s">
        <v>1</v>
      </c>
      <c r="N239" s="221" t="s">
        <v>41</v>
      </c>
      <c r="O239" s="90"/>
      <c r="P239" s="222">
        <f>O239*H239</f>
        <v>0</v>
      </c>
      <c r="Q239" s="222">
        <v>0</v>
      </c>
      <c r="R239" s="222">
        <f>Q239*H239</f>
        <v>0</v>
      </c>
      <c r="S239" s="222">
        <v>0</v>
      </c>
      <c r="T239" s="223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24" t="s">
        <v>130</v>
      </c>
      <c r="AT239" s="224" t="s">
        <v>125</v>
      </c>
      <c r="AU239" s="224" t="s">
        <v>85</v>
      </c>
      <c r="AY239" s="16" t="s">
        <v>123</v>
      </c>
      <c r="BE239" s="225">
        <f>IF(N239="základní",J239,0)</f>
        <v>0</v>
      </c>
      <c r="BF239" s="225">
        <f>IF(N239="snížená",J239,0)</f>
        <v>0</v>
      </c>
      <c r="BG239" s="225">
        <f>IF(N239="zákl. přenesená",J239,0)</f>
        <v>0</v>
      </c>
      <c r="BH239" s="225">
        <f>IF(N239="sníž. přenesená",J239,0)</f>
        <v>0</v>
      </c>
      <c r="BI239" s="225">
        <f>IF(N239="nulová",J239,0)</f>
        <v>0</v>
      </c>
      <c r="BJ239" s="16" t="s">
        <v>83</v>
      </c>
      <c r="BK239" s="225">
        <f>ROUND(I239*H239,2)</f>
        <v>0</v>
      </c>
      <c r="BL239" s="16" t="s">
        <v>130</v>
      </c>
      <c r="BM239" s="224" t="s">
        <v>398</v>
      </c>
    </row>
    <row r="240" s="13" customFormat="1">
      <c r="A240" s="13"/>
      <c r="B240" s="226"/>
      <c r="C240" s="227"/>
      <c r="D240" s="228" t="s">
        <v>132</v>
      </c>
      <c r="E240" s="229" t="s">
        <v>1</v>
      </c>
      <c r="F240" s="230" t="s">
        <v>399</v>
      </c>
      <c r="G240" s="227"/>
      <c r="H240" s="231">
        <v>748.44000000000005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7" t="s">
        <v>132</v>
      </c>
      <c r="AU240" s="237" t="s">
        <v>85</v>
      </c>
      <c r="AV240" s="13" t="s">
        <v>85</v>
      </c>
      <c r="AW240" s="13" t="s">
        <v>32</v>
      </c>
      <c r="AX240" s="13" t="s">
        <v>83</v>
      </c>
      <c r="AY240" s="237" t="s">
        <v>123</v>
      </c>
    </row>
    <row r="241" s="2" customFormat="1" ht="24.15" customHeight="1">
      <c r="A241" s="37"/>
      <c r="B241" s="38"/>
      <c r="C241" s="213" t="s">
        <v>400</v>
      </c>
      <c r="D241" s="213" t="s">
        <v>125</v>
      </c>
      <c r="E241" s="214" t="s">
        <v>401</v>
      </c>
      <c r="F241" s="215" t="s">
        <v>402</v>
      </c>
      <c r="G241" s="216" t="s">
        <v>207</v>
      </c>
      <c r="H241" s="217">
        <v>430.834</v>
      </c>
      <c r="I241" s="218"/>
      <c r="J241" s="219">
        <f>ROUND(I241*H241,2)</f>
        <v>0</v>
      </c>
      <c r="K241" s="215" t="s">
        <v>129</v>
      </c>
      <c r="L241" s="43"/>
      <c r="M241" s="220" t="s">
        <v>1</v>
      </c>
      <c r="N241" s="221" t="s">
        <v>41</v>
      </c>
      <c r="O241" s="90"/>
      <c r="P241" s="222">
        <f>O241*H241</f>
        <v>0</v>
      </c>
      <c r="Q241" s="222">
        <v>0</v>
      </c>
      <c r="R241" s="222">
        <f>Q241*H241</f>
        <v>0</v>
      </c>
      <c r="S241" s="222">
        <v>0</v>
      </c>
      <c r="T241" s="223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24" t="s">
        <v>130</v>
      </c>
      <c r="AT241" s="224" t="s">
        <v>125</v>
      </c>
      <c r="AU241" s="224" t="s">
        <v>85</v>
      </c>
      <c r="AY241" s="16" t="s">
        <v>123</v>
      </c>
      <c r="BE241" s="225">
        <f>IF(N241="základní",J241,0)</f>
        <v>0</v>
      </c>
      <c r="BF241" s="225">
        <f>IF(N241="snížená",J241,0)</f>
        <v>0</v>
      </c>
      <c r="BG241" s="225">
        <f>IF(N241="zákl. přenesená",J241,0)</f>
        <v>0</v>
      </c>
      <c r="BH241" s="225">
        <f>IF(N241="sníž. přenesená",J241,0)</f>
        <v>0</v>
      </c>
      <c r="BI241" s="225">
        <f>IF(N241="nulová",J241,0)</f>
        <v>0</v>
      </c>
      <c r="BJ241" s="16" t="s">
        <v>83</v>
      </c>
      <c r="BK241" s="225">
        <f>ROUND(I241*H241,2)</f>
        <v>0</v>
      </c>
      <c r="BL241" s="16" t="s">
        <v>130</v>
      </c>
      <c r="BM241" s="224" t="s">
        <v>403</v>
      </c>
    </row>
    <row r="242" s="2" customFormat="1" ht="24.15" customHeight="1">
      <c r="A242" s="37"/>
      <c r="B242" s="38"/>
      <c r="C242" s="213" t="s">
        <v>404</v>
      </c>
      <c r="D242" s="213" t="s">
        <v>125</v>
      </c>
      <c r="E242" s="214" t="s">
        <v>405</v>
      </c>
      <c r="F242" s="215" t="s">
        <v>406</v>
      </c>
      <c r="G242" s="216" t="s">
        <v>207</v>
      </c>
      <c r="H242" s="217">
        <v>95.837999999999994</v>
      </c>
      <c r="I242" s="218"/>
      <c r="J242" s="219">
        <f>ROUND(I242*H242,2)</f>
        <v>0</v>
      </c>
      <c r="K242" s="215" t="s">
        <v>129</v>
      </c>
      <c r="L242" s="43"/>
      <c r="M242" s="220" t="s">
        <v>1</v>
      </c>
      <c r="N242" s="221" t="s">
        <v>41</v>
      </c>
      <c r="O242" s="90"/>
      <c r="P242" s="222">
        <f>O242*H242</f>
        <v>0</v>
      </c>
      <c r="Q242" s="222">
        <v>0</v>
      </c>
      <c r="R242" s="222">
        <f>Q242*H242</f>
        <v>0</v>
      </c>
      <c r="S242" s="222">
        <v>0</v>
      </c>
      <c r="T242" s="223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24" t="s">
        <v>130</v>
      </c>
      <c r="AT242" s="224" t="s">
        <v>125</v>
      </c>
      <c r="AU242" s="224" t="s">
        <v>85</v>
      </c>
      <c r="AY242" s="16" t="s">
        <v>123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6" t="s">
        <v>83</v>
      </c>
      <c r="BK242" s="225">
        <f>ROUND(I242*H242,2)</f>
        <v>0</v>
      </c>
      <c r="BL242" s="16" t="s">
        <v>130</v>
      </c>
      <c r="BM242" s="224" t="s">
        <v>407</v>
      </c>
    </row>
    <row r="243" s="2" customFormat="1" ht="24.15" customHeight="1">
      <c r="A243" s="37"/>
      <c r="B243" s="38"/>
      <c r="C243" s="213" t="s">
        <v>408</v>
      </c>
      <c r="D243" s="213" t="s">
        <v>125</v>
      </c>
      <c r="E243" s="214" t="s">
        <v>409</v>
      </c>
      <c r="F243" s="215" t="s">
        <v>212</v>
      </c>
      <c r="G243" s="216" t="s">
        <v>207</v>
      </c>
      <c r="H243" s="217">
        <v>139.91999999999999</v>
      </c>
      <c r="I243" s="218"/>
      <c r="J243" s="219">
        <f>ROUND(I243*H243,2)</f>
        <v>0</v>
      </c>
      <c r="K243" s="215" t="s">
        <v>129</v>
      </c>
      <c r="L243" s="43"/>
      <c r="M243" s="220" t="s">
        <v>1</v>
      </c>
      <c r="N243" s="221" t="s">
        <v>41</v>
      </c>
      <c r="O243" s="90"/>
      <c r="P243" s="222">
        <f>O243*H243</f>
        <v>0</v>
      </c>
      <c r="Q243" s="222">
        <v>0</v>
      </c>
      <c r="R243" s="222">
        <f>Q243*H243</f>
        <v>0</v>
      </c>
      <c r="S243" s="222">
        <v>0</v>
      </c>
      <c r="T243" s="223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24" t="s">
        <v>130</v>
      </c>
      <c r="AT243" s="224" t="s">
        <v>125</v>
      </c>
      <c r="AU243" s="224" t="s">
        <v>85</v>
      </c>
      <c r="AY243" s="16" t="s">
        <v>123</v>
      </c>
      <c r="BE243" s="225">
        <f>IF(N243="základní",J243,0)</f>
        <v>0</v>
      </c>
      <c r="BF243" s="225">
        <f>IF(N243="snížená",J243,0)</f>
        <v>0</v>
      </c>
      <c r="BG243" s="225">
        <f>IF(N243="zákl. přenesená",J243,0)</f>
        <v>0</v>
      </c>
      <c r="BH243" s="225">
        <f>IF(N243="sníž. přenesená",J243,0)</f>
        <v>0</v>
      </c>
      <c r="BI243" s="225">
        <f>IF(N243="nulová",J243,0)</f>
        <v>0</v>
      </c>
      <c r="BJ243" s="16" t="s">
        <v>83</v>
      </c>
      <c r="BK243" s="225">
        <f>ROUND(I243*H243,2)</f>
        <v>0</v>
      </c>
      <c r="BL243" s="16" t="s">
        <v>130</v>
      </c>
      <c r="BM243" s="224" t="s">
        <v>410</v>
      </c>
    </row>
    <row r="244" s="2" customFormat="1" ht="37.8" customHeight="1">
      <c r="A244" s="37"/>
      <c r="B244" s="38"/>
      <c r="C244" s="213" t="s">
        <v>269</v>
      </c>
      <c r="D244" s="213" t="s">
        <v>125</v>
      </c>
      <c r="E244" s="214" t="s">
        <v>411</v>
      </c>
      <c r="F244" s="215" t="s">
        <v>412</v>
      </c>
      <c r="G244" s="216" t="s">
        <v>207</v>
      </c>
      <c r="H244" s="217">
        <v>4.3440000000000003</v>
      </c>
      <c r="I244" s="218"/>
      <c r="J244" s="219">
        <f>ROUND(I244*H244,2)</f>
        <v>0</v>
      </c>
      <c r="K244" s="215" t="s">
        <v>230</v>
      </c>
      <c r="L244" s="43"/>
      <c r="M244" s="220" t="s">
        <v>1</v>
      </c>
      <c r="N244" s="221" t="s">
        <v>41</v>
      </c>
      <c r="O244" s="90"/>
      <c r="P244" s="222">
        <f>O244*H244</f>
        <v>0</v>
      </c>
      <c r="Q244" s="222">
        <v>0</v>
      </c>
      <c r="R244" s="222">
        <f>Q244*H244</f>
        <v>0</v>
      </c>
      <c r="S244" s="222">
        <v>0</v>
      </c>
      <c r="T244" s="223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24" t="s">
        <v>130</v>
      </c>
      <c r="AT244" s="224" t="s">
        <v>125</v>
      </c>
      <c r="AU244" s="224" t="s">
        <v>85</v>
      </c>
      <c r="AY244" s="16" t="s">
        <v>123</v>
      </c>
      <c r="BE244" s="225">
        <f>IF(N244="základní",J244,0)</f>
        <v>0</v>
      </c>
      <c r="BF244" s="225">
        <f>IF(N244="snížená",J244,0)</f>
        <v>0</v>
      </c>
      <c r="BG244" s="225">
        <f>IF(N244="zákl. přenesená",J244,0)</f>
        <v>0</v>
      </c>
      <c r="BH244" s="225">
        <f>IF(N244="sníž. přenesená",J244,0)</f>
        <v>0</v>
      </c>
      <c r="BI244" s="225">
        <f>IF(N244="nulová",J244,0)</f>
        <v>0</v>
      </c>
      <c r="BJ244" s="16" t="s">
        <v>83</v>
      </c>
      <c r="BK244" s="225">
        <f>ROUND(I244*H244,2)</f>
        <v>0</v>
      </c>
      <c r="BL244" s="16" t="s">
        <v>130</v>
      </c>
      <c r="BM244" s="224" t="s">
        <v>413</v>
      </c>
    </row>
    <row r="245" s="2" customFormat="1" ht="24.15" customHeight="1">
      <c r="A245" s="37"/>
      <c r="B245" s="38"/>
      <c r="C245" s="213" t="s">
        <v>414</v>
      </c>
      <c r="D245" s="213" t="s">
        <v>125</v>
      </c>
      <c r="E245" s="214" t="s">
        <v>415</v>
      </c>
      <c r="F245" s="215" t="s">
        <v>416</v>
      </c>
      <c r="G245" s="216" t="s">
        <v>207</v>
      </c>
      <c r="H245" s="217">
        <v>3.6219999999999999</v>
      </c>
      <c r="I245" s="218"/>
      <c r="J245" s="219">
        <f>ROUND(I245*H245,2)</f>
        <v>0</v>
      </c>
      <c r="K245" s="215" t="s">
        <v>230</v>
      </c>
      <c r="L245" s="43"/>
      <c r="M245" s="220" t="s">
        <v>1</v>
      </c>
      <c r="N245" s="221" t="s">
        <v>41</v>
      </c>
      <c r="O245" s="90"/>
      <c r="P245" s="222">
        <f>O245*H245</f>
        <v>0</v>
      </c>
      <c r="Q245" s="222">
        <v>0</v>
      </c>
      <c r="R245" s="222">
        <f>Q245*H245</f>
        <v>0</v>
      </c>
      <c r="S245" s="222">
        <v>0</v>
      </c>
      <c r="T245" s="223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224" t="s">
        <v>130</v>
      </c>
      <c r="AT245" s="224" t="s">
        <v>125</v>
      </c>
      <c r="AU245" s="224" t="s">
        <v>85</v>
      </c>
      <c r="AY245" s="16" t="s">
        <v>123</v>
      </c>
      <c r="BE245" s="225">
        <f>IF(N245="základní",J245,0)</f>
        <v>0</v>
      </c>
      <c r="BF245" s="225">
        <f>IF(N245="snížená",J245,0)</f>
        <v>0</v>
      </c>
      <c r="BG245" s="225">
        <f>IF(N245="zákl. přenesená",J245,0)</f>
        <v>0</v>
      </c>
      <c r="BH245" s="225">
        <f>IF(N245="sníž. přenesená",J245,0)</f>
        <v>0</v>
      </c>
      <c r="BI245" s="225">
        <f>IF(N245="nulová",J245,0)</f>
        <v>0</v>
      </c>
      <c r="BJ245" s="16" t="s">
        <v>83</v>
      </c>
      <c r="BK245" s="225">
        <f>ROUND(I245*H245,2)</f>
        <v>0</v>
      </c>
      <c r="BL245" s="16" t="s">
        <v>130</v>
      </c>
      <c r="BM245" s="224" t="s">
        <v>417</v>
      </c>
    </row>
    <row r="246" s="12" customFormat="1" ht="22.8" customHeight="1">
      <c r="A246" s="12"/>
      <c r="B246" s="197"/>
      <c r="C246" s="198"/>
      <c r="D246" s="199" t="s">
        <v>75</v>
      </c>
      <c r="E246" s="211" t="s">
        <v>418</v>
      </c>
      <c r="F246" s="211" t="s">
        <v>419</v>
      </c>
      <c r="G246" s="198"/>
      <c r="H246" s="198"/>
      <c r="I246" s="201"/>
      <c r="J246" s="212">
        <f>BK246</f>
        <v>0</v>
      </c>
      <c r="K246" s="198"/>
      <c r="L246" s="203"/>
      <c r="M246" s="204"/>
      <c r="N246" s="205"/>
      <c r="O246" s="205"/>
      <c r="P246" s="206">
        <f>P247</f>
        <v>0</v>
      </c>
      <c r="Q246" s="205"/>
      <c r="R246" s="206">
        <f>R247</f>
        <v>0</v>
      </c>
      <c r="S246" s="205"/>
      <c r="T246" s="207">
        <f>T247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08" t="s">
        <v>83</v>
      </c>
      <c r="AT246" s="209" t="s">
        <v>75</v>
      </c>
      <c r="AU246" s="209" t="s">
        <v>83</v>
      </c>
      <c r="AY246" s="208" t="s">
        <v>123</v>
      </c>
      <c r="BK246" s="210">
        <f>BK247</f>
        <v>0</v>
      </c>
    </row>
    <row r="247" s="2" customFormat="1" ht="24.15" customHeight="1">
      <c r="A247" s="37"/>
      <c r="B247" s="38"/>
      <c r="C247" s="213" t="s">
        <v>420</v>
      </c>
      <c r="D247" s="213" t="s">
        <v>125</v>
      </c>
      <c r="E247" s="214" t="s">
        <v>421</v>
      </c>
      <c r="F247" s="215" t="s">
        <v>422</v>
      </c>
      <c r="G247" s="216" t="s">
        <v>207</v>
      </c>
      <c r="H247" s="217">
        <v>108.737</v>
      </c>
      <c r="I247" s="218"/>
      <c r="J247" s="219">
        <f>ROUND(I247*H247,2)</f>
        <v>0</v>
      </c>
      <c r="K247" s="215" t="s">
        <v>129</v>
      </c>
      <c r="L247" s="43"/>
      <c r="M247" s="220" t="s">
        <v>1</v>
      </c>
      <c r="N247" s="221" t="s">
        <v>41</v>
      </c>
      <c r="O247" s="90"/>
      <c r="P247" s="222">
        <f>O247*H247</f>
        <v>0</v>
      </c>
      <c r="Q247" s="222">
        <v>0</v>
      </c>
      <c r="R247" s="222">
        <f>Q247*H247</f>
        <v>0</v>
      </c>
      <c r="S247" s="222">
        <v>0</v>
      </c>
      <c r="T247" s="223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4" t="s">
        <v>130</v>
      </c>
      <c r="AT247" s="224" t="s">
        <v>125</v>
      </c>
      <c r="AU247" s="224" t="s">
        <v>85</v>
      </c>
      <c r="AY247" s="16" t="s">
        <v>123</v>
      </c>
      <c r="BE247" s="225">
        <f>IF(N247="základní",J247,0)</f>
        <v>0</v>
      </c>
      <c r="BF247" s="225">
        <f>IF(N247="snížená",J247,0)</f>
        <v>0</v>
      </c>
      <c r="BG247" s="225">
        <f>IF(N247="zákl. přenesená",J247,0)</f>
        <v>0</v>
      </c>
      <c r="BH247" s="225">
        <f>IF(N247="sníž. přenesená",J247,0)</f>
        <v>0</v>
      </c>
      <c r="BI247" s="225">
        <f>IF(N247="nulová",J247,0)</f>
        <v>0</v>
      </c>
      <c r="BJ247" s="16" t="s">
        <v>83</v>
      </c>
      <c r="BK247" s="225">
        <f>ROUND(I247*H247,2)</f>
        <v>0</v>
      </c>
      <c r="BL247" s="16" t="s">
        <v>130</v>
      </c>
      <c r="BM247" s="224" t="s">
        <v>423</v>
      </c>
    </row>
    <row r="248" s="12" customFormat="1" ht="25.92" customHeight="1">
      <c r="A248" s="12"/>
      <c r="B248" s="197"/>
      <c r="C248" s="198"/>
      <c r="D248" s="199" t="s">
        <v>75</v>
      </c>
      <c r="E248" s="200" t="s">
        <v>424</v>
      </c>
      <c r="F248" s="200" t="s">
        <v>425</v>
      </c>
      <c r="G248" s="198"/>
      <c r="H248" s="198"/>
      <c r="I248" s="201"/>
      <c r="J248" s="202">
        <f>BK248</f>
        <v>0</v>
      </c>
      <c r="K248" s="198"/>
      <c r="L248" s="203"/>
      <c r="M248" s="204"/>
      <c r="N248" s="205"/>
      <c r="O248" s="205"/>
      <c r="P248" s="206">
        <f>P249</f>
        <v>0</v>
      </c>
      <c r="Q248" s="205"/>
      <c r="R248" s="206">
        <f>R249</f>
        <v>0.016320000000000001</v>
      </c>
      <c r="S248" s="205"/>
      <c r="T248" s="207">
        <f>T249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08" t="s">
        <v>85</v>
      </c>
      <c r="AT248" s="209" t="s">
        <v>75</v>
      </c>
      <c r="AU248" s="209" t="s">
        <v>76</v>
      </c>
      <c r="AY248" s="208" t="s">
        <v>123</v>
      </c>
      <c r="BK248" s="210">
        <f>BK249</f>
        <v>0</v>
      </c>
    </row>
    <row r="249" s="12" customFormat="1" ht="22.8" customHeight="1">
      <c r="A249" s="12"/>
      <c r="B249" s="197"/>
      <c r="C249" s="198"/>
      <c r="D249" s="199" t="s">
        <v>75</v>
      </c>
      <c r="E249" s="211" t="s">
        <v>426</v>
      </c>
      <c r="F249" s="211" t="s">
        <v>427</v>
      </c>
      <c r="G249" s="198"/>
      <c r="H249" s="198"/>
      <c r="I249" s="201"/>
      <c r="J249" s="212">
        <f>BK249</f>
        <v>0</v>
      </c>
      <c r="K249" s="198"/>
      <c r="L249" s="203"/>
      <c r="M249" s="204"/>
      <c r="N249" s="205"/>
      <c r="O249" s="205"/>
      <c r="P249" s="206">
        <f>SUM(P250:P254)</f>
        <v>0</v>
      </c>
      <c r="Q249" s="205"/>
      <c r="R249" s="206">
        <f>SUM(R250:R254)</f>
        <v>0.016320000000000001</v>
      </c>
      <c r="S249" s="205"/>
      <c r="T249" s="207">
        <f>SUM(T250:T254)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08" t="s">
        <v>85</v>
      </c>
      <c r="AT249" s="209" t="s">
        <v>75</v>
      </c>
      <c r="AU249" s="209" t="s">
        <v>83</v>
      </c>
      <c r="AY249" s="208" t="s">
        <v>123</v>
      </c>
      <c r="BK249" s="210">
        <f>SUM(BK250:BK254)</f>
        <v>0</v>
      </c>
    </row>
    <row r="250" s="2" customFormat="1" ht="24.15" customHeight="1">
      <c r="A250" s="37"/>
      <c r="B250" s="38"/>
      <c r="C250" s="213" t="s">
        <v>428</v>
      </c>
      <c r="D250" s="213" t="s">
        <v>125</v>
      </c>
      <c r="E250" s="214" t="s">
        <v>429</v>
      </c>
      <c r="F250" s="215" t="s">
        <v>430</v>
      </c>
      <c r="G250" s="216" t="s">
        <v>128</v>
      </c>
      <c r="H250" s="217">
        <v>17</v>
      </c>
      <c r="I250" s="218"/>
      <c r="J250" s="219">
        <f>ROUND(I250*H250,2)</f>
        <v>0</v>
      </c>
      <c r="K250" s="215" t="s">
        <v>129</v>
      </c>
      <c r="L250" s="43"/>
      <c r="M250" s="220" t="s">
        <v>1</v>
      </c>
      <c r="N250" s="221" t="s">
        <v>41</v>
      </c>
      <c r="O250" s="90"/>
      <c r="P250" s="222">
        <f>O250*H250</f>
        <v>0</v>
      </c>
      <c r="Q250" s="222">
        <v>0.00080000000000000004</v>
      </c>
      <c r="R250" s="222">
        <f>Q250*H250</f>
        <v>0.013600000000000001</v>
      </c>
      <c r="S250" s="222">
        <v>0</v>
      </c>
      <c r="T250" s="223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24" t="s">
        <v>203</v>
      </c>
      <c r="AT250" s="224" t="s">
        <v>125</v>
      </c>
      <c r="AU250" s="224" t="s">
        <v>85</v>
      </c>
      <c r="AY250" s="16" t="s">
        <v>123</v>
      </c>
      <c r="BE250" s="225">
        <f>IF(N250="základní",J250,0)</f>
        <v>0</v>
      </c>
      <c r="BF250" s="225">
        <f>IF(N250="snížená",J250,0)</f>
        <v>0</v>
      </c>
      <c r="BG250" s="225">
        <f>IF(N250="zákl. přenesená",J250,0)</f>
        <v>0</v>
      </c>
      <c r="BH250" s="225">
        <f>IF(N250="sníž. přenesená",J250,0)</f>
        <v>0</v>
      </c>
      <c r="BI250" s="225">
        <f>IF(N250="nulová",J250,0)</f>
        <v>0</v>
      </c>
      <c r="BJ250" s="16" t="s">
        <v>83</v>
      </c>
      <c r="BK250" s="225">
        <f>ROUND(I250*H250,2)</f>
        <v>0</v>
      </c>
      <c r="BL250" s="16" t="s">
        <v>203</v>
      </c>
      <c r="BM250" s="224" t="s">
        <v>431</v>
      </c>
    </row>
    <row r="251" s="13" customFormat="1">
      <c r="A251" s="13"/>
      <c r="B251" s="226"/>
      <c r="C251" s="227"/>
      <c r="D251" s="228" t="s">
        <v>132</v>
      </c>
      <c r="E251" s="229" t="s">
        <v>1</v>
      </c>
      <c r="F251" s="230" t="s">
        <v>210</v>
      </c>
      <c r="G251" s="227"/>
      <c r="H251" s="231">
        <v>17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7" t="s">
        <v>132</v>
      </c>
      <c r="AU251" s="237" t="s">
        <v>85</v>
      </c>
      <c r="AV251" s="13" t="s">
        <v>85</v>
      </c>
      <c r="AW251" s="13" t="s">
        <v>32</v>
      </c>
      <c r="AX251" s="13" t="s">
        <v>83</v>
      </c>
      <c r="AY251" s="237" t="s">
        <v>123</v>
      </c>
    </row>
    <row r="252" s="2" customFormat="1" ht="24.15" customHeight="1">
      <c r="A252" s="37"/>
      <c r="B252" s="38"/>
      <c r="C252" s="213" t="s">
        <v>432</v>
      </c>
      <c r="D252" s="213" t="s">
        <v>125</v>
      </c>
      <c r="E252" s="214" t="s">
        <v>433</v>
      </c>
      <c r="F252" s="215" t="s">
        <v>434</v>
      </c>
      <c r="G252" s="216" t="s">
        <v>166</v>
      </c>
      <c r="H252" s="217">
        <v>17</v>
      </c>
      <c r="I252" s="218"/>
      <c r="J252" s="219">
        <f>ROUND(I252*H252,2)</f>
        <v>0</v>
      </c>
      <c r="K252" s="215" t="s">
        <v>129</v>
      </c>
      <c r="L252" s="43"/>
      <c r="M252" s="220" t="s">
        <v>1</v>
      </c>
      <c r="N252" s="221" t="s">
        <v>41</v>
      </c>
      <c r="O252" s="90"/>
      <c r="P252" s="222">
        <f>O252*H252</f>
        <v>0</v>
      </c>
      <c r="Q252" s="222">
        <v>0.00016000000000000001</v>
      </c>
      <c r="R252" s="222">
        <f>Q252*H252</f>
        <v>0.0027200000000000002</v>
      </c>
      <c r="S252" s="222">
        <v>0</v>
      </c>
      <c r="T252" s="223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24" t="s">
        <v>203</v>
      </c>
      <c r="AT252" s="224" t="s">
        <v>125</v>
      </c>
      <c r="AU252" s="224" t="s">
        <v>85</v>
      </c>
      <c r="AY252" s="16" t="s">
        <v>123</v>
      </c>
      <c r="BE252" s="225">
        <f>IF(N252="základní",J252,0)</f>
        <v>0</v>
      </c>
      <c r="BF252" s="225">
        <f>IF(N252="snížená",J252,0)</f>
        <v>0</v>
      </c>
      <c r="BG252" s="225">
        <f>IF(N252="zákl. přenesená",J252,0)</f>
        <v>0</v>
      </c>
      <c r="BH252" s="225">
        <f>IF(N252="sníž. přenesená",J252,0)</f>
        <v>0</v>
      </c>
      <c r="BI252" s="225">
        <f>IF(N252="nulová",J252,0)</f>
        <v>0</v>
      </c>
      <c r="BJ252" s="16" t="s">
        <v>83</v>
      </c>
      <c r="BK252" s="225">
        <f>ROUND(I252*H252,2)</f>
        <v>0</v>
      </c>
      <c r="BL252" s="16" t="s">
        <v>203</v>
      </c>
      <c r="BM252" s="224" t="s">
        <v>435</v>
      </c>
    </row>
    <row r="253" s="13" customFormat="1">
      <c r="A253" s="13"/>
      <c r="B253" s="226"/>
      <c r="C253" s="227"/>
      <c r="D253" s="228" t="s">
        <v>132</v>
      </c>
      <c r="E253" s="229" t="s">
        <v>1</v>
      </c>
      <c r="F253" s="230" t="s">
        <v>210</v>
      </c>
      <c r="G253" s="227"/>
      <c r="H253" s="231">
        <v>17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7" t="s">
        <v>132</v>
      </c>
      <c r="AU253" s="237" t="s">
        <v>85</v>
      </c>
      <c r="AV253" s="13" t="s">
        <v>85</v>
      </c>
      <c r="AW253" s="13" t="s">
        <v>32</v>
      </c>
      <c r="AX253" s="13" t="s">
        <v>83</v>
      </c>
      <c r="AY253" s="237" t="s">
        <v>123</v>
      </c>
    </row>
    <row r="254" s="2" customFormat="1" ht="24.15" customHeight="1">
      <c r="A254" s="37"/>
      <c r="B254" s="38"/>
      <c r="C254" s="213" t="s">
        <v>436</v>
      </c>
      <c r="D254" s="213" t="s">
        <v>125</v>
      </c>
      <c r="E254" s="214" t="s">
        <v>437</v>
      </c>
      <c r="F254" s="215" t="s">
        <v>438</v>
      </c>
      <c r="G254" s="216" t="s">
        <v>439</v>
      </c>
      <c r="H254" s="263"/>
      <c r="I254" s="218"/>
      <c r="J254" s="219">
        <f>ROUND(I254*H254,2)</f>
        <v>0</v>
      </c>
      <c r="K254" s="215" t="s">
        <v>129</v>
      </c>
      <c r="L254" s="43"/>
      <c r="M254" s="220" t="s">
        <v>1</v>
      </c>
      <c r="N254" s="221" t="s">
        <v>41</v>
      </c>
      <c r="O254" s="90"/>
      <c r="P254" s="222">
        <f>O254*H254</f>
        <v>0</v>
      </c>
      <c r="Q254" s="222">
        <v>0</v>
      </c>
      <c r="R254" s="222">
        <f>Q254*H254</f>
        <v>0</v>
      </c>
      <c r="S254" s="222">
        <v>0</v>
      </c>
      <c r="T254" s="223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24" t="s">
        <v>203</v>
      </c>
      <c r="AT254" s="224" t="s">
        <v>125</v>
      </c>
      <c r="AU254" s="224" t="s">
        <v>85</v>
      </c>
      <c r="AY254" s="16" t="s">
        <v>123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6" t="s">
        <v>83</v>
      </c>
      <c r="BK254" s="225">
        <f>ROUND(I254*H254,2)</f>
        <v>0</v>
      </c>
      <c r="BL254" s="16" t="s">
        <v>203</v>
      </c>
      <c r="BM254" s="224" t="s">
        <v>440</v>
      </c>
    </row>
    <row r="255" s="12" customFormat="1" ht="25.92" customHeight="1">
      <c r="A255" s="12"/>
      <c r="B255" s="197"/>
      <c r="C255" s="198"/>
      <c r="D255" s="199" t="s">
        <v>75</v>
      </c>
      <c r="E255" s="200" t="s">
        <v>441</v>
      </c>
      <c r="F255" s="200" t="s">
        <v>442</v>
      </c>
      <c r="G255" s="198"/>
      <c r="H255" s="198"/>
      <c r="I255" s="201"/>
      <c r="J255" s="202">
        <f>BK255</f>
        <v>0</v>
      </c>
      <c r="K255" s="198"/>
      <c r="L255" s="203"/>
      <c r="M255" s="204"/>
      <c r="N255" s="205"/>
      <c r="O255" s="205"/>
      <c r="P255" s="206">
        <f>P256</f>
        <v>0</v>
      </c>
      <c r="Q255" s="205"/>
      <c r="R255" s="206">
        <f>R256</f>
        <v>0</v>
      </c>
      <c r="S255" s="205"/>
      <c r="T255" s="207">
        <f>T256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8" t="s">
        <v>149</v>
      </c>
      <c r="AT255" s="209" t="s">
        <v>75</v>
      </c>
      <c r="AU255" s="209" t="s">
        <v>76</v>
      </c>
      <c r="AY255" s="208" t="s">
        <v>123</v>
      </c>
      <c r="BK255" s="210">
        <f>BK256</f>
        <v>0</v>
      </c>
    </row>
    <row r="256" s="12" customFormat="1" ht="22.8" customHeight="1">
      <c r="A256" s="12"/>
      <c r="B256" s="197"/>
      <c r="C256" s="198"/>
      <c r="D256" s="199" t="s">
        <v>75</v>
      </c>
      <c r="E256" s="211" t="s">
        <v>76</v>
      </c>
      <c r="F256" s="211" t="s">
        <v>443</v>
      </c>
      <c r="G256" s="198"/>
      <c r="H256" s="198"/>
      <c r="I256" s="201"/>
      <c r="J256" s="212">
        <f>BK256</f>
        <v>0</v>
      </c>
      <c r="K256" s="198"/>
      <c r="L256" s="203"/>
      <c r="M256" s="204"/>
      <c r="N256" s="205"/>
      <c r="O256" s="205"/>
      <c r="P256" s="206">
        <f>SUM(P257:P265)</f>
        <v>0</v>
      </c>
      <c r="Q256" s="205"/>
      <c r="R256" s="206">
        <f>SUM(R257:R265)</f>
        <v>0</v>
      </c>
      <c r="S256" s="205"/>
      <c r="T256" s="207">
        <f>SUM(T257:T265)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08" t="s">
        <v>149</v>
      </c>
      <c r="AT256" s="209" t="s">
        <v>75</v>
      </c>
      <c r="AU256" s="209" t="s">
        <v>83</v>
      </c>
      <c r="AY256" s="208" t="s">
        <v>123</v>
      </c>
      <c r="BK256" s="210">
        <f>SUM(BK257:BK265)</f>
        <v>0</v>
      </c>
    </row>
    <row r="257" s="2" customFormat="1" ht="14.4" customHeight="1">
      <c r="A257" s="37"/>
      <c r="B257" s="38"/>
      <c r="C257" s="213" t="s">
        <v>444</v>
      </c>
      <c r="D257" s="213" t="s">
        <v>125</v>
      </c>
      <c r="E257" s="214" t="s">
        <v>445</v>
      </c>
      <c r="F257" s="215" t="s">
        <v>446</v>
      </c>
      <c r="G257" s="216" t="s">
        <v>447</v>
      </c>
      <c r="H257" s="217">
        <v>1</v>
      </c>
      <c r="I257" s="218"/>
      <c r="J257" s="219">
        <f>ROUND(I257*H257,2)</f>
        <v>0</v>
      </c>
      <c r="K257" s="215" t="s">
        <v>1</v>
      </c>
      <c r="L257" s="43"/>
      <c r="M257" s="220" t="s">
        <v>1</v>
      </c>
      <c r="N257" s="221" t="s">
        <v>41</v>
      </c>
      <c r="O257" s="90"/>
      <c r="P257" s="222">
        <f>O257*H257</f>
        <v>0</v>
      </c>
      <c r="Q257" s="222">
        <v>0</v>
      </c>
      <c r="R257" s="222">
        <f>Q257*H257</f>
        <v>0</v>
      </c>
      <c r="S257" s="222">
        <v>0</v>
      </c>
      <c r="T257" s="223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24" t="s">
        <v>130</v>
      </c>
      <c r="AT257" s="224" t="s">
        <v>125</v>
      </c>
      <c r="AU257" s="224" t="s">
        <v>85</v>
      </c>
      <c r="AY257" s="16" t="s">
        <v>123</v>
      </c>
      <c r="BE257" s="225">
        <f>IF(N257="základní",J257,0)</f>
        <v>0</v>
      </c>
      <c r="BF257" s="225">
        <f>IF(N257="snížená",J257,0)</f>
        <v>0</v>
      </c>
      <c r="BG257" s="225">
        <f>IF(N257="zákl. přenesená",J257,0)</f>
        <v>0</v>
      </c>
      <c r="BH257" s="225">
        <f>IF(N257="sníž. přenesená",J257,0)</f>
        <v>0</v>
      </c>
      <c r="BI257" s="225">
        <f>IF(N257="nulová",J257,0)</f>
        <v>0</v>
      </c>
      <c r="BJ257" s="16" t="s">
        <v>83</v>
      </c>
      <c r="BK257" s="225">
        <f>ROUND(I257*H257,2)</f>
        <v>0</v>
      </c>
      <c r="BL257" s="16" t="s">
        <v>130</v>
      </c>
      <c r="BM257" s="224" t="s">
        <v>448</v>
      </c>
    </row>
    <row r="258" s="2" customFormat="1">
      <c r="A258" s="37"/>
      <c r="B258" s="38"/>
      <c r="C258" s="39"/>
      <c r="D258" s="228" t="s">
        <v>153</v>
      </c>
      <c r="E258" s="39"/>
      <c r="F258" s="249" t="s">
        <v>449</v>
      </c>
      <c r="G258" s="39"/>
      <c r="H258" s="39"/>
      <c r="I258" s="250"/>
      <c r="J258" s="39"/>
      <c r="K258" s="39"/>
      <c r="L258" s="43"/>
      <c r="M258" s="251"/>
      <c r="N258" s="252"/>
      <c r="O258" s="90"/>
      <c r="P258" s="90"/>
      <c r="Q258" s="90"/>
      <c r="R258" s="90"/>
      <c r="S258" s="90"/>
      <c r="T258" s="91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6" t="s">
        <v>153</v>
      </c>
      <c r="AU258" s="16" t="s">
        <v>85</v>
      </c>
    </row>
    <row r="259" s="2" customFormat="1" ht="14.4" customHeight="1">
      <c r="A259" s="37"/>
      <c r="B259" s="38"/>
      <c r="C259" s="213" t="s">
        <v>450</v>
      </c>
      <c r="D259" s="213" t="s">
        <v>125</v>
      </c>
      <c r="E259" s="214" t="s">
        <v>451</v>
      </c>
      <c r="F259" s="215" t="s">
        <v>452</v>
      </c>
      <c r="G259" s="216" t="s">
        <v>447</v>
      </c>
      <c r="H259" s="217">
        <v>1</v>
      </c>
      <c r="I259" s="218"/>
      <c r="J259" s="219">
        <f>ROUND(I259*H259,2)</f>
        <v>0</v>
      </c>
      <c r="K259" s="215" t="s">
        <v>1</v>
      </c>
      <c r="L259" s="43"/>
      <c r="M259" s="220" t="s">
        <v>1</v>
      </c>
      <c r="N259" s="221" t="s">
        <v>41</v>
      </c>
      <c r="O259" s="90"/>
      <c r="P259" s="222">
        <f>O259*H259</f>
        <v>0</v>
      </c>
      <c r="Q259" s="222">
        <v>0</v>
      </c>
      <c r="R259" s="222">
        <f>Q259*H259</f>
        <v>0</v>
      </c>
      <c r="S259" s="222">
        <v>0</v>
      </c>
      <c r="T259" s="223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24" t="s">
        <v>130</v>
      </c>
      <c r="AT259" s="224" t="s">
        <v>125</v>
      </c>
      <c r="AU259" s="224" t="s">
        <v>85</v>
      </c>
      <c r="AY259" s="16" t="s">
        <v>123</v>
      </c>
      <c r="BE259" s="225">
        <f>IF(N259="základní",J259,0)</f>
        <v>0</v>
      </c>
      <c r="BF259" s="225">
        <f>IF(N259="snížená",J259,0)</f>
        <v>0</v>
      </c>
      <c r="BG259" s="225">
        <f>IF(N259="zákl. přenesená",J259,0)</f>
        <v>0</v>
      </c>
      <c r="BH259" s="225">
        <f>IF(N259="sníž. přenesená",J259,0)</f>
        <v>0</v>
      </c>
      <c r="BI259" s="225">
        <f>IF(N259="nulová",J259,0)</f>
        <v>0</v>
      </c>
      <c r="BJ259" s="16" t="s">
        <v>83</v>
      </c>
      <c r="BK259" s="225">
        <f>ROUND(I259*H259,2)</f>
        <v>0</v>
      </c>
      <c r="BL259" s="16" t="s">
        <v>130</v>
      </c>
      <c r="BM259" s="224" t="s">
        <v>453</v>
      </c>
    </row>
    <row r="260" s="2" customFormat="1">
      <c r="A260" s="37"/>
      <c r="B260" s="38"/>
      <c r="C260" s="39"/>
      <c r="D260" s="228" t="s">
        <v>153</v>
      </c>
      <c r="E260" s="39"/>
      <c r="F260" s="249" t="s">
        <v>454</v>
      </c>
      <c r="G260" s="39"/>
      <c r="H260" s="39"/>
      <c r="I260" s="250"/>
      <c r="J260" s="39"/>
      <c r="K260" s="39"/>
      <c r="L260" s="43"/>
      <c r="M260" s="251"/>
      <c r="N260" s="252"/>
      <c r="O260" s="90"/>
      <c r="P260" s="90"/>
      <c r="Q260" s="90"/>
      <c r="R260" s="90"/>
      <c r="S260" s="90"/>
      <c r="T260" s="91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6" t="s">
        <v>153</v>
      </c>
      <c r="AU260" s="16" t="s">
        <v>85</v>
      </c>
    </row>
    <row r="261" s="2" customFormat="1" ht="14.4" customHeight="1">
      <c r="A261" s="37"/>
      <c r="B261" s="38"/>
      <c r="C261" s="213" t="s">
        <v>455</v>
      </c>
      <c r="D261" s="213" t="s">
        <v>125</v>
      </c>
      <c r="E261" s="214" t="s">
        <v>456</v>
      </c>
      <c r="F261" s="215" t="s">
        <v>457</v>
      </c>
      <c r="G261" s="216" t="s">
        <v>447</v>
      </c>
      <c r="H261" s="217">
        <v>1</v>
      </c>
      <c r="I261" s="218"/>
      <c r="J261" s="219">
        <f>ROUND(I261*H261,2)</f>
        <v>0</v>
      </c>
      <c r="K261" s="215" t="s">
        <v>1</v>
      </c>
      <c r="L261" s="43"/>
      <c r="M261" s="220" t="s">
        <v>1</v>
      </c>
      <c r="N261" s="221" t="s">
        <v>41</v>
      </c>
      <c r="O261" s="90"/>
      <c r="P261" s="222">
        <f>O261*H261</f>
        <v>0</v>
      </c>
      <c r="Q261" s="222">
        <v>0</v>
      </c>
      <c r="R261" s="222">
        <f>Q261*H261</f>
        <v>0</v>
      </c>
      <c r="S261" s="222">
        <v>0</v>
      </c>
      <c r="T261" s="223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224" t="s">
        <v>130</v>
      </c>
      <c r="AT261" s="224" t="s">
        <v>125</v>
      </c>
      <c r="AU261" s="224" t="s">
        <v>85</v>
      </c>
      <c r="AY261" s="16" t="s">
        <v>123</v>
      </c>
      <c r="BE261" s="225">
        <f>IF(N261="základní",J261,0)</f>
        <v>0</v>
      </c>
      <c r="BF261" s="225">
        <f>IF(N261="snížená",J261,0)</f>
        <v>0</v>
      </c>
      <c r="BG261" s="225">
        <f>IF(N261="zákl. přenesená",J261,0)</f>
        <v>0</v>
      </c>
      <c r="BH261" s="225">
        <f>IF(N261="sníž. přenesená",J261,0)</f>
        <v>0</v>
      </c>
      <c r="BI261" s="225">
        <f>IF(N261="nulová",J261,0)</f>
        <v>0</v>
      </c>
      <c r="BJ261" s="16" t="s">
        <v>83</v>
      </c>
      <c r="BK261" s="225">
        <f>ROUND(I261*H261,2)</f>
        <v>0</v>
      </c>
      <c r="BL261" s="16" t="s">
        <v>130</v>
      </c>
      <c r="BM261" s="224" t="s">
        <v>458</v>
      </c>
    </row>
    <row r="262" s="2" customFormat="1" ht="24.15" customHeight="1">
      <c r="A262" s="37"/>
      <c r="B262" s="38"/>
      <c r="C262" s="213" t="s">
        <v>459</v>
      </c>
      <c r="D262" s="213" t="s">
        <v>125</v>
      </c>
      <c r="E262" s="214" t="s">
        <v>460</v>
      </c>
      <c r="F262" s="215" t="s">
        <v>461</v>
      </c>
      <c r="G262" s="216" t="s">
        <v>447</v>
      </c>
      <c r="H262" s="217">
        <v>1</v>
      </c>
      <c r="I262" s="218"/>
      <c r="J262" s="219">
        <f>ROUND(I262*H262,2)</f>
        <v>0</v>
      </c>
      <c r="K262" s="215" t="s">
        <v>1</v>
      </c>
      <c r="L262" s="43"/>
      <c r="M262" s="220" t="s">
        <v>1</v>
      </c>
      <c r="N262" s="221" t="s">
        <v>41</v>
      </c>
      <c r="O262" s="90"/>
      <c r="P262" s="222">
        <f>O262*H262</f>
        <v>0</v>
      </c>
      <c r="Q262" s="222">
        <v>0</v>
      </c>
      <c r="R262" s="222">
        <f>Q262*H262</f>
        <v>0</v>
      </c>
      <c r="S262" s="222">
        <v>0</v>
      </c>
      <c r="T262" s="223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24" t="s">
        <v>130</v>
      </c>
      <c r="AT262" s="224" t="s">
        <v>125</v>
      </c>
      <c r="AU262" s="224" t="s">
        <v>85</v>
      </c>
      <c r="AY262" s="16" t="s">
        <v>123</v>
      </c>
      <c r="BE262" s="225">
        <f>IF(N262="základní",J262,0)</f>
        <v>0</v>
      </c>
      <c r="BF262" s="225">
        <f>IF(N262="snížená",J262,0)</f>
        <v>0</v>
      </c>
      <c r="BG262" s="225">
        <f>IF(N262="zákl. přenesená",J262,0)</f>
        <v>0</v>
      </c>
      <c r="BH262" s="225">
        <f>IF(N262="sníž. přenesená",J262,0)</f>
        <v>0</v>
      </c>
      <c r="BI262" s="225">
        <f>IF(N262="nulová",J262,0)</f>
        <v>0</v>
      </c>
      <c r="BJ262" s="16" t="s">
        <v>83</v>
      </c>
      <c r="BK262" s="225">
        <f>ROUND(I262*H262,2)</f>
        <v>0</v>
      </c>
      <c r="BL262" s="16" t="s">
        <v>130</v>
      </c>
      <c r="BM262" s="224" t="s">
        <v>462</v>
      </c>
    </row>
    <row r="263" s="2" customFormat="1">
      <c r="A263" s="37"/>
      <c r="B263" s="38"/>
      <c r="C263" s="39"/>
      <c r="D263" s="228" t="s">
        <v>153</v>
      </c>
      <c r="E263" s="39"/>
      <c r="F263" s="249" t="s">
        <v>463</v>
      </c>
      <c r="G263" s="39"/>
      <c r="H263" s="39"/>
      <c r="I263" s="250"/>
      <c r="J263" s="39"/>
      <c r="K263" s="39"/>
      <c r="L263" s="43"/>
      <c r="M263" s="251"/>
      <c r="N263" s="252"/>
      <c r="O263" s="90"/>
      <c r="P263" s="90"/>
      <c r="Q263" s="90"/>
      <c r="R263" s="90"/>
      <c r="S263" s="90"/>
      <c r="T263" s="91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6" t="s">
        <v>153</v>
      </c>
      <c r="AU263" s="16" t="s">
        <v>85</v>
      </c>
    </row>
    <row r="264" s="2" customFormat="1" ht="14.4" customHeight="1">
      <c r="A264" s="37"/>
      <c r="B264" s="38"/>
      <c r="C264" s="213" t="s">
        <v>464</v>
      </c>
      <c r="D264" s="213" t="s">
        <v>125</v>
      </c>
      <c r="E264" s="214" t="s">
        <v>465</v>
      </c>
      <c r="F264" s="215" t="s">
        <v>466</v>
      </c>
      <c r="G264" s="216" t="s">
        <v>293</v>
      </c>
      <c r="H264" s="217">
        <v>4</v>
      </c>
      <c r="I264" s="218"/>
      <c r="J264" s="219">
        <f>ROUND(I264*H264,2)</f>
        <v>0</v>
      </c>
      <c r="K264" s="215" t="s">
        <v>1</v>
      </c>
      <c r="L264" s="43"/>
      <c r="M264" s="220" t="s">
        <v>1</v>
      </c>
      <c r="N264" s="221" t="s">
        <v>41</v>
      </c>
      <c r="O264" s="90"/>
      <c r="P264" s="222">
        <f>O264*H264</f>
        <v>0</v>
      </c>
      <c r="Q264" s="222">
        <v>0</v>
      </c>
      <c r="R264" s="222">
        <f>Q264*H264</f>
        <v>0</v>
      </c>
      <c r="S264" s="222">
        <v>0</v>
      </c>
      <c r="T264" s="223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224" t="s">
        <v>130</v>
      </c>
      <c r="AT264" s="224" t="s">
        <v>125</v>
      </c>
      <c r="AU264" s="224" t="s">
        <v>85</v>
      </c>
      <c r="AY264" s="16" t="s">
        <v>123</v>
      </c>
      <c r="BE264" s="225">
        <f>IF(N264="základní",J264,0)</f>
        <v>0</v>
      </c>
      <c r="BF264" s="225">
        <f>IF(N264="snížená",J264,0)</f>
        <v>0</v>
      </c>
      <c r="BG264" s="225">
        <f>IF(N264="zákl. přenesená",J264,0)</f>
        <v>0</v>
      </c>
      <c r="BH264" s="225">
        <f>IF(N264="sníž. přenesená",J264,0)</f>
        <v>0</v>
      </c>
      <c r="BI264" s="225">
        <f>IF(N264="nulová",J264,0)</f>
        <v>0</v>
      </c>
      <c r="BJ264" s="16" t="s">
        <v>83</v>
      </c>
      <c r="BK264" s="225">
        <f>ROUND(I264*H264,2)</f>
        <v>0</v>
      </c>
      <c r="BL264" s="16" t="s">
        <v>130</v>
      </c>
      <c r="BM264" s="224" t="s">
        <v>467</v>
      </c>
    </row>
    <row r="265" s="2" customFormat="1" ht="14.4" customHeight="1">
      <c r="A265" s="37"/>
      <c r="B265" s="38"/>
      <c r="C265" s="213" t="s">
        <v>468</v>
      </c>
      <c r="D265" s="213" t="s">
        <v>125</v>
      </c>
      <c r="E265" s="214" t="s">
        <v>469</v>
      </c>
      <c r="F265" s="215" t="s">
        <v>470</v>
      </c>
      <c r="G265" s="216" t="s">
        <v>293</v>
      </c>
      <c r="H265" s="217">
        <v>1</v>
      </c>
      <c r="I265" s="218"/>
      <c r="J265" s="219">
        <f>ROUND(I265*H265,2)</f>
        <v>0</v>
      </c>
      <c r="K265" s="215" t="s">
        <v>1</v>
      </c>
      <c r="L265" s="43"/>
      <c r="M265" s="220" t="s">
        <v>1</v>
      </c>
      <c r="N265" s="221" t="s">
        <v>41</v>
      </c>
      <c r="O265" s="90"/>
      <c r="P265" s="222">
        <f>O265*H265</f>
        <v>0</v>
      </c>
      <c r="Q265" s="222">
        <v>0</v>
      </c>
      <c r="R265" s="222">
        <f>Q265*H265</f>
        <v>0</v>
      </c>
      <c r="S265" s="222">
        <v>0</v>
      </c>
      <c r="T265" s="223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24" t="s">
        <v>130</v>
      </c>
      <c r="AT265" s="224" t="s">
        <v>125</v>
      </c>
      <c r="AU265" s="224" t="s">
        <v>85</v>
      </c>
      <c r="AY265" s="16" t="s">
        <v>123</v>
      </c>
      <c r="BE265" s="225">
        <f>IF(N265="základní",J265,0)</f>
        <v>0</v>
      </c>
      <c r="BF265" s="225">
        <f>IF(N265="snížená",J265,0)</f>
        <v>0</v>
      </c>
      <c r="BG265" s="225">
        <f>IF(N265="zákl. přenesená",J265,0)</f>
        <v>0</v>
      </c>
      <c r="BH265" s="225">
        <f>IF(N265="sníž. přenesená",J265,0)</f>
        <v>0</v>
      </c>
      <c r="BI265" s="225">
        <f>IF(N265="nulová",J265,0)</f>
        <v>0</v>
      </c>
      <c r="BJ265" s="16" t="s">
        <v>83</v>
      </c>
      <c r="BK265" s="225">
        <f>ROUND(I265*H265,2)</f>
        <v>0</v>
      </c>
      <c r="BL265" s="16" t="s">
        <v>130</v>
      </c>
      <c r="BM265" s="224" t="s">
        <v>471</v>
      </c>
    </row>
    <row r="266" s="12" customFormat="1" ht="25.92" customHeight="1">
      <c r="A266" s="12"/>
      <c r="B266" s="197"/>
      <c r="C266" s="198"/>
      <c r="D266" s="199" t="s">
        <v>75</v>
      </c>
      <c r="E266" s="200" t="s">
        <v>472</v>
      </c>
      <c r="F266" s="200" t="s">
        <v>473</v>
      </c>
      <c r="G266" s="198"/>
      <c r="H266" s="198"/>
      <c r="I266" s="201"/>
      <c r="J266" s="202">
        <f>BK266</f>
        <v>0</v>
      </c>
      <c r="K266" s="198"/>
      <c r="L266" s="203"/>
      <c r="M266" s="204"/>
      <c r="N266" s="205"/>
      <c r="O266" s="205"/>
      <c r="P266" s="206">
        <f>SUM(P267:P268)</f>
        <v>0</v>
      </c>
      <c r="Q266" s="205"/>
      <c r="R266" s="206">
        <f>SUM(R267:R268)</f>
        <v>0</v>
      </c>
      <c r="S266" s="205"/>
      <c r="T266" s="207">
        <f>SUM(T267:T268)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08" t="s">
        <v>149</v>
      </c>
      <c r="AT266" s="209" t="s">
        <v>75</v>
      </c>
      <c r="AU266" s="209" t="s">
        <v>76</v>
      </c>
      <c r="AY266" s="208" t="s">
        <v>123</v>
      </c>
      <c r="BK266" s="210">
        <f>SUM(BK267:BK268)</f>
        <v>0</v>
      </c>
    </row>
    <row r="267" s="2" customFormat="1" ht="14.4" customHeight="1">
      <c r="A267" s="37"/>
      <c r="B267" s="38"/>
      <c r="C267" s="213" t="s">
        <v>147</v>
      </c>
      <c r="D267" s="213" t="s">
        <v>125</v>
      </c>
      <c r="E267" s="214" t="s">
        <v>474</v>
      </c>
      <c r="F267" s="215" t="s">
        <v>475</v>
      </c>
      <c r="G267" s="216" t="s">
        <v>447</v>
      </c>
      <c r="H267" s="217">
        <v>1</v>
      </c>
      <c r="I267" s="218"/>
      <c r="J267" s="219">
        <f>ROUND(I267*H267,2)</f>
        <v>0</v>
      </c>
      <c r="K267" s="215" t="s">
        <v>321</v>
      </c>
      <c r="L267" s="43"/>
      <c r="M267" s="220" t="s">
        <v>1</v>
      </c>
      <c r="N267" s="221" t="s">
        <v>41</v>
      </c>
      <c r="O267" s="90"/>
      <c r="P267" s="222">
        <f>O267*H267</f>
        <v>0</v>
      </c>
      <c r="Q267" s="222">
        <v>0</v>
      </c>
      <c r="R267" s="222">
        <f>Q267*H267</f>
        <v>0</v>
      </c>
      <c r="S267" s="222">
        <v>0</v>
      </c>
      <c r="T267" s="223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224" t="s">
        <v>476</v>
      </c>
      <c r="AT267" s="224" t="s">
        <v>125</v>
      </c>
      <c r="AU267" s="224" t="s">
        <v>83</v>
      </c>
      <c r="AY267" s="16" t="s">
        <v>123</v>
      </c>
      <c r="BE267" s="225">
        <f>IF(N267="základní",J267,0)</f>
        <v>0</v>
      </c>
      <c r="BF267" s="225">
        <f>IF(N267="snížená",J267,0)</f>
        <v>0</v>
      </c>
      <c r="BG267" s="225">
        <f>IF(N267="zákl. přenesená",J267,0)</f>
        <v>0</v>
      </c>
      <c r="BH267" s="225">
        <f>IF(N267="sníž. přenesená",J267,0)</f>
        <v>0</v>
      </c>
      <c r="BI267" s="225">
        <f>IF(N267="nulová",J267,0)</f>
        <v>0</v>
      </c>
      <c r="BJ267" s="16" t="s">
        <v>83</v>
      </c>
      <c r="BK267" s="225">
        <f>ROUND(I267*H267,2)</f>
        <v>0</v>
      </c>
      <c r="BL267" s="16" t="s">
        <v>476</v>
      </c>
      <c r="BM267" s="224" t="s">
        <v>477</v>
      </c>
    </row>
    <row r="268" s="2" customFormat="1">
      <c r="A268" s="37"/>
      <c r="B268" s="38"/>
      <c r="C268" s="39"/>
      <c r="D268" s="228" t="s">
        <v>153</v>
      </c>
      <c r="E268" s="39"/>
      <c r="F268" s="249" t="s">
        <v>478</v>
      </c>
      <c r="G268" s="39"/>
      <c r="H268" s="39"/>
      <c r="I268" s="250"/>
      <c r="J268" s="39"/>
      <c r="K268" s="39"/>
      <c r="L268" s="43"/>
      <c r="M268" s="264"/>
      <c r="N268" s="265"/>
      <c r="O268" s="266"/>
      <c r="P268" s="266"/>
      <c r="Q268" s="266"/>
      <c r="R268" s="266"/>
      <c r="S268" s="266"/>
      <c r="T268" s="26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6" t="s">
        <v>153</v>
      </c>
      <c r="AU268" s="16" t="s">
        <v>83</v>
      </c>
    </row>
    <row r="269" s="2" customFormat="1" ht="6.96" customHeight="1">
      <c r="A269" s="37"/>
      <c r="B269" s="65"/>
      <c r="C269" s="66"/>
      <c r="D269" s="66"/>
      <c r="E269" s="66"/>
      <c r="F269" s="66"/>
      <c r="G269" s="66"/>
      <c r="H269" s="66"/>
      <c r="I269" s="66"/>
      <c r="J269" s="66"/>
      <c r="K269" s="66"/>
      <c r="L269" s="43"/>
      <c r="M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</row>
  </sheetData>
  <sheetProtection sheet="1" autoFilter="0" formatColumns="0" formatRows="0" objects="1" scenarios="1" spinCount="100000" saltValue="wB4pmINiYLwrR/5HlGzXrZKmesyyjLSd7exgh+/cqQaaVx5hZs0Z2hO97L23XR7Evdm2ySm3kTxWu0mqrAgE1Q==" hashValue="1fn7x8nWYDNpheX0ij2eB4eHJoqNazR9GKah2NwmyphuajisRELnNFcfZy59DXGssl7rPQxD3bF7BvtDLWpMEg==" algorithmName="SHA-512" password="CC35"/>
  <autoFilter ref="C129:K268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BARBORAKYSK08D7\barborakyskova</dc:creator>
  <cp:lastModifiedBy>BARBORAKYSK08D7\barborakyskova</cp:lastModifiedBy>
  <dcterms:created xsi:type="dcterms:W3CDTF">2021-04-28T14:58:31Z</dcterms:created>
  <dcterms:modified xsi:type="dcterms:W3CDTF">2021-04-28T14:58:34Z</dcterms:modified>
</cp:coreProperties>
</file>