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ROZPOČTY\Zakázky\Rabyně_točka\SP\rev.02\"/>
    </mc:Choice>
  </mc:AlternateContent>
  <xr:revisionPtr revIDLastSave="0" documentId="13_ncr:1_{3C71584A-A73B-4717-ABEA-92C45A2E8165}" xr6:coauthVersionLast="47" xr6:coauthVersionMax="47" xr10:uidLastSave="{00000000-0000-0000-0000-000000000000}"/>
  <bookViews>
    <workbookView xWindow="-108" yWindow="-108" windowWidth="23256" windowHeight="12456" firstSheet="5" activeTab="7" xr2:uid="{00000000-000D-0000-FFFF-FFFF00000000}"/>
  </bookViews>
  <sheets>
    <sheet name="Rekapitulace stavby" sheetId="1" r:id="rId1"/>
    <sheet name="VOP k ceně díla" sheetId="10" r:id="rId2"/>
    <sheet name="SO 102 - Zpevněné plochy ..." sheetId="2" r:id="rId3"/>
    <sheet name="SO 402 - Úprava veřejného..." sheetId="3" r:id="rId4"/>
    <sheet name="SO 102 - Zpevněné plocha ..." sheetId="4" r:id="rId5"/>
    <sheet name="SO 402 - Úprava veřejného..._01" sheetId="5" r:id="rId6"/>
    <sheet name="SO 702 - Městský mobiliář" sheetId="6" r:id="rId7"/>
    <sheet name="VON - Vedlejší a ostatní ..." sheetId="7" r:id="rId8"/>
    <sheet name="Seznam figur" sheetId="8" r:id="rId9"/>
    <sheet name="Pokyny pro vyplnění" sheetId="9" r:id="rId10"/>
  </sheets>
  <definedNames>
    <definedName name="_xlnm._FilterDatabase" localSheetId="4" hidden="1">'SO 102 - Zpevněné plocha ...'!$C$89:$K$338</definedName>
    <definedName name="_xlnm._FilterDatabase" localSheetId="2" hidden="1">'SO 102 - Zpevněné plochy ...'!$C$95:$K$1032</definedName>
    <definedName name="_xlnm._FilterDatabase" localSheetId="3" hidden="1">'SO 402 - Úprava veřejného...'!$C$92:$K$439</definedName>
    <definedName name="_xlnm._FilterDatabase" localSheetId="5" hidden="1">'SO 402 - Úprava veřejného..._01'!$C$92:$K$413</definedName>
    <definedName name="_xlnm._FilterDatabase" localSheetId="6" hidden="1">'SO 702 - Městský mobiliář'!$C$89:$K$138</definedName>
    <definedName name="_xlnm._FilterDatabase" localSheetId="7" hidden="1">'VON - Vedlejší a ostatní ...'!$C$84:$K$127</definedName>
    <definedName name="_xlnm.Print_Titles" localSheetId="0">'Rekapitulace stavby'!$52:$52</definedName>
    <definedName name="_xlnm.Print_Titles" localSheetId="8">'Seznam figur'!$9:$9</definedName>
    <definedName name="_xlnm.Print_Titles" localSheetId="4">'SO 102 - Zpevněné plocha ...'!$89:$89</definedName>
    <definedName name="_xlnm.Print_Titles" localSheetId="2">'SO 102 - Zpevněné plochy ...'!$95:$95</definedName>
    <definedName name="_xlnm.Print_Titles" localSheetId="3">'SO 402 - Úprava veřejného...'!$92:$92</definedName>
    <definedName name="_xlnm.Print_Titles" localSheetId="5">'SO 402 - Úprava veřejného..._01'!$92:$92</definedName>
    <definedName name="_xlnm.Print_Titles" localSheetId="6">'SO 702 - Městský mobiliář'!$89:$89</definedName>
    <definedName name="_xlnm.Print_Titles" localSheetId="7">'VON - Vedlejší a ostatní ...'!$84:$84</definedName>
    <definedName name="_xlnm.Print_Area" localSheetId="9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stavby'!$C$42:$AQ$63</definedName>
    <definedName name="_xlnm.Print_Area" localSheetId="8">'Seznam figur'!$C$4:$G$200</definedName>
    <definedName name="_xlnm.Print_Area" localSheetId="4">'SO 102 - Zpevněné plocha ...'!$C$4:$J$41,'SO 102 - Zpevněné plocha ...'!$C$47:$J$69,'SO 102 - Zpevněné plocha ...'!$C$75:$K$338</definedName>
    <definedName name="_xlnm.Print_Area" localSheetId="2">'SO 102 - Zpevněné plochy ...'!$C$4:$J$41,'SO 102 - Zpevněné plochy ...'!$C$47:$J$75,'SO 102 - Zpevněné plochy ...'!$C$81:$K$1032</definedName>
    <definedName name="_xlnm.Print_Area" localSheetId="3">'SO 402 - Úprava veřejného...'!$C$4:$J$41,'SO 402 - Úprava veřejného...'!$C$47:$J$72,'SO 402 - Úprava veřejného...'!$C$78:$K$439</definedName>
    <definedName name="_xlnm.Print_Area" localSheetId="5">'SO 402 - Úprava veřejného..._01'!$C$4:$J$41,'SO 402 - Úprava veřejného..._01'!$C$47:$J$72,'SO 402 - Úprava veřejného..._01'!$C$78:$K$413</definedName>
    <definedName name="_xlnm.Print_Area" localSheetId="6">'SO 702 - Městský mobiliář'!$C$4:$J$41,'SO 702 - Městský mobiliář'!$C$47:$J$69,'SO 702 - Městský mobiliář'!$C$75:$K$138</definedName>
    <definedName name="_xlnm.Print_Area" localSheetId="7">'VON - Vedlejší a ostatní ...'!$C$4:$J$39,'VON - Vedlejší a ostatní ...'!$C$45:$J$66,'VON - Vedlejší a ostatní ...'!$C$72:$K$127</definedName>
    <definedName name="_xlnm.Print_Area" localSheetId="1">'VOP k ceně díla'!$A$1:$A$52</definedName>
  </definedNames>
  <calcPr calcId="181029"/>
</workbook>
</file>

<file path=xl/calcChain.xml><?xml version="1.0" encoding="utf-8"?>
<calcChain xmlns="http://schemas.openxmlformats.org/spreadsheetml/2006/main">
  <c r="D7" i="8" l="1"/>
  <c r="J37" i="7"/>
  <c r="J36" i="7"/>
  <c r="AY62" i="1"/>
  <c r="J35" i="7"/>
  <c r="AX62" i="1"/>
  <c r="BI126" i="7"/>
  <c r="BH126" i="7"/>
  <c r="BG126" i="7"/>
  <c r="BF126" i="7"/>
  <c r="T126" i="7"/>
  <c r="T125" i="7" s="1"/>
  <c r="R126" i="7"/>
  <c r="R125" i="7" s="1"/>
  <c r="P126" i="7"/>
  <c r="P125" i="7"/>
  <c r="BI123" i="7"/>
  <c r="BH123" i="7"/>
  <c r="BG123" i="7"/>
  <c r="BF123" i="7"/>
  <c r="T123" i="7"/>
  <c r="T122" i="7" s="1"/>
  <c r="R123" i="7"/>
  <c r="R122" i="7" s="1"/>
  <c r="P123" i="7"/>
  <c r="P122" i="7" s="1"/>
  <c r="BI120" i="7"/>
  <c r="BH120" i="7"/>
  <c r="BG120" i="7"/>
  <c r="BF120" i="7"/>
  <c r="T120" i="7"/>
  <c r="R120" i="7"/>
  <c r="P120" i="7"/>
  <c r="BI118" i="7"/>
  <c r="BH118" i="7"/>
  <c r="BG118" i="7"/>
  <c r="BF118" i="7"/>
  <c r="T118" i="7"/>
  <c r="R118" i="7"/>
  <c r="P118" i="7"/>
  <c r="BI116" i="7"/>
  <c r="BH116" i="7"/>
  <c r="BG116" i="7"/>
  <c r="BF116" i="7"/>
  <c r="T116" i="7"/>
  <c r="R116" i="7"/>
  <c r="P116" i="7"/>
  <c r="BI114" i="7"/>
  <c r="BH114" i="7"/>
  <c r="BG114" i="7"/>
  <c r="BF114" i="7"/>
  <c r="T114" i="7"/>
  <c r="R114" i="7"/>
  <c r="P114" i="7"/>
  <c r="BI112" i="7"/>
  <c r="BH112" i="7"/>
  <c r="BG112" i="7"/>
  <c r="BF112" i="7"/>
  <c r="T112" i="7"/>
  <c r="R112" i="7"/>
  <c r="P112" i="7"/>
  <c r="BI109" i="7"/>
  <c r="BH109" i="7"/>
  <c r="BG109" i="7"/>
  <c r="BF109" i="7"/>
  <c r="T109" i="7"/>
  <c r="R109" i="7"/>
  <c r="P109" i="7"/>
  <c r="BI107" i="7"/>
  <c r="BH107" i="7"/>
  <c r="BG107" i="7"/>
  <c r="BF107" i="7"/>
  <c r="T107" i="7"/>
  <c r="R107" i="7"/>
  <c r="P107" i="7"/>
  <c r="BI105" i="7"/>
  <c r="BH105" i="7"/>
  <c r="BG105" i="7"/>
  <c r="BF105" i="7"/>
  <c r="T105" i="7"/>
  <c r="R105" i="7"/>
  <c r="P105" i="7"/>
  <c r="BI103" i="7"/>
  <c r="BH103" i="7"/>
  <c r="BG103" i="7"/>
  <c r="BF103" i="7"/>
  <c r="T103" i="7"/>
  <c r="R103" i="7"/>
  <c r="P103" i="7"/>
  <c r="BI101" i="7"/>
  <c r="BH101" i="7"/>
  <c r="BG101" i="7"/>
  <c r="BF101" i="7"/>
  <c r="T101" i="7"/>
  <c r="R101" i="7"/>
  <c r="P101" i="7"/>
  <c r="BI98" i="7"/>
  <c r="BH98" i="7"/>
  <c r="BG98" i="7"/>
  <c r="BF98" i="7"/>
  <c r="T98" i="7"/>
  <c r="R98" i="7"/>
  <c r="P98" i="7"/>
  <c r="BI96" i="7"/>
  <c r="BH96" i="7"/>
  <c r="BG96" i="7"/>
  <c r="BF96" i="7"/>
  <c r="T96" i="7"/>
  <c r="R96" i="7"/>
  <c r="P96" i="7"/>
  <c r="BI94" i="7"/>
  <c r="BH94" i="7"/>
  <c r="BG94" i="7"/>
  <c r="BF94" i="7"/>
  <c r="T94" i="7"/>
  <c r="R94" i="7"/>
  <c r="P94" i="7"/>
  <c r="BI92" i="7"/>
  <c r="BH92" i="7"/>
  <c r="BG92" i="7"/>
  <c r="BF92" i="7"/>
  <c r="T92" i="7"/>
  <c r="R92" i="7"/>
  <c r="P92" i="7"/>
  <c r="BI90" i="7"/>
  <c r="BH90" i="7"/>
  <c r="BG90" i="7"/>
  <c r="BF90" i="7"/>
  <c r="T90" i="7"/>
  <c r="R90" i="7"/>
  <c r="P90" i="7"/>
  <c r="BI88" i="7"/>
  <c r="BH88" i="7"/>
  <c r="BG88" i="7"/>
  <c r="BF88" i="7"/>
  <c r="T88" i="7"/>
  <c r="R88" i="7"/>
  <c r="P88" i="7"/>
  <c r="J82" i="7"/>
  <c r="J81" i="7"/>
  <c r="F81" i="7"/>
  <c r="F79" i="7"/>
  <c r="E77" i="7"/>
  <c r="J55" i="7"/>
  <c r="J54" i="7"/>
  <c r="F54" i="7"/>
  <c r="F52" i="7"/>
  <c r="E50" i="7"/>
  <c r="J18" i="7"/>
  <c r="E18" i="7"/>
  <c r="F55" i="7" s="1"/>
  <c r="J17" i="7"/>
  <c r="J12" i="7"/>
  <c r="J79" i="7" s="1"/>
  <c r="E7" i="7"/>
  <c r="E48" i="7" s="1"/>
  <c r="J39" i="6"/>
  <c r="J38" i="6"/>
  <c r="AY61" i="1"/>
  <c r="J37" i="6"/>
  <c r="AX61" i="1" s="1"/>
  <c r="BI137" i="6"/>
  <c r="BH137" i="6"/>
  <c r="BG137" i="6"/>
  <c r="BF137" i="6"/>
  <c r="T137" i="6"/>
  <c r="T136" i="6"/>
  <c r="R137" i="6"/>
  <c r="R136" i="6"/>
  <c r="P137" i="6"/>
  <c r="P136" i="6"/>
  <c r="BI135" i="6"/>
  <c r="BH135" i="6"/>
  <c r="BG135" i="6"/>
  <c r="BF135" i="6"/>
  <c r="T135" i="6"/>
  <c r="R135" i="6"/>
  <c r="P135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2" i="6"/>
  <c r="BH122" i="6"/>
  <c r="BG122" i="6"/>
  <c r="BF122" i="6"/>
  <c r="T122" i="6"/>
  <c r="R122" i="6"/>
  <c r="P122" i="6"/>
  <c r="BI118" i="6"/>
  <c r="BH118" i="6"/>
  <c r="BG118" i="6"/>
  <c r="BF118" i="6"/>
  <c r="T118" i="6"/>
  <c r="R118" i="6"/>
  <c r="P118" i="6"/>
  <c r="BI111" i="6"/>
  <c r="BH111" i="6"/>
  <c r="BG111" i="6"/>
  <c r="BF111" i="6"/>
  <c r="T111" i="6"/>
  <c r="R111" i="6"/>
  <c r="P111" i="6"/>
  <c r="BI104" i="6"/>
  <c r="BH104" i="6"/>
  <c r="BG104" i="6"/>
  <c r="BF104" i="6"/>
  <c r="T104" i="6"/>
  <c r="R104" i="6"/>
  <c r="P104" i="6"/>
  <c r="BI100" i="6"/>
  <c r="BH100" i="6"/>
  <c r="BG100" i="6"/>
  <c r="BF100" i="6"/>
  <c r="T100" i="6"/>
  <c r="R100" i="6"/>
  <c r="P100" i="6"/>
  <c r="BI93" i="6"/>
  <c r="BH93" i="6"/>
  <c r="BG93" i="6"/>
  <c r="BF93" i="6"/>
  <c r="T93" i="6"/>
  <c r="R93" i="6"/>
  <c r="P93" i="6"/>
  <c r="J87" i="6"/>
  <c r="J86" i="6"/>
  <c r="F86" i="6"/>
  <c r="F84" i="6"/>
  <c r="E82" i="6"/>
  <c r="J59" i="6"/>
  <c r="J58" i="6"/>
  <c r="F58" i="6"/>
  <c r="F56" i="6"/>
  <c r="E54" i="6"/>
  <c r="J20" i="6"/>
  <c r="E20" i="6"/>
  <c r="F59" i="6" s="1"/>
  <c r="J19" i="6"/>
  <c r="J14" i="6"/>
  <c r="J84" i="6" s="1"/>
  <c r="E7" i="6"/>
  <c r="E78" i="6" s="1"/>
  <c r="J39" i="5"/>
  <c r="J38" i="5"/>
  <c r="AY60" i="1"/>
  <c r="J37" i="5"/>
  <c r="AX60" i="1" s="1"/>
  <c r="BI412" i="5"/>
  <c r="BH412" i="5"/>
  <c r="BG412" i="5"/>
  <c r="BF412" i="5"/>
  <c r="T412" i="5"/>
  <c r="R412" i="5"/>
  <c r="P412" i="5"/>
  <c r="BI405" i="5"/>
  <c r="BH405" i="5"/>
  <c r="BG405" i="5"/>
  <c r="BF405" i="5"/>
  <c r="T405" i="5"/>
  <c r="R405" i="5"/>
  <c r="P405" i="5"/>
  <c r="BI403" i="5"/>
  <c r="BH403" i="5"/>
  <c r="BG403" i="5"/>
  <c r="BF403" i="5"/>
  <c r="T403" i="5"/>
  <c r="R403" i="5"/>
  <c r="P403" i="5"/>
  <c r="BI395" i="5"/>
  <c r="BH395" i="5"/>
  <c r="BG395" i="5"/>
  <c r="BF395" i="5"/>
  <c r="T395" i="5"/>
  <c r="R395" i="5"/>
  <c r="P395" i="5"/>
  <c r="BI388" i="5"/>
  <c r="BH388" i="5"/>
  <c r="BG388" i="5"/>
  <c r="BF388" i="5"/>
  <c r="T388" i="5"/>
  <c r="R388" i="5"/>
  <c r="P388" i="5"/>
  <c r="BI386" i="5"/>
  <c r="BH386" i="5"/>
  <c r="BG386" i="5"/>
  <c r="BF386" i="5"/>
  <c r="T386" i="5"/>
  <c r="R386" i="5"/>
  <c r="P386" i="5"/>
  <c r="BI380" i="5"/>
  <c r="BH380" i="5"/>
  <c r="BG380" i="5"/>
  <c r="BF380" i="5"/>
  <c r="T380" i="5"/>
  <c r="R380" i="5"/>
  <c r="P380" i="5"/>
  <c r="BI372" i="5"/>
  <c r="BH372" i="5"/>
  <c r="BG372" i="5"/>
  <c r="BF372" i="5"/>
  <c r="T372" i="5"/>
  <c r="R372" i="5"/>
  <c r="P372" i="5"/>
  <c r="BI365" i="5"/>
  <c r="BH365" i="5"/>
  <c r="BG365" i="5"/>
  <c r="BF365" i="5"/>
  <c r="T365" i="5"/>
  <c r="R365" i="5"/>
  <c r="P365" i="5"/>
  <c r="BI358" i="5"/>
  <c r="BH358" i="5"/>
  <c r="BG358" i="5"/>
  <c r="BF358" i="5"/>
  <c r="T358" i="5"/>
  <c r="R358" i="5"/>
  <c r="P358" i="5"/>
  <c r="BI350" i="5"/>
  <c r="BH350" i="5"/>
  <c r="BG350" i="5"/>
  <c r="BF350" i="5"/>
  <c r="T350" i="5"/>
  <c r="R350" i="5"/>
  <c r="P350" i="5"/>
  <c r="BI347" i="5"/>
  <c r="BH347" i="5"/>
  <c r="BG347" i="5"/>
  <c r="BF347" i="5"/>
  <c r="T347" i="5"/>
  <c r="R347" i="5"/>
  <c r="P347" i="5"/>
  <c r="BI343" i="5"/>
  <c r="BH343" i="5"/>
  <c r="BG343" i="5"/>
  <c r="BF343" i="5"/>
  <c r="T343" i="5"/>
  <c r="R343" i="5"/>
  <c r="P343" i="5"/>
  <c r="BI339" i="5"/>
  <c r="BH339" i="5"/>
  <c r="BG339" i="5"/>
  <c r="BF339" i="5"/>
  <c r="T339" i="5"/>
  <c r="R339" i="5"/>
  <c r="P339" i="5"/>
  <c r="BI336" i="5"/>
  <c r="BH336" i="5"/>
  <c r="BG336" i="5"/>
  <c r="BF336" i="5"/>
  <c r="T336" i="5"/>
  <c r="R336" i="5"/>
  <c r="P336" i="5"/>
  <c r="BI332" i="5"/>
  <c r="BH332" i="5"/>
  <c r="BG332" i="5"/>
  <c r="BF332" i="5"/>
  <c r="T332" i="5"/>
  <c r="R332" i="5"/>
  <c r="P332" i="5"/>
  <c r="BI319" i="5"/>
  <c r="BH319" i="5"/>
  <c r="BG319" i="5"/>
  <c r="BF319" i="5"/>
  <c r="T319" i="5"/>
  <c r="R319" i="5"/>
  <c r="P319" i="5"/>
  <c r="BI316" i="5"/>
  <c r="BH316" i="5"/>
  <c r="BG316" i="5"/>
  <c r="BF316" i="5"/>
  <c r="T316" i="5"/>
  <c r="R316" i="5"/>
  <c r="P316" i="5"/>
  <c r="BI313" i="5"/>
  <c r="BH313" i="5"/>
  <c r="BG313" i="5"/>
  <c r="BF313" i="5"/>
  <c r="T313" i="5"/>
  <c r="R313" i="5"/>
  <c r="P313" i="5"/>
  <c r="BI306" i="5"/>
  <c r="BH306" i="5"/>
  <c r="BG306" i="5"/>
  <c r="BF306" i="5"/>
  <c r="T306" i="5"/>
  <c r="R306" i="5"/>
  <c r="P306" i="5"/>
  <c r="BI299" i="5"/>
  <c r="BH299" i="5"/>
  <c r="BG299" i="5"/>
  <c r="BF299" i="5"/>
  <c r="T299" i="5"/>
  <c r="R299" i="5"/>
  <c r="P299" i="5"/>
  <c r="BI293" i="5"/>
  <c r="BH293" i="5"/>
  <c r="BG293" i="5"/>
  <c r="BF293" i="5"/>
  <c r="T293" i="5"/>
  <c r="R293" i="5"/>
  <c r="P293" i="5"/>
  <c r="BI287" i="5"/>
  <c r="BH287" i="5"/>
  <c r="BG287" i="5"/>
  <c r="BF287" i="5"/>
  <c r="T287" i="5"/>
  <c r="R287" i="5"/>
  <c r="P287" i="5"/>
  <c r="BI279" i="5"/>
  <c r="BH279" i="5"/>
  <c r="BG279" i="5"/>
  <c r="BF279" i="5"/>
  <c r="T279" i="5"/>
  <c r="R279" i="5"/>
  <c r="P279" i="5"/>
  <c r="BI272" i="5"/>
  <c r="BH272" i="5"/>
  <c r="BG272" i="5"/>
  <c r="BF272" i="5"/>
  <c r="T272" i="5"/>
  <c r="R272" i="5"/>
  <c r="P272" i="5"/>
  <c r="BI265" i="5"/>
  <c r="BH265" i="5"/>
  <c r="BG265" i="5"/>
  <c r="BF265" i="5"/>
  <c r="T265" i="5"/>
  <c r="R265" i="5"/>
  <c r="P265" i="5"/>
  <c r="BI258" i="5"/>
  <c r="BH258" i="5"/>
  <c r="BG258" i="5"/>
  <c r="BF258" i="5"/>
  <c r="T258" i="5"/>
  <c r="R258" i="5"/>
  <c r="P258" i="5"/>
  <c r="BI255" i="5"/>
  <c r="BH255" i="5"/>
  <c r="BG255" i="5"/>
  <c r="BF255" i="5"/>
  <c r="T255" i="5"/>
  <c r="R255" i="5"/>
  <c r="P255" i="5"/>
  <c r="BI249" i="5"/>
  <c r="BH249" i="5"/>
  <c r="BG249" i="5"/>
  <c r="BF249" i="5"/>
  <c r="T249" i="5"/>
  <c r="R249" i="5"/>
  <c r="P249" i="5"/>
  <c r="BI246" i="5"/>
  <c r="BH246" i="5"/>
  <c r="BG246" i="5"/>
  <c r="BF246" i="5"/>
  <c r="T246" i="5"/>
  <c r="R246" i="5"/>
  <c r="P246" i="5"/>
  <c r="BI240" i="5"/>
  <c r="BH240" i="5"/>
  <c r="BG240" i="5"/>
  <c r="BF240" i="5"/>
  <c r="T240" i="5"/>
  <c r="R240" i="5"/>
  <c r="P240" i="5"/>
  <c r="BI234" i="5"/>
  <c r="BH234" i="5"/>
  <c r="BG234" i="5"/>
  <c r="BF234" i="5"/>
  <c r="T234" i="5"/>
  <c r="R234" i="5"/>
  <c r="P234" i="5"/>
  <c r="BI228" i="5"/>
  <c r="BH228" i="5"/>
  <c r="BG228" i="5"/>
  <c r="BF228" i="5"/>
  <c r="T228" i="5"/>
  <c r="R228" i="5"/>
  <c r="P228" i="5"/>
  <c r="BI221" i="5"/>
  <c r="BH221" i="5"/>
  <c r="BG221" i="5"/>
  <c r="BF221" i="5"/>
  <c r="T221" i="5"/>
  <c r="R221" i="5"/>
  <c r="P221" i="5"/>
  <c r="BI220" i="5"/>
  <c r="BH220" i="5"/>
  <c r="BG220" i="5"/>
  <c r="BF220" i="5"/>
  <c r="T220" i="5"/>
  <c r="R220" i="5"/>
  <c r="P220" i="5"/>
  <c r="BI219" i="5"/>
  <c r="BH219" i="5"/>
  <c r="BG219" i="5"/>
  <c r="BF219" i="5"/>
  <c r="T219" i="5"/>
  <c r="R219" i="5"/>
  <c r="P219" i="5"/>
  <c r="BI211" i="5"/>
  <c r="BH211" i="5"/>
  <c r="BG211" i="5"/>
  <c r="BF211" i="5"/>
  <c r="T211" i="5"/>
  <c r="R211" i="5"/>
  <c r="P211" i="5"/>
  <c r="BI210" i="5"/>
  <c r="BH210" i="5"/>
  <c r="BG210" i="5"/>
  <c r="BF210" i="5"/>
  <c r="T210" i="5"/>
  <c r="R210" i="5"/>
  <c r="P210" i="5"/>
  <c r="BI203" i="5"/>
  <c r="BH203" i="5"/>
  <c r="BG203" i="5"/>
  <c r="BF203" i="5"/>
  <c r="T203" i="5"/>
  <c r="R203" i="5"/>
  <c r="P203" i="5"/>
  <c r="BI200" i="5"/>
  <c r="BH200" i="5"/>
  <c r="BG200" i="5"/>
  <c r="BF200" i="5"/>
  <c r="T200" i="5"/>
  <c r="R200" i="5"/>
  <c r="P200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85" i="5"/>
  <c r="BH185" i="5"/>
  <c r="BG185" i="5"/>
  <c r="BF185" i="5"/>
  <c r="T185" i="5"/>
  <c r="R185" i="5"/>
  <c r="P185" i="5"/>
  <c r="BI184" i="5"/>
  <c r="BH184" i="5"/>
  <c r="BG184" i="5"/>
  <c r="BF184" i="5"/>
  <c r="T184" i="5"/>
  <c r="R184" i="5"/>
  <c r="P184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5" i="5"/>
  <c r="BH175" i="5"/>
  <c r="BG175" i="5"/>
  <c r="BF175" i="5"/>
  <c r="T175" i="5"/>
  <c r="R175" i="5"/>
  <c r="P175" i="5"/>
  <c r="BI168" i="5"/>
  <c r="BH168" i="5"/>
  <c r="BG168" i="5"/>
  <c r="BF168" i="5"/>
  <c r="T168" i="5"/>
  <c r="R168" i="5"/>
  <c r="P168" i="5"/>
  <c r="BI167" i="5"/>
  <c r="BH167" i="5"/>
  <c r="BG167" i="5"/>
  <c r="BF167" i="5"/>
  <c r="T167" i="5"/>
  <c r="R167" i="5"/>
  <c r="P167" i="5"/>
  <c r="BI160" i="5"/>
  <c r="BH160" i="5"/>
  <c r="BG160" i="5"/>
  <c r="BF160" i="5"/>
  <c r="T160" i="5"/>
  <c r="R160" i="5"/>
  <c r="P160" i="5"/>
  <c r="BI156" i="5"/>
  <c r="BH156" i="5"/>
  <c r="BG156" i="5"/>
  <c r="BF156" i="5"/>
  <c r="T156" i="5"/>
  <c r="R156" i="5"/>
  <c r="P156" i="5"/>
  <c r="BI148" i="5"/>
  <c r="BH148" i="5"/>
  <c r="BG148" i="5"/>
  <c r="BF148" i="5"/>
  <c r="T148" i="5"/>
  <c r="R148" i="5"/>
  <c r="P148" i="5"/>
  <c r="BI142" i="5"/>
  <c r="BH142" i="5"/>
  <c r="BG142" i="5"/>
  <c r="BF142" i="5"/>
  <c r="T142" i="5"/>
  <c r="R142" i="5"/>
  <c r="P142" i="5"/>
  <c r="BI136" i="5"/>
  <c r="BH136" i="5"/>
  <c r="BG136" i="5"/>
  <c r="BF136" i="5"/>
  <c r="T136" i="5"/>
  <c r="R136" i="5"/>
  <c r="P136" i="5"/>
  <c r="BI130" i="5"/>
  <c r="BH130" i="5"/>
  <c r="BG130" i="5"/>
  <c r="BF130" i="5"/>
  <c r="T130" i="5"/>
  <c r="R130" i="5"/>
  <c r="P130" i="5"/>
  <c r="BI128" i="5"/>
  <c r="BH128" i="5"/>
  <c r="BG128" i="5"/>
  <c r="BF128" i="5"/>
  <c r="T128" i="5"/>
  <c r="R128" i="5"/>
  <c r="P128" i="5"/>
  <c r="BI121" i="5"/>
  <c r="BH121" i="5"/>
  <c r="BG121" i="5"/>
  <c r="BF121" i="5"/>
  <c r="T121" i="5"/>
  <c r="R121" i="5"/>
  <c r="P121" i="5"/>
  <c r="BI119" i="5"/>
  <c r="BH119" i="5"/>
  <c r="BG119" i="5"/>
  <c r="BF119" i="5"/>
  <c r="T119" i="5"/>
  <c r="R119" i="5"/>
  <c r="P119" i="5"/>
  <c r="BI113" i="5"/>
  <c r="BH113" i="5"/>
  <c r="BG113" i="5"/>
  <c r="BF113" i="5"/>
  <c r="T113" i="5"/>
  <c r="R113" i="5"/>
  <c r="P113" i="5"/>
  <c r="BI105" i="5"/>
  <c r="BH105" i="5"/>
  <c r="BG105" i="5"/>
  <c r="BF105" i="5"/>
  <c r="T105" i="5"/>
  <c r="T104" i="5"/>
  <c r="R105" i="5"/>
  <c r="R104" i="5"/>
  <c r="P105" i="5"/>
  <c r="P104" i="5"/>
  <c r="BI102" i="5"/>
  <c r="BH102" i="5"/>
  <c r="BG102" i="5"/>
  <c r="BF102" i="5"/>
  <c r="T102" i="5"/>
  <c r="R102" i="5"/>
  <c r="P102" i="5"/>
  <c r="BI96" i="5"/>
  <c r="BH96" i="5"/>
  <c r="BG96" i="5"/>
  <c r="BF96" i="5"/>
  <c r="T96" i="5"/>
  <c r="R96" i="5"/>
  <c r="P96" i="5"/>
  <c r="J90" i="5"/>
  <c r="J89" i="5"/>
  <c r="F89" i="5"/>
  <c r="F87" i="5"/>
  <c r="E85" i="5"/>
  <c r="J59" i="5"/>
  <c r="J58" i="5"/>
  <c r="F58" i="5"/>
  <c r="F56" i="5"/>
  <c r="E54" i="5"/>
  <c r="J20" i="5"/>
  <c r="E20" i="5"/>
  <c r="F90" i="5"/>
  <c r="J19" i="5"/>
  <c r="J14" i="5"/>
  <c r="J87" i="5" s="1"/>
  <c r="E7" i="5"/>
  <c r="E50" i="5"/>
  <c r="J39" i="4"/>
  <c r="J38" i="4"/>
  <c r="AY59" i="1" s="1"/>
  <c r="J37" i="4"/>
  <c r="AX59" i="1"/>
  <c r="BI337" i="4"/>
  <c r="BH337" i="4"/>
  <c r="BG337" i="4"/>
  <c r="BF337" i="4"/>
  <c r="T337" i="4"/>
  <c r="T336" i="4"/>
  <c r="R337" i="4"/>
  <c r="R336" i="4" s="1"/>
  <c r="P337" i="4"/>
  <c r="P336" i="4" s="1"/>
  <c r="BI332" i="4"/>
  <c r="BH332" i="4"/>
  <c r="BG332" i="4"/>
  <c r="BF332" i="4"/>
  <c r="T332" i="4"/>
  <c r="R332" i="4"/>
  <c r="P332" i="4"/>
  <c r="BI328" i="4"/>
  <c r="BH328" i="4"/>
  <c r="BG328" i="4"/>
  <c r="BF328" i="4"/>
  <c r="T328" i="4"/>
  <c r="R328" i="4"/>
  <c r="P328" i="4"/>
  <c r="BI323" i="4"/>
  <c r="BH323" i="4"/>
  <c r="BG323" i="4"/>
  <c r="BF323" i="4"/>
  <c r="T323" i="4"/>
  <c r="R323" i="4"/>
  <c r="P323" i="4"/>
  <c r="BI319" i="4"/>
  <c r="BH319" i="4"/>
  <c r="BG319" i="4"/>
  <c r="BF319" i="4"/>
  <c r="T319" i="4"/>
  <c r="R319" i="4"/>
  <c r="P319" i="4"/>
  <c r="BI302" i="4"/>
  <c r="BH302" i="4"/>
  <c r="BG302" i="4"/>
  <c r="BF302" i="4"/>
  <c r="T302" i="4"/>
  <c r="R302" i="4"/>
  <c r="P302" i="4"/>
  <c r="BI299" i="4"/>
  <c r="BH299" i="4"/>
  <c r="BG299" i="4"/>
  <c r="BF299" i="4"/>
  <c r="T299" i="4"/>
  <c r="R299" i="4"/>
  <c r="P299" i="4"/>
  <c r="BI285" i="4"/>
  <c r="BH285" i="4"/>
  <c r="BG285" i="4"/>
  <c r="BF285" i="4"/>
  <c r="T285" i="4"/>
  <c r="R285" i="4"/>
  <c r="P285" i="4"/>
  <c r="BI280" i="4"/>
  <c r="BH280" i="4"/>
  <c r="BG280" i="4"/>
  <c r="BF280" i="4"/>
  <c r="T280" i="4"/>
  <c r="R280" i="4"/>
  <c r="P280" i="4"/>
  <c r="BI279" i="4"/>
  <c r="BH279" i="4"/>
  <c r="BG279" i="4"/>
  <c r="BF279" i="4"/>
  <c r="T279" i="4"/>
  <c r="R279" i="4"/>
  <c r="P279" i="4"/>
  <c r="BI274" i="4"/>
  <c r="BH274" i="4"/>
  <c r="BG274" i="4"/>
  <c r="BF274" i="4"/>
  <c r="T274" i="4"/>
  <c r="R274" i="4"/>
  <c r="P274" i="4"/>
  <c r="BI269" i="4"/>
  <c r="BH269" i="4"/>
  <c r="BG269" i="4"/>
  <c r="BF269" i="4"/>
  <c r="T269" i="4"/>
  <c r="R269" i="4"/>
  <c r="P269" i="4"/>
  <c r="BI266" i="4"/>
  <c r="BH266" i="4"/>
  <c r="BG266" i="4"/>
  <c r="BF266" i="4"/>
  <c r="T266" i="4"/>
  <c r="R266" i="4"/>
  <c r="P266" i="4"/>
  <c r="BI253" i="4"/>
  <c r="BH253" i="4"/>
  <c r="BG253" i="4"/>
  <c r="BF253" i="4"/>
  <c r="T253" i="4"/>
  <c r="R253" i="4"/>
  <c r="P253" i="4"/>
  <c r="BI245" i="4"/>
  <c r="BH245" i="4"/>
  <c r="BG245" i="4"/>
  <c r="BF245" i="4"/>
  <c r="T245" i="4"/>
  <c r="R245" i="4"/>
  <c r="P245" i="4"/>
  <c r="BI237" i="4"/>
  <c r="BH237" i="4"/>
  <c r="BG237" i="4"/>
  <c r="BF237" i="4"/>
  <c r="T237" i="4"/>
  <c r="R237" i="4"/>
  <c r="P237" i="4"/>
  <c r="BI229" i="4"/>
  <c r="BH229" i="4"/>
  <c r="BG229" i="4"/>
  <c r="BF229" i="4"/>
  <c r="T229" i="4"/>
  <c r="R229" i="4"/>
  <c r="P229" i="4"/>
  <c r="BI221" i="4"/>
  <c r="BH221" i="4"/>
  <c r="BG221" i="4"/>
  <c r="BF221" i="4"/>
  <c r="T221" i="4"/>
  <c r="R221" i="4"/>
  <c r="P221" i="4"/>
  <c r="BI213" i="4"/>
  <c r="BH213" i="4"/>
  <c r="BG213" i="4"/>
  <c r="BF213" i="4"/>
  <c r="T213" i="4"/>
  <c r="R213" i="4"/>
  <c r="P213" i="4"/>
  <c r="BI205" i="4"/>
  <c r="BH205" i="4"/>
  <c r="BG205" i="4"/>
  <c r="BF205" i="4"/>
  <c r="T205" i="4"/>
  <c r="R205" i="4"/>
  <c r="P205" i="4"/>
  <c r="BI197" i="4"/>
  <c r="BH197" i="4"/>
  <c r="BG197" i="4"/>
  <c r="BF197" i="4"/>
  <c r="T197" i="4"/>
  <c r="R197" i="4"/>
  <c r="P197" i="4"/>
  <c r="BI189" i="4"/>
  <c r="BH189" i="4"/>
  <c r="BG189" i="4"/>
  <c r="BF189" i="4"/>
  <c r="T189" i="4"/>
  <c r="R189" i="4"/>
  <c r="P189" i="4"/>
  <c r="BI181" i="4"/>
  <c r="BH181" i="4"/>
  <c r="BG181" i="4"/>
  <c r="BF181" i="4"/>
  <c r="T181" i="4"/>
  <c r="R181" i="4"/>
  <c r="P181" i="4"/>
  <c r="BI173" i="4"/>
  <c r="BH173" i="4"/>
  <c r="BG173" i="4"/>
  <c r="BF173" i="4"/>
  <c r="T173" i="4"/>
  <c r="R173" i="4"/>
  <c r="P173" i="4"/>
  <c r="BI165" i="4"/>
  <c r="BH165" i="4"/>
  <c r="BG165" i="4"/>
  <c r="BF165" i="4"/>
  <c r="T165" i="4"/>
  <c r="R165" i="4"/>
  <c r="P165" i="4"/>
  <c r="BI157" i="4"/>
  <c r="BH157" i="4"/>
  <c r="BG157" i="4"/>
  <c r="BF157" i="4"/>
  <c r="T157" i="4"/>
  <c r="R157" i="4"/>
  <c r="P157" i="4"/>
  <c r="BI155" i="4"/>
  <c r="BH155" i="4"/>
  <c r="BG155" i="4"/>
  <c r="BF155" i="4"/>
  <c r="T155" i="4"/>
  <c r="R155" i="4"/>
  <c r="P155" i="4"/>
  <c r="BI147" i="4"/>
  <c r="BH147" i="4"/>
  <c r="BG147" i="4"/>
  <c r="BF147" i="4"/>
  <c r="T147" i="4"/>
  <c r="R147" i="4"/>
  <c r="P147" i="4"/>
  <c r="BI139" i="4"/>
  <c r="BH139" i="4"/>
  <c r="BG139" i="4"/>
  <c r="BF139" i="4"/>
  <c r="T139" i="4"/>
  <c r="R139" i="4"/>
  <c r="P139" i="4"/>
  <c r="BI137" i="4"/>
  <c r="BH137" i="4"/>
  <c r="BG137" i="4"/>
  <c r="BF137" i="4"/>
  <c r="T137" i="4"/>
  <c r="R137" i="4"/>
  <c r="P137" i="4"/>
  <c r="BI129" i="4"/>
  <c r="BH129" i="4"/>
  <c r="BG129" i="4"/>
  <c r="BF129" i="4"/>
  <c r="T129" i="4"/>
  <c r="R129" i="4"/>
  <c r="P129" i="4"/>
  <c r="BI127" i="4"/>
  <c r="BH127" i="4"/>
  <c r="BG127" i="4"/>
  <c r="BF127" i="4"/>
  <c r="T127" i="4"/>
  <c r="R127" i="4"/>
  <c r="P127" i="4"/>
  <c r="BI119" i="4"/>
  <c r="BH119" i="4"/>
  <c r="BG119" i="4"/>
  <c r="BF119" i="4"/>
  <c r="T119" i="4"/>
  <c r="R119" i="4"/>
  <c r="P119" i="4"/>
  <c r="BI117" i="4"/>
  <c r="BH117" i="4"/>
  <c r="BG117" i="4"/>
  <c r="BF117" i="4"/>
  <c r="T117" i="4"/>
  <c r="R117" i="4"/>
  <c r="P117" i="4"/>
  <c r="BI109" i="4"/>
  <c r="BH109" i="4"/>
  <c r="BG109" i="4"/>
  <c r="BF109" i="4"/>
  <c r="T109" i="4"/>
  <c r="R109" i="4"/>
  <c r="P109" i="4"/>
  <c r="BI101" i="4"/>
  <c r="BH101" i="4"/>
  <c r="BG101" i="4"/>
  <c r="BF101" i="4"/>
  <c r="T101" i="4"/>
  <c r="R101" i="4"/>
  <c r="P101" i="4"/>
  <c r="BI93" i="4"/>
  <c r="BH93" i="4"/>
  <c r="BG93" i="4"/>
  <c r="BF93" i="4"/>
  <c r="T93" i="4"/>
  <c r="R93" i="4"/>
  <c r="P93" i="4"/>
  <c r="J87" i="4"/>
  <c r="J86" i="4"/>
  <c r="F86" i="4"/>
  <c r="F84" i="4"/>
  <c r="E82" i="4"/>
  <c r="J59" i="4"/>
  <c r="J58" i="4"/>
  <c r="F58" i="4"/>
  <c r="F56" i="4"/>
  <c r="E54" i="4"/>
  <c r="J20" i="4"/>
  <c r="E20" i="4"/>
  <c r="F59" i="4"/>
  <c r="J19" i="4"/>
  <c r="J14" i="4"/>
  <c r="J84" i="4"/>
  <c r="E7" i="4"/>
  <c r="E78" i="4"/>
  <c r="J39" i="3"/>
  <c r="J38" i="3"/>
  <c r="AY57" i="1"/>
  <c r="J37" i="3"/>
  <c r="AX57" i="1"/>
  <c r="BI438" i="3"/>
  <c r="BH438" i="3"/>
  <c r="BG438" i="3"/>
  <c r="BF438" i="3"/>
  <c r="T438" i="3"/>
  <c r="R438" i="3"/>
  <c r="P438" i="3"/>
  <c r="BI431" i="3"/>
  <c r="BH431" i="3"/>
  <c r="BG431" i="3"/>
  <c r="BF431" i="3"/>
  <c r="T431" i="3"/>
  <c r="R431" i="3"/>
  <c r="P431" i="3"/>
  <c r="BI429" i="3"/>
  <c r="BH429" i="3"/>
  <c r="BG429" i="3"/>
  <c r="BF429" i="3"/>
  <c r="T429" i="3"/>
  <c r="R429" i="3"/>
  <c r="P429" i="3"/>
  <c r="BI421" i="3"/>
  <c r="BH421" i="3"/>
  <c r="BG421" i="3"/>
  <c r="BF421" i="3"/>
  <c r="T421" i="3"/>
  <c r="R421" i="3"/>
  <c r="P421" i="3"/>
  <c r="BI414" i="3"/>
  <c r="BH414" i="3"/>
  <c r="BG414" i="3"/>
  <c r="BF414" i="3"/>
  <c r="T414" i="3"/>
  <c r="R414" i="3"/>
  <c r="P414" i="3"/>
  <c r="BI412" i="3"/>
  <c r="BH412" i="3"/>
  <c r="BG412" i="3"/>
  <c r="BF412" i="3"/>
  <c r="T412" i="3"/>
  <c r="R412" i="3"/>
  <c r="P412" i="3"/>
  <c r="BI406" i="3"/>
  <c r="BH406" i="3"/>
  <c r="BG406" i="3"/>
  <c r="BF406" i="3"/>
  <c r="T406" i="3"/>
  <c r="R406" i="3"/>
  <c r="P406" i="3"/>
  <c r="BI398" i="3"/>
  <c r="BH398" i="3"/>
  <c r="BG398" i="3"/>
  <c r="BF398" i="3"/>
  <c r="T398" i="3"/>
  <c r="R398" i="3"/>
  <c r="P398" i="3"/>
  <c r="BI391" i="3"/>
  <c r="BH391" i="3"/>
  <c r="BG391" i="3"/>
  <c r="BF391" i="3"/>
  <c r="T391" i="3"/>
  <c r="R391" i="3"/>
  <c r="P391" i="3"/>
  <c r="BI384" i="3"/>
  <c r="BH384" i="3"/>
  <c r="BG384" i="3"/>
  <c r="BF384" i="3"/>
  <c r="T384" i="3"/>
  <c r="R384" i="3"/>
  <c r="P384" i="3"/>
  <c r="BI376" i="3"/>
  <c r="BH376" i="3"/>
  <c r="BG376" i="3"/>
  <c r="BF376" i="3"/>
  <c r="T376" i="3"/>
  <c r="R376" i="3"/>
  <c r="P376" i="3"/>
  <c r="BI373" i="3"/>
  <c r="BH373" i="3"/>
  <c r="BG373" i="3"/>
  <c r="BF373" i="3"/>
  <c r="T373" i="3"/>
  <c r="R373" i="3"/>
  <c r="P373" i="3"/>
  <c r="BI369" i="3"/>
  <c r="BH369" i="3"/>
  <c r="BG369" i="3"/>
  <c r="BF369" i="3"/>
  <c r="T369" i="3"/>
  <c r="R369" i="3"/>
  <c r="P369" i="3"/>
  <c r="BI365" i="3"/>
  <c r="BH365" i="3"/>
  <c r="BG365" i="3"/>
  <c r="BF365" i="3"/>
  <c r="T365" i="3"/>
  <c r="R365" i="3"/>
  <c r="P365" i="3"/>
  <c r="BI362" i="3"/>
  <c r="BH362" i="3"/>
  <c r="BG362" i="3"/>
  <c r="BF362" i="3"/>
  <c r="T362" i="3"/>
  <c r="R362" i="3"/>
  <c r="P362" i="3"/>
  <c r="BI358" i="3"/>
  <c r="BH358" i="3"/>
  <c r="BG358" i="3"/>
  <c r="BF358" i="3"/>
  <c r="T358" i="3"/>
  <c r="R358" i="3"/>
  <c r="P358" i="3"/>
  <c r="BI345" i="3"/>
  <c r="BH345" i="3"/>
  <c r="BG345" i="3"/>
  <c r="BF345" i="3"/>
  <c r="T345" i="3"/>
  <c r="R345" i="3"/>
  <c r="P345" i="3"/>
  <c r="BI342" i="3"/>
  <c r="BH342" i="3"/>
  <c r="BG342" i="3"/>
  <c r="BF342" i="3"/>
  <c r="T342" i="3"/>
  <c r="R342" i="3"/>
  <c r="P342" i="3"/>
  <c r="BI339" i="3"/>
  <c r="BH339" i="3"/>
  <c r="BG339" i="3"/>
  <c r="BF339" i="3"/>
  <c r="T339" i="3"/>
  <c r="R339" i="3"/>
  <c r="P339" i="3"/>
  <c r="BI332" i="3"/>
  <c r="BH332" i="3"/>
  <c r="BG332" i="3"/>
  <c r="BF332" i="3"/>
  <c r="T332" i="3"/>
  <c r="R332" i="3"/>
  <c r="P332" i="3"/>
  <c r="BI325" i="3"/>
  <c r="BH325" i="3"/>
  <c r="BG325" i="3"/>
  <c r="BF325" i="3"/>
  <c r="T325" i="3"/>
  <c r="R325" i="3"/>
  <c r="P325" i="3"/>
  <c r="BI319" i="3"/>
  <c r="BH319" i="3"/>
  <c r="BG319" i="3"/>
  <c r="BF319" i="3"/>
  <c r="T319" i="3"/>
  <c r="R319" i="3"/>
  <c r="P319" i="3"/>
  <c r="BI313" i="3"/>
  <c r="BH313" i="3"/>
  <c r="BG313" i="3"/>
  <c r="BF313" i="3"/>
  <c r="T313" i="3"/>
  <c r="R313" i="3"/>
  <c r="P313" i="3"/>
  <c r="BI305" i="3"/>
  <c r="BH305" i="3"/>
  <c r="BG305" i="3"/>
  <c r="BF305" i="3"/>
  <c r="T305" i="3"/>
  <c r="R305" i="3"/>
  <c r="P305" i="3"/>
  <c r="BI298" i="3"/>
  <c r="BH298" i="3"/>
  <c r="BG298" i="3"/>
  <c r="BF298" i="3"/>
  <c r="T298" i="3"/>
  <c r="R298" i="3"/>
  <c r="P298" i="3"/>
  <c r="BI291" i="3"/>
  <c r="BH291" i="3"/>
  <c r="BG291" i="3"/>
  <c r="BF291" i="3"/>
  <c r="T291" i="3"/>
  <c r="R291" i="3"/>
  <c r="P291" i="3"/>
  <c r="BI284" i="3"/>
  <c r="BH284" i="3"/>
  <c r="BG284" i="3"/>
  <c r="BF284" i="3"/>
  <c r="T284" i="3"/>
  <c r="R284" i="3"/>
  <c r="P284" i="3"/>
  <c r="BI281" i="3"/>
  <c r="BH281" i="3"/>
  <c r="BG281" i="3"/>
  <c r="BF281" i="3"/>
  <c r="T281" i="3"/>
  <c r="R281" i="3"/>
  <c r="P281" i="3"/>
  <c r="BI275" i="3"/>
  <c r="BH275" i="3"/>
  <c r="BG275" i="3"/>
  <c r="BF275" i="3"/>
  <c r="T275" i="3"/>
  <c r="R275" i="3"/>
  <c r="P275" i="3"/>
  <c r="BI272" i="3"/>
  <c r="BH272" i="3"/>
  <c r="BG272" i="3"/>
  <c r="BF272" i="3"/>
  <c r="T272" i="3"/>
  <c r="R272" i="3"/>
  <c r="P272" i="3"/>
  <c r="BI266" i="3"/>
  <c r="BH266" i="3"/>
  <c r="BG266" i="3"/>
  <c r="BF266" i="3"/>
  <c r="T266" i="3"/>
  <c r="R266" i="3"/>
  <c r="P266" i="3"/>
  <c r="BI260" i="3"/>
  <c r="BH260" i="3"/>
  <c r="BG260" i="3"/>
  <c r="BF260" i="3"/>
  <c r="T260" i="3"/>
  <c r="R260" i="3"/>
  <c r="P260" i="3"/>
  <c r="BI254" i="3"/>
  <c r="BH254" i="3"/>
  <c r="BG254" i="3"/>
  <c r="BF254" i="3"/>
  <c r="T254" i="3"/>
  <c r="R254" i="3"/>
  <c r="P254" i="3"/>
  <c r="BI247" i="3"/>
  <c r="BH247" i="3"/>
  <c r="BG247" i="3"/>
  <c r="BF247" i="3"/>
  <c r="T247" i="3"/>
  <c r="R247" i="3"/>
  <c r="P247" i="3"/>
  <c r="BI241" i="3"/>
  <c r="BH241" i="3"/>
  <c r="BG241" i="3"/>
  <c r="BF241" i="3"/>
  <c r="T241" i="3"/>
  <c r="R241" i="3"/>
  <c r="P241" i="3"/>
  <c r="BI236" i="3"/>
  <c r="BH236" i="3"/>
  <c r="BG236" i="3"/>
  <c r="BF236" i="3"/>
  <c r="T236" i="3"/>
  <c r="R236" i="3"/>
  <c r="P236" i="3"/>
  <c r="BI235" i="3"/>
  <c r="BH235" i="3"/>
  <c r="BG235" i="3"/>
  <c r="BF235" i="3"/>
  <c r="T235" i="3"/>
  <c r="R235" i="3"/>
  <c r="P235" i="3"/>
  <c r="BI234" i="3"/>
  <c r="BH234" i="3"/>
  <c r="BG234" i="3"/>
  <c r="BF234" i="3"/>
  <c r="T234" i="3"/>
  <c r="R234" i="3"/>
  <c r="P234" i="3"/>
  <c r="BI226" i="3"/>
  <c r="BH226" i="3"/>
  <c r="BG226" i="3"/>
  <c r="BF226" i="3"/>
  <c r="T226" i="3"/>
  <c r="R226" i="3"/>
  <c r="P226" i="3"/>
  <c r="BI225" i="3"/>
  <c r="BH225" i="3"/>
  <c r="BG225" i="3"/>
  <c r="BF225" i="3"/>
  <c r="T225" i="3"/>
  <c r="R225" i="3"/>
  <c r="P225" i="3"/>
  <c r="BI218" i="3"/>
  <c r="BH218" i="3"/>
  <c r="BG218" i="3"/>
  <c r="BF218" i="3"/>
  <c r="T218" i="3"/>
  <c r="R218" i="3"/>
  <c r="P218" i="3"/>
  <c r="BI215" i="3"/>
  <c r="BH215" i="3"/>
  <c r="BG215" i="3"/>
  <c r="BF215" i="3"/>
  <c r="T215" i="3"/>
  <c r="R215" i="3"/>
  <c r="P215" i="3"/>
  <c r="BI208" i="3"/>
  <c r="BH208" i="3"/>
  <c r="BG208" i="3"/>
  <c r="BF208" i="3"/>
  <c r="T208" i="3"/>
  <c r="R208" i="3"/>
  <c r="P208" i="3"/>
  <c r="BI207" i="3"/>
  <c r="BH207" i="3"/>
  <c r="BG207" i="3"/>
  <c r="BF207" i="3"/>
  <c r="T207" i="3"/>
  <c r="R207" i="3"/>
  <c r="P207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75" i="3"/>
  <c r="BH175" i="3"/>
  <c r="BG175" i="3"/>
  <c r="BF175" i="3"/>
  <c r="T175" i="3"/>
  <c r="R175" i="3"/>
  <c r="P175" i="3"/>
  <c r="BI171" i="3"/>
  <c r="BH171" i="3"/>
  <c r="BG171" i="3"/>
  <c r="BF171" i="3"/>
  <c r="T171" i="3"/>
  <c r="R171" i="3"/>
  <c r="P171" i="3"/>
  <c r="BI166" i="3"/>
  <c r="BH166" i="3"/>
  <c r="BG166" i="3"/>
  <c r="BF166" i="3"/>
  <c r="T166" i="3"/>
  <c r="R166" i="3"/>
  <c r="P166" i="3"/>
  <c r="BI161" i="3"/>
  <c r="BH161" i="3"/>
  <c r="BG161" i="3"/>
  <c r="BF161" i="3"/>
  <c r="T161" i="3"/>
  <c r="R161" i="3"/>
  <c r="P161" i="3"/>
  <c r="BI148" i="3"/>
  <c r="BH148" i="3"/>
  <c r="BG148" i="3"/>
  <c r="BF148" i="3"/>
  <c r="T148" i="3"/>
  <c r="R148" i="3"/>
  <c r="P148" i="3"/>
  <c r="BI142" i="3"/>
  <c r="BH142" i="3"/>
  <c r="BG142" i="3"/>
  <c r="BF142" i="3"/>
  <c r="T142" i="3"/>
  <c r="R142" i="3"/>
  <c r="P142" i="3"/>
  <c r="BI136" i="3"/>
  <c r="BH136" i="3"/>
  <c r="BG136" i="3"/>
  <c r="BF136" i="3"/>
  <c r="T136" i="3"/>
  <c r="R136" i="3"/>
  <c r="P136" i="3"/>
  <c r="BI130" i="3"/>
  <c r="BH130" i="3"/>
  <c r="BG130" i="3"/>
  <c r="BF130" i="3"/>
  <c r="T130" i="3"/>
  <c r="R130" i="3"/>
  <c r="P130" i="3"/>
  <c r="BI128" i="3"/>
  <c r="BH128" i="3"/>
  <c r="BG128" i="3"/>
  <c r="BF128" i="3"/>
  <c r="T128" i="3"/>
  <c r="R128" i="3"/>
  <c r="P128" i="3"/>
  <c r="BI121" i="3"/>
  <c r="BH121" i="3"/>
  <c r="BG121" i="3"/>
  <c r="BF121" i="3"/>
  <c r="T121" i="3"/>
  <c r="R121" i="3"/>
  <c r="P121" i="3"/>
  <c r="BI119" i="3"/>
  <c r="BH119" i="3"/>
  <c r="BG119" i="3"/>
  <c r="BF119" i="3"/>
  <c r="T119" i="3"/>
  <c r="R119" i="3"/>
  <c r="P119" i="3"/>
  <c r="BI113" i="3"/>
  <c r="BH113" i="3"/>
  <c r="BG113" i="3"/>
  <c r="BF113" i="3"/>
  <c r="T113" i="3"/>
  <c r="R113" i="3"/>
  <c r="P113" i="3"/>
  <c r="BI105" i="3"/>
  <c r="BH105" i="3"/>
  <c r="BG105" i="3"/>
  <c r="BF105" i="3"/>
  <c r="T105" i="3"/>
  <c r="T104" i="3"/>
  <c r="R105" i="3"/>
  <c r="R104" i="3"/>
  <c r="P105" i="3"/>
  <c r="P104" i="3"/>
  <c r="BI102" i="3"/>
  <c r="BH102" i="3"/>
  <c r="BG102" i="3"/>
  <c r="BF102" i="3"/>
  <c r="T102" i="3"/>
  <c r="R102" i="3"/>
  <c r="P102" i="3"/>
  <c r="BI96" i="3"/>
  <c r="BH96" i="3"/>
  <c r="BG96" i="3"/>
  <c r="BF96" i="3"/>
  <c r="T96" i="3"/>
  <c r="R96" i="3"/>
  <c r="P96" i="3"/>
  <c r="J90" i="3"/>
  <c r="J89" i="3"/>
  <c r="F89" i="3"/>
  <c r="F87" i="3"/>
  <c r="E85" i="3"/>
  <c r="J59" i="3"/>
  <c r="J58" i="3"/>
  <c r="F58" i="3"/>
  <c r="F56" i="3"/>
  <c r="E54" i="3"/>
  <c r="J20" i="3"/>
  <c r="E20" i="3"/>
  <c r="F90" i="3"/>
  <c r="J19" i="3"/>
  <c r="J14" i="3"/>
  <c r="J87" i="3" s="1"/>
  <c r="E7" i="3"/>
  <c r="E81" i="3"/>
  <c r="J39" i="2"/>
  <c r="J38" i="2"/>
  <c r="AY56" i="1" s="1"/>
  <c r="J37" i="2"/>
  <c r="AX56" i="1" s="1"/>
  <c r="BI1031" i="2"/>
  <c r="BH1031" i="2"/>
  <c r="BG1031" i="2"/>
  <c r="BF1031" i="2"/>
  <c r="T1031" i="2"/>
  <c r="T1030" i="2"/>
  <c r="R1031" i="2"/>
  <c r="R1030" i="2" s="1"/>
  <c r="P1031" i="2"/>
  <c r="P1030" i="2" s="1"/>
  <c r="BI1025" i="2"/>
  <c r="BH1025" i="2"/>
  <c r="BG1025" i="2"/>
  <c r="BF1025" i="2"/>
  <c r="T1025" i="2"/>
  <c r="R1025" i="2"/>
  <c r="P1025" i="2"/>
  <c r="BI1020" i="2"/>
  <c r="BH1020" i="2"/>
  <c r="BG1020" i="2"/>
  <c r="BF1020" i="2"/>
  <c r="T1020" i="2"/>
  <c r="R1020" i="2"/>
  <c r="P1020" i="2"/>
  <c r="BI1017" i="2"/>
  <c r="BH1017" i="2"/>
  <c r="BG1017" i="2"/>
  <c r="BF1017" i="2"/>
  <c r="T1017" i="2"/>
  <c r="R1017" i="2"/>
  <c r="P1017" i="2"/>
  <c r="BI1012" i="2"/>
  <c r="BH1012" i="2"/>
  <c r="BG1012" i="2"/>
  <c r="BF1012" i="2"/>
  <c r="T1012" i="2"/>
  <c r="R1012" i="2"/>
  <c r="P1012" i="2"/>
  <c r="BI1005" i="2"/>
  <c r="BH1005" i="2"/>
  <c r="BG1005" i="2"/>
  <c r="BF1005" i="2"/>
  <c r="T1005" i="2"/>
  <c r="R1005" i="2"/>
  <c r="P1005" i="2"/>
  <c r="BI1001" i="2"/>
  <c r="BH1001" i="2"/>
  <c r="BG1001" i="2"/>
  <c r="BF1001" i="2"/>
  <c r="T1001" i="2"/>
  <c r="R1001" i="2"/>
  <c r="P1001" i="2"/>
  <c r="BI996" i="2"/>
  <c r="BH996" i="2"/>
  <c r="BG996" i="2"/>
  <c r="BF996" i="2"/>
  <c r="T996" i="2"/>
  <c r="R996" i="2"/>
  <c r="P996" i="2"/>
  <c r="BI992" i="2"/>
  <c r="BH992" i="2"/>
  <c r="BG992" i="2"/>
  <c r="BF992" i="2"/>
  <c r="T992" i="2"/>
  <c r="R992" i="2"/>
  <c r="P992" i="2"/>
  <c r="BI987" i="2"/>
  <c r="BH987" i="2"/>
  <c r="BG987" i="2"/>
  <c r="BF987" i="2"/>
  <c r="T987" i="2"/>
  <c r="R987" i="2"/>
  <c r="P987" i="2"/>
  <c r="BI983" i="2"/>
  <c r="BH983" i="2"/>
  <c r="BG983" i="2"/>
  <c r="BF983" i="2"/>
  <c r="T983" i="2"/>
  <c r="R983" i="2"/>
  <c r="P983" i="2"/>
  <c r="BI978" i="2"/>
  <c r="BH978" i="2"/>
  <c r="BG978" i="2"/>
  <c r="BF978" i="2"/>
  <c r="T978" i="2"/>
  <c r="R978" i="2"/>
  <c r="P978" i="2"/>
  <c r="BI973" i="2"/>
  <c r="BH973" i="2"/>
  <c r="BG973" i="2"/>
  <c r="BF973" i="2"/>
  <c r="T973" i="2"/>
  <c r="R973" i="2"/>
  <c r="P973" i="2"/>
  <c r="BI969" i="2"/>
  <c r="BH969" i="2"/>
  <c r="BG969" i="2"/>
  <c r="BF969" i="2"/>
  <c r="T969" i="2"/>
  <c r="R969" i="2"/>
  <c r="P969" i="2"/>
  <c r="BI963" i="2"/>
  <c r="BH963" i="2"/>
  <c r="BG963" i="2"/>
  <c r="BF963" i="2"/>
  <c r="T963" i="2"/>
  <c r="R963" i="2"/>
  <c r="P963" i="2"/>
  <c r="BI957" i="2"/>
  <c r="BH957" i="2"/>
  <c r="BG957" i="2"/>
  <c r="BF957" i="2"/>
  <c r="T957" i="2"/>
  <c r="R957" i="2"/>
  <c r="P957" i="2"/>
  <c r="BI953" i="2"/>
  <c r="BH953" i="2"/>
  <c r="BG953" i="2"/>
  <c r="BF953" i="2"/>
  <c r="T953" i="2"/>
  <c r="R953" i="2"/>
  <c r="P953" i="2"/>
  <c r="BI947" i="2"/>
  <c r="BH947" i="2"/>
  <c r="BG947" i="2"/>
  <c r="BF947" i="2"/>
  <c r="T947" i="2"/>
  <c r="R947" i="2"/>
  <c r="P947" i="2"/>
  <c r="BI943" i="2"/>
  <c r="BH943" i="2"/>
  <c r="BG943" i="2"/>
  <c r="BF943" i="2"/>
  <c r="T943" i="2"/>
  <c r="R943" i="2"/>
  <c r="P943" i="2"/>
  <c r="BI937" i="2"/>
  <c r="BH937" i="2"/>
  <c r="BG937" i="2"/>
  <c r="BF937" i="2"/>
  <c r="T937" i="2"/>
  <c r="R937" i="2"/>
  <c r="P937" i="2"/>
  <c r="BI933" i="2"/>
  <c r="BH933" i="2"/>
  <c r="BG933" i="2"/>
  <c r="BF933" i="2"/>
  <c r="T933" i="2"/>
  <c r="R933" i="2"/>
  <c r="P933" i="2"/>
  <c r="BI926" i="2"/>
  <c r="BH926" i="2"/>
  <c r="BG926" i="2"/>
  <c r="BF926" i="2"/>
  <c r="T926" i="2"/>
  <c r="R926" i="2"/>
  <c r="P926" i="2"/>
  <c r="BI922" i="2"/>
  <c r="BH922" i="2"/>
  <c r="BG922" i="2"/>
  <c r="BF922" i="2"/>
  <c r="T922" i="2"/>
  <c r="R922" i="2"/>
  <c r="P922" i="2"/>
  <c r="BI916" i="2"/>
  <c r="BH916" i="2"/>
  <c r="BG916" i="2"/>
  <c r="BF916" i="2"/>
  <c r="T916" i="2"/>
  <c r="R916" i="2"/>
  <c r="P916" i="2"/>
  <c r="BI912" i="2"/>
  <c r="BH912" i="2"/>
  <c r="BG912" i="2"/>
  <c r="BF912" i="2"/>
  <c r="T912" i="2"/>
  <c r="R912" i="2"/>
  <c r="P912" i="2"/>
  <c r="BI902" i="2"/>
  <c r="BH902" i="2"/>
  <c r="BG902" i="2"/>
  <c r="BF902" i="2"/>
  <c r="T902" i="2"/>
  <c r="R902" i="2"/>
  <c r="P902" i="2"/>
  <c r="BI899" i="2"/>
  <c r="BH899" i="2"/>
  <c r="BG899" i="2"/>
  <c r="BF899" i="2"/>
  <c r="T899" i="2"/>
  <c r="R899" i="2"/>
  <c r="P899" i="2"/>
  <c r="BI891" i="2"/>
  <c r="BH891" i="2"/>
  <c r="BG891" i="2"/>
  <c r="BF891" i="2"/>
  <c r="T891" i="2"/>
  <c r="R891" i="2"/>
  <c r="P891" i="2"/>
  <c r="BI886" i="2"/>
  <c r="BH886" i="2"/>
  <c r="BG886" i="2"/>
  <c r="BF886" i="2"/>
  <c r="T886" i="2"/>
  <c r="R886" i="2"/>
  <c r="P886" i="2"/>
  <c r="BI879" i="2"/>
  <c r="BH879" i="2"/>
  <c r="BG879" i="2"/>
  <c r="BF879" i="2"/>
  <c r="T879" i="2"/>
  <c r="R879" i="2"/>
  <c r="P879" i="2"/>
  <c r="BI875" i="2"/>
  <c r="BH875" i="2"/>
  <c r="BG875" i="2"/>
  <c r="BF875" i="2"/>
  <c r="T875" i="2"/>
  <c r="R875" i="2"/>
  <c r="P875" i="2"/>
  <c r="BI869" i="2"/>
  <c r="BH869" i="2"/>
  <c r="BG869" i="2"/>
  <c r="BF869" i="2"/>
  <c r="T869" i="2"/>
  <c r="R869" i="2"/>
  <c r="P869" i="2"/>
  <c r="BI865" i="2"/>
  <c r="BH865" i="2"/>
  <c r="BG865" i="2"/>
  <c r="BF865" i="2"/>
  <c r="T865" i="2"/>
  <c r="R865" i="2"/>
  <c r="P865" i="2"/>
  <c r="BI859" i="2"/>
  <c r="BH859" i="2"/>
  <c r="BG859" i="2"/>
  <c r="BF859" i="2"/>
  <c r="T859" i="2"/>
  <c r="R859" i="2"/>
  <c r="P859" i="2"/>
  <c r="BI855" i="2"/>
  <c r="BH855" i="2"/>
  <c r="BG855" i="2"/>
  <c r="BF855" i="2"/>
  <c r="T855" i="2"/>
  <c r="R855" i="2"/>
  <c r="P855" i="2"/>
  <c r="BI848" i="2"/>
  <c r="BH848" i="2"/>
  <c r="BG848" i="2"/>
  <c r="BF848" i="2"/>
  <c r="T848" i="2"/>
  <c r="R848" i="2"/>
  <c r="P848" i="2"/>
  <c r="BI843" i="2"/>
  <c r="BH843" i="2"/>
  <c r="BG843" i="2"/>
  <c r="BF843" i="2"/>
  <c r="T843" i="2"/>
  <c r="R843" i="2"/>
  <c r="P843" i="2"/>
  <c r="BI839" i="2"/>
  <c r="BH839" i="2"/>
  <c r="BG839" i="2"/>
  <c r="BF839" i="2"/>
  <c r="T839" i="2"/>
  <c r="R839" i="2"/>
  <c r="P839" i="2"/>
  <c r="BI833" i="2"/>
  <c r="BH833" i="2"/>
  <c r="BG833" i="2"/>
  <c r="BF833" i="2"/>
  <c r="T833" i="2"/>
  <c r="R833" i="2"/>
  <c r="P833" i="2"/>
  <c r="BI827" i="2"/>
  <c r="BH827" i="2"/>
  <c r="BG827" i="2"/>
  <c r="BF827" i="2"/>
  <c r="T827" i="2"/>
  <c r="R827" i="2"/>
  <c r="P827" i="2"/>
  <c r="BI823" i="2"/>
  <c r="BH823" i="2"/>
  <c r="BG823" i="2"/>
  <c r="BF823" i="2"/>
  <c r="T823" i="2"/>
  <c r="R823" i="2"/>
  <c r="P823" i="2"/>
  <c r="BI817" i="2"/>
  <c r="BH817" i="2"/>
  <c r="BG817" i="2"/>
  <c r="BF817" i="2"/>
  <c r="T817" i="2"/>
  <c r="R817" i="2"/>
  <c r="P817" i="2"/>
  <c r="BI813" i="2"/>
  <c r="BH813" i="2"/>
  <c r="BG813" i="2"/>
  <c r="BF813" i="2"/>
  <c r="T813" i="2"/>
  <c r="R813" i="2"/>
  <c r="P813" i="2"/>
  <c r="BI809" i="2"/>
  <c r="BH809" i="2"/>
  <c r="BG809" i="2"/>
  <c r="BF809" i="2"/>
  <c r="T809" i="2"/>
  <c r="R809" i="2"/>
  <c r="P809" i="2"/>
  <c r="BI803" i="2"/>
  <c r="BH803" i="2"/>
  <c r="BG803" i="2"/>
  <c r="BF803" i="2"/>
  <c r="T803" i="2"/>
  <c r="R803" i="2"/>
  <c r="P803" i="2"/>
  <c r="BI796" i="2"/>
  <c r="BH796" i="2"/>
  <c r="BG796" i="2"/>
  <c r="BF796" i="2"/>
  <c r="T796" i="2"/>
  <c r="R796" i="2"/>
  <c r="P796" i="2"/>
  <c r="BI792" i="2"/>
  <c r="BH792" i="2"/>
  <c r="BG792" i="2"/>
  <c r="BF792" i="2"/>
  <c r="T792" i="2"/>
  <c r="R792" i="2"/>
  <c r="P792" i="2"/>
  <c r="BI786" i="2"/>
  <c r="BH786" i="2"/>
  <c r="BG786" i="2"/>
  <c r="BF786" i="2"/>
  <c r="T786" i="2"/>
  <c r="R786" i="2"/>
  <c r="P786" i="2"/>
  <c r="BI782" i="2"/>
  <c r="BH782" i="2"/>
  <c r="BG782" i="2"/>
  <c r="BF782" i="2"/>
  <c r="T782" i="2"/>
  <c r="R782" i="2"/>
  <c r="P782" i="2"/>
  <c r="BI773" i="2"/>
  <c r="BH773" i="2"/>
  <c r="BG773" i="2"/>
  <c r="BF773" i="2"/>
  <c r="T773" i="2"/>
  <c r="R773" i="2"/>
  <c r="P773" i="2"/>
  <c r="BI763" i="2"/>
  <c r="BH763" i="2"/>
  <c r="BG763" i="2"/>
  <c r="BF763" i="2"/>
  <c r="T763" i="2"/>
  <c r="R763" i="2"/>
  <c r="P763" i="2"/>
  <c r="BI757" i="2"/>
  <c r="BH757" i="2"/>
  <c r="BG757" i="2"/>
  <c r="BF757" i="2"/>
  <c r="T757" i="2"/>
  <c r="R757" i="2"/>
  <c r="P757" i="2"/>
  <c r="BI750" i="2"/>
  <c r="BH750" i="2"/>
  <c r="BG750" i="2"/>
  <c r="BF750" i="2"/>
  <c r="T750" i="2"/>
  <c r="R750" i="2"/>
  <c r="P750" i="2"/>
  <c r="BI740" i="2"/>
  <c r="BH740" i="2"/>
  <c r="BG740" i="2"/>
  <c r="BF740" i="2"/>
  <c r="T740" i="2"/>
  <c r="R740" i="2"/>
  <c r="P740" i="2"/>
  <c r="BI732" i="2"/>
  <c r="BH732" i="2"/>
  <c r="BG732" i="2"/>
  <c r="BF732" i="2"/>
  <c r="T732" i="2"/>
  <c r="R732" i="2"/>
  <c r="P732" i="2"/>
  <c r="BI724" i="2"/>
  <c r="BH724" i="2"/>
  <c r="BG724" i="2"/>
  <c r="BF724" i="2"/>
  <c r="T724" i="2"/>
  <c r="R724" i="2"/>
  <c r="P724" i="2"/>
  <c r="BI716" i="2"/>
  <c r="BH716" i="2"/>
  <c r="BG716" i="2"/>
  <c r="BF716" i="2"/>
  <c r="T716" i="2"/>
  <c r="R716" i="2"/>
  <c r="P716" i="2"/>
  <c r="BI708" i="2"/>
  <c r="BH708" i="2"/>
  <c r="BG708" i="2"/>
  <c r="BF708" i="2"/>
  <c r="T708" i="2"/>
  <c r="R708" i="2"/>
  <c r="P708" i="2"/>
  <c r="BI700" i="2"/>
  <c r="BH700" i="2"/>
  <c r="BG700" i="2"/>
  <c r="BF700" i="2"/>
  <c r="T700" i="2"/>
  <c r="R700" i="2"/>
  <c r="P700" i="2"/>
  <c r="BI692" i="2"/>
  <c r="BH692" i="2"/>
  <c r="BG692" i="2"/>
  <c r="BF692" i="2"/>
  <c r="T692" i="2"/>
  <c r="R692" i="2"/>
  <c r="P692" i="2"/>
  <c r="BI643" i="2"/>
  <c r="BH643" i="2"/>
  <c r="BG643" i="2"/>
  <c r="BF643" i="2"/>
  <c r="T643" i="2"/>
  <c r="R643" i="2"/>
  <c r="P643" i="2"/>
  <c r="BI640" i="2"/>
  <c r="BH640" i="2"/>
  <c r="BG640" i="2"/>
  <c r="BF640" i="2"/>
  <c r="T640" i="2"/>
  <c r="R640" i="2"/>
  <c r="P640" i="2"/>
  <c r="BI637" i="2"/>
  <c r="BH637" i="2"/>
  <c r="BG637" i="2"/>
  <c r="BF637" i="2"/>
  <c r="T637" i="2"/>
  <c r="R637" i="2"/>
  <c r="P637" i="2"/>
  <c r="BI626" i="2"/>
  <c r="BH626" i="2"/>
  <c r="BG626" i="2"/>
  <c r="BF626" i="2"/>
  <c r="T626" i="2"/>
  <c r="R626" i="2"/>
  <c r="P626" i="2"/>
  <c r="BI613" i="2"/>
  <c r="BH613" i="2"/>
  <c r="BG613" i="2"/>
  <c r="BF613" i="2"/>
  <c r="T613" i="2"/>
  <c r="R613" i="2"/>
  <c r="P613" i="2"/>
  <c r="BI611" i="2"/>
  <c r="BH611" i="2"/>
  <c r="BG611" i="2"/>
  <c r="BF611" i="2"/>
  <c r="T611" i="2"/>
  <c r="R611" i="2"/>
  <c r="P611" i="2"/>
  <c r="BI602" i="2"/>
  <c r="BH602" i="2"/>
  <c r="BG602" i="2"/>
  <c r="BF602" i="2"/>
  <c r="T602" i="2"/>
  <c r="R602" i="2"/>
  <c r="P602" i="2"/>
  <c r="BI600" i="2"/>
  <c r="BH600" i="2"/>
  <c r="BG600" i="2"/>
  <c r="BF600" i="2"/>
  <c r="T600" i="2"/>
  <c r="R600" i="2"/>
  <c r="P600" i="2"/>
  <c r="BI591" i="2"/>
  <c r="BH591" i="2"/>
  <c r="BG591" i="2"/>
  <c r="BF591" i="2"/>
  <c r="T591" i="2"/>
  <c r="R591" i="2"/>
  <c r="P591" i="2"/>
  <c r="BI589" i="2"/>
  <c r="BH589" i="2"/>
  <c r="BG589" i="2"/>
  <c r="BF589" i="2"/>
  <c r="T589" i="2"/>
  <c r="R589" i="2"/>
  <c r="P589" i="2"/>
  <c r="BI580" i="2"/>
  <c r="BH580" i="2"/>
  <c r="BG580" i="2"/>
  <c r="BF580" i="2"/>
  <c r="T580" i="2"/>
  <c r="R580" i="2"/>
  <c r="P580" i="2"/>
  <c r="BI578" i="2"/>
  <c r="BH578" i="2"/>
  <c r="BG578" i="2"/>
  <c r="BF578" i="2"/>
  <c r="T578" i="2"/>
  <c r="R578" i="2"/>
  <c r="P578" i="2"/>
  <c r="BI569" i="2"/>
  <c r="BH569" i="2"/>
  <c r="BG569" i="2"/>
  <c r="BF569" i="2"/>
  <c r="T569" i="2"/>
  <c r="R569" i="2"/>
  <c r="P569" i="2"/>
  <c r="BI564" i="2"/>
  <c r="BH564" i="2"/>
  <c r="BG564" i="2"/>
  <c r="BF564" i="2"/>
  <c r="T564" i="2"/>
  <c r="R564" i="2"/>
  <c r="P564" i="2"/>
  <c r="BI559" i="2"/>
  <c r="BH559" i="2"/>
  <c r="BG559" i="2"/>
  <c r="BF559" i="2"/>
  <c r="T559" i="2"/>
  <c r="R559" i="2"/>
  <c r="P559" i="2"/>
  <c r="BI547" i="2"/>
  <c r="BH547" i="2"/>
  <c r="BG547" i="2"/>
  <c r="BF547" i="2"/>
  <c r="T547" i="2"/>
  <c r="R547" i="2"/>
  <c r="P547" i="2"/>
  <c r="BI539" i="2"/>
  <c r="BH539" i="2"/>
  <c r="BG539" i="2"/>
  <c r="BF539" i="2"/>
  <c r="T539" i="2"/>
  <c r="R539" i="2"/>
  <c r="P539" i="2"/>
  <c r="BI529" i="2"/>
  <c r="BH529" i="2"/>
  <c r="BG529" i="2"/>
  <c r="BF529" i="2"/>
  <c r="T529" i="2"/>
  <c r="R529" i="2"/>
  <c r="P529" i="2"/>
  <c r="BI521" i="2"/>
  <c r="BH521" i="2"/>
  <c r="BG521" i="2"/>
  <c r="BF521" i="2"/>
  <c r="T521" i="2"/>
  <c r="R521" i="2"/>
  <c r="P521" i="2"/>
  <c r="BI514" i="2"/>
  <c r="BH514" i="2"/>
  <c r="BG514" i="2"/>
  <c r="BF514" i="2"/>
  <c r="T514" i="2"/>
  <c r="R514" i="2"/>
  <c r="P514" i="2"/>
  <c r="BI507" i="2"/>
  <c r="BH507" i="2"/>
  <c r="BG507" i="2"/>
  <c r="BF507" i="2"/>
  <c r="T507" i="2"/>
  <c r="R507" i="2"/>
  <c r="P507" i="2"/>
  <c r="BI499" i="2"/>
  <c r="BH499" i="2"/>
  <c r="BG499" i="2"/>
  <c r="BF499" i="2"/>
  <c r="T499" i="2"/>
  <c r="R499" i="2"/>
  <c r="P499" i="2"/>
  <c r="BI491" i="2"/>
  <c r="BH491" i="2"/>
  <c r="BG491" i="2"/>
  <c r="BF491" i="2"/>
  <c r="T491" i="2"/>
  <c r="R491" i="2"/>
  <c r="P491" i="2"/>
  <c r="BI484" i="2"/>
  <c r="BH484" i="2"/>
  <c r="BG484" i="2"/>
  <c r="BF484" i="2"/>
  <c r="T484" i="2"/>
  <c r="R484" i="2"/>
  <c r="P484" i="2"/>
  <c r="BI477" i="2"/>
  <c r="BH477" i="2"/>
  <c r="BG477" i="2"/>
  <c r="BF477" i="2"/>
  <c r="T477" i="2"/>
  <c r="R477" i="2"/>
  <c r="P477" i="2"/>
  <c r="BI469" i="2"/>
  <c r="BH469" i="2"/>
  <c r="BG469" i="2"/>
  <c r="BF469" i="2"/>
  <c r="T469" i="2"/>
  <c r="R469" i="2"/>
  <c r="P469" i="2"/>
  <c r="BI467" i="2"/>
  <c r="BH467" i="2"/>
  <c r="BG467" i="2"/>
  <c r="BF467" i="2"/>
  <c r="T467" i="2"/>
  <c r="R467" i="2"/>
  <c r="P467" i="2"/>
  <c r="BI459" i="2"/>
  <c r="BH459" i="2"/>
  <c r="BG459" i="2"/>
  <c r="BF459" i="2"/>
  <c r="T459" i="2"/>
  <c r="R459" i="2"/>
  <c r="P459" i="2"/>
  <c r="BI458" i="2"/>
  <c r="BH458" i="2"/>
  <c r="BG458" i="2"/>
  <c r="BF458" i="2"/>
  <c r="T458" i="2"/>
  <c r="R458" i="2"/>
  <c r="P458" i="2"/>
  <c r="BI457" i="2"/>
  <c r="BH457" i="2"/>
  <c r="BG457" i="2"/>
  <c r="BF457" i="2"/>
  <c r="T457" i="2"/>
  <c r="R457" i="2"/>
  <c r="P457" i="2"/>
  <c r="BI450" i="2"/>
  <c r="BH450" i="2"/>
  <c r="BG450" i="2"/>
  <c r="BF450" i="2"/>
  <c r="T450" i="2"/>
  <c r="R450" i="2"/>
  <c r="P450" i="2"/>
  <c r="BI449" i="2"/>
  <c r="BH449" i="2"/>
  <c r="BG449" i="2"/>
  <c r="BF449" i="2"/>
  <c r="T449" i="2"/>
  <c r="R449" i="2"/>
  <c r="P449" i="2"/>
  <c r="BI448" i="2"/>
  <c r="BH448" i="2"/>
  <c r="BG448" i="2"/>
  <c r="BF448" i="2"/>
  <c r="T448" i="2"/>
  <c r="R448" i="2"/>
  <c r="P448" i="2"/>
  <c r="BI447" i="2"/>
  <c r="BH447" i="2"/>
  <c r="BG447" i="2"/>
  <c r="BF447" i="2"/>
  <c r="T447" i="2"/>
  <c r="R447" i="2"/>
  <c r="P447" i="2"/>
  <c r="BI446" i="2"/>
  <c r="BH446" i="2"/>
  <c r="BG446" i="2"/>
  <c r="BF446" i="2"/>
  <c r="T446" i="2"/>
  <c r="R446" i="2"/>
  <c r="P446" i="2"/>
  <c r="BI445" i="2"/>
  <c r="BH445" i="2"/>
  <c r="BG445" i="2"/>
  <c r="BF445" i="2"/>
  <c r="T445" i="2"/>
  <c r="R445" i="2"/>
  <c r="P445" i="2"/>
  <c r="BI444" i="2"/>
  <c r="BH444" i="2"/>
  <c r="BG444" i="2"/>
  <c r="BF444" i="2"/>
  <c r="T444" i="2"/>
  <c r="R444" i="2"/>
  <c r="P444" i="2"/>
  <c r="BI428" i="2"/>
  <c r="BH428" i="2"/>
  <c r="BG428" i="2"/>
  <c r="BF428" i="2"/>
  <c r="T428" i="2"/>
  <c r="R428" i="2"/>
  <c r="P428" i="2"/>
  <c r="BI427" i="2"/>
  <c r="BH427" i="2"/>
  <c r="BG427" i="2"/>
  <c r="BF427" i="2"/>
  <c r="T427" i="2"/>
  <c r="R427" i="2"/>
  <c r="P427" i="2"/>
  <c r="BI420" i="2"/>
  <c r="BH420" i="2"/>
  <c r="BG420" i="2"/>
  <c r="BF420" i="2"/>
  <c r="T420" i="2"/>
  <c r="R420" i="2"/>
  <c r="P420" i="2"/>
  <c r="BI414" i="2"/>
  <c r="BH414" i="2"/>
  <c r="BG414" i="2"/>
  <c r="BF414" i="2"/>
  <c r="T414" i="2"/>
  <c r="R414" i="2"/>
  <c r="P414" i="2"/>
  <c r="BI409" i="2"/>
  <c r="BH409" i="2"/>
  <c r="BG409" i="2"/>
  <c r="BF409" i="2"/>
  <c r="T409" i="2"/>
  <c r="R409" i="2"/>
  <c r="P409" i="2"/>
  <c r="BI397" i="2"/>
  <c r="BH397" i="2"/>
  <c r="BG397" i="2"/>
  <c r="BF397" i="2"/>
  <c r="T397" i="2"/>
  <c r="R397" i="2"/>
  <c r="P397" i="2"/>
  <c r="BI392" i="2"/>
  <c r="BH392" i="2"/>
  <c r="BG392" i="2"/>
  <c r="BF392" i="2"/>
  <c r="T392" i="2"/>
  <c r="R392" i="2"/>
  <c r="P392" i="2"/>
  <c r="BI387" i="2"/>
  <c r="BH387" i="2"/>
  <c r="BG387" i="2"/>
  <c r="BF387" i="2"/>
  <c r="T387" i="2"/>
  <c r="R387" i="2"/>
  <c r="P387" i="2"/>
  <c r="BI375" i="2"/>
  <c r="BH375" i="2"/>
  <c r="BG375" i="2"/>
  <c r="BF375" i="2"/>
  <c r="T375" i="2"/>
  <c r="R375" i="2"/>
  <c r="P375" i="2"/>
  <c r="BI366" i="2"/>
  <c r="BH366" i="2"/>
  <c r="BG366" i="2"/>
  <c r="BF366" i="2"/>
  <c r="T366" i="2"/>
  <c r="R366" i="2"/>
  <c r="P366" i="2"/>
  <c r="BI364" i="2"/>
  <c r="BH364" i="2"/>
  <c r="BG364" i="2"/>
  <c r="BF364" i="2"/>
  <c r="T364" i="2"/>
  <c r="R364" i="2"/>
  <c r="P364" i="2"/>
  <c r="BI355" i="2"/>
  <c r="BH355" i="2"/>
  <c r="BG355" i="2"/>
  <c r="BF355" i="2"/>
  <c r="T355" i="2"/>
  <c r="R355" i="2"/>
  <c r="P355" i="2"/>
  <c r="BI346" i="2"/>
  <c r="BH346" i="2"/>
  <c r="BG346" i="2"/>
  <c r="BF346" i="2"/>
  <c r="T346" i="2"/>
  <c r="R346" i="2"/>
  <c r="P346" i="2"/>
  <c r="BI331" i="2"/>
  <c r="BH331" i="2"/>
  <c r="BG331" i="2"/>
  <c r="BF331" i="2"/>
  <c r="T331" i="2"/>
  <c r="R331" i="2"/>
  <c r="P331" i="2"/>
  <c r="BI316" i="2"/>
  <c r="BH316" i="2"/>
  <c r="BG316" i="2"/>
  <c r="BF316" i="2"/>
  <c r="T316" i="2"/>
  <c r="R316" i="2"/>
  <c r="P316" i="2"/>
  <c r="BI301" i="2"/>
  <c r="BH301" i="2"/>
  <c r="BG301" i="2"/>
  <c r="BF301" i="2"/>
  <c r="T301" i="2"/>
  <c r="R301" i="2"/>
  <c r="P301" i="2"/>
  <c r="BI292" i="2"/>
  <c r="BH292" i="2"/>
  <c r="BG292" i="2"/>
  <c r="BF292" i="2"/>
  <c r="T292" i="2"/>
  <c r="R292" i="2"/>
  <c r="P292" i="2"/>
  <c r="BI280" i="2"/>
  <c r="BH280" i="2"/>
  <c r="BG280" i="2"/>
  <c r="BF280" i="2"/>
  <c r="T280" i="2"/>
  <c r="R280" i="2"/>
  <c r="P280" i="2"/>
  <c r="BI271" i="2"/>
  <c r="BH271" i="2"/>
  <c r="BG271" i="2"/>
  <c r="BF271" i="2"/>
  <c r="T271" i="2"/>
  <c r="R271" i="2"/>
  <c r="P271" i="2"/>
  <c r="BI256" i="2"/>
  <c r="BH256" i="2"/>
  <c r="BG256" i="2"/>
  <c r="BF256" i="2"/>
  <c r="T256" i="2"/>
  <c r="R256" i="2"/>
  <c r="P256" i="2"/>
  <c r="BI247" i="2"/>
  <c r="BH247" i="2"/>
  <c r="BG247" i="2"/>
  <c r="BF247" i="2"/>
  <c r="T247" i="2"/>
  <c r="R247" i="2"/>
  <c r="P247" i="2"/>
  <c r="BI235" i="2"/>
  <c r="BH235" i="2"/>
  <c r="BG235" i="2"/>
  <c r="BF235" i="2"/>
  <c r="T235" i="2"/>
  <c r="R235" i="2"/>
  <c r="P235" i="2"/>
  <c r="BI217" i="2"/>
  <c r="BH217" i="2"/>
  <c r="BG217" i="2"/>
  <c r="BF217" i="2"/>
  <c r="T217" i="2"/>
  <c r="R217" i="2"/>
  <c r="P217" i="2"/>
  <c r="BI214" i="2"/>
  <c r="BH214" i="2"/>
  <c r="BG214" i="2"/>
  <c r="BF214" i="2"/>
  <c r="T214" i="2"/>
  <c r="R214" i="2"/>
  <c r="P214" i="2"/>
  <c r="BI207" i="2"/>
  <c r="BH207" i="2"/>
  <c r="BG207" i="2"/>
  <c r="BF207" i="2"/>
  <c r="T207" i="2"/>
  <c r="R207" i="2"/>
  <c r="P207" i="2"/>
  <c r="BI203" i="2"/>
  <c r="BH203" i="2"/>
  <c r="BG203" i="2"/>
  <c r="BF203" i="2"/>
  <c r="T203" i="2"/>
  <c r="R203" i="2"/>
  <c r="P203" i="2"/>
  <c r="BI195" i="2"/>
  <c r="BH195" i="2"/>
  <c r="BG195" i="2"/>
  <c r="BF195" i="2"/>
  <c r="T195" i="2"/>
  <c r="R195" i="2"/>
  <c r="P195" i="2"/>
  <c r="BI187" i="2"/>
  <c r="BH187" i="2"/>
  <c r="BG187" i="2"/>
  <c r="BF187" i="2"/>
  <c r="T187" i="2"/>
  <c r="R187" i="2"/>
  <c r="P187" i="2"/>
  <c r="BI178" i="2"/>
  <c r="BH178" i="2"/>
  <c r="BG178" i="2"/>
  <c r="BF178" i="2"/>
  <c r="T178" i="2"/>
  <c r="R178" i="2"/>
  <c r="P178" i="2"/>
  <c r="BI170" i="2"/>
  <c r="BH170" i="2"/>
  <c r="BG170" i="2"/>
  <c r="BF170" i="2"/>
  <c r="T170" i="2"/>
  <c r="R170" i="2"/>
  <c r="P170" i="2"/>
  <c r="BI162" i="2"/>
  <c r="BH162" i="2"/>
  <c r="BG162" i="2"/>
  <c r="BF162" i="2"/>
  <c r="T162" i="2"/>
  <c r="R162" i="2"/>
  <c r="P162" i="2"/>
  <c r="BI155" i="2"/>
  <c r="BH155" i="2"/>
  <c r="BG155" i="2"/>
  <c r="BF155" i="2"/>
  <c r="T155" i="2"/>
  <c r="R155" i="2"/>
  <c r="P155" i="2"/>
  <c r="BI149" i="2"/>
  <c r="BH149" i="2"/>
  <c r="BG149" i="2"/>
  <c r="BF149" i="2"/>
  <c r="T149" i="2"/>
  <c r="R149" i="2"/>
  <c r="P149" i="2"/>
  <c r="BI142" i="2"/>
  <c r="BH142" i="2"/>
  <c r="BG142" i="2"/>
  <c r="BF142" i="2"/>
  <c r="T142" i="2"/>
  <c r="R142" i="2"/>
  <c r="P142" i="2"/>
  <c r="BI135" i="2"/>
  <c r="BH135" i="2"/>
  <c r="BG135" i="2"/>
  <c r="BF135" i="2"/>
  <c r="T135" i="2"/>
  <c r="R135" i="2"/>
  <c r="P135" i="2"/>
  <c r="BI129" i="2"/>
  <c r="BH129" i="2"/>
  <c r="BG129" i="2"/>
  <c r="BF129" i="2"/>
  <c r="T129" i="2"/>
  <c r="R129" i="2"/>
  <c r="P129" i="2"/>
  <c r="BI123" i="2"/>
  <c r="BH123" i="2"/>
  <c r="BG123" i="2"/>
  <c r="BF123" i="2"/>
  <c r="T123" i="2"/>
  <c r="R123" i="2"/>
  <c r="P123" i="2"/>
  <c r="BI117" i="2"/>
  <c r="BH117" i="2"/>
  <c r="BG117" i="2"/>
  <c r="BF117" i="2"/>
  <c r="T117" i="2"/>
  <c r="R117" i="2"/>
  <c r="P117" i="2"/>
  <c r="BI111" i="2"/>
  <c r="BH111" i="2"/>
  <c r="BG111" i="2"/>
  <c r="BF111" i="2"/>
  <c r="T111" i="2"/>
  <c r="R111" i="2"/>
  <c r="P111" i="2"/>
  <c r="BI105" i="2"/>
  <c r="BH105" i="2"/>
  <c r="BG105" i="2"/>
  <c r="BF105" i="2"/>
  <c r="T105" i="2"/>
  <c r="R105" i="2"/>
  <c r="P105" i="2"/>
  <c r="BI99" i="2"/>
  <c r="BH99" i="2"/>
  <c r="BG99" i="2"/>
  <c r="BF99" i="2"/>
  <c r="T99" i="2"/>
  <c r="R99" i="2"/>
  <c r="P99" i="2"/>
  <c r="J93" i="2"/>
  <c r="J92" i="2"/>
  <c r="F92" i="2"/>
  <c r="F90" i="2"/>
  <c r="E88" i="2"/>
  <c r="J59" i="2"/>
  <c r="J58" i="2"/>
  <c r="F58" i="2"/>
  <c r="F56" i="2"/>
  <c r="E54" i="2"/>
  <c r="J20" i="2"/>
  <c r="E20" i="2"/>
  <c r="F59" i="2" s="1"/>
  <c r="J19" i="2"/>
  <c r="J14" i="2"/>
  <c r="J90" i="2" s="1"/>
  <c r="E7" i="2"/>
  <c r="E84" i="2" s="1"/>
  <c r="L50" i="1"/>
  <c r="AM50" i="1"/>
  <c r="AM49" i="1"/>
  <c r="L49" i="1"/>
  <c r="AM47" i="1"/>
  <c r="L47" i="1"/>
  <c r="L45" i="1"/>
  <c r="L44" i="1"/>
  <c r="BK345" i="3"/>
  <c r="J189" i="4"/>
  <c r="J350" i="5"/>
  <c r="BK129" i="2"/>
  <c r="BK491" i="2"/>
  <c r="BK191" i="3"/>
  <c r="J157" i="4"/>
  <c r="J185" i="5"/>
  <c r="J120" i="7"/>
  <c r="BK448" i="2"/>
  <c r="BK848" i="2"/>
  <c r="BK299" i="5"/>
  <c r="BK211" i="5"/>
  <c r="J409" i="2"/>
  <c r="J149" i="2"/>
  <c r="J272" i="3"/>
  <c r="BK319" i="5"/>
  <c r="BK90" i="7"/>
  <c r="BK859" i="2"/>
  <c r="BK142" i="2"/>
  <c r="BK99" i="2"/>
  <c r="BK403" i="5"/>
  <c r="J611" i="2"/>
  <c r="J1001" i="2"/>
  <c r="BK963" i="2"/>
  <c r="J275" i="3"/>
  <c r="J137" i="4"/>
  <c r="J98" i="7"/>
  <c r="J637" i="2"/>
  <c r="J724" i="2"/>
  <c r="J459" i="2"/>
  <c r="BK301" i="2"/>
  <c r="J384" i="3"/>
  <c r="J135" i="6"/>
  <c r="BK111" i="2"/>
  <c r="J891" i="2"/>
  <c r="BK111" i="6"/>
  <c r="J809" i="2"/>
  <c r="BK467" i="2"/>
  <c r="BK171" i="3"/>
  <c r="BK127" i="4"/>
  <c r="BK365" i="5"/>
  <c r="J387" i="2"/>
  <c r="J431" i="3"/>
  <c r="BK210" i="5"/>
  <c r="BK112" i="7"/>
  <c r="J355" i="2"/>
  <c r="BK342" i="3"/>
  <c r="BK302" i="4"/>
  <c r="BK395" i="5"/>
  <c r="BK355" i="2"/>
  <c r="J375" i="2"/>
  <c r="BK170" i="2"/>
  <c r="BK373" i="3"/>
  <c r="BK323" i="4"/>
  <c r="BK129" i="6"/>
  <c r="BK1031" i="2"/>
  <c r="J199" i="3"/>
  <c r="BK135" i="6"/>
  <c r="BK292" i="2"/>
  <c r="BK782" i="2"/>
  <c r="BK207" i="3"/>
  <c r="BK343" i="5"/>
  <c r="J247" i="2"/>
  <c r="J843" i="2"/>
  <c r="J105" i="3"/>
  <c r="BK412" i="3"/>
  <c r="BK190" i="3"/>
  <c r="BK167" i="5"/>
  <c r="BK1005" i="2"/>
  <c r="BK926" i="2"/>
  <c r="J121" i="3"/>
  <c r="J298" i="3"/>
  <c r="J274" i="4"/>
  <c r="BK176" i="5"/>
  <c r="J899" i="2"/>
  <c r="J284" i="3"/>
  <c r="BK109" i="4"/>
  <c r="J197" i="4"/>
  <c r="BK219" i="5"/>
  <c r="BK109" i="7"/>
  <c r="J757" i="2"/>
  <c r="J397" i="2"/>
  <c r="BK102" i="3"/>
  <c r="J175" i="3"/>
  <c r="J147" i="4"/>
  <c r="J412" i="5"/>
  <c r="J1017" i="2"/>
  <c r="J529" i="2"/>
  <c r="BK119" i="3"/>
  <c r="BK319" i="4"/>
  <c r="J167" i="5"/>
  <c r="J90" i="7"/>
  <c r="J600" i="2"/>
  <c r="BK992" i="2"/>
  <c r="J191" i="3"/>
  <c r="J139" i="4"/>
  <c r="BK118" i="6"/>
  <c r="J833" i="2"/>
  <c r="J220" i="5"/>
  <c r="BK507" i="2"/>
  <c r="J187" i="2"/>
  <c r="J1005" i="2"/>
  <c r="J171" i="3"/>
  <c r="BK213" i="4"/>
  <c r="BK94" i="7"/>
  <c r="J740" i="2"/>
  <c r="BK879" i="2"/>
  <c r="J260" i="3"/>
  <c r="J237" i="4"/>
  <c r="BK220" i="5"/>
  <c r="J123" i="7"/>
  <c r="J155" i="2"/>
  <c r="BK272" i="3"/>
  <c r="BK266" i="4"/>
  <c r="J160" i="5"/>
  <c r="J135" i="2"/>
  <c r="BK305" i="3"/>
  <c r="BK376" i="3"/>
  <c r="BK280" i="4"/>
  <c r="J246" i="5"/>
  <c r="J420" i="2"/>
  <c r="J792" i="2"/>
  <c r="BK398" i="3"/>
  <c r="BK181" i="4"/>
  <c r="J403" i="5"/>
  <c r="BK613" i="2"/>
  <c r="J200" i="3"/>
  <c r="J155" i="4"/>
  <c r="BK203" i="5"/>
  <c r="J316" i="5"/>
  <c r="BK449" i="2"/>
  <c r="BK214" i="2"/>
  <c r="J391" i="3"/>
  <c r="J219" i="5"/>
  <c r="BK118" i="7"/>
  <c r="BK444" i="2"/>
  <c r="J916" i="2"/>
  <c r="J817" i="2"/>
  <c r="J398" i="3"/>
  <c r="BK350" i="5"/>
  <c r="BK386" i="5"/>
  <c r="BK457" i="2"/>
  <c r="BK420" i="2"/>
  <c r="J626" i="2"/>
  <c r="J136" i="3"/>
  <c r="J386" i="5"/>
  <c r="BK750" i="2"/>
  <c r="J271" i="2"/>
  <c r="J539" i="2"/>
  <c r="BK987" i="2"/>
  <c r="BK611" i="2"/>
  <c r="BK183" i="3"/>
  <c r="BK197" i="4"/>
  <c r="BK337" i="4"/>
  <c r="BK274" i="4"/>
  <c r="BK306" i="5"/>
  <c r="J148" i="5"/>
  <c r="J221" i="5"/>
  <c r="J272" i="5"/>
  <c r="J234" i="5"/>
  <c r="J114" i="7"/>
  <c r="BK397" i="2"/>
  <c r="J953" i="2"/>
  <c r="BK447" i="2"/>
  <c r="J319" i="3"/>
  <c r="BK234" i="3"/>
  <c r="J365" i="5"/>
  <c r="BK280" i="2"/>
  <c r="J580" i="2"/>
  <c r="BK225" i="3"/>
  <c r="BK265" i="5"/>
  <c r="J708" i="2"/>
  <c r="BK809" i="2"/>
  <c r="J192" i="3"/>
  <c r="BK161" i="3"/>
  <c r="BK285" i="4"/>
  <c r="BK184" i="5"/>
  <c r="J445" i="2"/>
  <c r="J457" i="2"/>
  <c r="BK716" i="2"/>
  <c r="J369" i="3"/>
  <c r="BK199" i="3"/>
  <c r="J388" i="5"/>
  <c r="J448" i="2"/>
  <c r="BK142" i="3"/>
  <c r="BK391" i="3"/>
  <c r="BK173" i="4"/>
  <c r="J93" i="6"/>
  <c r="BK178" i="2"/>
  <c r="J292" i="2"/>
  <c r="BK165" i="4"/>
  <c r="J293" i="5"/>
  <c r="BK104" i="6"/>
  <c r="BK235" i="2"/>
  <c r="J444" i="2"/>
  <c r="J113" i="5"/>
  <c r="BK116" i="7"/>
  <c r="J129" i="2"/>
  <c r="BK207" i="2"/>
  <c r="J130" i="3"/>
  <c r="BK101" i="7"/>
  <c r="J217" i="2"/>
  <c r="BK922" i="2"/>
  <c r="BK241" i="3"/>
  <c r="BK438" i="3"/>
  <c r="J902" i="2"/>
  <c r="BK1012" i="2"/>
  <c r="J313" i="3"/>
  <c r="J247" i="3"/>
  <c r="J328" i="4"/>
  <c r="BK228" i="5"/>
  <c r="J1025" i="2"/>
  <c r="BK937" i="2"/>
  <c r="BK121" i="3"/>
  <c r="J266" i="4"/>
  <c r="BK148" i="5"/>
  <c r="BK123" i="7"/>
  <c r="J116" i="7"/>
  <c r="BK724" i="2"/>
  <c r="J869" i="2"/>
  <c r="J203" i="2"/>
  <c r="BK275" i="3"/>
  <c r="J240" i="5"/>
  <c r="J782" i="2"/>
  <c r="BK886" i="2"/>
  <c r="BK369" i="3"/>
  <c r="J142" i="5"/>
  <c r="BK272" i="5"/>
  <c r="BK217" i="2"/>
  <c r="J1012" i="2"/>
  <c r="J182" i="3"/>
  <c r="BK119" i="5"/>
  <c r="BK113" i="5"/>
  <c r="BK458" i="2"/>
  <c r="BK364" i="2"/>
  <c r="BK855" i="2"/>
  <c r="BK266" i="3"/>
  <c r="J245" i="4"/>
  <c r="J184" i="5"/>
  <c r="J564" i="2"/>
  <c r="J332" i="3"/>
  <c r="J285" i="4"/>
  <c r="BK105" i="5"/>
  <c r="J957" i="2"/>
  <c r="J484" i="2"/>
  <c r="J412" i="3"/>
  <c r="J183" i="3"/>
  <c r="J319" i="4"/>
  <c r="J514" i="2"/>
  <c r="BK414" i="2"/>
  <c r="BK827" i="2"/>
  <c r="BK260" i="3"/>
  <c r="J117" i="4"/>
  <c r="J168" i="5"/>
  <c r="BK589" i="2"/>
  <c r="J342" i="3"/>
  <c r="BK218" i="3"/>
  <c r="BK193" i="5"/>
  <c r="J104" i="6"/>
  <c r="J879" i="2"/>
  <c r="BK113" i="3"/>
  <c r="BK298" i="3"/>
  <c r="BK137" i="4"/>
  <c r="J200" i="5"/>
  <c r="J827" i="2"/>
  <c r="J225" i="3"/>
  <c r="BK155" i="4"/>
  <c r="BK136" i="5"/>
  <c r="BK484" i="2"/>
  <c r="J364" i="2"/>
  <c r="J129" i="4"/>
  <c r="J156" i="5"/>
  <c r="J162" i="2"/>
  <c r="BK392" i="2"/>
  <c r="BK185" i="5"/>
  <c r="BK732" i="2"/>
  <c r="BK521" i="2"/>
  <c r="BK366" i="2"/>
  <c r="BK166" i="3"/>
  <c r="BK249" i="5"/>
  <c r="BK578" i="2"/>
  <c r="BK117" i="2"/>
  <c r="J214" i="2"/>
  <c r="BK429" i="3"/>
  <c r="BK96" i="5"/>
  <c r="J94" i="7"/>
  <c r="J716" i="2"/>
  <c r="BK839" i="2"/>
  <c r="BK891" i="2"/>
  <c r="J865" i="2"/>
  <c r="J406" i="3"/>
  <c r="BK129" i="4"/>
  <c r="BK287" i="5"/>
  <c r="J228" i="5"/>
  <c r="BK477" i="2"/>
  <c r="J875" i="2"/>
  <c r="J963" i="2"/>
  <c r="J346" i="2"/>
  <c r="BK182" i="3"/>
  <c r="BK247" i="3"/>
  <c r="J193" i="5"/>
  <c r="J469" i="2"/>
  <c r="J102" i="3"/>
  <c r="J405" i="5"/>
  <c r="J499" i="2"/>
  <c r="J823" i="2"/>
  <c r="BK833" i="2"/>
  <c r="BK299" i="4"/>
  <c r="BK234" i="5"/>
  <c r="BK445" i="2"/>
  <c r="J450" i="2"/>
  <c r="J123" i="2"/>
  <c r="J291" i="3"/>
  <c r="BK279" i="5"/>
  <c r="BK626" i="2"/>
  <c r="BK943" i="2"/>
  <c r="J547" i="2"/>
  <c r="J234" i="3"/>
  <c r="J102" i="5"/>
  <c r="J235" i="2"/>
  <c r="BK387" i="2"/>
  <c r="BK763" i="2"/>
  <c r="BK692" i="2"/>
  <c r="BK339" i="3"/>
  <c r="BK135" i="2"/>
  <c r="J773" i="2"/>
  <c r="J366" i="2"/>
  <c r="J175" i="5"/>
  <c r="BK93" i="6"/>
  <c r="J281" i="3"/>
  <c r="J305" i="3"/>
  <c r="J313" i="5"/>
  <c r="J100" i="6"/>
  <c r="BK195" i="2"/>
  <c r="BK1017" i="2"/>
  <c r="BK559" i="2"/>
  <c r="BK817" i="2"/>
  <c r="J786" i="2"/>
  <c r="J299" i="4"/>
  <c r="J347" i="5"/>
  <c r="J589" i="2"/>
  <c r="BK933" i="2"/>
  <c r="J161" i="3"/>
  <c r="J107" i="7"/>
  <c r="BK564" i="2"/>
  <c r="J449" i="2"/>
  <c r="J236" i="3"/>
  <c r="BK208" i="3"/>
  <c r="J249" i="5"/>
  <c r="J477" i="2"/>
  <c r="BK569" i="2"/>
  <c r="BK708" i="2"/>
  <c r="J373" i="3"/>
  <c r="BK119" i="4"/>
  <c r="J122" i="6"/>
  <c r="J591" i="2"/>
  <c r="J700" i="2"/>
  <c r="J210" i="5"/>
  <c r="BK88" i="7"/>
  <c r="BK499" i="2"/>
  <c r="J926" i="2"/>
  <c r="BK813" i="2"/>
  <c r="J208" i="3"/>
  <c r="BK412" i="5"/>
  <c r="BK643" i="2"/>
  <c r="BK459" i="2"/>
  <c r="J912" i="2"/>
  <c r="BK358" i="3"/>
  <c r="BK192" i="5"/>
  <c r="BK175" i="5"/>
  <c r="J92" i="7"/>
  <c r="BK803" i="2"/>
  <c r="BK215" i="3"/>
  <c r="J126" i="7"/>
  <c r="BK983" i="2"/>
  <c r="BK157" i="4"/>
  <c r="J323" i="4"/>
  <c r="J339" i="5"/>
  <c r="BK332" i="5"/>
  <c r="BK316" i="2"/>
  <c r="J578" i="2"/>
  <c r="BK136" i="3"/>
  <c r="J113" i="3"/>
  <c r="J109" i="4"/>
  <c r="J128" i="5"/>
  <c r="J142" i="2"/>
  <c r="BK1020" i="2"/>
  <c r="BK865" i="2"/>
  <c r="BK773" i="2"/>
  <c r="BK406" i="3"/>
  <c r="BK328" i="4"/>
  <c r="J613" i="2"/>
  <c r="J1031" i="2"/>
  <c r="BK137" i="6"/>
  <c r="J428" i="2"/>
  <c r="BK539" i="2"/>
  <c r="J254" i="3"/>
  <c r="BK128" i="5"/>
  <c r="AS58" i="1"/>
  <c r="J427" i="2"/>
  <c r="BK428" i="2"/>
  <c r="J96" i="3"/>
  <c r="J299" i="5"/>
  <c r="J128" i="6"/>
  <c r="J796" i="2"/>
  <c r="BK148" i="3"/>
  <c r="J173" i="4"/>
  <c r="BK405" i="5"/>
  <c r="BK899" i="2"/>
  <c r="BK175" i="3"/>
  <c r="J165" i="4"/>
  <c r="BK293" i="5"/>
  <c r="J112" i="7"/>
  <c r="BK953" i="2"/>
  <c r="J376" i="3"/>
  <c r="J438" i="3"/>
  <c r="J358" i="5"/>
  <c r="BK256" i="2"/>
  <c r="BK325" i="3"/>
  <c r="J332" i="4"/>
  <c r="J96" i="5"/>
  <c r="BK100" i="6"/>
  <c r="J446" i="2"/>
  <c r="J803" i="2"/>
  <c r="J221" i="4"/>
  <c r="J280" i="4"/>
  <c r="J279" i="5"/>
  <c r="J111" i="6"/>
  <c r="BK600" i="2"/>
  <c r="J166" i="3"/>
  <c r="BK332" i="3"/>
  <c r="BK380" i="5"/>
  <c r="BK316" i="5"/>
  <c r="J467" i="2"/>
  <c r="J111" i="2"/>
  <c r="BK226" i="3"/>
  <c r="BK237" i="4"/>
  <c r="J343" i="5"/>
  <c r="J103" i="7"/>
  <c r="BK427" i="2"/>
  <c r="BK313" i="3"/>
  <c r="BK200" i="3"/>
  <c r="BK246" i="5"/>
  <c r="J88" i="7"/>
  <c r="BK450" i="2"/>
  <c r="BK786" i="2"/>
  <c r="BK580" i="2"/>
  <c r="J1020" i="2"/>
  <c r="BK947" i="2"/>
  <c r="BK156" i="5"/>
  <c r="J414" i="2"/>
  <c r="J358" i="3"/>
  <c r="J119" i="5"/>
  <c r="J137" i="6"/>
  <c r="J256" i="2"/>
  <c r="BK700" i="2"/>
  <c r="J148" i="3"/>
  <c r="J127" i="4"/>
  <c r="J170" i="2"/>
  <c r="BK996" i="2"/>
  <c r="J640" i="2"/>
  <c r="J190" i="3"/>
  <c r="BK117" i="4"/>
  <c r="BK255" i="5"/>
  <c r="J105" i="7"/>
  <c r="J732" i="2"/>
  <c r="J992" i="2"/>
  <c r="BK284" i="3"/>
  <c r="J429" i="3"/>
  <c r="J119" i="4"/>
  <c r="BK372" i="5"/>
  <c r="J109" i="7"/>
  <c r="J521" i="2"/>
  <c r="BK1025" i="2"/>
  <c r="BK875" i="2"/>
  <c r="J507" i="2"/>
  <c r="J339" i="3"/>
  <c r="J101" i="4"/>
  <c r="J336" i="5"/>
  <c r="BK339" i="5"/>
  <c r="BK102" i="5"/>
  <c r="BK105" i="2"/>
  <c r="J978" i="2"/>
  <c r="J569" i="2"/>
  <c r="BK414" i="3"/>
  <c r="J241" i="3"/>
  <c r="BK236" i="3"/>
  <c r="BK229" i="4"/>
  <c r="J129" i="6"/>
  <c r="BK640" i="2"/>
  <c r="BK978" i="2"/>
  <c r="J943" i="2"/>
  <c r="BK254" i="3"/>
  <c r="J205" i="4"/>
  <c r="J253" i="4"/>
  <c r="J130" i="5"/>
  <c r="J395" i="5"/>
  <c r="BK740" i="2"/>
  <c r="BK187" i="2"/>
  <c r="J933" i="2"/>
  <c r="J839" i="2"/>
  <c r="BK235" i="3"/>
  <c r="BK421" i="3"/>
  <c r="J337" i="4"/>
  <c r="BK122" i="6"/>
  <c r="J207" i="2"/>
  <c r="J447" i="2"/>
  <c r="BK796" i="2"/>
  <c r="J458" i="2"/>
  <c r="J142" i="3"/>
  <c r="J421" i="3"/>
  <c r="J93" i="4"/>
  <c r="BK347" i="5"/>
  <c r="J255" i="5"/>
  <c r="BK96" i="7"/>
  <c r="J178" i="2"/>
  <c r="BK843" i="2"/>
  <c r="BK384" i="3"/>
  <c r="BK365" i="3"/>
  <c r="BK189" i="4"/>
  <c r="BK336" i="5"/>
  <c r="BK200" i="5"/>
  <c r="BK107" i="7"/>
  <c r="J983" i="2"/>
  <c r="J859" i="2"/>
  <c r="J218" i="3"/>
  <c r="BK269" i="4"/>
  <c r="BK258" i="5"/>
  <c r="BK331" i="2"/>
  <c r="J922" i="2"/>
  <c r="J128" i="3"/>
  <c r="BK128" i="6"/>
  <c r="BK247" i="2"/>
  <c r="BK591" i="2"/>
  <c r="J302" i="4"/>
  <c r="J211" i="5"/>
  <c r="BK155" i="2"/>
  <c r="J973" i="2"/>
  <c r="J392" i="2"/>
  <c r="BK139" i="4"/>
  <c r="BK221" i="5"/>
  <c r="BK120" i="7"/>
  <c r="BK637" i="2"/>
  <c r="J316" i="2"/>
  <c r="BK253" i="4"/>
  <c r="J96" i="7"/>
  <c r="BK514" i="2"/>
  <c r="BK469" i="2"/>
  <c r="BK123" i="2"/>
  <c r="BK96" i="3"/>
  <c r="J203" i="5"/>
  <c r="BK126" i="7"/>
  <c r="BK973" i="2"/>
  <c r="J331" i="2"/>
  <c r="J235" i="3"/>
  <c r="J136" i="5"/>
  <c r="BK92" i="7"/>
  <c r="J559" i="2"/>
  <c r="BK128" i="3"/>
  <c r="BK93" i="4"/>
  <c r="BK446" i="2"/>
  <c r="BK529" i="2"/>
  <c r="BK823" i="2"/>
  <c r="BK319" i="3"/>
  <c r="BK147" i="4"/>
  <c r="BK245" i="4"/>
  <c r="J118" i="7"/>
  <c r="BK162" i="2"/>
  <c r="BK902" i="2"/>
  <c r="BK281" i="3"/>
  <c r="J279" i="4"/>
  <c r="J332" i="5"/>
  <c r="BK547" i="2"/>
  <c r="BK957" i="2"/>
  <c r="BK409" i="2"/>
  <c r="J362" i="3"/>
  <c r="BK142" i="5"/>
  <c r="J855" i="2"/>
  <c r="J886" i="2"/>
  <c r="J119" i="3"/>
  <c r="J229" i="4"/>
  <c r="BK101" i="4"/>
  <c r="BK221" i="4"/>
  <c r="BK168" i="5"/>
  <c r="J306" i="5"/>
  <c r="J372" i="5"/>
  <c r="J287" i="5"/>
  <c r="J192" i="5"/>
  <c r="J177" i="5"/>
  <c r="BK103" i="7"/>
  <c r="BK271" i="2"/>
  <c r="BK346" i="2"/>
  <c r="BK916" i="2"/>
  <c r="J643" i="2"/>
  <c r="BK431" i="3"/>
  <c r="BK358" i="5"/>
  <c r="AS55" i="1"/>
  <c r="J301" i="2"/>
  <c r="J987" i="2"/>
  <c r="J763" i="2"/>
  <c r="BK362" i="3"/>
  <c r="BK160" i="5"/>
  <c r="J101" i="7"/>
  <c r="J969" i="2"/>
  <c r="J365" i="3"/>
  <c r="J105" i="5"/>
  <c r="J319" i="5"/>
  <c r="BK105" i="3"/>
  <c r="J226" i="3"/>
  <c r="J121" i="5"/>
  <c r="J380" i="5"/>
  <c r="J117" i="2"/>
  <c r="J414" i="3"/>
  <c r="BK291" i="3"/>
  <c r="BK332" i="4"/>
  <c r="BK105" i="7"/>
  <c r="BK869" i="2"/>
  <c r="J213" i="4"/>
  <c r="BK130" i="5"/>
  <c r="BK114" i="7"/>
  <c r="BK602" i="2"/>
  <c r="J813" i="2"/>
  <c r="J345" i="3"/>
  <c r="BK240" i="5"/>
  <c r="J265" i="5"/>
  <c r="J99" i="2"/>
  <c r="J996" i="2"/>
  <c r="BK375" i="2"/>
  <c r="J215" i="3"/>
  <c r="BK279" i="4"/>
  <c r="BK121" i="5"/>
  <c r="BK177" i="5"/>
  <c r="BK757" i="2"/>
  <c r="J491" i="2"/>
  <c r="J269" i="4"/>
  <c r="BK98" i="7"/>
  <c r="J195" i="2"/>
  <c r="J937" i="2"/>
  <c r="BK969" i="2"/>
  <c r="J325" i="3"/>
  <c r="BK388" i="5"/>
  <c r="J602" i="2"/>
  <c r="J692" i="2"/>
  <c r="J280" i="2"/>
  <c r="J750" i="2"/>
  <c r="BK130" i="3"/>
  <c r="J181" i="4"/>
  <c r="J258" i="5"/>
  <c r="BK203" i="2"/>
  <c r="BK1001" i="2"/>
  <c r="BK192" i="3"/>
  <c r="BK313" i="5"/>
  <c r="J105" i="2"/>
  <c r="J947" i="2"/>
  <c r="BK792" i="2"/>
  <c r="J207" i="3"/>
  <c r="BK205" i="4"/>
  <c r="J118" i="6"/>
  <c r="BK149" i="2"/>
  <c r="J848" i="2"/>
  <c r="BK912" i="2"/>
  <c r="J266" i="3"/>
  <c r="J176" i="5"/>
  <c r="BK216" i="2" l="1"/>
  <c r="J216" i="2"/>
  <c r="J68" i="2" s="1"/>
  <c r="T890" i="2"/>
  <c r="P95" i="3"/>
  <c r="P94" i="3" s="1"/>
  <c r="T174" i="3"/>
  <c r="P318" i="4"/>
  <c r="BK112" i="5"/>
  <c r="J112" i="5"/>
  <c r="J68" i="5"/>
  <c r="R98" i="2"/>
  <c r="P186" i="2"/>
  <c r="R206" i="2"/>
  <c r="T772" i="2"/>
  <c r="T977" i="2"/>
  <c r="BK95" i="3"/>
  <c r="BK174" i="3"/>
  <c r="J174" i="3"/>
  <c r="J70" i="3"/>
  <c r="BK92" i="4"/>
  <c r="J92" i="4"/>
  <c r="J65" i="4"/>
  <c r="R318" i="4"/>
  <c r="P112" i="5"/>
  <c r="P111" i="5"/>
  <c r="T121" i="6"/>
  <c r="P419" i="2"/>
  <c r="T847" i="2"/>
  <c r="BK112" i="3"/>
  <c r="J112" i="3" s="1"/>
  <c r="J68" i="3" s="1"/>
  <c r="R273" i="4"/>
  <c r="T95" i="5"/>
  <c r="T94" i="5"/>
  <c r="BK159" i="5"/>
  <c r="T103" i="6"/>
  <c r="P216" i="2"/>
  <c r="R890" i="2"/>
  <c r="T253" i="3"/>
  <c r="T92" i="4"/>
  <c r="R95" i="5"/>
  <c r="R94" i="5" s="1"/>
  <c r="R159" i="5"/>
  <c r="BK121" i="6"/>
  <c r="J121" i="6"/>
  <c r="J67" i="6"/>
  <c r="BK419" i="2"/>
  <c r="J419" i="2" s="1"/>
  <c r="J69" i="2" s="1"/>
  <c r="BK847" i="2"/>
  <c r="J847" i="2"/>
  <c r="J71" i="2" s="1"/>
  <c r="T95" i="3"/>
  <c r="T94" i="3" s="1"/>
  <c r="T112" i="3"/>
  <c r="T111" i="3"/>
  <c r="BK273" i="4"/>
  <c r="BK91" i="4" s="1"/>
  <c r="BK90" i="4" s="1"/>
  <c r="J90" i="4" s="1"/>
  <c r="J32" i="4" s="1"/>
  <c r="J273" i="4"/>
  <c r="J66" i="4" s="1"/>
  <c r="T159" i="5"/>
  <c r="R92" i="6"/>
  <c r="R100" i="7"/>
  <c r="T98" i="2"/>
  <c r="T186" i="2"/>
  <c r="T206" i="2"/>
  <c r="P772" i="2"/>
  <c r="P977" i="2"/>
  <c r="P174" i="3"/>
  <c r="P273" i="4"/>
  <c r="BK95" i="5"/>
  <c r="BK94" i="5" s="1"/>
  <c r="J94" i="5" s="1"/>
  <c r="J64" i="5" s="1"/>
  <c r="T112" i="5"/>
  <c r="T111" i="5" s="1"/>
  <c r="BK92" i="6"/>
  <c r="J92" i="6" s="1"/>
  <c r="J65" i="6" s="1"/>
  <c r="R121" i="6"/>
  <c r="BK100" i="7"/>
  <c r="J100" i="7"/>
  <c r="J62" i="7"/>
  <c r="P98" i="2"/>
  <c r="R186" i="2"/>
  <c r="P206" i="2"/>
  <c r="R772" i="2"/>
  <c r="R977" i="2"/>
  <c r="R112" i="3"/>
  <c r="R111" i="3" s="1"/>
  <c r="T273" i="4"/>
  <c r="R112" i="5"/>
  <c r="R111" i="5"/>
  <c r="T92" i="6"/>
  <c r="T91" i="6"/>
  <c r="T90" i="6"/>
  <c r="P87" i="7"/>
  <c r="R111" i="7"/>
  <c r="R419" i="2"/>
  <c r="R847" i="2"/>
  <c r="R95" i="3"/>
  <c r="R94" i="3" s="1"/>
  <c r="P112" i="3"/>
  <c r="P111" i="3" s="1"/>
  <c r="BK318" i="4"/>
  <c r="J318" i="4"/>
  <c r="J67" i="4"/>
  <c r="R227" i="5"/>
  <c r="R103" i="6"/>
  <c r="T111" i="7"/>
  <c r="T216" i="2"/>
  <c r="P890" i="2"/>
  <c r="R174" i="3"/>
  <c r="T318" i="4"/>
  <c r="BK227" i="5"/>
  <c r="J227" i="5" s="1"/>
  <c r="J71" i="5" s="1"/>
  <c r="P103" i="6"/>
  <c r="R87" i="7"/>
  <c r="R86" i="7"/>
  <c r="R85" i="7" s="1"/>
  <c r="P100" i="7"/>
  <c r="T419" i="2"/>
  <c r="P847" i="2"/>
  <c r="P253" i="3"/>
  <c r="P92" i="4"/>
  <c r="P91" i="4" s="1"/>
  <c r="P90" i="4" s="1"/>
  <c r="AU59" i="1" s="1"/>
  <c r="P227" i="5"/>
  <c r="P121" i="6"/>
  <c r="BK87" i="7"/>
  <c r="J87" i="7" s="1"/>
  <c r="J61" i="7" s="1"/>
  <c r="BK111" i="7"/>
  <c r="J111" i="7" s="1"/>
  <c r="J63" i="7" s="1"/>
  <c r="R216" i="2"/>
  <c r="BK890" i="2"/>
  <c r="J890" i="2" s="1"/>
  <c r="J72" i="2" s="1"/>
  <c r="R253" i="3"/>
  <c r="T227" i="5"/>
  <c r="BK103" i="6"/>
  <c r="J103" i="6" s="1"/>
  <c r="J66" i="6" s="1"/>
  <c r="P111" i="7"/>
  <c r="BK98" i="2"/>
  <c r="BK186" i="2"/>
  <c r="J186" i="2" s="1"/>
  <c r="J66" i="2" s="1"/>
  <c r="BK206" i="2"/>
  <c r="J206" i="2"/>
  <c r="J67" i="2"/>
  <c r="BK772" i="2"/>
  <c r="J772" i="2"/>
  <c r="J70" i="2" s="1"/>
  <c r="BK977" i="2"/>
  <c r="J977" i="2"/>
  <c r="J73" i="2" s="1"/>
  <c r="BK253" i="3"/>
  <c r="J253" i="3" s="1"/>
  <c r="J71" i="3" s="1"/>
  <c r="R92" i="4"/>
  <c r="R91" i="4"/>
  <c r="R90" i="4"/>
  <c r="P95" i="5"/>
  <c r="P94" i="5"/>
  <c r="P159" i="5"/>
  <c r="P158" i="5" s="1"/>
  <c r="P92" i="6"/>
  <c r="T87" i="7"/>
  <c r="T86" i="7"/>
  <c r="T85" i="7" s="1"/>
  <c r="T100" i="7"/>
  <c r="BK104" i="5"/>
  <c r="J104" i="5"/>
  <c r="J66" i="5"/>
  <c r="BK336" i="4"/>
  <c r="J336" i="4"/>
  <c r="J68" i="4" s="1"/>
  <c r="BK125" i="7"/>
  <c r="J125" i="7"/>
  <c r="J65" i="7" s="1"/>
  <c r="BK104" i="3"/>
  <c r="J104" i="3" s="1"/>
  <c r="J66" i="3" s="1"/>
  <c r="BK122" i="7"/>
  <c r="J122" i="7"/>
  <c r="J64" i="7"/>
  <c r="BK1030" i="2"/>
  <c r="J1030" i="2"/>
  <c r="J74" i="2" s="1"/>
  <c r="BK136" i="6"/>
  <c r="J136" i="6"/>
  <c r="J68" i="6" s="1"/>
  <c r="E75" i="7"/>
  <c r="BE88" i="7"/>
  <c r="BE105" i="7"/>
  <c r="J52" i="7"/>
  <c r="BE96" i="7"/>
  <c r="BE114" i="7"/>
  <c r="BE116" i="7"/>
  <c r="BE120" i="7"/>
  <c r="BE126" i="7"/>
  <c r="BE98" i="7"/>
  <c r="BE103" i="7"/>
  <c r="BE112" i="7"/>
  <c r="F82" i="7"/>
  <c r="BE92" i="7"/>
  <c r="BE109" i="7"/>
  <c r="BE94" i="7"/>
  <c r="BE90" i="7"/>
  <c r="BE101" i="7"/>
  <c r="BE107" i="7"/>
  <c r="BE118" i="7"/>
  <c r="BE123" i="7"/>
  <c r="E50" i="6"/>
  <c r="F87" i="6"/>
  <c r="BE100" i="6"/>
  <c r="BE118" i="6"/>
  <c r="J159" i="5"/>
  <c r="J70" i="5"/>
  <c r="J56" i="6"/>
  <c r="BE129" i="6"/>
  <c r="BE137" i="6"/>
  <c r="BE111" i="6"/>
  <c r="BK111" i="5"/>
  <c r="J111" i="5" s="1"/>
  <c r="J67" i="5" s="1"/>
  <c r="BE122" i="6"/>
  <c r="BE128" i="6"/>
  <c r="BE135" i="6"/>
  <c r="BE93" i="6"/>
  <c r="BE104" i="6"/>
  <c r="J56" i="5"/>
  <c r="BE121" i="5"/>
  <c r="BE128" i="5"/>
  <c r="BE136" i="5"/>
  <c r="BE156" i="5"/>
  <c r="BE148" i="5"/>
  <c r="BE177" i="5"/>
  <c r="BE200" i="5"/>
  <c r="BE219" i="5"/>
  <c r="BE228" i="5"/>
  <c r="BE272" i="5"/>
  <c r="BE293" i="5"/>
  <c r="BE343" i="5"/>
  <c r="BE96" i="5"/>
  <c r="BE102" i="5"/>
  <c r="BE119" i="5"/>
  <c r="BE130" i="5"/>
  <c r="BE203" i="5"/>
  <c r="BE211" i="5"/>
  <c r="BE258" i="5"/>
  <c r="BE372" i="5"/>
  <c r="F59" i="5"/>
  <c r="BE220" i="5"/>
  <c r="BE332" i="5"/>
  <c r="BE380" i="5"/>
  <c r="BE388" i="5"/>
  <c r="BE395" i="5"/>
  <c r="BE405" i="5"/>
  <c r="BE167" i="5"/>
  <c r="BE176" i="5"/>
  <c r="BE193" i="5"/>
  <c r="BE287" i="5"/>
  <c r="BE316" i="5"/>
  <c r="BE386" i="5"/>
  <c r="BE403" i="5"/>
  <c r="BE412" i="5"/>
  <c r="E81" i="5"/>
  <c r="BE234" i="5"/>
  <c r="BE168" i="5"/>
  <c r="BE192" i="5"/>
  <c r="BE210" i="5"/>
  <c r="BE249" i="5"/>
  <c r="BE299" i="5"/>
  <c r="BE313" i="5"/>
  <c r="BE113" i="5"/>
  <c r="BE221" i="5"/>
  <c r="BE240" i="5"/>
  <c r="BE306" i="5"/>
  <c r="BE105" i="5"/>
  <c r="BE175" i="5"/>
  <c r="BE184" i="5"/>
  <c r="BE185" i="5"/>
  <c r="BE255" i="5"/>
  <c r="BE336" i="5"/>
  <c r="BE347" i="5"/>
  <c r="BE265" i="5"/>
  <c r="BE350" i="5"/>
  <c r="BE142" i="5"/>
  <c r="BE246" i="5"/>
  <c r="BE279" i="5"/>
  <c r="BE319" i="5"/>
  <c r="BE160" i="5"/>
  <c r="BE339" i="5"/>
  <c r="BE358" i="5"/>
  <c r="BE365" i="5"/>
  <c r="BE139" i="4"/>
  <c r="BE279" i="4"/>
  <c r="BK173" i="3"/>
  <c r="J173" i="3" s="1"/>
  <c r="J69" i="3" s="1"/>
  <c r="BE101" i="4"/>
  <c r="BE127" i="4"/>
  <c r="BE189" i="4"/>
  <c r="BE266" i="4"/>
  <c r="BE269" i="4"/>
  <c r="BE274" i="4"/>
  <c r="BE302" i="4"/>
  <c r="BE319" i="4"/>
  <c r="BK111" i="3"/>
  <c r="J111" i="3"/>
  <c r="J67" i="3" s="1"/>
  <c r="J56" i="4"/>
  <c r="BE93" i="4"/>
  <c r="BE109" i="4"/>
  <c r="BE119" i="4"/>
  <c r="BE253" i="4"/>
  <c r="BE280" i="4"/>
  <c r="BE285" i="4"/>
  <c r="BE299" i="4"/>
  <c r="BE173" i="4"/>
  <c r="BE205" i="4"/>
  <c r="BE155" i="4"/>
  <c r="J95" i="3"/>
  <c r="J65" i="3" s="1"/>
  <c r="F87" i="4"/>
  <c r="BE221" i="4"/>
  <c r="BE323" i="4"/>
  <c r="BE328" i="4"/>
  <c r="BE332" i="4"/>
  <c r="BE337" i="4"/>
  <c r="BE117" i="4"/>
  <c r="BE129" i="4"/>
  <c r="BE181" i="4"/>
  <c r="BE137" i="4"/>
  <c r="E50" i="4"/>
  <c r="BE213" i="4"/>
  <c r="BE237" i="4"/>
  <c r="BE165" i="4"/>
  <c r="BE245" i="4"/>
  <c r="BE147" i="4"/>
  <c r="BE157" i="4"/>
  <c r="BE197" i="4"/>
  <c r="BE229" i="4"/>
  <c r="BE342" i="3"/>
  <c r="BE365" i="3"/>
  <c r="BE373" i="3"/>
  <c r="BE412" i="3"/>
  <c r="J56" i="3"/>
  <c r="BE148" i="3"/>
  <c r="BE207" i="3"/>
  <c r="BE235" i="3"/>
  <c r="BE247" i="3"/>
  <c r="BE260" i="3"/>
  <c r="BE266" i="3"/>
  <c r="BE284" i="3"/>
  <c r="BE345" i="3"/>
  <c r="BE136" i="3"/>
  <c r="BE183" i="3"/>
  <c r="BE190" i="3"/>
  <c r="BE200" i="3"/>
  <c r="BE291" i="3"/>
  <c r="BE339" i="3"/>
  <c r="BE421" i="3"/>
  <c r="BE431" i="3"/>
  <c r="F59" i="3"/>
  <c r="BE121" i="3"/>
  <c r="BE142" i="3"/>
  <c r="BE175" i="3"/>
  <c r="BE226" i="3"/>
  <c r="BE234" i="3"/>
  <c r="BE362" i="3"/>
  <c r="BE384" i="3"/>
  <c r="BE429" i="3"/>
  <c r="BE438" i="3"/>
  <c r="J98" i="2"/>
  <c r="J65" i="2" s="1"/>
  <c r="BE102" i="3"/>
  <c r="BE105" i="3"/>
  <c r="BE171" i="3"/>
  <c r="BE182" i="3"/>
  <c r="BE208" i="3"/>
  <c r="BE225" i="3"/>
  <c r="BE281" i="3"/>
  <c r="BE113" i="3"/>
  <c r="BE166" i="3"/>
  <c r="BE218" i="3"/>
  <c r="BE298" i="3"/>
  <c r="BE128" i="3"/>
  <c r="BE192" i="3"/>
  <c r="BE241" i="3"/>
  <c r="BE272" i="3"/>
  <c r="BE305" i="3"/>
  <c r="BE358" i="3"/>
  <c r="E50" i="3"/>
  <c r="BE96" i="3"/>
  <c r="BE254" i="3"/>
  <c r="BE275" i="3"/>
  <c r="BE376" i="3"/>
  <c r="BE161" i="3"/>
  <c r="BE199" i="3"/>
  <c r="BE319" i="3"/>
  <c r="BE332" i="3"/>
  <c r="BE398" i="3"/>
  <c r="BE313" i="3"/>
  <c r="BE406" i="3"/>
  <c r="BE119" i="3"/>
  <c r="BE130" i="3"/>
  <c r="BE191" i="3"/>
  <c r="BE215" i="3"/>
  <c r="BE236" i="3"/>
  <c r="BE325" i="3"/>
  <c r="BE369" i="3"/>
  <c r="BE391" i="3"/>
  <c r="BE414" i="3"/>
  <c r="J56" i="2"/>
  <c r="BE111" i="2"/>
  <c r="BE155" i="2"/>
  <c r="BE235" i="2"/>
  <c r="BE256" i="2"/>
  <c r="BE346" i="2"/>
  <c r="BE477" i="2"/>
  <c r="BE578" i="2"/>
  <c r="BE600" i="2"/>
  <c r="BE796" i="2"/>
  <c r="BE217" i="2"/>
  <c r="BE316" i="2"/>
  <c r="BE387" i="2"/>
  <c r="BE409" i="2"/>
  <c r="BE446" i="2"/>
  <c r="BE499" i="2"/>
  <c r="BE514" i="2"/>
  <c r="BE580" i="2"/>
  <c r="BE643" i="2"/>
  <c r="BE700" i="2"/>
  <c r="BE839" i="2"/>
  <c r="BE865" i="2"/>
  <c r="BE869" i="2"/>
  <c r="BE879" i="2"/>
  <c r="BE933" i="2"/>
  <c r="BE963" i="2"/>
  <c r="BE973" i="2"/>
  <c r="BE978" i="2"/>
  <c r="BE987" i="2"/>
  <c r="BE996" i="2"/>
  <c r="BE247" i="2"/>
  <c r="BE364" i="2"/>
  <c r="BE427" i="2"/>
  <c r="BE782" i="2"/>
  <c r="BE786" i="2"/>
  <c r="BE809" i="2"/>
  <c r="BE827" i="2"/>
  <c r="BE843" i="2"/>
  <c r="BE899" i="2"/>
  <c r="BE902" i="2"/>
  <c r="BE947" i="2"/>
  <c r="BE957" i="2"/>
  <c r="BE983" i="2"/>
  <c r="BE1020" i="2"/>
  <c r="BE1025" i="2"/>
  <c r="F93" i="2"/>
  <c r="BE135" i="2"/>
  <c r="BE292" i="2"/>
  <c r="BE331" i="2"/>
  <c r="BE449" i="2"/>
  <c r="BE458" i="2"/>
  <c r="BE559" i="2"/>
  <c r="BE564" i="2"/>
  <c r="BE637" i="2"/>
  <c r="BE708" i="2"/>
  <c r="BE792" i="2"/>
  <c r="BE817" i="2"/>
  <c r="BE833" i="2"/>
  <c r="BE848" i="2"/>
  <c r="BE855" i="2"/>
  <c r="BE875" i="2"/>
  <c r="BE886" i="2"/>
  <c r="BE891" i="2"/>
  <c r="BE912" i="2"/>
  <c r="BE922" i="2"/>
  <c r="BE926" i="2"/>
  <c r="BE953" i="2"/>
  <c r="BE969" i="2"/>
  <c r="BE1017" i="2"/>
  <c r="BE447" i="2"/>
  <c r="BE611" i="2"/>
  <c r="BE613" i="2"/>
  <c r="BE640" i="2"/>
  <c r="BE732" i="2"/>
  <c r="BE763" i="2"/>
  <c r="BE773" i="2"/>
  <c r="BE803" i="2"/>
  <c r="BE813" i="2"/>
  <c r="BE823" i="2"/>
  <c r="BE859" i="2"/>
  <c r="BE916" i="2"/>
  <c r="BE937" i="2"/>
  <c r="BE943" i="2"/>
  <c r="BE992" i="2"/>
  <c r="BE1001" i="2"/>
  <c r="BE1005" i="2"/>
  <c r="BE1012" i="2"/>
  <c r="BE1031" i="2"/>
  <c r="BE105" i="2"/>
  <c r="BE355" i="2"/>
  <c r="BE444" i="2"/>
  <c r="BE529" i="2"/>
  <c r="BE757" i="2"/>
  <c r="BE99" i="2"/>
  <c r="BE123" i="2"/>
  <c r="BE142" i="2"/>
  <c r="BE170" i="2"/>
  <c r="BE214" i="2"/>
  <c r="BE301" i="2"/>
  <c r="BE428" i="2"/>
  <c r="BE602" i="2"/>
  <c r="BE626" i="2"/>
  <c r="BE117" i="2"/>
  <c r="BE207" i="2"/>
  <c r="BE271" i="2"/>
  <c r="BE448" i="2"/>
  <c r="BE484" i="2"/>
  <c r="BE129" i="2"/>
  <c r="BE203" i="2"/>
  <c r="BE375" i="2"/>
  <c r="BE392" i="2"/>
  <c r="BE420" i="2"/>
  <c r="BE445" i="2"/>
  <c r="BE450" i="2"/>
  <c r="BE459" i="2"/>
  <c r="BE467" i="2"/>
  <c r="BE280" i="2"/>
  <c r="BE414" i="2"/>
  <c r="BE457" i="2"/>
  <c r="BE507" i="2"/>
  <c r="BE521" i="2"/>
  <c r="BE547" i="2"/>
  <c r="BE569" i="2"/>
  <c r="BE591" i="2"/>
  <c r="BE740" i="2"/>
  <c r="E50" i="2"/>
  <c r="BE149" i="2"/>
  <c r="BE195" i="2"/>
  <c r="BE397" i="2"/>
  <c r="BE469" i="2"/>
  <c r="BE491" i="2"/>
  <c r="BE692" i="2"/>
  <c r="BE724" i="2"/>
  <c r="BE162" i="2"/>
  <c r="BE178" i="2"/>
  <c r="BE187" i="2"/>
  <c r="BE366" i="2"/>
  <c r="BE539" i="2"/>
  <c r="BE589" i="2"/>
  <c r="BE716" i="2"/>
  <c r="BE750" i="2"/>
  <c r="F37" i="6"/>
  <c r="BB61" i="1" s="1"/>
  <c r="F37" i="2"/>
  <c r="BB56" i="1" s="1"/>
  <c r="F35" i="7"/>
  <c r="BB62" i="1"/>
  <c r="F36" i="2"/>
  <c r="BA56" i="1" s="1"/>
  <c r="F39" i="6"/>
  <c r="BD61" i="1"/>
  <c r="F38" i="5"/>
  <c r="BC60" i="1"/>
  <c r="F37" i="3"/>
  <c r="BB57" i="1" s="1"/>
  <c r="AS54" i="1"/>
  <c r="F37" i="7"/>
  <c r="BD62" i="1"/>
  <c r="F36" i="3"/>
  <c r="BA57" i="1"/>
  <c r="F39" i="2"/>
  <c r="BD56" i="1" s="1"/>
  <c r="F38" i="3"/>
  <c r="BC57" i="1"/>
  <c r="F36" i="6"/>
  <c r="BA61" i="1" s="1"/>
  <c r="J36" i="2"/>
  <c r="AW56" i="1" s="1"/>
  <c r="F38" i="4"/>
  <c r="BC59" i="1"/>
  <c r="F38" i="6"/>
  <c r="BC61" i="1"/>
  <c r="F37" i="4"/>
  <c r="BB59" i="1" s="1"/>
  <c r="F38" i="2"/>
  <c r="BC56" i="1" s="1"/>
  <c r="F36" i="4"/>
  <c r="BA59" i="1" s="1"/>
  <c r="J36" i="6"/>
  <c r="AW61" i="1" s="1"/>
  <c r="J34" i="7"/>
  <c r="AW62" i="1"/>
  <c r="J36" i="4"/>
  <c r="AW59" i="1" s="1"/>
  <c r="F34" i="7"/>
  <c r="BA62" i="1"/>
  <c r="F37" i="5"/>
  <c r="BB60" i="1"/>
  <c r="F39" i="3"/>
  <c r="BD57" i="1" s="1"/>
  <c r="F36" i="5"/>
  <c r="BA60" i="1" s="1"/>
  <c r="J36" i="5"/>
  <c r="AW60" i="1"/>
  <c r="F36" i="7"/>
  <c r="BC62" i="1" s="1"/>
  <c r="J36" i="3"/>
  <c r="AW57" i="1"/>
  <c r="F39" i="5"/>
  <c r="BD60" i="1" s="1"/>
  <c r="F39" i="4"/>
  <c r="BD59" i="1" s="1"/>
  <c r="J95" i="5" l="1"/>
  <c r="J65" i="5" s="1"/>
  <c r="BK91" i="6"/>
  <c r="BK90" i="6" s="1"/>
  <c r="J90" i="6" s="1"/>
  <c r="J32" i="6" s="1"/>
  <c r="P97" i="2"/>
  <c r="P96" i="2" s="1"/>
  <c r="AU56" i="1" s="1"/>
  <c r="R91" i="6"/>
  <c r="R90" i="6"/>
  <c r="BK94" i="3"/>
  <c r="J94" i="3"/>
  <c r="J64" i="3"/>
  <c r="R173" i="3"/>
  <c r="R93" i="3" s="1"/>
  <c r="T97" i="2"/>
  <c r="T96" i="2"/>
  <c r="T158" i="5"/>
  <c r="T93" i="5" s="1"/>
  <c r="BK158" i="5"/>
  <c r="J158" i="5"/>
  <c r="J69" i="5"/>
  <c r="R97" i="2"/>
  <c r="R96" i="2"/>
  <c r="P86" i="7"/>
  <c r="P85" i="7"/>
  <c r="AU62" i="1" s="1"/>
  <c r="P173" i="3"/>
  <c r="P93" i="3"/>
  <c r="AU57" i="1" s="1"/>
  <c r="BK97" i="2"/>
  <c r="BK96" i="2"/>
  <c r="J96" i="2" s="1"/>
  <c r="J63" i="2" s="1"/>
  <c r="R158" i="5"/>
  <c r="R93" i="5"/>
  <c r="T173" i="3"/>
  <c r="T93" i="3"/>
  <c r="P91" i="6"/>
  <c r="P90" i="6" s="1"/>
  <c r="AU61" i="1" s="1"/>
  <c r="T91" i="4"/>
  <c r="T90" i="4" s="1"/>
  <c r="P93" i="5"/>
  <c r="AU60" i="1" s="1"/>
  <c r="BK86" i="7"/>
  <c r="BK85" i="7"/>
  <c r="J85" i="7"/>
  <c r="J59" i="7"/>
  <c r="AG61" i="1"/>
  <c r="J91" i="6"/>
  <c r="J64" i="6" s="1"/>
  <c r="J63" i="6"/>
  <c r="BK93" i="5"/>
  <c r="J93" i="5" s="1"/>
  <c r="J63" i="5" s="1"/>
  <c r="AG59" i="1"/>
  <c r="J91" i="4"/>
  <c r="J64" i="4"/>
  <c r="J63" i="4"/>
  <c r="BK93" i="3"/>
  <c r="J93" i="3"/>
  <c r="J32" i="3" s="1"/>
  <c r="AG57" i="1" s="1"/>
  <c r="J35" i="5"/>
  <c r="AV60" i="1" s="1"/>
  <c r="AT60" i="1" s="1"/>
  <c r="F35" i="6"/>
  <c r="AZ61" i="1" s="1"/>
  <c r="J35" i="6"/>
  <c r="AV61" i="1" s="1"/>
  <c r="AT61" i="1" s="1"/>
  <c r="AN61" i="1" s="1"/>
  <c r="BC58" i="1"/>
  <c r="AY58" i="1"/>
  <c r="J35" i="2"/>
  <c r="AV56" i="1" s="1"/>
  <c r="AT56" i="1" s="1"/>
  <c r="F33" i="7"/>
  <c r="AZ62" i="1" s="1"/>
  <c r="BC55" i="1"/>
  <c r="AY55" i="1"/>
  <c r="BA58" i="1"/>
  <c r="AW58" i="1"/>
  <c r="F35" i="4"/>
  <c r="AZ59" i="1" s="1"/>
  <c r="BB58" i="1"/>
  <c r="AX58" i="1"/>
  <c r="BB55" i="1"/>
  <c r="AX55" i="1"/>
  <c r="J35" i="4"/>
  <c r="AV59" i="1"/>
  <c r="AT59" i="1"/>
  <c r="AN59" i="1"/>
  <c r="F35" i="3"/>
  <c r="AZ57" i="1" s="1"/>
  <c r="F35" i="2"/>
  <c r="AZ56" i="1" s="1"/>
  <c r="BD55" i="1"/>
  <c r="J35" i="3"/>
  <c r="AV57" i="1"/>
  <c r="AT57" i="1"/>
  <c r="BA55" i="1"/>
  <c r="AW55" i="1"/>
  <c r="F35" i="5"/>
  <c r="AZ60" i="1"/>
  <c r="BD58" i="1"/>
  <c r="J33" i="7"/>
  <c r="AV62" i="1"/>
  <c r="AT62" i="1"/>
  <c r="J86" i="7" l="1"/>
  <c r="J60" i="7"/>
  <c r="J97" i="2"/>
  <c r="J64" i="2"/>
  <c r="J41" i="6"/>
  <c r="AN57" i="1"/>
  <c r="J41" i="4"/>
  <c r="J63" i="3"/>
  <c r="J41" i="3"/>
  <c r="BA54" i="1"/>
  <c r="AW54" i="1" s="1"/>
  <c r="AK30" i="1" s="1"/>
  <c r="J32" i="5"/>
  <c r="AG60" i="1"/>
  <c r="AG58" i="1"/>
  <c r="BD54" i="1"/>
  <c r="W33" i="1"/>
  <c r="J32" i="2"/>
  <c r="AG56" i="1"/>
  <c r="J30" i="7"/>
  <c r="AG62" i="1" s="1"/>
  <c r="AZ55" i="1"/>
  <c r="AV55" i="1"/>
  <c r="AT55" i="1" s="1"/>
  <c r="AU55" i="1"/>
  <c r="BC54" i="1"/>
  <c r="W32" i="1"/>
  <c r="AU58" i="1"/>
  <c r="AZ58" i="1"/>
  <c r="AV58" i="1"/>
  <c r="AT58" i="1"/>
  <c r="BB54" i="1"/>
  <c r="AX54" i="1"/>
  <c r="J41" i="2" l="1"/>
  <c r="J39" i="7"/>
  <c r="AN58" i="1"/>
  <c r="J41" i="5"/>
  <c r="AN60" i="1"/>
  <c r="AN56" i="1"/>
  <c r="AN62" i="1"/>
  <c r="AU54" i="1"/>
  <c r="AG55" i="1"/>
  <c r="W31" i="1"/>
  <c r="AZ54" i="1"/>
  <c r="AV54" i="1" s="1"/>
  <c r="AK29" i="1" s="1"/>
  <c r="AY54" i="1"/>
  <c r="W30" i="1"/>
  <c r="AN55" i="1" l="1"/>
  <c r="AG54" i="1"/>
  <c r="AT54" i="1"/>
  <c r="W29" i="1"/>
  <c r="AN54" i="1" l="1"/>
  <c r="AK26" i="1"/>
  <c r="AK35" i="1" l="1"/>
</calcChain>
</file>

<file path=xl/sharedStrings.xml><?xml version="1.0" encoding="utf-8"?>
<sst xmlns="http://schemas.openxmlformats.org/spreadsheetml/2006/main" count="19392" uniqueCount="2008">
  <si>
    <t>Export Komplet</t>
  </si>
  <si>
    <t>VZ</t>
  </si>
  <si>
    <t>2.0</t>
  </si>
  <si>
    <t>ZAMOK</t>
  </si>
  <si>
    <t>False</t>
  </si>
  <si>
    <t>{1455fa8c-ced5-4c7b-b694-8443e926f478}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</si>
  <si>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</si>
  <si>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</si>
  <si>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</si>
  <si>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</si>
  <si>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</si>
  <si>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</si>
  <si>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</si>
  <si>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</si>
  <si>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R22-024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</si>
  <si>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</si>
  <si>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</si>
  <si>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Dopravní zklidnění v intravilánu obce u autobusové točky Rabyně, Hotel Nová Rabyně_rev.02</t>
  </si>
  <si>
    <t>KSO:</t>
  </si>
  <si>
    <t>822 55 76</t>
  </si>
  <si>
    <t>CC-CZ:</t>
  </si>
  <si>
    <t>21121</t>
  </si>
  <si>
    <t>Místo:</t>
  </si>
  <si>
    <t>k.ú. Rabyně [737267]</t>
  </si>
  <si>
    <t>Datum:</t>
  </si>
  <si>
    <t>24. 2. 2025</t>
  </si>
  <si>
    <t>CZ-CPV:</t>
  </si>
  <si>
    <t>45000000-7</t>
  </si>
  <si>
    <t>CZ-CPA:</t>
  </si>
  <si>
    <t>42.11.10</t>
  </si>
  <si>
    <t>Zadavatel:</t>
  </si>
  <si>
    <t>IČ:</t>
  </si>
  <si>
    <t/>
  </si>
  <si>
    <t>Obec Rabyně</t>
  </si>
  <si>
    <t>DIČ:</t>
  </si>
  <si>
    <t>Účastník:</t>
  </si>
  <si>
    <t>Vyplň údaj</t>
  </si>
  <si>
    <t>Projektant:</t>
  </si>
  <si>
    <t>DOPAS s.r.o.</t>
  </si>
  <si>
    <t>True</t>
  </si>
  <si>
    <t>Zpracovatel:</t>
  </si>
  <si>
    <t>L. Štuller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</si>
  <si>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</si>
  <si>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 Zpracováno na podkladě PD ve stupni DSP+DZS+DPS.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</si>
  <si>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</si>
  <si>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</si>
  <si>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</si>
  <si>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</si>
  <si>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</si>
  <si>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</si>
  <si>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</si>
  <si>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</si>
  <si>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</si>
  <si>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</si>
  <si>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</si>
  <si>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</si>
  <si>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</si>
  <si>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</si>
  <si>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</si>
  <si>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</si>
  <si>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</si>
  <si>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</si>
  <si>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</si>
  <si>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</si>
  <si>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</si>
  <si>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</si>
  <si>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</si>
  <si>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</si>
  <si>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</si>
  <si>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</si>
  <si>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</si>
  <si>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</si>
  <si>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</si>
  <si>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</si>
  <si>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</si>
  <si>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</si>
  <si>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</si>
  <si>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</si>
  <si>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</si>
  <si>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</si>
  <si>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</si>
  <si>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</si>
  <si>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I</t>
  </si>
  <si>
    <t>Uznatelné náklady</t>
  </si>
  <si>
    <t>STA</t>
  </si>
  <si>
    <t>1</t>
  </si>
  <si>
    <t>{c435f0c0-f25f-4c2c-bb2a-7fc65af3a4ad}</t>
  </si>
  <si>
    <t>2</t>
  </si>
  <si>
    <t>/</t>
  </si>
  <si>
    <t>SO 102</t>
  </si>
  <si>
    <t>Zpevněné plochy a komunikace</t>
  </si>
  <si>
    <t>Soupis</t>
  </si>
  <si>
    <t>{7eba106b-c33b-49cd-9739-99a125845459}</t>
  </si>
  <si>
    <t>SO 402</t>
  </si>
  <si>
    <t>Úprava veřejného osvětlení</t>
  </si>
  <si>
    <t>{87deeaab-7278-49a8-b0f0-21c2eddec339}</t>
  </si>
  <si>
    <t>II</t>
  </si>
  <si>
    <t>Neuznatelné náklady</t>
  </si>
  <si>
    <t>{31511261-599c-4b95-9bf6-f9e9d7329113}</t>
  </si>
  <si>
    <t>Zpevněné plocha a komunikace</t>
  </si>
  <si>
    <t>{e8a8426b-4a82-4da5-bcfd-7a2cd18350bc}</t>
  </si>
  <si>
    <t>{4c0da67c-af3b-43cf-a6ca-00fe6a11c037}</t>
  </si>
  <si>
    <t>SO 702</t>
  </si>
  <si>
    <t>Městský mobiliář</t>
  </si>
  <si>
    <t>{326d33b3-e558-42bd-bb62-d3de1a505aeb}</t>
  </si>
  <si>
    <t>VON</t>
  </si>
  <si>
    <t>Vedlejší a ostatní náklady</t>
  </si>
  <si>
    <t>{bad95ac5-d0d2-434f-8359-ce2dc433ed4e}</t>
  </si>
  <si>
    <t>KRAJ_NEZP</t>
  </si>
  <si>
    <t xml:space="preserve">Nezpevněná krajnice - štěrkodrť tl. 100 mm </t>
  </si>
  <si>
    <t>m2</t>
  </si>
  <si>
    <t>26,74</t>
  </si>
  <si>
    <t>3</t>
  </si>
  <si>
    <t>OBR_150_150</t>
  </si>
  <si>
    <t xml:space="preserve">Obrubník silniční betonový 150x150 mm </t>
  </si>
  <si>
    <t>m</t>
  </si>
  <si>
    <t>15,95</t>
  </si>
  <si>
    <t>KRYCÍ LIST SOUPISU PRACÍ</t>
  </si>
  <si>
    <t>OBR_150_250</t>
  </si>
  <si>
    <t>Obrubník silniční betonový 150x250 mm</t>
  </si>
  <si>
    <t>87,58</t>
  </si>
  <si>
    <t>OBR_150x300</t>
  </si>
  <si>
    <t>Obrubník silniční betonový 150x300 mm</t>
  </si>
  <si>
    <t>22</t>
  </si>
  <si>
    <t>OBR_300_195</t>
  </si>
  <si>
    <t>Obrubník silniční betonový pro kruhové objezdy 300x195 mm</t>
  </si>
  <si>
    <t>30,53</t>
  </si>
  <si>
    <t>OBR_5_200</t>
  </si>
  <si>
    <t>Obrubník parkový betonový 50x200 mm</t>
  </si>
  <si>
    <t>77,96</t>
  </si>
  <si>
    <t>Objekt:</t>
  </si>
  <si>
    <t>OBR_K_300_200</t>
  </si>
  <si>
    <t>Obrubník silniční kamenný 300x200 mm</t>
  </si>
  <si>
    <t>42,86</t>
  </si>
  <si>
    <t>I - Uznatelné náklady</t>
  </si>
  <si>
    <t>SKL_1_asf</t>
  </si>
  <si>
    <t>Asfaltová vozovka (plná skladba) - skladba 1</t>
  </si>
  <si>
    <t>372,36</t>
  </si>
  <si>
    <t>Soupis:</t>
  </si>
  <si>
    <t>SKL_1_obrus</t>
  </si>
  <si>
    <t>Asfaltová vozovka (úprava obrusné a ložné vrstvy) - skladba 1</t>
  </si>
  <si>
    <t>10,3</t>
  </si>
  <si>
    <t>SO 102 - Zpevněné plochy a komunikace</t>
  </si>
  <si>
    <t>SKL_1_odskok</t>
  </si>
  <si>
    <t>Asfaltová komunikace (napojení přes odskoky) - skladba 1</t>
  </si>
  <si>
    <t>83,99</t>
  </si>
  <si>
    <t>SKL_2_hmat</t>
  </si>
  <si>
    <t>Chodník z hmatné betonové dlažby tl. 60 mm - skladba 2</t>
  </si>
  <si>
    <t>5,94</t>
  </si>
  <si>
    <t>SKL_2_chodník</t>
  </si>
  <si>
    <t>Chodník z betonové dlažby tl. 60 mm - skladba 2</t>
  </si>
  <si>
    <t>118,82</t>
  </si>
  <si>
    <t>SKL_2_předl</t>
  </si>
  <si>
    <t>Chodník z betonové dlažby tl. 60 mm (předláždění původní dlažbou) - skladba 2</t>
  </si>
  <si>
    <t>0,5</t>
  </si>
  <si>
    <t>SKL_3_hmat</t>
  </si>
  <si>
    <t>Vjezd z matné betonové dlažby tl. 80 mm - skladba 3</t>
  </si>
  <si>
    <t>8,47</t>
  </si>
  <si>
    <t>SKL_3_vjezd</t>
  </si>
  <si>
    <t>Vjezd z betonové dlažby tl. 80 mm - skladba 3</t>
  </si>
  <si>
    <t>24,59</t>
  </si>
  <si>
    <t>SKL_4_kam_dl</t>
  </si>
  <si>
    <t>Pojížděná kamenná dlažba (srpek a ostrůvek) tl. 160 mm</t>
  </si>
  <si>
    <t>65,58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</si>
  <si>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</si>
  <si>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</si>
  <si>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</si>
  <si>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</si>
  <si>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</si>
  <si>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</si>
  <si>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</si>
  <si>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</si>
  <si>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</si>
  <si>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9 - Ostatní konstrukce a práce, bourání</t>
  </si>
  <si>
    <t xml:space="preserve">    9.1 - DIO 1. etapa</t>
  </si>
  <si>
    <t xml:space="preserve">    9.2 - DIO 2. etapa</t>
  </si>
  <si>
    <t xml:space="preserve">    9.3 - DIO 3. etapa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</si>
  <si>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</si>
  <si>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</si>
  <si>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</si>
  <si>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</si>
  <si>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</si>
  <si>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</si>
  <si>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</si>
  <si>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</si>
  <si>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</si>
  <si>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</si>
  <si>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</si>
  <si>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</si>
  <si>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</si>
  <si>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</si>
  <si>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</si>
  <si>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</si>
  <si>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</si>
  <si>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</si>
  <si>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</si>
  <si>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</si>
  <si>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113107222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</si>
  <si>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</si>
  <si>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CS ÚRS 2024 01</t>
  </si>
  <si>
    <t>4</t>
  </si>
  <si>
    <t>690371098</t>
  </si>
  <si>
    <t>Online PSC</t>
  </si>
  <si>
    <t>https://podminky.urs.cz/item/CS_URS_2024_01/113107222</t>
  </si>
  <si>
    <t>VV</t>
  </si>
  <si>
    <t>"C.1_102_Technická_zpráva</t>
  </si>
  <si>
    <t>"C.2_102_Situace</t>
  </si>
  <si>
    <t>"původní asf. komunikace - vrstva ŠD tl. 200" 496,650</t>
  </si>
  <si>
    <t>Součet</t>
  </si>
  <si>
    <t>113107231</t>
  </si>
  <si>
    <t>Odstranění podkladů nebo krytů strojně plochy jednotlivě přes 200 m2 s přemístěním hmot na skládku na vzdálenost do 20 m nebo s naložením na dopravní prostředek z betonu prostého, o tl. vrstvy přes 100 do 150 mm</t>
  </si>
  <si>
    <t>-809614874</t>
  </si>
  <si>
    <t>https://podminky.urs.cz/item/CS_URS_2024_01/113107231</t>
  </si>
  <si>
    <t>"původní asf. komunikace - vrstva KSC 8/10 tl. 150" 496,650</t>
  </si>
  <si>
    <t>113107241</t>
  </si>
  <si>
    <t>Odstranění podkladů nebo krytů strojně plochy jednotlivě přes 200 m2 s přemístěním hmot na skládku na vzdálenost do 20 m nebo s naložením na dopravní prostředek živičných, o tl. vrstvy do 50 mm</t>
  </si>
  <si>
    <t>-1987866754</t>
  </si>
  <si>
    <t>https://podminky.urs.cz/item/CS_URS_2024_01/113107241</t>
  </si>
  <si>
    <t>"původní asf. komunikace - vrstva obrusná tl. 40" 496,650</t>
  </si>
  <si>
    <t>113107242</t>
  </si>
  <si>
    <t>Odstranění podkladů nebo krytů strojně plochy jednotlivě přes 200 m2 s přemístěním hmot na skládku na vzdálenost do 20 m nebo s naložením na dopravní prostředek živičných, o tl. vrstvy přes 50 do 100 mm</t>
  </si>
  <si>
    <t>433705093</t>
  </si>
  <si>
    <t>https://podminky.urs.cz/item/CS_URS_2024_01/113107242</t>
  </si>
  <si>
    <t>"původní asf. komunikace - vrstva ložná tl. 60" 496,650</t>
  </si>
  <si>
    <t>5</t>
  </si>
  <si>
    <t>113107323</t>
  </si>
  <si>
    <t>Odstranění podkladů nebo krytů strojně plochy jednotlivě do 50 m2 s přemístěním hmot na skládku na vzdálenost do 3 m nebo s naložením na dopravní prostředek z kameniva hrubého drceného, o tl. vrstvy přes 200 do 300 mm</t>
  </si>
  <si>
    <t>-34747242</t>
  </si>
  <si>
    <t>https://podminky.urs.cz/item/CS_URS_2024_01/113107323</t>
  </si>
  <si>
    <t>"původní bet. komunikace - vrstva ŠD tl. 250" 4,510</t>
  </si>
  <si>
    <t>6</t>
  </si>
  <si>
    <t>113107332</t>
  </si>
  <si>
    <t>Odstranění podkladů nebo krytů strojně plochy jednotlivě do 50 m2 s přemístěním hmot na skládku na vzdálenost do 3 m nebo s naložením na dopravní prostředek z betonu prostého, o tl. vrstvy přes 150 do 300 mm</t>
  </si>
  <si>
    <t>-420193634</t>
  </si>
  <si>
    <t>https://podminky.urs.cz/item/CS_URS_2024_01/113107332</t>
  </si>
  <si>
    <t>"původní bet. komunikace - vrstva tl. 250" 4,510</t>
  </si>
  <si>
    <t>7</t>
  </si>
  <si>
    <t>113154112</t>
  </si>
  <si>
    <t>Frézování živičného podkladu nebo krytu s naložením na dopravní prostředek plochy do 500 m2 bez překážek v trase pruhu šířky do 0,5 m, tloušťky vrstvy 40 mm</t>
  </si>
  <si>
    <t>1635424275</t>
  </si>
  <si>
    <t>https://podminky.urs.cz/item/CS_URS_2024_01/113154112</t>
  </si>
  <si>
    <t>"C.4_102_Vzorové_příčné_řezy_a_detail_napojení</t>
  </si>
  <si>
    <t>"obrusná vrstva tl. 40 mm" 10,300</t>
  </si>
  <si>
    <t>8</t>
  </si>
  <si>
    <t>113154114</t>
  </si>
  <si>
    <t>Frézování živičného podkladu nebo krytu s naložením na dopravní prostředek plochy do 500 m2 bez překážek v trase pruhu šířky do 0,5 m, tloušťky vrstvy 100 mm</t>
  </si>
  <si>
    <t>-31063958</t>
  </si>
  <si>
    <t>https://podminky.urs.cz/item/CS_URS_2024_01/113154114</t>
  </si>
  <si>
    <t>"ložná vrstva tl. 60 mm" 10,300</t>
  </si>
  <si>
    <t>9</t>
  </si>
  <si>
    <t>113202111</t>
  </si>
  <si>
    <t>Vytrhání obrub s vybouráním lože, s přemístěním hmot na skládku na vzdálenost do 3 m nebo s naložením na dopravní prostředek z krajníků nebo obrubníků stojatých</t>
  </si>
  <si>
    <t>-1359763438</t>
  </si>
  <si>
    <t>https://podminky.urs.cz/item/CS_URS_2024_01/113202111</t>
  </si>
  <si>
    <t>"kamenný krajník" 28,440</t>
  </si>
  <si>
    <t>10</t>
  </si>
  <si>
    <t>122452204</t>
  </si>
  <si>
    <t>Odkopávky a prokopávky nezapažené pro silnice a dálnice strojně v hornině třídy těžitelnosti II přes 100 do 500 m3</t>
  </si>
  <si>
    <t>m3</t>
  </si>
  <si>
    <t>-1744827851</t>
  </si>
  <si>
    <t>https://podminky.urs.cz/item/CS_URS_2024_01/122452204</t>
  </si>
  <si>
    <t>"nové skladby zpevněných a nezpevněných ploch" (13,550+668,190+5,000)*0,200</t>
  </si>
  <si>
    <t>11</t>
  </si>
  <si>
    <t>131312532</t>
  </si>
  <si>
    <t>Hloubení jamek ručně objemu do 0,5 m3 s odhozením výkopku do 3 m nebo naložením na dopravní prostředek v hornině třídy těžitelnosti II skupiny 4 nesoudržných</t>
  </si>
  <si>
    <t>579057090</t>
  </si>
  <si>
    <t>https://podminky.urs.cz/item/CS_URS_2024_01/131312532</t>
  </si>
  <si>
    <t>"C.6_102_Situace_dopravního_značení</t>
  </si>
  <si>
    <t xml:space="preserve">"patka sloupku SDZ - 450x450x450 mm" </t>
  </si>
  <si>
    <t>"4x stávající přesunuté SDZ" (0,450*0,450*0,450)*4</t>
  </si>
  <si>
    <t>"6x nové SDZ" (0,450*0,450*0,450)*6</t>
  </si>
  <si>
    <t>181152302</t>
  </si>
  <si>
    <t>Úprava pláně na stavbách silnic a dálnic strojně v zářezech mimo skalních se zhutněním</t>
  </si>
  <si>
    <t>603651419</t>
  </si>
  <si>
    <t>https://podminky.urs.cz/item/CS_URS_2024_01/181152302</t>
  </si>
  <si>
    <t>"pro VV stanoven podíl ploch : 65% v zářezech + 35% v násypech (bude upřesněno při realizaci)</t>
  </si>
  <si>
    <t>"nové skladby zpevněných a nezpevněných ploch" (13,550+668,190+5,000)*65/100</t>
  </si>
  <si>
    <t>13</t>
  </si>
  <si>
    <t>181252305</t>
  </si>
  <si>
    <t>Úprava pláně na stavbách silnic a dálnic strojně na násypech se zhutněním</t>
  </si>
  <si>
    <t>766589042</t>
  </si>
  <si>
    <t>https://podminky.urs.cz/item/CS_URS_2024_01/181252305</t>
  </si>
  <si>
    <t>"nové skladby zpevněných a nezpevněných ploch" (13,550+668,190+5,000)*35/100</t>
  </si>
  <si>
    <t>Zakládání</t>
  </si>
  <si>
    <t>14</t>
  </si>
  <si>
    <t>275313811</t>
  </si>
  <si>
    <t>Základy z betonu prostého patky a bloky z betonu kamenem neprokládaného tř. C 25/30</t>
  </si>
  <si>
    <t>-1788948598</t>
  </si>
  <si>
    <t>https://podminky.urs.cz/item/CS_URS_2024_01/275313811</t>
  </si>
  <si>
    <t>15</t>
  </si>
  <si>
    <t>275351121</t>
  </si>
  <si>
    <t>Bednění základů patek zřízení</t>
  </si>
  <si>
    <t>-1324666330</t>
  </si>
  <si>
    <t>https://podminky.urs.cz/item/CS_URS_2024_01/275351121</t>
  </si>
  <si>
    <t>"stávající přesunuté SDZ" (0,450*4*0,450)*4</t>
  </si>
  <si>
    <t>"nové SDZ" (0,450*4*0,450)*6</t>
  </si>
  <si>
    <t>16</t>
  </si>
  <si>
    <t>275351122</t>
  </si>
  <si>
    <t>Bednění základů patek odstranění</t>
  </si>
  <si>
    <t>-677000386</t>
  </si>
  <si>
    <t>https://podminky.urs.cz/item/CS_URS_2024_01/275351122</t>
  </si>
  <si>
    <t>8,100 " VV viz. 275351121</t>
  </si>
  <si>
    <t>Svislé a kompletní konstrukce</t>
  </si>
  <si>
    <t>17</t>
  </si>
  <si>
    <t>339921132</t>
  </si>
  <si>
    <t>Osazování palisád betonových v řadě se zabetonováním výšky palisády přes 500 do 1000 mm</t>
  </si>
  <si>
    <t>-1667002770</t>
  </si>
  <si>
    <t>https://podminky.urs.cz/item/CS_URS_2024_01/339921132</t>
  </si>
  <si>
    <t>"opěrný liniový prvek" 5,900+1,500</t>
  </si>
  <si>
    <t>18</t>
  </si>
  <si>
    <t>M</t>
  </si>
  <si>
    <t>59229011</t>
  </si>
  <si>
    <t>palisáda hranatá betonová 180x120mm v 600mm přírodní</t>
  </si>
  <si>
    <t>kus</t>
  </si>
  <si>
    <t>-1128287773</t>
  </si>
  <si>
    <t>7,4*5,715 'Přepočtené koeficientem množství</t>
  </si>
  <si>
    <t>Komunikace pozemní</t>
  </si>
  <si>
    <t>19</t>
  </si>
  <si>
    <t>564851011</t>
  </si>
  <si>
    <t>Podklad ze štěrkodrti ŠD s rozprostřením a zhutněním plochy jednotlivě do 100 m2, po zhutnění tl. 150 mm</t>
  </si>
  <si>
    <t>1191062301</t>
  </si>
  <si>
    <t>https://podminky.urs.cz/item/CS_URS_2024_01/564851011</t>
  </si>
  <si>
    <t>FIG</t>
  </si>
  <si>
    <t>Rozpad figury: SKL_2_předl</t>
  </si>
  <si>
    <t>0,500</t>
  </si>
  <si>
    <t>Rozpad figury: SKL_3_vjezd</t>
  </si>
  <si>
    <t>24,590</t>
  </si>
  <si>
    <t>Rozpad figury: SKL_3_hmat</t>
  </si>
  <si>
    <t>8,470</t>
  </si>
  <si>
    <t>Rozpad figury: SKL_4_kam_dl</t>
  </si>
  <si>
    <t>65,580</t>
  </si>
  <si>
    <t>20</t>
  </si>
  <si>
    <t>564851111</t>
  </si>
  <si>
    <t>Podklad ze štěrkodrti ŠD s rozprostřením a zhutněním plochy přes 100 m2, po zhutnění tl. 150 mm</t>
  </si>
  <si>
    <t>-840736016</t>
  </si>
  <si>
    <t>https://podminky.urs.cz/item/CS_URS_2024_01/564851111</t>
  </si>
  <si>
    <t>Rozpad figury: SKL_2_chodník</t>
  </si>
  <si>
    <t>6,300+112,520</t>
  </si>
  <si>
    <t>Rozpad figury: SKL_2_hmat</t>
  </si>
  <si>
    <t>5,940</t>
  </si>
  <si>
    <t>564861111</t>
  </si>
  <si>
    <t>Podklad ze štěrkodrti ŠD s rozprostřením a zhutněním plochy přes 100 m2, po zhutnění tl. 200 mm</t>
  </si>
  <si>
    <t>501698541</t>
  </si>
  <si>
    <t>https://podminky.urs.cz/item/CS_URS_2024_01/564861111</t>
  </si>
  <si>
    <t>Rozpad figury: SKL_1_asf</t>
  </si>
  <si>
    <t>372,360</t>
  </si>
  <si>
    <t>565156101</t>
  </si>
  <si>
    <t>Asfaltový beton vrstva podkladní ACP 22 (obalované kamenivo hrubozrnné - OKH) s rozprostřením a zhutněním v pruhu šířky do 1,5 m, po zhutnění tl. 70 mm</t>
  </si>
  <si>
    <t>185044614</t>
  </si>
  <si>
    <t>https://podminky.urs.cz/item/CS_URS_2024_01/565156101</t>
  </si>
  <si>
    <t>SKL_1_odskok/2</t>
  </si>
  <si>
    <t>Rozpad figury: SKL_1_obrus</t>
  </si>
  <si>
    <t>10,300</t>
  </si>
  <si>
    <t>Rozpad figury: SKL_1_odskok</t>
  </si>
  <si>
    <t>83,990</t>
  </si>
  <si>
    <t>23</t>
  </si>
  <si>
    <t>566301111</t>
  </si>
  <si>
    <t>Úprava dosavadního krytu z kameniva drceného jako podklad pro nový kryt s vyrovnáním profilu v příčném i podélném směru, s vlhčením a zhutněním, s doplněním kamenivem drceným, jeho rozprostřením a zhutněním, v množství přes 0,04 do 0,06 m3/m2</t>
  </si>
  <si>
    <t>463179577</t>
  </si>
  <si>
    <t>https://podminky.urs.cz/item/CS_URS_2024_01/566301111</t>
  </si>
  <si>
    <t>"doplnění podkladní vrstvy před předlážděním" SKL_2_předl</t>
  </si>
  <si>
    <t>24</t>
  </si>
  <si>
    <t>567122111</t>
  </si>
  <si>
    <t>Podklad ze směsi stmelené cementem SC bez dilatačních spár, s rozprostřením a zhutněním SC C 8/10 (KSC I), po zhutnění tl. 120 mm</t>
  </si>
  <si>
    <t>278683415</t>
  </si>
  <si>
    <t>https://podminky.urs.cz/item/CS_URS_2024_01/567122111</t>
  </si>
  <si>
    <t>25</t>
  </si>
  <si>
    <t>569831111</t>
  </si>
  <si>
    <t>Zpevnění krajnic nebo komunikací pro pěší s rozprostřením a zhutněním, po zhutnění štěrkodrtí tl. 100 mm</t>
  </si>
  <si>
    <t>-299982315</t>
  </si>
  <si>
    <t>https://podminky.urs.cz/item/CS_URS_2024_01/569831111</t>
  </si>
  <si>
    <t>"nezpevněná krajnice" KRAJ_NEZP</t>
  </si>
  <si>
    <t>Rozpad figury: KRAJ_NEZP</t>
  </si>
  <si>
    <t>26,740</t>
  </si>
  <si>
    <t>26</t>
  </si>
  <si>
    <t>573111112</t>
  </si>
  <si>
    <t>Postřik infiltrační PI z asfaltu silničního s posypem kamenivem, v množství 1,00 kg/m2</t>
  </si>
  <si>
    <t>1570845824</t>
  </si>
  <si>
    <t>https://podminky.urs.cz/item/CS_URS_2024_01/573111112</t>
  </si>
  <si>
    <t>27</t>
  </si>
  <si>
    <t>573211107</t>
  </si>
  <si>
    <t>Postřik spojovací PS bez posypu kamenivem z asfaltu silničního, v množství 0,30 kg/m2</t>
  </si>
  <si>
    <t>1551309989</t>
  </si>
  <si>
    <t>https://podminky.urs.cz/item/CS_URS_2024_01/573211107</t>
  </si>
  <si>
    <t>28</t>
  </si>
  <si>
    <t>577134111</t>
  </si>
  <si>
    <t>Asfaltový beton vrstva obrusná ACO 11 (ABS) s rozprostřením a se zhutněním z nemodifikovaného asfaltu v pruhu šířky do 3 m tř. I (ACO 11+), po zhutnění tl. 40 mm</t>
  </si>
  <si>
    <t>398571735</t>
  </si>
  <si>
    <t>https://podminky.urs.cz/item/CS_URS_2024_01/577134111</t>
  </si>
  <si>
    <t>29</t>
  </si>
  <si>
    <t>581131115</t>
  </si>
  <si>
    <t>Kryt cementobetonový silničních komunikací skupiny CB I tl. 200 mm</t>
  </si>
  <si>
    <t>-2005242786</t>
  </si>
  <si>
    <t>https://podminky.urs.cz/item/CS_URS_2024_01/581131115</t>
  </si>
  <si>
    <t>30</t>
  </si>
  <si>
    <t>591141111</t>
  </si>
  <si>
    <t>Kladení dlažby z kostek s provedením lože do tl. 50 mm, s vyplněním spár, s dvojím beraněním a se smetením přebytečného materiálu na krajnici velkých z kamene, do lože z cementové malty</t>
  </si>
  <si>
    <t>-715779567</t>
  </si>
  <si>
    <t>https://podminky.urs.cz/item/CS_URS_2024_01/591141111</t>
  </si>
  <si>
    <t>31</t>
  </si>
  <si>
    <t>58381008</t>
  </si>
  <si>
    <t>kostka štípaná dlažební žula velká 15/17</t>
  </si>
  <si>
    <t>657509525</t>
  </si>
  <si>
    <t>65,58*1,01 'Přepočtené koeficientem množství</t>
  </si>
  <si>
    <t>32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</si>
  <si>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</si>
  <si>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</si>
  <si>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-610834960</t>
  </si>
  <si>
    <t>https://podminky.urs.cz/item/CS_URS_2024_01/596211110</t>
  </si>
  <si>
    <t>"použití původní očištěné bet. dlažby" SKL_2_předl</t>
  </si>
  <si>
    <t>33</t>
  </si>
  <si>
    <t>596211112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</si>
  <si>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100 do 300 m2</t>
  </si>
  <si>
    <t>-1330595437</t>
  </si>
  <si>
    <t>https://podminky.urs.cz/item/CS_URS_2024_01/596211112</t>
  </si>
  <si>
    <t>34</t>
  </si>
  <si>
    <t>59245018</t>
  </si>
  <si>
    <t>dlažba skladebná betonová 200x100mm tl 60mm přírodní</t>
  </si>
  <si>
    <t>1860464980</t>
  </si>
  <si>
    <t>118,82*1,02 'Přepočtené koeficientem množství</t>
  </si>
  <si>
    <t>35</t>
  </si>
  <si>
    <t>59245006</t>
  </si>
  <si>
    <t>dlažba pro nevidomé betonová 200x100mm tl 60mm barevná</t>
  </si>
  <si>
    <t>651446254</t>
  </si>
  <si>
    <t>5,94*1,02 'Přepočtené koeficientem množství</t>
  </si>
  <si>
    <t>36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</si>
  <si>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</si>
  <si>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</si>
  <si>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-1895560524</t>
  </si>
  <si>
    <t>https://podminky.urs.cz/item/CS_URS_2024_01/596212210</t>
  </si>
  <si>
    <t>37</t>
  </si>
  <si>
    <t>59245020</t>
  </si>
  <si>
    <t>dlažba skladebná betonová 200x100mm tl 80mm přírodní</t>
  </si>
  <si>
    <t>-1278362710</t>
  </si>
  <si>
    <t>24,59*1,03 'Přepočtené koeficientem množství</t>
  </si>
  <si>
    <t>38</t>
  </si>
  <si>
    <t>59245226</t>
  </si>
  <si>
    <t>dlažba pro nevidomé betonová 200x100mm tl 80mm barevná</t>
  </si>
  <si>
    <t>1550081269</t>
  </si>
  <si>
    <t>8,47*1,03 'Přepočtené koeficientem množství</t>
  </si>
  <si>
    <t>Ostatní konstrukce a práce, bourání</t>
  </si>
  <si>
    <t>39</t>
  </si>
  <si>
    <t>912211111</t>
  </si>
  <si>
    <t>Montáž směrového sloupku plastového s odrazkou prostým uložením bez betonového základu silničního</t>
  </si>
  <si>
    <t>327650285</t>
  </si>
  <si>
    <t>https://podminky.urs.cz/item/CS_URS_2024_01/912211111</t>
  </si>
  <si>
    <t>"nové desky SDZ</t>
  </si>
  <si>
    <t>"3x Z11b" 3,000</t>
  </si>
  <si>
    <t>40</t>
  </si>
  <si>
    <t>40445158</t>
  </si>
  <si>
    <t>sloupek směrový silniční plastový 1,2m</t>
  </si>
  <si>
    <t>169197970</t>
  </si>
  <si>
    <t>41</t>
  </si>
  <si>
    <t>914111111</t>
  </si>
  <si>
    <t>Montáž svislé dopravní značky základní velikosti do 1 m2 objímkami na sloupky nebo konzoly</t>
  </si>
  <si>
    <t>-1539755585</t>
  </si>
  <si>
    <t>https://podminky.urs.cz/item/CS_URS_2024_01/914111111</t>
  </si>
  <si>
    <t>"přesunuté desky SDZ</t>
  </si>
  <si>
    <t>"1x IZ4a" 1,000</t>
  </si>
  <si>
    <t>"1x IZ4b" 1,000</t>
  </si>
  <si>
    <t>"1x IJ4a" 1,000</t>
  </si>
  <si>
    <t>"1x P4" 1,000</t>
  </si>
  <si>
    <t>"1x B2" 1,000</t>
  </si>
  <si>
    <t>"1x P2" 1,000</t>
  </si>
  <si>
    <t>"1x IJ4c" 1,000</t>
  </si>
  <si>
    <t>"2x C4a" 2,000</t>
  </si>
  <si>
    <t>"1x B20a" 1,000</t>
  </si>
  <si>
    <t>42</t>
  </si>
  <si>
    <t>RMAT0002</t>
  </si>
  <si>
    <t>značka dopravní B2 Zákaz vjezdu všech vozidel</t>
  </si>
  <si>
    <t>R - položka</t>
  </si>
  <si>
    <t>-63813026</t>
  </si>
  <si>
    <t>43</t>
  </si>
  <si>
    <t>RMAT0003</t>
  </si>
  <si>
    <t>značka dopravní C4a Přikázaný směr objíždění vpravo</t>
  </si>
  <si>
    <t>364620016</t>
  </si>
  <si>
    <t>44</t>
  </si>
  <si>
    <t>RMAT0004</t>
  </si>
  <si>
    <t>značka dopravní B20a Nejvyšší dovolená rychlost</t>
  </si>
  <si>
    <t>-258999082</t>
  </si>
  <si>
    <t>45</t>
  </si>
  <si>
    <t>RMAT0005</t>
  </si>
  <si>
    <t>značka dopravní P2 Hlavní pozemní komunikace</t>
  </si>
  <si>
    <t>935396642</t>
  </si>
  <si>
    <t>46</t>
  </si>
  <si>
    <t>RMAT0007</t>
  </si>
  <si>
    <t>značka dopravní IJ4c Zastávka autobusu</t>
  </si>
  <si>
    <t>-142854259</t>
  </si>
  <si>
    <t>47</t>
  </si>
  <si>
    <t>40445257</t>
  </si>
  <si>
    <t>svorka upínací na sloupek D 70mm</t>
  </si>
  <si>
    <t>-890684627</t>
  </si>
  <si>
    <t>48</t>
  </si>
  <si>
    <t>914111121</t>
  </si>
  <si>
    <t>Montáž svislé dopravní značky základní velikosti do 2 m2 objímkami na sloupky nebo konzoly</t>
  </si>
  <si>
    <t>1676121160</t>
  </si>
  <si>
    <t>https://podminky.urs.cz/item/CS_URS_2024_01/914111121</t>
  </si>
  <si>
    <t>"1x IS10c" 1,000</t>
  </si>
  <si>
    <t>49</t>
  </si>
  <si>
    <t>RMAT0006</t>
  </si>
  <si>
    <t>značka dopravní IS10c Návěst změny směru jízdy před překážkou</t>
  </si>
  <si>
    <t>33730229</t>
  </si>
  <si>
    <t>50</t>
  </si>
  <si>
    <t>-1045356205</t>
  </si>
  <si>
    <t>51</t>
  </si>
  <si>
    <t>914511113</t>
  </si>
  <si>
    <t>Montáž sloupku dopravních značek délky do 3,5 m do hliníkové patky pro sloupek D 70 mm</t>
  </si>
  <si>
    <t>1826009475</t>
  </si>
  <si>
    <t>https://podminky.urs.cz/item/CS_URS_2024_01/914511113</t>
  </si>
  <si>
    <t>"4x stávající přesunuté SDZ" 4,000</t>
  </si>
  <si>
    <t>"6x nové SDZ" 6,000</t>
  </si>
  <si>
    <t>52</t>
  </si>
  <si>
    <t>40445230</t>
  </si>
  <si>
    <t>sloupek pro dopravní značku Zn D 70mm v 3,5m</t>
  </si>
  <si>
    <t>2075229690</t>
  </si>
  <si>
    <t>"nové SDZ" 6,000</t>
  </si>
  <si>
    <t>53</t>
  </si>
  <si>
    <t>915111111</t>
  </si>
  <si>
    <t>Vodorovné dopravní značení stříkané barvou dělící čára šířky 125 mm souvislá bílá základní</t>
  </si>
  <si>
    <t>-874827680</t>
  </si>
  <si>
    <t>https://podminky.urs.cz/item/CS_URS_2024_01/915111111</t>
  </si>
  <si>
    <t>"do doby vyzrání asfaltu (cca. na dobu 6 měsíců)</t>
  </si>
  <si>
    <t>"V1a" 13,190+10,150+10,160+30,000+18,690</t>
  </si>
  <si>
    <t>"V11a" 9,000*2+1,500*4+2,865*2+1,750*2</t>
  </si>
  <si>
    <t>54</t>
  </si>
  <si>
    <t>915111121</t>
  </si>
  <si>
    <t>Vodorovné dopravní značení stříkané barvou dělící čára šířky 125 mm přerušovaná bílá základní</t>
  </si>
  <si>
    <t>-2099157435</t>
  </si>
  <si>
    <t>https://podminky.urs.cz/item/CS_URS_2024_01/915111121</t>
  </si>
  <si>
    <t>"V2b (1,5/1,5/0,125)" 21,260+8,510+24,670+4,970</t>
  </si>
  <si>
    <t>55</t>
  </si>
  <si>
    <t>915121111</t>
  </si>
  <si>
    <t>Vodorovné dopravní značení stříkané barvou vodící čára bílá šířky 250 mm souvislá základní</t>
  </si>
  <si>
    <t>1034371631</t>
  </si>
  <si>
    <t>https://podminky.urs.cz/item/CS_URS_2024_01/915121111</t>
  </si>
  <si>
    <t>"V4a" 5,160+53,900</t>
  </si>
  <si>
    <t>56</t>
  </si>
  <si>
    <t>915131111</t>
  </si>
  <si>
    <t>Vodorovné dopravní značení stříkané barvou přechody pro chodce, šipky, symboly bílé základní</t>
  </si>
  <si>
    <t>-1142276994</t>
  </si>
  <si>
    <t>https://podminky.urs.cz/item/CS_URS_2024_01/915131111</t>
  </si>
  <si>
    <t>"V11a (text BUS)" 0,625*1,000*2</t>
  </si>
  <si>
    <t>"V13" 2,320+1,930+0,090</t>
  </si>
  <si>
    <t>57</t>
  </si>
  <si>
    <t>915211111</t>
  </si>
  <si>
    <t>Vodorovné dopravní značení stříkaným plastem dělící čára šířky 125 mm souvislá bílá základní</t>
  </si>
  <si>
    <t>-1529049398</t>
  </si>
  <si>
    <t>https://podminky.urs.cz/item/CS_URS_2024_01/915211111</t>
  </si>
  <si>
    <t>"po vyzrání asfaltu (cca. po 6 měsících)</t>
  </si>
  <si>
    <t>58</t>
  </si>
  <si>
    <t>915211121</t>
  </si>
  <si>
    <t>Vodorovné dopravní značení stříkaným plastem dělící čára šířky 125 mm přerušovaná bílá základní</t>
  </si>
  <si>
    <t>-2131501816</t>
  </si>
  <si>
    <t>https://podminky.urs.cz/item/CS_URS_2024_01/915211121</t>
  </si>
  <si>
    <t>"po vyzrání asfaltu (po cca. 6 měsících)</t>
  </si>
  <si>
    <t>59</t>
  </si>
  <si>
    <t>915221111</t>
  </si>
  <si>
    <t>Vodorovné dopravní značení stříkaným plastem vodící čára bílá šířky 250 mm souvislá základní</t>
  </si>
  <si>
    <t>-505887910</t>
  </si>
  <si>
    <t>https://podminky.urs.cz/item/CS_URS_2024_01/915221111</t>
  </si>
  <si>
    <t>60</t>
  </si>
  <si>
    <t>915231111</t>
  </si>
  <si>
    <t>Vodorovné dopravní značení stříkaným plastem přechody pro chodce, šipky, symboly nápisy bílé základní</t>
  </si>
  <si>
    <t>1434736975</t>
  </si>
  <si>
    <t>https://podminky.urs.cz/item/CS_URS_2024_01/915231111</t>
  </si>
  <si>
    <t>61</t>
  </si>
  <si>
    <t>915611111</t>
  </si>
  <si>
    <t>Předznačení pro vodorovné značení stříkané barvou nebo prováděné z nátěrových hmot liniové dělicí čáry, vodicí proužky</t>
  </si>
  <si>
    <t>-1465963595</t>
  </si>
  <si>
    <t>https://podminky.urs.cz/item/CS_URS_2024_01/915611111</t>
  </si>
  <si>
    <t>62</t>
  </si>
  <si>
    <t>915621111</t>
  </si>
  <si>
    <t>Předznačení pro vodorovné značení stříkané barvou nebo prováděné z nátěrových hmot plošné šipky, symboly, nápisy</t>
  </si>
  <si>
    <t>-107440380</t>
  </si>
  <si>
    <t>https://podminky.urs.cz/item/CS_URS_2024_01/915621111</t>
  </si>
  <si>
    <t>63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</si>
  <si>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</si>
  <si>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</si>
  <si>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-1603670986</t>
  </si>
  <si>
    <t>https://podminky.urs.cz/item/CS_URS_2024_01/916131213</t>
  </si>
  <si>
    <t>"C.7_102_Situace_obrub</t>
  </si>
  <si>
    <t>Rozpad figury: OBR_150_250</t>
  </si>
  <si>
    <t>9,690+2,000+11,690+0,500+2,000+6,430+39,450+9,820+3,000+3,000</t>
  </si>
  <si>
    <t>Rozpad figury: OBR_150x300</t>
  </si>
  <si>
    <t>2,000+18,000+2,000</t>
  </si>
  <si>
    <t>64</t>
  </si>
  <si>
    <t>59217031</t>
  </si>
  <si>
    <t>obrubník silniční betonový 1000x150x250mm</t>
  </si>
  <si>
    <t>1489853954</t>
  </si>
  <si>
    <t>87,58*1,02 'Přepočtené koeficientem množství</t>
  </si>
  <si>
    <t>65</t>
  </si>
  <si>
    <t>59217034</t>
  </si>
  <si>
    <t>obrubník silniční betonový 1000x150x300mm</t>
  </si>
  <si>
    <t>231417245</t>
  </si>
  <si>
    <t>22*1,02 'Přepočtené koeficientem množství</t>
  </si>
  <si>
    <t>66</t>
  </si>
  <si>
    <t>916133112</t>
  </si>
  <si>
    <t>Osazení silničního obrubníku ke kruhovým objezdům se zřízením lože tl. do 150 mm, s vyplněním a zatřením spár cementovou maltou betonového, do lože z betonu prostého s boční opěrou</t>
  </si>
  <si>
    <t>202932499</t>
  </si>
  <si>
    <t>https://podminky.urs.cz/item/CS_URS_2024_01/916133112</t>
  </si>
  <si>
    <t>"pojížděný srpek" OBR_300_195</t>
  </si>
  <si>
    <t>Rozpad figury: OBR_300_195</t>
  </si>
  <si>
    <t>30,530</t>
  </si>
  <si>
    <t>67</t>
  </si>
  <si>
    <t>59217058</t>
  </si>
  <si>
    <t>obrubník betonový pro kruhový objezd přímý půlka 200x300x300mm</t>
  </si>
  <si>
    <t>2093152395</t>
  </si>
  <si>
    <t>30,53*1,02 'Přepočtené koeficientem množství</t>
  </si>
  <si>
    <t>68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</si>
  <si>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</si>
  <si>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</si>
  <si>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-389315817</t>
  </si>
  <si>
    <t>https://podminky.urs.cz/item/CS_URS_2024_01/916231213</t>
  </si>
  <si>
    <t>"chodník" OBR_5_200</t>
  </si>
  <si>
    <t>Rozpad figury: OBR_5_200</t>
  </si>
  <si>
    <t>22,700+2,430+1,330+10,010+9,940+30,550+1,000</t>
  </si>
  <si>
    <t>69</t>
  </si>
  <si>
    <t>59217037</t>
  </si>
  <si>
    <t>obrubník parkový betonový 500x50x200mm přírodní</t>
  </si>
  <si>
    <t>-1933302278</t>
  </si>
  <si>
    <t>77,96*1,02 'Přepočtené koeficientem množství</t>
  </si>
  <si>
    <t>70</t>
  </si>
  <si>
    <t>916241113</t>
  </si>
  <si>
    <t>Osazení obrubníku kamenného se zřízením lože, s vyplněním a zatřením spár cementovou maltou ležatého s boční opěrou z betonu prostého, do lože z betonu prostého</t>
  </si>
  <si>
    <t>264954112</t>
  </si>
  <si>
    <t>https://podminky.urs.cz/item/CS_URS_2024_01/916241113</t>
  </si>
  <si>
    <t>"pojížděný ostrůvek" OBR_K_300_200</t>
  </si>
  <si>
    <t>Rozpad figury: OBR_K_300_200</t>
  </si>
  <si>
    <t>18,170+24,690</t>
  </si>
  <si>
    <t>71</t>
  </si>
  <si>
    <t>58380003</t>
  </si>
  <si>
    <t>obrubník kamenný žulový přímý 1000x300x200mm</t>
  </si>
  <si>
    <t>-1148523045</t>
  </si>
  <si>
    <t>42,86*1,02 'Přepočtené koeficientem množství</t>
  </si>
  <si>
    <t>72</t>
  </si>
  <si>
    <t>916431112</t>
  </si>
  <si>
    <t>Osazení betonového bezbariérového obrubníku s ložem betonovým tl. 150 mm úložná šířka do 400 mm s boční opěrou</t>
  </si>
  <si>
    <t>-1324972682</t>
  </si>
  <si>
    <t>https://podminky.urs.cz/item/CS_URS_2024_01/916431112</t>
  </si>
  <si>
    <t>Rozpad figury: OBR_150_150</t>
  </si>
  <si>
    <t>1,500+11,880+2,570</t>
  </si>
  <si>
    <t>73</t>
  </si>
  <si>
    <t>59217040</t>
  </si>
  <si>
    <t>obrubník betonový bezbariérový náběhový</t>
  </si>
  <si>
    <t>134076114</t>
  </si>
  <si>
    <t>15,95*1,02 'Přepočtené koeficientem množství</t>
  </si>
  <si>
    <t>74</t>
  </si>
  <si>
    <t>916991121</t>
  </si>
  <si>
    <t>Lože pod obrubníky, krajníky nebo obruby z dlažebních kostek z betonu prostého</t>
  </si>
  <si>
    <t>-1823240202</t>
  </si>
  <si>
    <t>https://podminky.urs.cz/item/CS_URS_2024_01/916991121</t>
  </si>
  <si>
    <t>"přípočet tl. lože nad základní položku</t>
  </si>
  <si>
    <t>OBR_300_195*0,400*0,150</t>
  </si>
  <si>
    <t>OBR_K_300_200*0,400*0,200</t>
  </si>
  <si>
    <t>75</t>
  </si>
  <si>
    <t>919112212</t>
  </si>
  <si>
    <t>Řezání dilatačních spár v živičném krytu vytvoření komůrky pro těsnící zálivku šířky 10 mm, hloubky 20 mm</t>
  </si>
  <si>
    <t>-1236213891</t>
  </si>
  <si>
    <t>https://podminky.urs.cz/item/CS_URS_2024_01/919112212</t>
  </si>
  <si>
    <t>"asfaltová komunikace / podél obrub</t>
  </si>
  <si>
    <t>(9,750+2,700+5,500+4,600+8,400+8,800+1,300+1,200+1,350+1,250+1,500+1,200+1,200+2,400)+(3,000+0,850+0,690+1,100+13,100+1,350+1,300+1,500+1,250+1,050)</t>
  </si>
  <si>
    <t>(1,900+17,950+2,500+1,700+1,850+2,150+2,450+4,700)+(3,350+2,600+4,200+8,600+3,400+4,300+12,200+4,200)</t>
  </si>
  <si>
    <t>(0,900+1,300+1,050+0,950+1,000+1,050+10,300+1,650+1,300+1,375+2,100+1,450+9,480+0,975+0,980+0,890+0,680+1,050+19,170)</t>
  </si>
  <si>
    <t>(0,380+0,380+3,200+3,900+3,200+3,900+0,380+0,380+13,950)</t>
  </si>
  <si>
    <t>76</t>
  </si>
  <si>
    <t>919122111</t>
  </si>
  <si>
    <t>Utěsnění dilatačních spár zálivkou za tepla v cementobetonovém nebo živičném krytu včetně adhezního nátěru s těsnicím profilem pod zálivkou, pro komůrky šířky 10 mm, hloubky 20 mm</t>
  </si>
  <si>
    <t>-39584727</t>
  </si>
  <si>
    <t>https://podminky.urs.cz/item/CS_URS_2024_01/919122111</t>
  </si>
  <si>
    <t>241,710 " VV viz. 919112212</t>
  </si>
  <si>
    <t>77</t>
  </si>
  <si>
    <t>919125111</t>
  </si>
  <si>
    <t>Těsnění svislé spáry mezi živičným krytem a ostatními prvky asfaltovou páskou samolepicí šířky 35 mm tl. 8 mm</t>
  </si>
  <si>
    <t>-784489094</t>
  </si>
  <si>
    <t>https://podminky.urs.cz/item/CS_URS_2024_01/919125111</t>
  </si>
  <si>
    <t>78</t>
  </si>
  <si>
    <t>919726123</t>
  </si>
  <si>
    <t>Geotextilie netkaná pro ochranu, separaci nebo filtraci měrná hmotnost přes 300 do 500 g/m2</t>
  </si>
  <si>
    <t>-645033445</t>
  </si>
  <si>
    <t>https://podminky.urs.cz/item/CS_URS_2024_01/919726123</t>
  </si>
  <si>
    <t>"proti prolínání konstrukčních skladeb do podloží</t>
  </si>
  <si>
    <t>"rozšíření plochy o :</t>
  </si>
  <si>
    <t>OBR_150_150*0,500</t>
  </si>
  <si>
    <t>OBR_150_250*0,500</t>
  </si>
  <si>
    <t>OBR_150x300*0,500</t>
  </si>
  <si>
    <t>OBR_300_195*0,500</t>
  </si>
  <si>
    <t>OBR_5_200*0,500</t>
  </si>
  <si>
    <t>OBR_K_300_200*0,500</t>
  </si>
  <si>
    <t>79</t>
  </si>
  <si>
    <t>919731121</t>
  </si>
  <si>
    <t>Zarovnání styčné plochy podkladu nebo krytu podél vybourané části komunikace nebo zpevněné plochy živičné tl. do 50 mm</t>
  </si>
  <si>
    <t>-1300854788</t>
  </si>
  <si>
    <t>https://podminky.urs.cz/item/CS_URS_2024_01/919731121</t>
  </si>
  <si>
    <t>"napojení na stávající asf. komunikaci - v obrusné vrstvě</t>
  </si>
  <si>
    <t>(0,500+3,050+68,000+0,500)+(0,550+3,750+1,450)+(0,500+5,900+36,700+0,500)+1,850+(0,800+0,570+14,000+0,850+0,600+1,875)</t>
  </si>
  <si>
    <t>80</t>
  </si>
  <si>
    <t>919731122</t>
  </si>
  <si>
    <t>Zarovnání styčné plochy podkladu nebo krytu podél vybourané části komunikace nebo zpevněné plochy živičné tl. přes 50 do 100 mm</t>
  </si>
  <si>
    <t>478280079</t>
  </si>
  <si>
    <t>https://podminky.urs.cz/item/CS_URS_2024_01/919731122</t>
  </si>
  <si>
    <t>"napojení na stávající asf. komunikaci - v ložné vrstvě</t>
  </si>
  <si>
    <t>81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</si>
  <si>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</si>
  <si>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</si>
  <si>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406070448</t>
  </si>
  <si>
    <t>https://podminky.urs.cz/item/CS_URS_2024_01/919732211</t>
  </si>
  <si>
    <t>82</t>
  </si>
  <si>
    <t>919735111</t>
  </si>
  <si>
    <t>Řezání stávajícího živičného krytu nebo podkladu hloubky do 50 mm</t>
  </si>
  <si>
    <t>-1093139220</t>
  </si>
  <si>
    <t>https://podminky.urs.cz/item/CS_URS_2024_01/919735111</t>
  </si>
  <si>
    <t>83</t>
  </si>
  <si>
    <t>919735112</t>
  </si>
  <si>
    <t>Řezání stávajícího živičného krytu nebo podkladu hloubky přes 50 do 100 mm</t>
  </si>
  <si>
    <t>99908522</t>
  </si>
  <si>
    <t>https://podminky.urs.cz/item/CS_URS_2024_01/919735112</t>
  </si>
  <si>
    <t>84</t>
  </si>
  <si>
    <t>919735123</t>
  </si>
  <si>
    <t>Řezání stávajícího betonového krytu nebo podkladu hloubky přes 100 do 150 mm</t>
  </si>
  <si>
    <t>1411851658</t>
  </si>
  <si>
    <t>https://podminky.urs.cz/item/CS_URS_2024_01/919735123</t>
  </si>
  <si>
    <t>"napojení na stávající asf. komunikaci - v podkladní vrstvě KSC</t>
  </si>
  <si>
    <t>85</t>
  </si>
  <si>
    <t>939591040</t>
  </si>
  <si>
    <t>Výztuž konstrukcí pozemních komunikací ze sítí svařovaných</t>
  </si>
  <si>
    <t>t</t>
  </si>
  <si>
    <t>1307433777</t>
  </si>
  <si>
    <t>https://podminky.urs.cz/item/CS_URS_2024_01/939591040</t>
  </si>
  <si>
    <t>"2x KARI 8/8-100x100 mm" SKL_4_kam_dl*7,90*0,001*2</t>
  </si>
  <si>
    <t>"přípočet 30% na prostřih a stykování" 1,036*30/100</t>
  </si>
  <si>
    <t>86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</si>
  <si>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</si>
  <si>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</si>
  <si>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321434291</t>
  </si>
  <si>
    <t>https://podminky.urs.cz/item/CS_URS_2024_01/966006132</t>
  </si>
  <si>
    <t>"1x rušené SDZ" 1,000</t>
  </si>
  <si>
    <t>87</t>
  </si>
  <si>
    <t>966006211</t>
  </si>
  <si>
    <t>Odstranění (demontáž) svislých dopravních značek s odklizením materiálu na skládku na vzdálenost do 20 m nebo s naložením na dopravní prostředek ze sloupů, sloupků nebo konzol</t>
  </si>
  <si>
    <t>-154810075</t>
  </si>
  <si>
    <t>https://podminky.urs.cz/item/CS_URS_2024_01/966006211</t>
  </si>
  <si>
    <t>"1x rušené SDZ (desky SDZ - 1x B1 + 1x E13mc + 1x E13)" 3,000</t>
  </si>
  <si>
    <t>88</t>
  </si>
  <si>
    <t>979054451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</si>
  <si>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</si>
  <si>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-1549318377</t>
  </si>
  <si>
    <t>https://podminky.urs.cz/item/CS_URS_2024_01/979054451</t>
  </si>
  <si>
    <t>9.1</t>
  </si>
  <si>
    <t>DIO 1. etapa</t>
  </si>
  <si>
    <t>89</t>
  </si>
  <si>
    <t>913121111</t>
  </si>
  <si>
    <t>Montáž a demontáž dočasných dopravních značek kompletních značek vč. podstavce a sloupku základních</t>
  </si>
  <si>
    <t>-1565113789</t>
  </si>
  <si>
    <t>https://podminky.urs.cz/item/CS_URS_2024_01/913121111</t>
  </si>
  <si>
    <t>"E.1_ZOV_návrh_DIO_etapa_1_Technická_zpráva</t>
  </si>
  <si>
    <t>"E.2.1_ZOV_Situace_návrh_DIO_etapa_1</t>
  </si>
  <si>
    <t>"2x A15" 2,000</t>
  </si>
  <si>
    <t>"2x A10" 2,000</t>
  </si>
  <si>
    <t>"1x C4a" 1,000</t>
  </si>
  <si>
    <t>"1x C4b" 1,000</t>
  </si>
  <si>
    <t>90</t>
  </si>
  <si>
    <t>913121211</t>
  </si>
  <si>
    <t>Montáž a demontáž dočasných dopravních značek Příplatek za první a každý další den použití dočasných dopravních značek k ceně 12-1111</t>
  </si>
  <si>
    <t>918382629</t>
  </si>
  <si>
    <t>https://podminky.urs.cz/item/CS_URS_2024_01/913121211</t>
  </si>
  <si>
    <t>6,000 " VV viz. 913121111</t>
  </si>
  <si>
    <t>6*30 'Přepočtené koeficientem množství</t>
  </si>
  <si>
    <t>91</t>
  </si>
  <si>
    <t>913221111</t>
  </si>
  <si>
    <t>Montáž a demontáž dočasných dopravních zábran světelných včetně zásobníku na akumulátor, šířky 1,5 m, 3 světla</t>
  </si>
  <si>
    <t>429681698</t>
  </si>
  <si>
    <t>https://podminky.urs.cz/item/CS_URS_2024_01/913221111</t>
  </si>
  <si>
    <t>"2x Z2 + 3yS7 typ 1" 2,000</t>
  </si>
  <si>
    <t>92</t>
  </si>
  <si>
    <t>913221211</t>
  </si>
  <si>
    <t>Montáž a demontáž dočasných dopravních zábran Příplatek za první a každý další den použití dočasných dopravních zábran k ceně 22-1111</t>
  </si>
  <si>
    <t>-365816507</t>
  </si>
  <si>
    <t>https://podminky.urs.cz/item/CS_URS_2024_01/913221211</t>
  </si>
  <si>
    <t>2,000 " VV viz. 913221111</t>
  </si>
  <si>
    <t>2*30 'Přepočtené koeficientem množství</t>
  </si>
  <si>
    <t>93</t>
  </si>
  <si>
    <t>913321111</t>
  </si>
  <si>
    <t>Montáž a demontáž dočasných dopravních vodících zařízení směrové desky základní</t>
  </si>
  <si>
    <t>2021186480</t>
  </si>
  <si>
    <t>https://podminky.urs.cz/item/CS_URS_2024_01/913321111</t>
  </si>
  <si>
    <t>"4x Z4a" 4,000</t>
  </si>
  <si>
    <t>"1x Z4b" 1,000</t>
  </si>
  <si>
    <t>94</t>
  </si>
  <si>
    <t>913331115</t>
  </si>
  <si>
    <t>Montáž a demontáž dočasných dopravních vodících zařízení signální svítilny včetně akumulátoru</t>
  </si>
  <si>
    <t>-1729386673</t>
  </si>
  <si>
    <t>https://podminky.urs.cz/item/CS_URS_2024_01/913331115</t>
  </si>
  <si>
    <t>"2x součást A15" 2,000</t>
  </si>
  <si>
    <t>95</t>
  </si>
  <si>
    <t>913321211</t>
  </si>
  <si>
    <t>Montáž a demontáž dočasných dopravních vodících zařízení Příplatek za první a každý další den použití dočasných dopravních vodících zařízení k ceně 32-1111</t>
  </si>
  <si>
    <t>471475322</t>
  </si>
  <si>
    <t>https://podminky.urs.cz/item/CS_URS_2024_01/913321211</t>
  </si>
  <si>
    <t>5,000 " VV viz. 913321111</t>
  </si>
  <si>
    <t>5*30 'Přepočtené koeficientem množství</t>
  </si>
  <si>
    <t>96</t>
  </si>
  <si>
    <t>913331215</t>
  </si>
  <si>
    <t>Montáž a demontáž dočasných dopravních vodících zařízení Příplatek za první a každý další den použití dočasných dopravních vodících zařízení k ceně 33-1115</t>
  </si>
  <si>
    <t>73719784</t>
  </si>
  <si>
    <t>https://podminky.urs.cz/item/CS_URS_2024_01/913331215</t>
  </si>
  <si>
    <t>2,000 " VV viz. 913331115</t>
  </si>
  <si>
    <t>97</t>
  </si>
  <si>
    <t>913411111</t>
  </si>
  <si>
    <t>Montáž a demontáž mobilní semaforové soupravy 2 semafory</t>
  </si>
  <si>
    <t>-782202337</t>
  </si>
  <si>
    <t>https://podminky.urs.cz/item/CS_URS_2024_01/913411111</t>
  </si>
  <si>
    <t>1,000</t>
  </si>
  <si>
    <t>98</t>
  </si>
  <si>
    <t>913411211</t>
  </si>
  <si>
    <t>Montáž a demontáž mobilní semaforové soupravy Příplatek za první a každý další den použití mobilní semaforové soupravy k ceně 41-1111</t>
  </si>
  <si>
    <t>-9850712</t>
  </si>
  <si>
    <t>https://podminky.urs.cz/item/CS_URS_2024_01/913411211</t>
  </si>
  <si>
    <t>1,000 " VV viz. 913411111</t>
  </si>
  <si>
    <t>1*30 'Přepočtené koeficientem množství</t>
  </si>
  <si>
    <t>99</t>
  </si>
  <si>
    <t>913911112</t>
  </si>
  <si>
    <t>Montáž a demontáž akumulátorů a zásobníků dočasného dopravního značení akumulátoru olověného 12V/55 Ah</t>
  </si>
  <si>
    <t>1719128287</t>
  </si>
  <si>
    <t>https://podminky.urs.cz/item/CS_URS_2024_01/913911112</t>
  </si>
  <si>
    <t>2,000</t>
  </si>
  <si>
    <t>100</t>
  </si>
  <si>
    <t>913911122</t>
  </si>
  <si>
    <t>Montáž a demontáž akumulátorů a zásobníků dočasného dopravního značení zásobníku na akumulátor a řídící jednotku ocelového</t>
  </si>
  <si>
    <t>-2030140750</t>
  </si>
  <si>
    <t>https://podminky.urs.cz/item/CS_URS_2024_01/913911122</t>
  </si>
  <si>
    <t>101</t>
  </si>
  <si>
    <t>913911212</t>
  </si>
  <si>
    <t>Montáž a demontáž akumulátorů a zásobníků dočasného dopravního značení Příplatek za první a každý další den použití akumulátorů a zásobníků dočasného dopravního značení k ceně 91-1112</t>
  </si>
  <si>
    <t>-1603898458</t>
  </si>
  <si>
    <t>https://podminky.urs.cz/item/CS_URS_2024_01/913911212</t>
  </si>
  <si>
    <t>2,000 " VV viz. 913911112</t>
  </si>
  <si>
    <t>102</t>
  </si>
  <si>
    <t>913911222</t>
  </si>
  <si>
    <t>Montáž a demontáž akumulátorů a zásobníků dočasného dopravního značení Příplatek za první a každý další den použití akumulátorů a zásobníků dočasného dopravního značení k ceně 91-1122</t>
  </si>
  <si>
    <t>-2045580498</t>
  </si>
  <si>
    <t>https://podminky.urs.cz/item/CS_URS_2024_01/913911222</t>
  </si>
  <si>
    <t>2,000 " VV viz. 913911122</t>
  </si>
  <si>
    <t>9.2</t>
  </si>
  <si>
    <t>DIO 2. etapa</t>
  </si>
  <si>
    <t>103</t>
  </si>
  <si>
    <t>183194274</t>
  </si>
  <si>
    <t>"E.2_ZOV_návrh_DIO_etapa_2_Technická_zpráva</t>
  </si>
  <si>
    <t>"E.2.2_ZOV_Situace_návrh_DIO_etapa_2</t>
  </si>
  <si>
    <t>104</t>
  </si>
  <si>
    <t>-782538505</t>
  </si>
  <si>
    <t>3,000 " VV viz. 913121111</t>
  </si>
  <si>
    <t>3*30 'Přepočtené koeficientem množství</t>
  </si>
  <si>
    <t>105</t>
  </si>
  <si>
    <t>2132554330</t>
  </si>
  <si>
    <t>"1x Z2 + 3x S7" 1,000</t>
  </si>
  <si>
    <t>106</t>
  </si>
  <si>
    <t>1469214264</t>
  </si>
  <si>
    <t>1,000 " VV viz. 913221111</t>
  </si>
  <si>
    <t>107</t>
  </si>
  <si>
    <t>-1382118687</t>
  </si>
  <si>
    <t>"8x Z4a" 8,000</t>
  </si>
  <si>
    <t>108</t>
  </si>
  <si>
    <t>-1827960424</t>
  </si>
  <si>
    <t>8,000 " VV viz. 913321111</t>
  </si>
  <si>
    <t>8*30 'Přepočtené koeficientem množství</t>
  </si>
  <si>
    <t>109</t>
  </si>
  <si>
    <t>-913433403</t>
  </si>
  <si>
    <t>"3x S7 pro Z4a" 3,000</t>
  </si>
  <si>
    <t>"2x S7 pro A15" 2,000</t>
  </si>
  <si>
    <t>110</t>
  </si>
  <si>
    <t>990914084</t>
  </si>
  <si>
    <t>5,000 " VV viz. 913331115</t>
  </si>
  <si>
    <t>9.3</t>
  </si>
  <si>
    <t>DIO 3. etapa</t>
  </si>
  <si>
    <t>111</t>
  </si>
  <si>
    <t>913111115</t>
  </si>
  <si>
    <t>Montáž a demontáž dočasných dopravních značek samostatných značek základních</t>
  </si>
  <si>
    <t>-1803923300</t>
  </si>
  <si>
    <t>https://podminky.urs.cz/item/CS_URS_2024_01/913111115</t>
  </si>
  <si>
    <t>"E.3_ZOV_návrh_DIO_etapa_3_Technická_zpráva</t>
  </si>
  <si>
    <t>"E.2.3_ZOV_Situace_návrh_DIO_etapa_3</t>
  </si>
  <si>
    <t>"1x C4a na Z4b" 1,000</t>
  </si>
  <si>
    <t>"1x C4b na Z4a" 1,000</t>
  </si>
  <si>
    <t>"12x E3a" 12,000</t>
  </si>
  <si>
    <t>112</t>
  </si>
  <si>
    <t>913111215</t>
  </si>
  <si>
    <t>Montáž a demontáž dočasných dopravních značek Příplatek za první a každý další den použití dočasných dopravních značek k ceně 11-1115</t>
  </si>
  <si>
    <t>1834268921</t>
  </si>
  <si>
    <t>https://podminky.urs.cz/item/CS_URS_2024_01/913111215</t>
  </si>
  <si>
    <t>14,000 " VV viz. 913111115</t>
  </si>
  <si>
    <t>113</t>
  </si>
  <si>
    <t>273714185</t>
  </si>
  <si>
    <t>"2x B20a" 2,000</t>
  </si>
  <si>
    <t>"1x B21a" 1,000</t>
  </si>
  <si>
    <t>"1x B26" 1,000</t>
  </si>
  <si>
    <t>114</t>
  </si>
  <si>
    <t>1787759740</t>
  </si>
  <si>
    <t>8,000 " VV viz. 913121111</t>
  </si>
  <si>
    <t>115</t>
  </si>
  <si>
    <t>-656416016</t>
  </si>
  <si>
    <t>116</t>
  </si>
  <si>
    <t>-931733082</t>
  </si>
  <si>
    <t>117</t>
  </si>
  <si>
    <t>-1201705784</t>
  </si>
  <si>
    <t>118</t>
  </si>
  <si>
    <t>-1443879224</t>
  </si>
  <si>
    <t>119</t>
  </si>
  <si>
    <t>-1712458019</t>
  </si>
  <si>
    <t>120</t>
  </si>
  <si>
    <t>-2026406830</t>
  </si>
  <si>
    <t>121</t>
  </si>
  <si>
    <t>-1622214876</t>
  </si>
  <si>
    <t>122</t>
  </si>
  <si>
    <t>330469995</t>
  </si>
  <si>
    <t>123</t>
  </si>
  <si>
    <t>391102575</t>
  </si>
  <si>
    <t>124</t>
  </si>
  <si>
    <t>-1980869285</t>
  </si>
  <si>
    <t>125</t>
  </si>
  <si>
    <t>1626643347</t>
  </si>
  <si>
    <t>126</t>
  </si>
  <si>
    <t>-134950012</t>
  </si>
  <si>
    <t>997</t>
  </si>
  <si>
    <t>Přesun sutě</t>
  </si>
  <si>
    <t>127</t>
  </si>
  <si>
    <t>997221551</t>
  </si>
  <si>
    <t>Vodorovná doprava suti bez naložení, ale se složením a s hrubým urovnáním ze sypkých materiálů, na vzdálenost do 1 km</t>
  </si>
  <si>
    <t>1668096170</t>
  </si>
  <si>
    <t>https://podminky.urs.cz/item/CS_URS_2024_01/997221551</t>
  </si>
  <si>
    <t>"podkladní drc. kamenivo" 144,029+1,984</t>
  </si>
  <si>
    <t>"asfaltová fréza" 0,948+2,369</t>
  </si>
  <si>
    <t>128</t>
  </si>
  <si>
    <t>997221559</t>
  </si>
  <si>
    <t>Vodorovná doprava suti bez naložení, ale se složením a s hrubým urovnáním Příplatek k ceně za každý další započatý 1 km přes 1 km</t>
  </si>
  <si>
    <t>2008083757</t>
  </si>
  <si>
    <t>https://podminky.urs.cz/item/CS_URS_2024_01/997221559</t>
  </si>
  <si>
    <t>149,330 " VV viz. 997221551</t>
  </si>
  <si>
    <t>149,33*24 'Přepočtené koeficientem množství</t>
  </si>
  <si>
    <t>129</t>
  </si>
  <si>
    <t>997221561</t>
  </si>
  <si>
    <t>Vodorovná doprava suti bez naložení, ale se složením a s hrubým urovnáním z kusových materiálů, na vzdálenost do 1 km</t>
  </si>
  <si>
    <t>-281748175</t>
  </si>
  <si>
    <t>https://podminky.urs.cz/item/CS_URS_2024_01/997221561</t>
  </si>
  <si>
    <t>"betonové kry z KSC (SC 8/10)" 161,411+2,819</t>
  </si>
  <si>
    <t>"asfaltové kry" 48,672+109,263</t>
  </si>
  <si>
    <t>130</t>
  </si>
  <si>
    <t>997221569</t>
  </si>
  <si>
    <t>-537335528</t>
  </si>
  <si>
    <t>https://podminky.urs.cz/item/CS_URS_2024_01/997221569</t>
  </si>
  <si>
    <t>322,165 " VV viz. 997221561</t>
  </si>
  <si>
    <t>322,165*24 'Přepočtené koeficientem množství</t>
  </si>
  <si>
    <t>131</t>
  </si>
  <si>
    <t>997221571</t>
  </si>
  <si>
    <t>Vodorovná doprava vybouraných hmot bez naložení, ale se složením a s hrubým urovnáním na vzdálenost do 1 km</t>
  </si>
  <si>
    <t>760267596</t>
  </si>
  <si>
    <t>https://podminky.urs.cz/item/CS_URS_2024_01/997221571</t>
  </si>
  <si>
    <t>"krajník" 5,830</t>
  </si>
  <si>
    <t>"SDZ" 0,410+0,012</t>
  </si>
  <si>
    <t>132</t>
  </si>
  <si>
    <t>997221579</t>
  </si>
  <si>
    <t>Vodorovná doprava vybouraných hmot bez naložení, ale se složením a s hrubým urovnáním na vzdálenost Příplatek k ceně za každý další započatý 1 km přes 1 km</t>
  </si>
  <si>
    <t>-1966740084</t>
  </si>
  <si>
    <t>https://podminky.urs.cz/item/CS_URS_2024_01/997221579</t>
  </si>
  <si>
    <t>6,252 " VV viz. 997221571</t>
  </si>
  <si>
    <t>6,252*24 'Přepočtené koeficientem množství</t>
  </si>
  <si>
    <t>133</t>
  </si>
  <si>
    <t>997221611</t>
  </si>
  <si>
    <t>Nakládání na dopravní prostředky pro vodorovnou dopravu suti</t>
  </si>
  <si>
    <t>1664097443</t>
  </si>
  <si>
    <t>https://podminky.urs.cz/item/CS_URS_2024_01/997221611</t>
  </si>
  <si>
    <t>134</t>
  </si>
  <si>
    <t>997221612</t>
  </si>
  <si>
    <t>Nakládání na dopravní prostředky pro vodorovnou dopravu vybouraných hmot</t>
  </si>
  <si>
    <t>560807269</t>
  </si>
  <si>
    <t>https://podminky.urs.cz/item/CS_URS_2024_01/997221612</t>
  </si>
  <si>
    <t>135</t>
  </si>
  <si>
    <t>997221861</t>
  </si>
  <si>
    <t>Poplatek za uložení stavebního odpadu na recyklační skládce (skládkovné) z prostého betonu zatříděného do Katalogu odpadů pod kódem 17 01 01</t>
  </si>
  <si>
    <t>-1126532122</t>
  </si>
  <si>
    <t>https://podminky.urs.cz/item/CS_URS_2024_01/997221861</t>
  </si>
  <si>
    <t>136</t>
  </si>
  <si>
    <t>997221873</t>
  </si>
  <si>
    <t>Poplatek za uložení stavebního odpadu na recyklační skládce (skládkovné) zeminy a kamení zatříděného do Katalogu odpadů pod kódem 17 05 04</t>
  </si>
  <si>
    <t>915175084</t>
  </si>
  <si>
    <t>https://podminky.urs.cz/item/CS_URS_2024_01/997221873</t>
  </si>
  <si>
    <t>137</t>
  </si>
  <si>
    <t>997221875</t>
  </si>
  <si>
    <t>Poplatek za uložení stavebního odpadu na recyklační skládce (skládkovné) asfaltového bez obsahu dehtu zatříděného do Katalogu odpadů pod kódem 17 03 02</t>
  </si>
  <si>
    <t>-314357211</t>
  </si>
  <si>
    <t>https://podminky.urs.cz/item/CS_URS_2024_01/997221875</t>
  </si>
  <si>
    <t>998</t>
  </si>
  <si>
    <t>Přesun hmot</t>
  </si>
  <si>
    <t>138</t>
  </si>
  <si>
    <t>998225111</t>
  </si>
  <si>
    <t>Přesun hmot pro komunikace s krytem z kameniva, monolitickým betonovým nebo živičným dopravní vzdálenost do 200 m jakékoliv délky objektu</t>
  </si>
  <si>
    <t>-1707101086</t>
  </si>
  <si>
    <t>https://podminky.urs.cz/item/CS_URS_2024_01/998225111</t>
  </si>
  <si>
    <t>SO 402 - Úprava veřejného osvětlení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</si>
  <si>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</si>
  <si>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</si>
  <si>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</si>
  <si>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</si>
  <si>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</si>
  <si>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>1751111.R1</t>
  </si>
  <si>
    <t xml:space="preserve">Obsypání paty stožáru VO osazeného do stožárového pouzdra </t>
  </si>
  <si>
    <t>937760413</t>
  </si>
  <si>
    <t>"C.1_402_Technická_zpráva</t>
  </si>
  <si>
    <t>"C.2_402_Situace_VO</t>
  </si>
  <si>
    <t>"C.4_402_Vzorový_řez_uložení_sloupu_VO</t>
  </si>
  <si>
    <t>"6x sloup VO" (Pi*(0,1575)^2)*1,500*6</t>
  </si>
  <si>
    <t>58337308</t>
  </si>
  <si>
    <t>štěrkopísek frakce 0/2</t>
  </si>
  <si>
    <t>-1970013405</t>
  </si>
  <si>
    <t>0,701*2 'Přepočtené koeficientem množství</t>
  </si>
  <si>
    <t>945421110</t>
  </si>
  <si>
    <t>Hydraulická zvedací plošina včetně obsluhy instalovaná na automobilovém podvozku, výšky zdvihu do 18 m</t>
  </si>
  <si>
    <t>hod</t>
  </si>
  <si>
    <t>1506197483</t>
  </si>
  <si>
    <t>https://podminky.urs.cz/item/CS_URS_2024_01/945421110</t>
  </si>
  <si>
    <t>"C.5_402_Schéma_rozvodu_VO</t>
  </si>
  <si>
    <t>"montáž a zapojení svítidel na výložník sloupu VO" 2,000*6</t>
  </si>
  <si>
    <t>PSV</t>
  </si>
  <si>
    <t>Práce a dodávky PSV</t>
  </si>
  <si>
    <t>741</t>
  </si>
  <si>
    <t>Elektroinstalace - silnoproud</t>
  </si>
  <si>
    <t>741122122</t>
  </si>
  <si>
    <t>Montáž kabelů měděných bez ukončení uložených v trubkách zatažených plných kulatých nebo bezhalogenových (např. CYKY) počtu a průřezu žil 3x1,5 až 6 mm2</t>
  </si>
  <si>
    <t>1317068247</t>
  </si>
  <si>
    <t>https://podminky.urs.cz/item/CS_URS_2024_01/741122122</t>
  </si>
  <si>
    <t>"6x sloup VO - vystrojení sloupu VO vodičem CYKY 3Cx1,5" 15,000*6</t>
  </si>
  <si>
    <t>34111030</t>
  </si>
  <si>
    <t>kabel instalační jádro Cu plné izolace PVC plášť PVC 450/750V (CYKY) 3x1,5mm2</t>
  </si>
  <si>
    <t>638246073</t>
  </si>
  <si>
    <t>90*1,15 'Přepočtené koeficientem množství</t>
  </si>
  <si>
    <t>741123225</t>
  </si>
  <si>
    <t>Montáž kabelů hliníkových bez ukončení uložených volně plných nebo laněných kulatých (např. AYKY) počtu a průřezu žil 4x25 mm2</t>
  </si>
  <si>
    <t>1877414275</t>
  </si>
  <si>
    <t>https://podminky.urs.cz/item/CS_URS_2024_01/741123225</t>
  </si>
  <si>
    <t>(180,000/8)*6</t>
  </si>
  <si>
    <t>34113120</t>
  </si>
  <si>
    <t>kabel silový jádro Al izolace PVC plášť PVC 0,6/1kV (1-AYKY) 4x25mm2</t>
  </si>
  <si>
    <t>1222601820</t>
  </si>
  <si>
    <t>135*1,15 'Přepočtené koeficientem množství</t>
  </si>
  <si>
    <t>741128021</t>
  </si>
  <si>
    <t>Ostatní práce při montáži vodičů a kabelů Příplatek k cenám montáže vodičů a kabelů za zatahování vodičů a kabelů do tvárnicových tras s komorami nebo do kolektorů, hmotnosti do 0,75 kg</t>
  </si>
  <si>
    <t>-1162403212</t>
  </si>
  <si>
    <t>https://podminky.urs.cz/item/CS_URS_2024_01/741128021</t>
  </si>
  <si>
    <t>741130001</t>
  </si>
  <si>
    <t>Ukončení vodičů izolovaných s označením a zapojením v rozváděči nebo na přístroji, průřezu žíly do 2,5 mm2</t>
  </si>
  <si>
    <t>1348673494</t>
  </si>
  <si>
    <t>https://podminky.urs.cz/item/CS_URS_2024_01/741130001</t>
  </si>
  <si>
    <t>"6x sloup VO - vystrojení sloupu VO vodičem CYKY 3Cx1,5 - svítidlo" 3,000*6</t>
  </si>
  <si>
    <t>741130021</t>
  </si>
  <si>
    <t>Ukončení vodičů izolovaných s označením a zapojením na svorkovnici s otevřením a uzavřením krytu, průřezu žíly do 2,5 mm2</t>
  </si>
  <si>
    <t>1771775187</t>
  </si>
  <si>
    <t>https://podminky.urs.cz/item/CS_URS_2024_01/741130021</t>
  </si>
  <si>
    <t>"6x sloup VO - vystrojení sloupu VO vodičem CYKY 3Cx1,5 - stožárová výzbroj" 3,000*6</t>
  </si>
  <si>
    <t>741130026</t>
  </si>
  <si>
    <t>Ukončení vodičů izolovaných s označením a zapojením na svorkovnici s otevřením a uzavřením krytu, průřezu žíly do 25 mm2</t>
  </si>
  <si>
    <t>-150536405</t>
  </si>
  <si>
    <t>https://podminky.urs.cz/item/CS_URS_2024_01/741130026</t>
  </si>
  <si>
    <t>"napojení na stávající stožár VO ozn. 8" 4,000</t>
  </si>
  <si>
    <t>"napojení na nový stožár VO ozn. č.1" 4,000*2</t>
  </si>
  <si>
    <t>"napojení na nový stožár VO ozn. č.2" 4,000*2</t>
  </si>
  <si>
    <t>"napojení na nový stožár VO ozn. č.3" 4,000*2</t>
  </si>
  <si>
    <t>"napojení na nový stožár VO ozn. č.4" 4,000*2</t>
  </si>
  <si>
    <t>"napojení na nový stožár VO ozn. č.7" 4,000*2</t>
  </si>
  <si>
    <t>"napojení na nový stožár VO ozn. č.8" 4,000*2</t>
  </si>
  <si>
    <t>741820012</t>
  </si>
  <si>
    <t>Měření zemních odporů zemnicí sítě délky pásku přes 100 do 200 m</t>
  </si>
  <si>
    <t>-496588984</t>
  </si>
  <si>
    <t>https://podminky.urs.cz/item/CS_URS_2024_01/741820012</t>
  </si>
  <si>
    <t>"zemnící rozvod pro VO" 1,000</t>
  </si>
  <si>
    <t>741820102</t>
  </si>
  <si>
    <t>Měření osvětlovacího zařízení intenzity osvětlení na pracovišti do 50 svítidel</t>
  </si>
  <si>
    <t>soubor</t>
  </si>
  <si>
    <t>-281433693</t>
  </si>
  <si>
    <t>https://podminky.urs.cz/item/CS_URS_2024_01/741820102</t>
  </si>
  <si>
    <t>"svítidla VO" 1,000</t>
  </si>
  <si>
    <t>998741101</t>
  </si>
  <si>
    <t>Přesun hmot pro silnoproud stanovený z hmotnosti přesunovaného materiálu vodorovná dopravní vzdálenost do 50 m základní v objektech výšky do 6 m</t>
  </si>
  <si>
    <t>-2119812503</t>
  </si>
  <si>
    <t>https://podminky.urs.cz/item/CS_URS_2024_01/998741101</t>
  </si>
  <si>
    <t>Práce a dodávky M</t>
  </si>
  <si>
    <t>21-M</t>
  </si>
  <si>
    <t>Elektromontáže</t>
  </si>
  <si>
    <t>210202013</t>
  </si>
  <si>
    <t>Montáž svítidel výbojkových se zapojením vodičů průmyslových nebo venkovních na výložník</t>
  </si>
  <si>
    <t>-772750118</t>
  </si>
  <si>
    <t>https://podminky.urs.cz/item/CS_URS_2024_01/210202013</t>
  </si>
  <si>
    <t>"6x sloup VO" 6,000</t>
  </si>
  <si>
    <t>svítidlo průmyslové LED na výložník MIDI ST1.0.a - 138W, 6795 lm, 3000K</t>
  </si>
  <si>
    <t>-1498581209</t>
  </si>
  <si>
    <t>210204011</t>
  </si>
  <si>
    <t>Montáž stožárů osvětlení samostatně stojících ocelových, délky do 12 m</t>
  </si>
  <si>
    <t>1583960963</t>
  </si>
  <si>
    <t>https://podminky.urs.cz/item/CS_URS_2024_01/210204011</t>
  </si>
  <si>
    <t>RMAT0001</t>
  </si>
  <si>
    <t>stožár osvětlovací U8 159/133/89 h=6,2 m</t>
  </si>
  <si>
    <t>1662882081</t>
  </si>
  <si>
    <t>stožárové pouzdro 315/1500</t>
  </si>
  <si>
    <t>125474934</t>
  </si>
  <si>
    <t>210204100</t>
  </si>
  <si>
    <t>Montáž výložníků osvětlení jednoramenných nástěnných, hmotnosti do 35 kg</t>
  </si>
  <si>
    <t>880597957</t>
  </si>
  <si>
    <t>https://podminky.urs.cz/item/CS_URS_2024_01/210204100</t>
  </si>
  <si>
    <t>výložník jednoramenný J1-1500</t>
  </si>
  <si>
    <t>1289446915</t>
  </si>
  <si>
    <t>210204201</t>
  </si>
  <si>
    <t>Montáž elektrovýzbroje stožárů osvětlení 1 okruh</t>
  </si>
  <si>
    <t>2033386147</t>
  </si>
  <si>
    <t>https://podminky.urs.cz/item/CS_URS_2024_01/210204201</t>
  </si>
  <si>
    <t>elektrovýzbroj stožárová SV-A-6.35.4</t>
  </si>
  <si>
    <t>1218861136</t>
  </si>
  <si>
    <t>210220022</t>
  </si>
  <si>
    <t>Montáž uzemňovacího vedení s upevněním, propojením a připojením pomocí svorek v zemi s izolací spojů vodičů FeZn drátem nebo lanem průměru do 10 mm v městské zástavbě</t>
  </si>
  <si>
    <t>1782855445</t>
  </si>
  <si>
    <t>https://podminky.urs.cz/item/CS_URS_2024_01/210220022</t>
  </si>
  <si>
    <t>"kabelová trasa včetně napojení na stožár VO" ((160,000/8)*6)+(1,500*6)</t>
  </si>
  <si>
    <t>35441073</t>
  </si>
  <si>
    <t>drát D 10mm FeZn</t>
  </si>
  <si>
    <t>kg</t>
  </si>
  <si>
    <t>-134629842</t>
  </si>
  <si>
    <t>129,000*0,62 " VV viz. 210220022 (0,62 kg/m´)</t>
  </si>
  <si>
    <t>79,98*1,05 'Přepočtené koeficientem množství</t>
  </si>
  <si>
    <t>210220300</t>
  </si>
  <si>
    <t>Montáž hromosvodného vedení svorek s jedním šroubem</t>
  </si>
  <si>
    <t>-1946855586</t>
  </si>
  <si>
    <t>https://podminky.urs.cz/item/CS_URS_2024_01/210220300</t>
  </si>
  <si>
    <t>"připojení uzemňovacího vedení na stožár VO" 6,000</t>
  </si>
  <si>
    <t>35441895</t>
  </si>
  <si>
    <t>svorka připojovací k připojení kovových částí</t>
  </si>
  <si>
    <t>1818998494</t>
  </si>
  <si>
    <t>210220301</t>
  </si>
  <si>
    <t>Montáž hromosvodného vedení svorek se 2 šrouby</t>
  </si>
  <si>
    <t>-140576452</t>
  </si>
  <si>
    <t>https://podminky.urs.cz/item/CS_URS_2024_01/210220301</t>
  </si>
  <si>
    <t>"propojení v místě stožáru VO" 6,000</t>
  </si>
  <si>
    <t>"napojení vedení" 6,000</t>
  </si>
  <si>
    <t>35441885</t>
  </si>
  <si>
    <t>svorka spojovací pro lano D 8-10mm</t>
  </si>
  <si>
    <t>-134787020</t>
  </si>
  <si>
    <t>35441996</t>
  </si>
  <si>
    <t>svorka odbočovací a spojovací pro spojování kruhových a páskových vodičů, FeZn</t>
  </si>
  <si>
    <t>-1840462015</t>
  </si>
  <si>
    <t>210280003</t>
  </si>
  <si>
    <t>Zkoušky a prohlídky elektrických rozvodů a zařízení celková prohlídka, zkoušení, měření a vyhotovení revizní zprávy pro objem montážních prací přes 500 do 1000 tisíc Kč</t>
  </si>
  <si>
    <t>-1716942871</t>
  </si>
  <si>
    <t>https://podminky.urs.cz/item/CS_URS_2024_01/210280003</t>
  </si>
  <si>
    <t>"rozvod VO včetně zařízení" 1,000</t>
  </si>
  <si>
    <t>210280351</t>
  </si>
  <si>
    <t>Zkoušky vodičů a kabelů izolačních kabelů silových do 1 kV, počtu a průřezu žil do 4x25 mm2</t>
  </si>
  <si>
    <t>-1306327898</t>
  </si>
  <si>
    <t>https://podminky.urs.cz/item/CS_URS_2024_01/210280351</t>
  </si>
  <si>
    <t>"kabelová trasa mezi sloupy VO" 6,000</t>
  </si>
  <si>
    <t>210280712</t>
  </si>
  <si>
    <t>Zkoušky a prohlídky osvětlovacího zařízení měření intenzity osvětlení</t>
  </si>
  <si>
    <t>1436628966</t>
  </si>
  <si>
    <t>https://podminky.urs.cz/item/CS_URS_2024_01/210280712</t>
  </si>
  <si>
    <t>"8x LED svítidlo VO" 1,000</t>
  </si>
  <si>
    <t>46-M</t>
  </si>
  <si>
    <t>Zemní práce při extr.mont.pracích</t>
  </si>
  <si>
    <t>460010024</t>
  </si>
  <si>
    <t>Vytyčení trasy vedení kabelového (podzemního) v zastavěném prostoru</t>
  </si>
  <si>
    <t>km</t>
  </si>
  <si>
    <t>878387273</t>
  </si>
  <si>
    <t>https://podminky.urs.cz/item/CS_URS_2024_01/460010024</t>
  </si>
  <si>
    <t>((160,000/8)*6)/1000</t>
  </si>
  <si>
    <t>460010025</t>
  </si>
  <si>
    <t>Vytyčení trasy inženýrských sítí v zastavěném prostoru</t>
  </si>
  <si>
    <t>-487142586</t>
  </si>
  <si>
    <t>https://podminky.urs.cz/item/CS_URS_2024_01/460010025</t>
  </si>
  <si>
    <t>460061121</t>
  </si>
  <si>
    <t>Zabezpečení výkopu a objektů přechodová lávka délky do 2 m včetně zábradlí zřízení</t>
  </si>
  <si>
    <t>462028257</t>
  </si>
  <si>
    <t>https://podminky.urs.cz/item/CS_URS_2024_01/460061121</t>
  </si>
  <si>
    <t>"po cca. 20 m" 6,000</t>
  </si>
  <si>
    <t>460061122</t>
  </si>
  <si>
    <t>Zabezpečení výkopu a objektů přechodová lávka délky do 2 m včetně zábradlí odstranění</t>
  </si>
  <si>
    <t>1145073899</t>
  </si>
  <si>
    <t>https://podminky.urs.cz/item/CS_URS_2024_01/460061122</t>
  </si>
  <si>
    <t>6,000 " VV viz. 460061121</t>
  </si>
  <si>
    <t>460061151</t>
  </si>
  <si>
    <t>Zabezpečení výkopu a objektů plastový plot zřízení</t>
  </si>
  <si>
    <t>680847512</t>
  </si>
  <si>
    <t>https://podminky.urs.cz/item/CS_URS_2024_01/460061151</t>
  </si>
  <si>
    <t>((160,000/8)*6)*2</t>
  </si>
  <si>
    <t>460061152</t>
  </si>
  <si>
    <t>Zabezpečení výkopu a objektů plastový plot odstranění</t>
  </si>
  <si>
    <t>-1015660486</t>
  </si>
  <si>
    <t>https://podminky.urs.cz/item/CS_URS_2024_01/460061152</t>
  </si>
  <si>
    <t>240,000 " VV viz. 460061151</t>
  </si>
  <si>
    <t>460131113</t>
  </si>
  <si>
    <t>Hloubení nezapažených jam ručně včetně urovnání dna s přemístěním výkopku do vzdálenosti 3 m od okraje jámy nebo s naložením na dopravní prostředek v hornině třídy těžitelnosti I skupiny 3</t>
  </si>
  <si>
    <t>1002647204</t>
  </si>
  <si>
    <t>https://podminky.urs.cz/item/CS_URS_2024_01/460131113</t>
  </si>
  <si>
    <t>"6x sloup VO" (0,450*0,450*1,200)*6</t>
  </si>
  <si>
    <t>460161142</t>
  </si>
  <si>
    <t>Hloubení zapažených i nezapažených kabelových rýh ručně včetně urovnání dna s přemístěním výkopku do vzdálenosti 3 m od okraje jámy nebo s naložením na dopravní prostředek šířky 35 cm hloubky 50 cm v hornině třídy těžitelnosti I skupiny 3</t>
  </si>
  <si>
    <t>50115227</t>
  </si>
  <si>
    <t>https://podminky.urs.cz/item/CS_URS_2024_01/460161142</t>
  </si>
  <si>
    <t>"C.3_402_Vzorové_řezy_kabelovou_trasou</t>
  </si>
  <si>
    <t>"kabelová trasa vedená v chodníku" ((160,000-6,400-10,000-12,000)/8)*6</t>
  </si>
  <si>
    <t>460161692</t>
  </si>
  <si>
    <t>Hloubení zapažených i nezapažených kabelových rýh ručně včetně urovnání dna s přemístěním výkopku do vzdálenosti 3 m od okraje jámy nebo s naložením na dopravní prostředek šířky 80 cm hloubky 130 cm v hornině třídy těžitelnosti I skupiny 3</t>
  </si>
  <si>
    <t>-74167052</t>
  </si>
  <si>
    <t>https://podminky.urs.cz/item/CS_URS_2024_01/460161692</t>
  </si>
  <si>
    <t>"kabelová trasa vedená v komunikaci" ((6,400+10,000+12,000)/8)*6</t>
  </si>
  <si>
    <t>460241111</t>
  </si>
  <si>
    <t>Příplatek k cenám vykopávek v blízkosti podzemního vedení pro jakoukoliv třídu horniny</t>
  </si>
  <si>
    <t>-1601869353</t>
  </si>
  <si>
    <t>https://podminky.urs.cz/item/CS_URS_2024_01/460241111</t>
  </si>
  <si>
    <t>"kabelová trasa vedená v chodníku" (((160,000-6,400-10,000-12,000)*0,350*0,500)/8)*6</t>
  </si>
  <si>
    <t>"kabelová trasa vedená v komunikaci" (((6,400+10,000+12,000)*0,800*1,300)/8)*6</t>
  </si>
  <si>
    <t>460242211</t>
  </si>
  <si>
    <t>Provizorní zajištění inženýrských sítí ve výkopech kabelů při křížení</t>
  </si>
  <si>
    <t>91738278</t>
  </si>
  <si>
    <t>https://podminky.urs.cz/item/CS_URS_2024_01/460242211</t>
  </si>
  <si>
    <t>(10,000/8)*6</t>
  </si>
  <si>
    <t>460242221</t>
  </si>
  <si>
    <t>Provizorní zajištění inženýrských sítí ve výkopech kabelů při souběhu</t>
  </si>
  <si>
    <t>1276986851</t>
  </si>
  <si>
    <t>https://podminky.urs.cz/item/CS_URS_2024_01/460242221</t>
  </si>
  <si>
    <t>(160,000/8)*6</t>
  </si>
  <si>
    <t>460281111</t>
  </si>
  <si>
    <t>Pažení výkopů příložné plné rýh kabelových, hloubky do 2 m</t>
  </si>
  <si>
    <t>-1925911058</t>
  </si>
  <si>
    <t>https://podminky.urs.cz/item/CS_URS_2024_01/460281111</t>
  </si>
  <si>
    <t>"kabelová trasa vedená v komunikaci" (((6,400+10,000+12,000)*2*1,300)/8)*6</t>
  </si>
  <si>
    <t>460281114</t>
  </si>
  <si>
    <t>Pažení výkopů rozepření stěn rýh nebo jam</t>
  </si>
  <si>
    <t>-294825508</t>
  </si>
  <si>
    <t>https://podminky.urs.cz/item/CS_URS_2024_01/460281114</t>
  </si>
  <si>
    <t>460281121</t>
  </si>
  <si>
    <t>Pažení výkopů odstranění pažení příložného plného rýh kabelových, hloubky do 2 m</t>
  </si>
  <si>
    <t>-565177796</t>
  </si>
  <si>
    <t>https://podminky.urs.cz/item/CS_URS_2024_01/460281121</t>
  </si>
  <si>
    <t>55,380 " VV viz. 460281111</t>
  </si>
  <si>
    <t>460281124</t>
  </si>
  <si>
    <t>Pažení výkopů odstranění rozepření stěn rýh nebo jam</t>
  </si>
  <si>
    <t>-1419864829</t>
  </si>
  <si>
    <t>https://podminky.urs.cz/item/CS_URS_2024_01/460281124</t>
  </si>
  <si>
    <t>22,152 " VV viz. 460281114</t>
  </si>
  <si>
    <t>460321111</t>
  </si>
  <si>
    <t>Vodorovné přemístění (odvoz) horniny stavebním kolečkem s vyprázdněním kolečka na hromady nebo do dopravního prostředku z jakékoliv horniny na vzdálenost do 10 m</t>
  </si>
  <si>
    <t>-763390878</t>
  </si>
  <si>
    <t>https://podminky.urs.cz/item/CS_URS_2024_01/460321111</t>
  </si>
  <si>
    <t>"přebytečný výkopek uložený podél výkopu po provedení zpětných zásypů - přesun k místu centrální nakládky</t>
  </si>
  <si>
    <t>"odpočet objemu zpětného zásypu jámy" -0,757 " VV viz. 460391123</t>
  </si>
  <si>
    <t>"odpočet objemu zpětného zásypu rýhy" -(((160,000-6,400-10,000-12,000)*0,350*0,250)/8)*6</t>
  </si>
  <si>
    <t>"odpočet objemu zpětného zásypu rýhy" -(((6,400+10,000+12,000)*0,800*1,000)/8)*6</t>
  </si>
  <si>
    <t>460321121</t>
  </si>
  <si>
    <t>Vodorovné přemístění (odvoz) horniny stavebním kolečkem s vyprázdněním kolečka na hromady nebo do dopravního prostředku z jakékoliv horniny Příplatek za k ceně za každých dalších 10 m</t>
  </si>
  <si>
    <t>1462947938</t>
  </si>
  <si>
    <t>https://podminky.urs.cz/item/CS_URS_2024_01/460321121</t>
  </si>
  <si>
    <t>14,450 " VV viz. 460321111</t>
  </si>
  <si>
    <t>14,45*15 'Přepočtené koeficientem množství</t>
  </si>
  <si>
    <t>460341113</t>
  </si>
  <si>
    <t>Vodorovné přemístění (odvoz) horniny dopravními prostředky včetně složení, bez naložení a rozprostření jakékoliv třídy, na vzdálenost přes 500 do 1000 m</t>
  </si>
  <si>
    <t>593884613</t>
  </si>
  <si>
    <t>https://podminky.urs.cz/item/CS_URS_2024_01/460341113</t>
  </si>
  <si>
    <t>"přebytečný výkopek na trvalou skládku" 14,450 " VV viz. 460321111</t>
  </si>
  <si>
    <t>460341121</t>
  </si>
  <si>
    <t>Vodorovné přemístění (odvoz) horniny dopravními prostředky včetně složení, bez naložení a rozprostření jakékoliv třídy, na vzdálenost Příplatek k ceně -1113 za každých dalších i započatých 1000 m</t>
  </si>
  <si>
    <t>-50922591</t>
  </si>
  <si>
    <t>https://podminky.urs.cz/item/CS_URS_2024_01/460341121</t>
  </si>
  <si>
    <t>14,450 " VV viz. 460341113</t>
  </si>
  <si>
    <t>14,45*24 'Přepočtené koeficientem množství</t>
  </si>
  <si>
    <t>460361121</t>
  </si>
  <si>
    <t>Poplatek (skládkovné) za uložení zeminy na recyklační skládce zatříděné do Katalogu odpadů pod kódem 17 05 04</t>
  </si>
  <si>
    <t>1623012094</t>
  </si>
  <si>
    <t>https://podminky.urs.cz/item/CS_URS_2024_01/460361121</t>
  </si>
  <si>
    <t>14,45*1,75 'Přepočtené koeficientem množství</t>
  </si>
  <si>
    <t>460371111</t>
  </si>
  <si>
    <t>Naložení výkopku ručně z hornin třídy těžitelnosti I skupiny 1 až 3</t>
  </si>
  <si>
    <t>1082636155</t>
  </si>
  <si>
    <t>https://podminky.urs.cz/item/CS_URS_2024_01/460371111</t>
  </si>
  <si>
    <t>460391123</t>
  </si>
  <si>
    <t>Zásyp jam ručně s uložením výkopku ve vrstvách a úpravou povrchu s přemístění sypaniny ze vzdálenosti do 10 m se zhutněním z horniny třídy těžitelnosti I skupiny 3</t>
  </si>
  <si>
    <t>-1493015457</t>
  </si>
  <si>
    <t>https://podminky.urs.cz/item/CS_URS_2024_01/460391123</t>
  </si>
  <si>
    <t>"odpočet stožárového pouzdra" -(Pi*(0,1575)^2)*1,500*6</t>
  </si>
  <si>
    <t>460431152</t>
  </si>
  <si>
    <t>Zásyp kabelových rýh ručně s přemístění sypaniny ze vzdálenosti do 10 m, s uložením výkopku ve vrstvách včetně zhutnění a úpravy povrchu šířky 35 cm hloubky 50 cm z hornině třídy těžitelnosti I skupiny 3</t>
  </si>
  <si>
    <t>1108874785</t>
  </si>
  <si>
    <t>https://podminky.urs.cz/item/CS_URS_2024_01/460431152</t>
  </si>
  <si>
    <t>460431722</t>
  </si>
  <si>
    <t>Zásyp kabelových rýh ručně s přemístění sypaniny ze vzdálenosti do 10 m, s uložením výkopku ve vrstvách včetně zhutnění a úpravy povrchu šířky 80 cm hloubky 130 cm z horniny třídy těžitelnosti I skupiny 3</t>
  </si>
  <si>
    <t>-411090628</t>
  </si>
  <si>
    <t>https://podminky.urs.cz/item/CS_URS_2024_01/460431722</t>
  </si>
  <si>
    <t>460481122</t>
  </si>
  <si>
    <t>Úprava pláně ručně v hornině třídy těžitelnosti I skupiny 3 se zhutněním</t>
  </si>
  <si>
    <t>-1467637643</t>
  </si>
  <si>
    <t>https://podminky.urs.cz/item/CS_URS_2024_01/460481122</t>
  </si>
  <si>
    <t>"kabelová trasa vedená v chodníku" (((160,000-6,400-10,000-12,000)*0,350)/8)*6</t>
  </si>
  <si>
    <t>"kabelová trasa vedená v komunikaci" (((6,400+10,000+12,000)*1,000)/8)*6</t>
  </si>
  <si>
    <t>460661412</t>
  </si>
  <si>
    <t>Kabelové lože z písku včetně podsypu, zhutnění a urovnání povrchu pro kabely nn zakryté plastovými deskami (materiál ve specifikaci), šířky přes 25 do 50 cm</t>
  </si>
  <si>
    <t>1853193117</t>
  </si>
  <si>
    <t>https://podminky.urs.cz/item/CS_URS_2024_01/460661412</t>
  </si>
  <si>
    <t>34575121</t>
  </si>
  <si>
    <t>deska kabelová krycí PE červená, 250x4mm</t>
  </si>
  <si>
    <t>1421372548</t>
  </si>
  <si>
    <t>120*2 'Přepočtené koeficientem množství</t>
  </si>
  <si>
    <t>460671112</t>
  </si>
  <si>
    <t>Výstražné prvky pro krytí kabelů včetně vyrovnání povrchu rýhy, rozvinutí a uložení fólie, šířky přes 20 do 25 cm</t>
  </si>
  <si>
    <t>-1465591117</t>
  </si>
  <si>
    <t>https://podminky.urs.cz/item/CS_URS_2024_01/460671112</t>
  </si>
  <si>
    <t>((160,000-6,400-10,000-12,000)/8)*6</t>
  </si>
  <si>
    <t>460791213</t>
  </si>
  <si>
    <t>Montáž trubek ochranných uložených volně do rýhy plastových ohebných, vnitřního průměru přes 50 do 90 mm</t>
  </si>
  <si>
    <t>-108331546</t>
  </si>
  <si>
    <t>https://podminky.urs.cz/item/CS_URS_2024_01/460791213</t>
  </si>
  <si>
    <t>"kabelová trasa vedená v komunikaci</t>
  </si>
  <si>
    <t>((6,400+10,000+12,000)/8)*6</t>
  </si>
  <si>
    <t>34571354</t>
  </si>
  <si>
    <t>trubka elektroinstalační ohebná dvouplášťová korugovaná (chránička) D 75/90mm, HDPE+LDPE</t>
  </si>
  <si>
    <t>1791782512</t>
  </si>
  <si>
    <t>21,3*1,05 'Přepočtené koeficientem množství</t>
  </si>
  <si>
    <t>4608211.R1</t>
  </si>
  <si>
    <t>Obetonování chráničky z prostého betonu tř. C 16/20 v otevřeném výkopu</t>
  </si>
  <si>
    <t>-1966641246</t>
  </si>
  <si>
    <t>"kabelová trasa vedená v komunikaci - obetonování chráničky v tl. 300 mm</t>
  </si>
  <si>
    <t>(((6,400+10,000+12,000)*0,800*0,300)/8)*6</t>
  </si>
  <si>
    <t>469981111</t>
  </si>
  <si>
    <t>Přesun hmot pro pomocné stavební práce při elektromontážích dopravní vzdálenost do 1 000 m</t>
  </si>
  <si>
    <t>1641311142</t>
  </si>
  <si>
    <t>https://podminky.urs.cz/item/CS_URS_2024_01/469981111</t>
  </si>
  <si>
    <t>II - Neuznatelné náklady</t>
  </si>
  <si>
    <t>SO 102 - Zpevněné plocha a komunikace</t>
  </si>
  <si>
    <t>Z_ROV</t>
  </si>
  <si>
    <t>Zeleň rovná - trávník</t>
  </si>
  <si>
    <t>396,09</t>
  </si>
  <si>
    <t>Z_SVAH</t>
  </si>
  <si>
    <t>Zeleň svahová - trávník</t>
  </si>
  <si>
    <t>44,53</t>
  </si>
  <si>
    <t xml:space="preserve">    18 - Zemní práce - povrchové úpravy terénu</t>
  </si>
  <si>
    <t>Zemní práce - povrchové úpravy terénu</t>
  </si>
  <si>
    <t>181111111</t>
  </si>
  <si>
    <t>Plošná úprava terénu v zemině skupiny 1 až 4 s urovnáním povrchu bez doplnění ornice souvislé plochy do 500 m2 při nerovnostech terénu přes 50 do 100 mm v rovině nebo na svahu do 1:5</t>
  </si>
  <si>
    <t>-1075392750</t>
  </si>
  <si>
    <t>https://podminky.urs.cz/item/CS_URS_2024_01/181111111</t>
  </si>
  <si>
    <t>Rozpad figury: Z_ROV</t>
  </si>
  <si>
    <t>351,560+44,530</t>
  </si>
  <si>
    <t>181111112</t>
  </si>
  <si>
    <t>Plošná úprava terénu v zemině skupiny 1 až 4 s urovnáním povrchu bez doplnění ornice souvislé plochy do 500 m2 při nerovnostech terénu přes 50 do 100 mm na svahu přes 1:5 do 1:2</t>
  </si>
  <si>
    <t>-862564616</t>
  </si>
  <si>
    <t>https://podminky.urs.cz/item/CS_URS_2024_01/181111112</t>
  </si>
  <si>
    <t>Rozpad figury: Z_SVAH</t>
  </si>
  <si>
    <t>44,530</t>
  </si>
  <si>
    <t>181311103</t>
  </si>
  <si>
    <t>Rozprostření a urovnání ornice v rovině nebo ve svahu sklonu do 1:5 ručně při souvislé ploše, tl. vrstvy do 200 mm</t>
  </si>
  <si>
    <t>641906757</t>
  </si>
  <si>
    <t>https://podminky.urs.cz/item/CS_URS_2024_01/181311103</t>
  </si>
  <si>
    <t>10364101</t>
  </si>
  <si>
    <t>zemina pro terénní úpravy - ornice</t>
  </si>
  <si>
    <t>535347361</t>
  </si>
  <si>
    <t>396,09*0,32 'Přepočtené koeficientem množství</t>
  </si>
  <si>
    <t>181411141</t>
  </si>
  <si>
    <t>Založení trávníku na půdě předem připravené plochy do 1000 m2 výsevem včetně utažení parterového v rovině nebo na svahu do 1:5</t>
  </si>
  <si>
    <t>-1613101264</t>
  </si>
  <si>
    <t>https://podminky.urs.cz/item/CS_URS_2024_01/181411141</t>
  </si>
  <si>
    <t>00572472</t>
  </si>
  <si>
    <t>osivo směs travní krajinná-rovinná</t>
  </si>
  <si>
    <t>1481488768</t>
  </si>
  <si>
    <t>396,09*0,035 'Přepočtené koeficientem množství</t>
  </si>
  <si>
    <t>181411142</t>
  </si>
  <si>
    <t>Založení trávníku na půdě předem připravené plochy do 1000 m2 výsevem včetně utažení parterového na svahu přes 1:5 do 1:2</t>
  </si>
  <si>
    <t>-1825929660</t>
  </si>
  <si>
    <t>https://podminky.urs.cz/item/CS_URS_2024_01/181411142</t>
  </si>
  <si>
    <t>00572474</t>
  </si>
  <si>
    <t>osivo směs travní krajinná-svahová</t>
  </si>
  <si>
    <t>2064374534</t>
  </si>
  <si>
    <t>44,53*0,035 'Přepočtené koeficientem množství</t>
  </si>
  <si>
    <t>182251101</t>
  </si>
  <si>
    <t>Svahování trvalých svahů do projektovaných profilů strojně s potřebným přemístěním výkopku při svahování násypů v jakékoliv hornině</t>
  </si>
  <si>
    <t>-1578570740</t>
  </si>
  <si>
    <t>https://podminky.urs.cz/item/CS_URS_2024_01/182251101</t>
  </si>
  <si>
    <t>182311123</t>
  </si>
  <si>
    <t>Rozprostření a urovnání ornice ve svahu sklonu přes 1:5 ručně při souvislé ploše, tl. vrstvy do 200 mm</t>
  </si>
  <si>
    <t>-1892168993</t>
  </si>
  <si>
    <t>https://podminky.urs.cz/item/CS_URS_2024_01/182311123</t>
  </si>
  <si>
    <t>-1350174975</t>
  </si>
  <si>
    <t>44,53*0,32 'Přepočtené koeficientem množství</t>
  </si>
  <si>
    <t>183403153</t>
  </si>
  <si>
    <t>Obdělání půdy hrabáním v rovině nebo na svahu do 1:5</t>
  </si>
  <si>
    <t>1472467317</t>
  </si>
  <si>
    <t>https://podminky.urs.cz/item/CS_URS_2024_01/183403153</t>
  </si>
  <si>
    <t>"2x křížem" Z_ROV*2</t>
  </si>
  <si>
    <t>183403161</t>
  </si>
  <si>
    <t>Obdělání půdy válením v rovině nebo na svahu do 1:5</t>
  </si>
  <si>
    <t>2063527166</t>
  </si>
  <si>
    <t>https://podminky.urs.cz/item/CS_URS_2024_01/183403161</t>
  </si>
  <si>
    <t>"3x křížem" Z_ROV*3</t>
  </si>
  <si>
    <t>183403253</t>
  </si>
  <si>
    <t>Obdělání půdy hrabáním na svahu přes 1:5 do 1:2</t>
  </si>
  <si>
    <t>-2052598382</t>
  </si>
  <si>
    <t>https://podminky.urs.cz/item/CS_URS_2024_01/183403253</t>
  </si>
  <si>
    <t>"2x křížem" Z_SVAH*2</t>
  </si>
  <si>
    <t>183403261</t>
  </si>
  <si>
    <t>Obdělání půdy válením na svahu přes 1:5 do 1:2</t>
  </si>
  <si>
    <t>-770350721</t>
  </si>
  <si>
    <t>https://podminky.urs.cz/item/CS_URS_2024_01/183403261</t>
  </si>
  <si>
    <t>"3x křížem" Z_SVAH*3</t>
  </si>
  <si>
    <t>184813511</t>
  </si>
  <si>
    <t>Chemické odplevelení půdy před založením kultury, trávníku nebo zpevněných ploch ručně o jakékoli výměře postřikem na široko v rovině nebo na svahu do 1:5</t>
  </si>
  <si>
    <t>1110667209</t>
  </si>
  <si>
    <t>https://podminky.urs.cz/item/CS_URS_2024_01/184813511</t>
  </si>
  <si>
    <t>184813512</t>
  </si>
  <si>
    <t>Chemické odplevelení půdy před založením kultury, trávníku nebo zpevněných ploch ručně o jakékoli výměře postřikem na široko na svahu přes 1:5 do 1:2</t>
  </si>
  <si>
    <t>-1206070250</t>
  </si>
  <si>
    <t>https://podminky.urs.cz/item/CS_URS_2024_01/184813512</t>
  </si>
  <si>
    <t>184813521</t>
  </si>
  <si>
    <t>Chemické odplevelení po založení kultury ručně postřikem na široko v rovině nebo na svahu do 1:5</t>
  </si>
  <si>
    <t>513556491</t>
  </si>
  <si>
    <t>https://podminky.urs.cz/item/CS_URS_2024_01/184813521</t>
  </si>
  <si>
    <t>184813522</t>
  </si>
  <si>
    <t>Chemické odplevelení po založení kultury ručně postřikem na široko na svahu přes 1:5 do 1:2</t>
  </si>
  <si>
    <t>-403585291</t>
  </si>
  <si>
    <t>https://podminky.urs.cz/item/CS_URS_2024_01/184813522</t>
  </si>
  <si>
    <t>185803111</t>
  </si>
  <si>
    <t>Ošetření trávníku jednorázové v rovině nebo na svahu do 1:5</t>
  </si>
  <si>
    <t>2059885936</t>
  </si>
  <si>
    <t>https://podminky.urs.cz/item/CS_URS_2024_01/185803111</t>
  </si>
  <si>
    <t>"1. seč po výsadbě" Z_ROV</t>
  </si>
  <si>
    <t>185803112</t>
  </si>
  <si>
    <t>Ošetření trávníku jednorázové na svahu přes 1:5 do 1:2</t>
  </si>
  <si>
    <t>316398379</t>
  </si>
  <si>
    <t>https://podminky.urs.cz/item/CS_URS_2024_01/185803112</t>
  </si>
  <si>
    <t>"1. seč po výsadbě" Z_SVAH</t>
  </si>
  <si>
    <t>185804215</t>
  </si>
  <si>
    <t>Vypletí v rovině nebo na svahu do 1:5 trávníku po výsevu</t>
  </si>
  <si>
    <t>1943874954</t>
  </si>
  <si>
    <t>https://podminky.urs.cz/item/CS_URS_2024_01/185804215</t>
  </si>
  <si>
    <t>185804235</t>
  </si>
  <si>
    <t>Vypletí na svahu přes 1:5 do 1:2 trávníku po výsevu</t>
  </si>
  <si>
    <t>201545756</t>
  </si>
  <si>
    <t>https://podminky.urs.cz/item/CS_URS_2024_01/185804235</t>
  </si>
  <si>
    <t>185804312</t>
  </si>
  <si>
    <t>Zalití rostlin vodou plochy záhonů jednotlivě přes 20 m2</t>
  </si>
  <si>
    <t>1535504895</t>
  </si>
  <si>
    <t>https://podminky.urs.cz/item/CS_URS_2024_01/185804312</t>
  </si>
  <si>
    <t>"vydatnost 15 litrů/m2/zálivka</t>
  </si>
  <si>
    <t>"při výsadbě" ((Z_ROV+Z_SVAH)*15,00/1000</t>
  </si>
  <si>
    <t>"5 dní 1x denně po výsadbě" ((Z_ROV+Z_SVAH)*5)*15,00/1000</t>
  </si>
  <si>
    <t>"1. seč" (Z_ROV+Z_SVAH)*15,00/1000</t>
  </si>
  <si>
    <t>185851121</t>
  </si>
  <si>
    <t>Dovoz vody pro zálivku rostlin na vzdálenost do 1000 m</t>
  </si>
  <si>
    <t>1995697817</t>
  </si>
  <si>
    <t>https://podminky.urs.cz/item/CS_URS_2024_01/185851121</t>
  </si>
  <si>
    <t>39,656 " VV viz. 185804312</t>
  </si>
  <si>
    <t>185851129</t>
  </si>
  <si>
    <t>Dovoz vody pro zálivku rostlin Příplatek k ceně za každých dalších i započatých 1000 m</t>
  </si>
  <si>
    <t>-1921890702</t>
  </si>
  <si>
    <t>https://podminky.urs.cz/item/CS_URS_2024_01/185851129</t>
  </si>
  <si>
    <t>39,656 " VV viz. 185851121</t>
  </si>
  <si>
    <t>39,656*9 'Přepočtené koeficientem množství</t>
  </si>
  <si>
    <t>912112111</t>
  </si>
  <si>
    <t>Montáž sloupku zahrazovacího flexibilního</t>
  </si>
  <si>
    <t>244123644</t>
  </si>
  <si>
    <t>https://podminky.urs.cz/item/CS_URS_2024_01/912112111</t>
  </si>
  <si>
    <t>74910162</t>
  </si>
  <si>
    <t>sloupek parkovací flexibilní D 80mm V 750mm plastový</t>
  </si>
  <si>
    <t>-287905187</t>
  </si>
  <si>
    <t>9122111.R1</t>
  </si>
  <si>
    <t>Přemístění stávající informační tabule do nové polohy</t>
  </si>
  <si>
    <t>685241111</t>
  </si>
  <si>
    <t>"změna umístění info tabule" 2,000</t>
  </si>
  <si>
    <t>938908411</t>
  </si>
  <si>
    <t>Čištění vozovek splachováním vodou povrchu podkladu nebo krytu živičného, betonového nebo dlážděného</t>
  </si>
  <si>
    <t>-847014172</t>
  </si>
  <si>
    <t>https://podminky.urs.cz/item/CS_URS_2024_01/938908411</t>
  </si>
  <si>
    <t>"asfaltové komunikace" SKL_1_asf+SKL_1_obrus+SKL_1_odskok</t>
  </si>
  <si>
    <t>"pojížděný ostrůvek" SKL_4_kam_dl</t>
  </si>
  <si>
    <t>938909311</t>
  </si>
  <si>
    <t>Čištění vozovek metením bláta, prachu nebo hlinitého nánosu s odklizením na hromady na vzdálenost do 20 m nebo naložením na dopravní prostředek strojně povrchu podkladu nebo krytu betonového nebo živičného</t>
  </si>
  <si>
    <t>-1340260398</t>
  </si>
  <si>
    <t>https://podminky.urs.cz/item/CS_URS_2024_01/938909311</t>
  </si>
  <si>
    <t>532,230 " VV viz. 938908411</t>
  </si>
  <si>
    <t>938909331</t>
  </si>
  <si>
    <t>Čištění vozovek metením bláta, prachu nebo hlinitého nánosu s odklizením na hromady na vzdálenost do 20 m nebo naložením na dopravní prostředek ručně povrchu podkladu nebo krytu betonového nebo živičného</t>
  </si>
  <si>
    <t>1388128559</t>
  </si>
  <si>
    <t>https://podminky.urs.cz/item/CS_URS_2024_01/938909331</t>
  </si>
  <si>
    <t>"chodník" SKL_2_chodník+SKL_2_hmat+SKL_2_předl</t>
  </si>
  <si>
    <t>"vjezdy" SKL_3_vjezd+SKL_3_hmat</t>
  </si>
  <si>
    <t>-120208659</t>
  </si>
  <si>
    <t>"uliční smetky</t>
  </si>
  <si>
    <t>5,322 + 10,645 + 3,166</t>
  </si>
  <si>
    <t>-1374516750</t>
  </si>
  <si>
    <t>"VV viz. 997221551</t>
  </si>
  <si>
    <t>19,133</t>
  </si>
  <si>
    <t>19,133*24 'Přepočtené koeficientem množství</t>
  </si>
  <si>
    <t>586215597</t>
  </si>
  <si>
    <t>404214516</t>
  </si>
  <si>
    <t>479588208</t>
  </si>
  <si>
    <t>-1727614012</t>
  </si>
  <si>
    <t>"2x sloup VO" (Pi*(0,1575)^2)*1,500*2</t>
  </si>
  <si>
    <t>-1362091011</t>
  </si>
  <si>
    <t>0,234*2 'Přepočtené koeficientem množství</t>
  </si>
  <si>
    <t>-1300045519</t>
  </si>
  <si>
    <t>"montáž a zapojení svítidel na výložník sloupu VO" 2,000*2</t>
  </si>
  <si>
    <t>1180139033</t>
  </si>
  <si>
    <t>"2x sloup VO - vystrojení sloupu VO vodičem CYKY 3Cx1,5" 15,000*2</t>
  </si>
  <si>
    <t>2105921200</t>
  </si>
  <si>
    <t>30*1,15 'Přepočtené koeficientem množství</t>
  </si>
  <si>
    <t>727060544</t>
  </si>
  <si>
    <t>( 180,000 / 8,000 ) * 2,000</t>
  </si>
  <si>
    <t>-1389712376</t>
  </si>
  <si>
    <t>45*1,15 'Přepočtené koeficientem množství</t>
  </si>
  <si>
    <t>-2019793757</t>
  </si>
  <si>
    <t>-2136882935</t>
  </si>
  <si>
    <t>"2x sloup VO - vystrojení sloupu VO vodičem CYKY 3Cx1,5 - svítidlo" 3,000*2</t>
  </si>
  <si>
    <t>475307199</t>
  </si>
  <si>
    <t>"2x sloup VO - vystrojení sloupu VO vodičem CYKY 3Cx1,5 - stožárová výzbroj" 3,000*2</t>
  </si>
  <si>
    <t>-102003830</t>
  </si>
  <si>
    <t>"napojení na nový stožár VO ozn. č.5" 4,000*2</t>
  </si>
  <si>
    <t>"napojení na nový stožár VO ozn. č.6" 4,000*2</t>
  </si>
  <si>
    <t>493841896</t>
  </si>
  <si>
    <t>1661332084</t>
  </si>
  <si>
    <t>"2x sloup VO (č.5, 6)" 2,000</t>
  </si>
  <si>
    <t>-1718000231</t>
  </si>
  <si>
    <t>270089091</t>
  </si>
  <si>
    <t>"2x sloup VO (č. 5,6)" 2,000</t>
  </si>
  <si>
    <t>-1276152909</t>
  </si>
  <si>
    <t>350165576</t>
  </si>
  <si>
    <t>644959077</t>
  </si>
  <si>
    <t>"2x sloup VO (č.5,6)" 2,000</t>
  </si>
  <si>
    <t>-193954400</t>
  </si>
  <si>
    <t>-260254079</t>
  </si>
  <si>
    <t>1869405020</t>
  </si>
  <si>
    <t>-249553639</t>
  </si>
  <si>
    <t>"kabelová trasa včetně napojení na stožár VO" ((160,000/8)*2)+(1,500*2)</t>
  </si>
  <si>
    <t>-734606313</t>
  </si>
  <si>
    <t>43,000*0,62 " VV viz. 210220022 (0,62 kg/m´)</t>
  </si>
  <si>
    <t>26,66*1,05 'Přepočtené koeficientem množství</t>
  </si>
  <si>
    <t>-896328371</t>
  </si>
  <si>
    <t>"připojení uzemňovacího vedení na stožár VO" 2,000</t>
  </si>
  <si>
    <t>705447094</t>
  </si>
  <si>
    <t>1339343404</t>
  </si>
  <si>
    <t>"propojení v místě stožáru VO" 2,000</t>
  </si>
  <si>
    <t>"napojení vedení" 2,000</t>
  </si>
  <si>
    <t>-2000801775</t>
  </si>
  <si>
    <t>35325362</t>
  </si>
  <si>
    <t>644589608</t>
  </si>
  <si>
    <t>"kabelová trasa mezi sloupy VO" 2,000</t>
  </si>
  <si>
    <t>1692392186</t>
  </si>
  <si>
    <t>((160,000/8)*2)/1000</t>
  </si>
  <si>
    <t>-29082915</t>
  </si>
  <si>
    <t>1817977754</t>
  </si>
  <si>
    <t>"po cca. 20 m" 2,000</t>
  </si>
  <si>
    <t>-2108392960</t>
  </si>
  <si>
    <t>2,000 " VV viz. 460061121</t>
  </si>
  <si>
    <t>-442419716</t>
  </si>
  <si>
    <t>((160,000/8)*2)*2</t>
  </si>
  <si>
    <t>520846109</t>
  </si>
  <si>
    <t>80,000 " VV viz. 460061151</t>
  </si>
  <si>
    <t>-1912316974</t>
  </si>
  <si>
    <t>"2x sloup VO" (0,450*0,450*1,200)*2</t>
  </si>
  <si>
    <t>-1492209294</t>
  </si>
  <si>
    <t>"kabelová trasa vedená v chodníku" ((160,000-6,400-10,000-12,000)/8)*2</t>
  </si>
  <si>
    <t>25321532</t>
  </si>
  <si>
    <t>"kabelová trasa vedená v komunikaci" ((6,400+10,000+12,000)/8)*2,000</t>
  </si>
  <si>
    <t>1169139546</t>
  </si>
  <si>
    <t>"kabelová trasa vedená v chodníku" (((160,000-6,400-10,000-12,000)*0,350*0,500)/8)*2</t>
  </si>
  <si>
    <t>"kabelová trasa vedená v komunikaci" (((6,400+10,000+12,000)*0,800*1,300)/8)*2</t>
  </si>
  <si>
    <t>-86871306</t>
  </si>
  <si>
    <t>(10,000/8)*2,000</t>
  </si>
  <si>
    <t>-2069865900</t>
  </si>
  <si>
    <t>(160,000/8)*2</t>
  </si>
  <si>
    <t>-2062947929</t>
  </si>
  <si>
    <t>"kabelová trasa vedená v komunikaci" (((6,400+10,000+12,000)*2*1,300)/8)*2</t>
  </si>
  <si>
    <t>193126182</t>
  </si>
  <si>
    <t>"kabelová trasa vedená v komunikaci" (((6,400+10,000+12,000)*0,800*1,300)/8)*2,000</t>
  </si>
  <si>
    <t>-1673104763</t>
  </si>
  <si>
    <t>18,460 " VV viz. 460281111</t>
  </si>
  <si>
    <t>-55740832</t>
  </si>
  <si>
    <t>7,384 " VV viz. 460281114</t>
  </si>
  <si>
    <t>25902260</t>
  </si>
  <si>
    <t>"odpočet objemu zpětného zásypu jámy" -0,252 " VV viz. 460391123</t>
  </si>
  <si>
    <t>"odpočet objemu zpětného zásypu rýhy" -(((160,000-6,400-10,000-12,000)*0,350*0,250)/8)*2</t>
  </si>
  <si>
    <t>"odpočet objemu zpětného zásypu rýhy" -(((6,400+10,000+12,000)*0,800*1,000)/8)*2</t>
  </si>
  <si>
    <t>-406080038</t>
  </si>
  <si>
    <t>4,817 " VV viz. 460321111</t>
  </si>
  <si>
    <t>4,817*15 'Přepočtené koeficientem množství</t>
  </si>
  <si>
    <t>-2133294378</t>
  </si>
  <si>
    <t>"přebytečný výkopek na trvalou skládku" 4,817 " VV viz. 460321111</t>
  </si>
  <si>
    <t>1165658882</t>
  </si>
  <si>
    <t>4,817 " VV viz. 460341113</t>
  </si>
  <si>
    <t>4,817*24 'Přepočtené koeficientem množství</t>
  </si>
  <si>
    <t>-61207279</t>
  </si>
  <si>
    <t>4,817*1,75 'Přepočtené koeficientem množství</t>
  </si>
  <si>
    <t>327963604</t>
  </si>
  <si>
    <t>-1679705143</t>
  </si>
  <si>
    <t>"odpočet stožárového pouzdra" -(Pi*(0,1575)^2)*1,500*2</t>
  </si>
  <si>
    <t>-1409268254</t>
  </si>
  <si>
    <t>"kabelová trasa vedená v chodníku" ((160,000-6,400-10,000-12,000)/8)*2,000</t>
  </si>
  <si>
    <t>-919186858</t>
  </si>
  <si>
    <t>"kabelová trasa vedená v komunikaci" ((6,400+10,000+12,000)/8)*2</t>
  </si>
  <si>
    <t>-260655666</t>
  </si>
  <si>
    <t>"kabelová trasa vedená v chodníku" (((160,000-6,400-10,000-12,000)*0,350)/8)*2</t>
  </si>
  <si>
    <t>"kabelová trasa vedená v komunikaci" (((6,400+10,000+12,000)*1,000)/8)*2</t>
  </si>
  <si>
    <t>-2057193948</t>
  </si>
  <si>
    <t>947062582</t>
  </si>
  <si>
    <t>40*2 'Přepočtené koeficientem množství</t>
  </si>
  <si>
    <t>1576839550</t>
  </si>
  <si>
    <t>((160,000-6,400-10,000-12,000)/8)*2</t>
  </si>
  <si>
    <t>666586898</t>
  </si>
  <si>
    <t>((6,400+10,000+12,000)/8)*2</t>
  </si>
  <si>
    <t>-1776763846</t>
  </si>
  <si>
    <t>7,1*1,05 'Přepočtené koeficientem množství</t>
  </si>
  <si>
    <t>2012943778</t>
  </si>
  <si>
    <t>(((6,400+10,000+12,000)*0,800*0,300)/8)*2</t>
  </si>
  <si>
    <t>-960151630</t>
  </si>
  <si>
    <t>SO 702 - Městský mobiliář</t>
  </si>
  <si>
    <t>131213701</t>
  </si>
  <si>
    <t>Hloubení nezapažených jam ručně s urovnáním dna do předepsaného profilu a spádu v hornině třídy těžitelnosti I skupiny 3 soudržných</t>
  </si>
  <si>
    <t>1569063630</t>
  </si>
  <si>
    <t>https://podminky.urs.cz/item/CS_URS_2024_01/131213701</t>
  </si>
  <si>
    <t>"C.702.1_Technická_zpráva</t>
  </si>
  <si>
    <t>"C.702.2_Situace</t>
  </si>
  <si>
    <t xml:space="preserve">"1x ZPat. odpadkového koše 350x250x450 mm" 0,350*0,250*0,450 </t>
  </si>
  <si>
    <t>"2x ZPat. parkové lavičky 900x240x200 mm" (0,900*0,240*0,200)*2</t>
  </si>
  <si>
    <t>171111103</t>
  </si>
  <si>
    <t>Uložení sypanin do násypů ručně s rozprostřením sypaniny ve vrstvách a s hrubým urovnáním zhutněných z hornin soudržných jakékoliv třídy těžitelnosti</t>
  </si>
  <si>
    <t>-2114672886</t>
  </si>
  <si>
    <t>https://podminky.urs.cz/item/CS_URS_2024_01/171111103</t>
  </si>
  <si>
    <t xml:space="preserve">"uložení výkopku v okolí výkopiště" 0,125 " VV viz. 131213701 </t>
  </si>
  <si>
    <t>275313711</t>
  </si>
  <si>
    <t>Základy z betonu prostého patky a bloky z betonu kamenem neprokládaného tř. C 20/25</t>
  </si>
  <si>
    <t>-1881348575</t>
  </si>
  <si>
    <t>https://podminky.urs.cz/item/CS_URS_2024_01/275313711</t>
  </si>
  <si>
    <t>-582341774</t>
  </si>
  <si>
    <t xml:space="preserve">"1x ZPat. odpadkového koše 350x250x450 mm" (0,350*2+0,250*2)*0,450 </t>
  </si>
  <si>
    <t>"2x ZPat. parkové lavičky 900x240x200 mm" ((0,900*2+0,240*2)*0,200)*2</t>
  </si>
  <si>
    <t>-404888883</t>
  </si>
  <si>
    <t>1,452 " VV viz. 275351121</t>
  </si>
  <si>
    <t>936104213</t>
  </si>
  <si>
    <t>Montáž odpadkového koše přichycením kotevními šrouby</t>
  </si>
  <si>
    <t>42835226</t>
  </si>
  <si>
    <t>https://podminky.urs.cz/item/CS_URS_2024_01/936104213</t>
  </si>
  <si>
    <t>koš odpadkový kovový uzamykatelný 348x250x930 mm</t>
  </si>
  <si>
    <t>479962145</t>
  </si>
  <si>
    <t>936124113</t>
  </si>
  <si>
    <t>Montáž lavičky parkové stabilní přichycené kotevními šrouby</t>
  </si>
  <si>
    <t>-1400274024</t>
  </si>
  <si>
    <t>https://podminky.urs.cz/item/CS_URS_2024_01/936124113</t>
  </si>
  <si>
    <t>lavička parková s opěradlem bez područek rozm.: 1985x560x820 mm, konstrukce ocelová s dřevěnými prkny, povrchová oprava žárový zinek (ocel) a lazurovací lak (dřevo), kotvící sada</t>
  </si>
  <si>
    <t>1273022479</t>
  </si>
  <si>
    <t>998231311</t>
  </si>
  <si>
    <t>Přesun hmot pro sadovnické a krajinářské úpravy strojně dopravní vzdálenost do 5000 m</t>
  </si>
  <si>
    <t>-220317092</t>
  </si>
  <si>
    <t>https://podminky.urs.cz/item/CS_URS_2024_01/998231311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</si>
  <si>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</si>
  <si>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</si>
  <si>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</si>
  <si>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</si>
  <si>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</si>
  <si>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</si>
  <si>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</si>
  <si>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</si>
  <si>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</si>
  <si>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</si>
  <si>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</si>
  <si>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012103000</t>
  </si>
  <si>
    <t>Geodetické práce před výstavbou - prostorové, směrové a výškové vytýčení stavby, vytýčení a po celou dobu provádění udržovaný fixní výškový bod</t>
  </si>
  <si>
    <t>komplet</t>
  </si>
  <si>
    <t>1024</t>
  </si>
  <si>
    <t>-494588411</t>
  </si>
  <si>
    <t>https://podminky.urs.cz/item/CS_URS_2024_01/012103000</t>
  </si>
  <si>
    <t>012203000</t>
  </si>
  <si>
    <t>Geodetické práce při provádění stavby - průběžná a kontrolní měření během provádění prací</t>
  </si>
  <si>
    <t>-899666790</t>
  </si>
  <si>
    <t>https://podminky.urs.cz/item/CS_URS_2024_01/012203000</t>
  </si>
  <si>
    <t>012303000</t>
  </si>
  <si>
    <t>Geodetické práce po výstavbě - vypracování geodetického zaměření a geometrického plánu pro vložení do digitální mapy - 1x v digitální podobě (obvyklé formáty např. dwg., dgn., pdf. apod) + 4x v tištěné podobě</t>
  </si>
  <si>
    <t>685358704</t>
  </si>
  <si>
    <t>https://podminky.urs.cz/item/CS_URS_2024_01/012303000</t>
  </si>
  <si>
    <t>013244000</t>
  </si>
  <si>
    <t>Dokumentace zhotovitele pro provádění stavby v úrovni RDS včetně nezbytně nutných výpočtů apod. (grafická + textová část) - 1x v digitální podobě (obvyklé formáty např. dwg., dgn., pdf. apod) + 6x v tištěné podobě</t>
  </si>
  <si>
    <t>-1109040227</t>
  </si>
  <si>
    <t>https://podminky.urs.cz/item/CS_URS_2024_01/013244000</t>
  </si>
  <si>
    <t>013254000</t>
  </si>
  <si>
    <t>Dokumentace skutečného provedení stavby (grafická + textová část) s barevným vyznačením případných odchylek či změn oproti schválenému a povolenému stupni PD - 1x v digitální podobě (obvyklé formáty např. dwg., dgn., pdf. apod) + 4x v tištěné podobě</t>
  </si>
  <si>
    <t>432374980</t>
  </si>
  <si>
    <t>https://podminky.urs.cz/item/CS_URS_2024_01/013254000</t>
  </si>
  <si>
    <t>013294000</t>
  </si>
  <si>
    <t>Ostatní dokumentace o realizovaném díle - fotodokumentace z průběhu provádění díla se zachycením veškerých dalším postupem zakrytých konstrukcí apod. - 1x v digitální podobě na CD/DVD</t>
  </si>
  <si>
    <t>-515121550</t>
  </si>
  <si>
    <t>https://podminky.urs.cz/item/CS_URS_2024_01/013294000</t>
  </si>
  <si>
    <t>VRN3</t>
  </si>
  <si>
    <t>Zařízení staveniště</t>
  </si>
  <si>
    <t>032103000</t>
  </si>
  <si>
    <t>Náklady na stavební buňky jako zařízení staveniště - 1x kancelářská buňka, 1x šatní buňka, 2x skladovací buňka pro stavební materiál a drobnou stavební mechanizaci</t>
  </si>
  <si>
    <t>1227642959</t>
  </si>
  <si>
    <t>https://podminky.urs.cz/item/CS_URS_2024_01/032103000</t>
  </si>
  <si>
    <t>032503000</t>
  </si>
  <si>
    <t>Skládky na staveništi pro uskladnění potřebného materiálu - mobilní oplocení a patkách včetně uzamykatelné vjezdové brány</t>
  </si>
  <si>
    <t>854958391</t>
  </si>
  <si>
    <t>https://podminky.urs.cz/item/CS_URS_2024_01/032503000</t>
  </si>
  <si>
    <t>032803000</t>
  </si>
  <si>
    <t>Ostatní vybavení staveniště - mobilní chemická toaleta včetně nákladů na pravidelnou údržbu, servis, čištění a doplňování hygienických prostředků</t>
  </si>
  <si>
    <t>-377707333</t>
  </si>
  <si>
    <t>https://podminky.urs.cz/item/CS_URS_2024_01/032803000</t>
  </si>
  <si>
    <t>034503000</t>
  </si>
  <si>
    <t>Informační tabule na staveništi s uvedením veškerých nutných či potřebných informací o prováděném díle s uvedením nezbytně nutných kontaktních údajů na jednotlivé zodpovědné osoby</t>
  </si>
  <si>
    <t>439455583</t>
  </si>
  <si>
    <t>https://podminky.urs.cz/item/CS_URS_2024_01/034503000</t>
  </si>
  <si>
    <t>039103000</t>
  </si>
  <si>
    <t>Rozebrání, bourání a odvoz zařízení staveniště včetně uvedení dotčených ploch do původního stavu</t>
  </si>
  <si>
    <t>-2093004221</t>
  </si>
  <si>
    <t>https://podminky.urs.cz/item/CS_URS_2024_01/039103000</t>
  </si>
  <si>
    <t>VRN4</t>
  </si>
  <si>
    <t>Inženýrská činnost</t>
  </si>
  <si>
    <t>042603000</t>
  </si>
  <si>
    <t>Plán zkoušek (vypracování KZP - kontrolních zkušebních plánů a a zpracování TP - technologické postupy) pro jednotlivé stavební operace, postupy či činnosti</t>
  </si>
  <si>
    <t>-505177728</t>
  </si>
  <si>
    <t>https://podminky.urs.cz/item/CS_URS_2024_01/042603000</t>
  </si>
  <si>
    <t>042703000</t>
  </si>
  <si>
    <t>Technické požadavky na výrobky - vzorkování navržených materiálů jako jsou betonové a kamenné dlažby, betonové obrubníky a kamenné krajníky a to v včetně vzorkování v ploše cca. 1x2 m (plošné prvky) pro odsouhlasení objednatelem, TDS a AD.</t>
  </si>
  <si>
    <t>-1298942968</t>
  </si>
  <si>
    <t>https://podminky.urs.cz/item/CS_URS_2024_01/042703000</t>
  </si>
  <si>
    <t>043154000</t>
  </si>
  <si>
    <t>Zkoušky hutnicí</t>
  </si>
  <si>
    <t>-1401193706</t>
  </si>
  <si>
    <t>https://podminky.urs.cz/item/CS_URS_2024_01/043154000</t>
  </si>
  <si>
    <t>045203000</t>
  </si>
  <si>
    <t>Kompletační činnost zhotovitele</t>
  </si>
  <si>
    <t>100830986</t>
  </si>
  <si>
    <t>https://podminky.urs.cz/item/CS_URS_2024_01/045203000</t>
  </si>
  <si>
    <t>049303000</t>
  </si>
  <si>
    <t>Náklady vzniklé v souvislosti s předáním stavby - součinnost zhotovitele při předání a převzetí dokončeného díla (jako např. : kopie zápisů ve stavebním deníku, prohlášení o shodě na použité výrobky a materiály, doklady o provedených hutnících zkouškách, revizní zprávy elektro apod.)</t>
  </si>
  <si>
    <t>2063474156</t>
  </si>
  <si>
    <t>https://podminky.urs.cz/item/CS_URS_2024_01/049303000</t>
  </si>
  <si>
    <t>VRN7</t>
  </si>
  <si>
    <t>Provozní vlivy</t>
  </si>
  <si>
    <t>072103001</t>
  </si>
  <si>
    <t>Vypracování a projednání DIO zhotovitelem s dotčenými orgány státní správy a zajištění vydání kladného DIR komunikace II.a III. třídy</t>
  </si>
  <si>
    <t>-2112125985</t>
  </si>
  <si>
    <t>https://podminky.urs.cz/item/CS_URS_2024_01/072103001</t>
  </si>
  <si>
    <t>VRN9</t>
  </si>
  <si>
    <t>Ostatní náklady</t>
  </si>
  <si>
    <t>094104000</t>
  </si>
  <si>
    <t>Náklady na opatření BOZP - školení zúčastněných pracévníků zhotovitele či podzhotovitele a možných rizicích a dodržování zásad BOZP na pracovišti, vybavení pracoviště (umístěno ve stavební buňce) lékárničkou a RHP dle vyhlášek či NV v platném znění apod.</t>
  </si>
  <si>
    <t>1476307308</t>
  </si>
  <si>
    <t>https://podminky.urs.cz/item/CS_URS_2024_01/094104000</t>
  </si>
  <si>
    <t>SEZNAM FIGUR</t>
  </si>
  <si>
    <t>Výměra</t>
  </si>
  <si>
    <t>I/ SO 102</t>
  </si>
  <si>
    <t>Použití figury:</t>
  </si>
  <si>
    <t>Zpevnění krajnic štěrkodrtí tl 100 mm</t>
  </si>
  <si>
    <t>Geotextilie pro ochranu, separaci a filtraci netkaná měrná hm přes 300 do 500 g/m2</t>
  </si>
  <si>
    <t>Osazení bezbariérového betonového obrubníku do betonového lože tl 150 mm s boční opěrou</t>
  </si>
  <si>
    <t>Osazení silničního obrubníku betonového stojatého s boční opěrou do lože z betonu prostého</t>
  </si>
  <si>
    <t>Osazení silničního obrubníku betonového ke kruhovým objezdům do lože z betonu prostého s boční opěrou</t>
  </si>
  <si>
    <t>Osazení chodníkového obrubníku betonového stojatého s boční opěrou do lože z betonu prostého</t>
  </si>
  <si>
    <t>Osazení obrubníku kamenného ležatého s boční opěrou do lože z betonu prostého</t>
  </si>
  <si>
    <t>Podklad ze štěrkodrtě ŠD plochy přes 100 m2 tl 200 mm</t>
  </si>
  <si>
    <t>Asfaltový beton vrstva podkladní ACP 22 (obalované kamenivo OKH) tl 70 mm š do 1,5 m</t>
  </si>
  <si>
    <t>Postřik živičný infiltrační s posypem z asfaltu množství 1 kg/m2</t>
  </si>
  <si>
    <t>Postřik živičný spojovací z asfaltu v množství 0,30 kg/m2</t>
  </si>
  <si>
    <t>Asfaltový beton vrstva obrusná ACO 11+ (ABS) tř. I tl 40 mm š do 3 m z nemodifikovaného asfaltu</t>
  </si>
  <si>
    <t>Podklad ze štěrkodrtě ŠD plochy přes 100 m2 tl 150 mm</t>
  </si>
  <si>
    <t>Kladení zámkové dlažby komunikací pro pěší ručně tl 60 mm skupiny A pl přes 100 do 300 m2</t>
  </si>
  <si>
    <t>Podklad ze štěrkodrtě ŠD plochy do 100 m2 tl 150 mm</t>
  </si>
  <si>
    <t>Úprava krytu z kameniva drceného pro nový kryt s doplněním kameniva drceného přes 0,04 do 0,06 m3/m2</t>
  </si>
  <si>
    <t>Kladení zámkové dlažby komunikací pro pěší ručně tl 60 mm skupiny A pl do 50 m2</t>
  </si>
  <si>
    <t>Očištění vybouraných zámkových dlaždic s původním spárováním z kameniva těženého</t>
  </si>
  <si>
    <t>Podklad ze směsi stmelené cementem SC C 8/10 (KSC I) tl 120 mm</t>
  </si>
  <si>
    <t>Kladení zámkové dlažby pozemních komunikací ručně tl 80 mm skupiny A pl do 50 m2</t>
  </si>
  <si>
    <t>Kryt cementobetonový vozovek skupiny CB I tl 200 mm</t>
  </si>
  <si>
    <t>Kladení dlažby z kostek velkých z kamene na MC tl 50 mm</t>
  </si>
  <si>
    <t>Výztuž konstrukcí pozemních komunikací ze svařovaných sítí</t>
  </si>
  <si>
    <t>II/ SO 102</t>
  </si>
  <si>
    <t>Čištění vozovek splachováním vodou</t>
  </si>
  <si>
    <t>Čištění vozovek metením ručně podkladu nebo krytu betonového nebo živičného</t>
  </si>
  <si>
    <t>Plošná úprava terénu do 500 m2 zemina skupiny 1 až 4 nerovnosti přes 50 do 100 mm v rovinně a svahu do 1:5</t>
  </si>
  <si>
    <t>Rozprostření ornice tl vrstvy do 200 mm v rovině nebo ve svahu do 1:5 ručně</t>
  </si>
  <si>
    <t>Založení parterového trávníku výsevem pl do 1000 m2 v rovině a ve svahu do 1:5</t>
  </si>
  <si>
    <t>Obdělání půdy hrabáním v rovině a svahu do 1:5</t>
  </si>
  <si>
    <t>Obdělání půdy válením v rovině a svahu do 1:5</t>
  </si>
  <si>
    <t>Chemické odplevelení před založením kultury postřikem na široko v rovině a svahu do 1:5 ručně</t>
  </si>
  <si>
    <t>Chemické odplevelení po založení kultury postřikem na široko v rovině a svahu do 1:5 ručně</t>
  </si>
  <si>
    <t>Ošetření trávníku shrabáním v rovině a svahu do 1:5</t>
  </si>
  <si>
    <t>Vypletí záhonu trávníku po výsevu s naložením a odvozem odpadu do 20 km v rovině a svahu do 1:5</t>
  </si>
  <si>
    <t>Zalití rostlin vodou plocha přes 20 m2</t>
  </si>
  <si>
    <t>Plošná úprava terénu do 500 m2 zemina skupiny 1 až 4 nerovnosti přes 50 do 100 mm ve svahu přes 1:5 do 1:2</t>
  </si>
  <si>
    <t>Založení parterového trávníku výsevem pl do 1000 m2 ve svahu přes 1:5 do 1:2</t>
  </si>
  <si>
    <t>Svahování násypů strojně</t>
  </si>
  <si>
    <t>Rozprostření ornice ve svahu přes 1:5 tl vrstvy do 200 mm ručně</t>
  </si>
  <si>
    <t>Obdělání půdy hrabáním ve svahu přes 1:5 do 1:2</t>
  </si>
  <si>
    <t>Obdělání půdy válením ve svahu přes 1:5 do 1:2</t>
  </si>
  <si>
    <t>Chemické odplevelení před založením kultury postřikem na široko ve svahu přes 1:5 do 1:2 ručně</t>
  </si>
  <si>
    <t>Chemické odplevelení po založení kultury postřikem na široko ve svahu přes 1:5 do 1:2 ručně</t>
  </si>
  <si>
    <t>Ošetření trávníku shrabáním ve svahu přes 1:5 do 1:2</t>
  </si>
  <si>
    <t>Vypletí záhonu trávníku po výsevu s naložením a odvozem odpadu do 20 km ve svahu přes 1:5 do 1:2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</si>
  <si>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</si>
  <si>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</si>
  <si>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</si>
  <si>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</si>
  <si>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</si>
  <si>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</si>
  <si>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</si>
  <si>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</si>
  <si>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</si>
  <si>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</si>
  <si>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</si>
  <si>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</si>
  <si>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</si>
  <si>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</si>
  <si>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</si>
  <si>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</si>
  <si>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</si>
  <si>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</si>
  <si>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</si>
  <si>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</si>
  <si>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</si>
  <si>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</si>
  <si>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</si>
  <si>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</si>
  <si>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</si>
  <si>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</si>
  <si>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</si>
  <si>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</si>
  <si>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</si>
  <si>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</si>
  <si>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</si>
  <si>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</si>
  <si>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</si>
  <si>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</si>
  <si>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</si>
  <si>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</si>
  <si>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</si>
  <si>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</si>
  <si>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</si>
  <si>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</si>
  <si>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</si>
  <si>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</si>
  <si>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</si>
  <si>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</si>
  <si>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</si>
  <si>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</si>
  <si>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</si>
  <si>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</si>
  <si>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</si>
  <si>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</si>
  <si>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</si>
  <si>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</si>
  <si>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</si>
  <si>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</si>
  <si>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</si>
  <si>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</si>
  <si>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</si>
  <si>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</si>
  <si>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</si>
  <si>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</si>
  <si>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</si>
  <si>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</si>
  <si>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</si>
  <si>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</si>
  <si>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</si>
  <si>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</si>
  <si>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</si>
  <si>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</si>
  <si>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</si>
  <si>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</si>
  <si>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</si>
  <si>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</si>
  <si>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</si>
  <si>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</si>
  <si>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</si>
  <si>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</si>
  <si>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</si>
  <si>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</si>
  <si>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</si>
  <si>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</si>
  <si>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</si>
  <si>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</si>
  <si>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</si>
  <si>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</si>
  <si>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</si>
  <si>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</si>
  <si>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</si>
  <si>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</si>
  <si>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</si>
  <si>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</si>
  <si>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</si>
  <si>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</si>
  <si>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</si>
  <si>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</si>
  <si>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</si>
  <si>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</si>
  <si>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</si>
  <si>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</si>
  <si>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</si>
  <si>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</si>
  <si>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</si>
  <si>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</si>
  <si>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</si>
  <si>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</si>
  <si>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</si>
  <si>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</si>
  <si>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</si>
  <si>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</si>
  <si>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</si>
  <si>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</si>
  <si>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</si>
  <si>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</si>
  <si>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</si>
  <si>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</si>
  <si>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</si>
  <si>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</si>
  <si>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</si>
  <si>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</si>
  <si>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</si>
  <si>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</si>
  <si>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</si>
  <si>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</si>
  <si>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</si>
  <si>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</si>
  <si>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</si>
  <si>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</si>
  <si>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</si>
  <si>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</si>
  <si>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</si>
  <si>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</si>
  <si>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</si>
  <si>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</si>
  <si>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</si>
  <si>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</si>
  <si>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</si>
  <si>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</si>
  <si>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</si>
  <si>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</si>
  <si>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</si>
  <si>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</si>
  <si>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</si>
  <si>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</si>
  <si>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</si>
  <si>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</si>
  <si>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</si>
  <si>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</si>
  <si>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</si>
  <si>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</si>
  <si>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</si>
  <si>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</si>
  <si>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</si>
  <si>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</si>
  <si>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</si>
  <si>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</si>
  <si>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</si>
  <si>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</si>
  <si>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</si>
  <si>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</si>
  <si>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</si>
  <si>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</si>
  <si>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</si>
  <si>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</si>
  <si>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</si>
  <si>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</si>
  <si>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</si>
  <si>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</si>
  <si>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</si>
  <si>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</si>
  <si>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</si>
  <si>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</si>
  <si>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</si>
  <si>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</si>
  <si>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</si>
  <si>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</si>
  <si>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</si>
  <si>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</si>
  <si>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</si>
  <si>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</si>
  <si>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</si>
  <si>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</si>
  <si>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</si>
  <si>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</si>
  <si>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</si>
  <si>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</si>
  <si>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Všeobecné podmínky k ceně díla</t>
  </si>
  <si>
    <r>
      <t>1)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Nabídková cena obsahuje veškeré práce a dodávky, které jsou zřejmé z projektové dokumentace, zejména technické zprávy, výkresů, výkazu výměr a výpisů materiálů.</t>
    </r>
  </si>
  <si>
    <r>
      <t>2)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Pro stanovení ceny je nutné prostudovat veškeré dostupné podklady a zejména prohlédnout vlastní staveniště.</t>
    </r>
  </si>
  <si>
    <r>
      <t>3)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Věcné ani výměrové údaje ve všech soupisech prací a dodávek nesmějí být zhotovitelem při zpracování nabídky měněny. Výměry materiálů ve specifikacích jsou uvedeny v teoretické (vypočítané) výměře, náklady na prořez či ztratné zohlední dodavatel v jednotkové ceně. Celkové ceny jednotlivých položek i kapitol budou odpovídat uvedené věcné náplni a výměrám v soupisu prací a dodávek.</t>
    </r>
  </si>
  <si>
    <r>
      <t>4)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Zhotovitel při vypracování nabídky zohlední všechny údaje a požadavky uvedené v projektu a v technických standardech. Pokud tak neučiní, nebude v průběhu provádění stavby brán zřetel na jeho eventuální požadavky na uznání víceprací vyplývajících z údajů a požadavků uvedených ve výše zmíněné projektové dokumentaci.</t>
    </r>
  </si>
  <si>
    <r>
      <t>5)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Výkaz výměr, dodávek a prací nemusí být úplný a vyčerpávající. Je souhrnný, tzn.že poskytuje ucelený přehled o rozsahu dodávky pomocí položek, které mají vliv na celkovou a pevnou cenu díla. Je pouze jednou částí dokumentace. Uchazeč je povinen při sestavování rozpočtu kontrolovat VV s PD. Pokud narazí při sestavování nabídkového rozpočtu na nesrovnalost mezi PD a VV je povinen o tom neprodleně informovat zadavatele. Pokud tak neučiní, nebude brán zřetel na případně pozdější požadované vícepráce a vícenáklady.</t>
    </r>
  </si>
  <si>
    <r>
      <t>6)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Jsou-li ve výkazu výměr uvedeny odkazy na obchodní firmy, názvy nebo specifická označení výrobků apod., jsou takové odkazy pouze informativní a zadavatel umožňuje použít i jiných, zejména kvalitativně a technicky stejných řešení.</t>
    </r>
  </si>
  <si>
    <r>
      <t>7)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Nabídka a jednotková cena zahrnuje, pokud není v následujících specifikacích uvedeno jinak, dodávku a montáž materiálu a výrobku podle níže uvedené specifikace, včetně dopravy na staveniště, povinných zkoušek materiálů, vzorků a prací ve smyslu platných norem a předpisů. Předmětem díla a povinností zhotovitele je dále provedení veškerých kotevních a spojovacích prvků, pomocných konstrukcí, stavebních připomoci a ostatních prací přímo nespecifikovaných v těchto podkladech a projektové dokumentaci, ale nezbytných pro zhotovení a plnou funkčnost a požadovanou kvalitu díla.</t>
    </r>
  </si>
  <si>
    <r>
      <t>8)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Do nabídky budou započítány i náklady na stavební přípomoce pro provedení technických instalací jako např. zemní práce, zásypy, obsypy, zhotovení nik, chrániček a těsnění prostupů požárních a akustických a náklady na výpomocné práce pro práce dokončovací a pro technologie včetně potřebných lešení, pažení a jiných dočasných konstrukcí.</t>
    </r>
  </si>
  <si>
    <r>
      <t>9)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Cena díla zahrnuje i veškeré náklady potřebné k provedení díla, tj. včetně věcí opatřených zhotovitelem k provedení díla, včetně nákladů na napojení na objekty stávající nebo budované, pomocných prací, výrobků, materiálů, revizí, kontrol, prohlídek, předepsaných zkoušek, posudků, nákladů na požární dohled a nákladů na bezpečnost práce.</t>
    </r>
  </si>
  <si>
    <r>
      <t>10)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Do cen budou započítány všechny nezbytné režijní náklady stavby, náklady na průběžný úklid stavby a okolí a náklady na závěrečný úklid stavby a okolí.</t>
    </r>
  </si>
  <si>
    <r>
      <t>11)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 ceně budou zahrnuty náklady na střežení staveniště po celou dobu výstavby včetně nákladů pojištění rizik při realizaci stavby.</t>
    </r>
  </si>
  <si>
    <r>
      <t>12)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Součástí ceny díla je vytýčení, ochrana a zajištění veškerých stávajících inženýrských sítí (křižujících nebo v souběhu s prováděnými pracemi). Tyto práce a dodávky jsou součástí nabídky a nebudou zvlášť hrazeny.</t>
    </r>
  </si>
  <si>
    <r>
      <t>13)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Cena díla obsahuje náklady na napojení a rozvody staveništních médií  a ceny médií spotřebovaných při realizaci díla.</t>
    </r>
  </si>
  <si>
    <r>
      <t>14)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Uchazeč má právo navštívit staveniště. Doporučuje se, aby každý uchazeč před zpracováním nabídky budoucí staveniště navštívil a podrobně se seznámil se všemi podmínkami a okolnostmi staveniště, které mohou ovlivnit jeho nabídku.</t>
    </r>
  </si>
  <si>
    <r>
      <t>15)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Dodatečné požadavky, zejména na prodloužení lhůt, úpravu kvality prací, zvýšení ceny z titulu nedokonalého zhodnocení situace či nedostatečných informací, nebudou akceptovány.</t>
    </r>
  </si>
  <si>
    <r>
      <t>16)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Veškeré případné vícenáklady, které vyplynou v průběhu stavby a pokud nebudou vyvolány dodatečnými požadavky objednatele, jsou součástí celkové nabídkové ceny a nebudou zvlášť hrazeny.</t>
    </r>
  </si>
  <si>
    <r>
      <t>17)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Všechny použité stavební materiály a technická zařízení musí splňovat požadavky platných příslušných norem ČSN a EN (v případě nesouladu platí přísnější) na jejich použití v daných stavebních konstrukcích a zhotovitel je povinen doložit jejich certifikáty o vhodnosti pro použití pro dané stavební konstrukce.</t>
    </r>
  </si>
  <si>
    <r>
      <t>18)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Výroba konstrukcí, stavebních prvků nebo příprava stavebních hmot a směsí ve vlastní výrobně zhotovitele mimo staveniště nezakládá nárok na zvýšení jednotkové ceny.</t>
    </r>
  </si>
  <si>
    <r>
      <t>19)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Zhotovitel provede všechny povinné zkoušky, zkoušky rozvodů a zařízení technického vybavení budov, přípojek a venkovních nadzemních a podzemních vedení, vyhotoví potřebné protokoly o nich, zajistí revizní zprávy, návody na obsluhu zařízení v českém jazyce, případně zajistí proškolení a zajistí pokud je to nutné, odsouhlasení a převzetí díla správce sítí. Rovněž provede pasport přilehlých nemovitostí a vyhotoví zprávu s fotodokumentací. Náklady na výše uvedené práce je nutno zahrnout do jednotkových cen a nebudou zvlášť hrazeny.</t>
    </r>
  </si>
  <si>
    <r>
      <t>20)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Veškeré prostupy potrubí a kabelů požárně dělícími konstrukcemi musí být utěsněny dle ustanovení ČSN 73 0802, čl.8.6.1. systémovými atestovanými hmotami s požární odolností shodnou s požární odolností konstrukce, kterou prostupují. Náklady je nutno zahrnout do jednotkových cen.</t>
    </r>
  </si>
  <si>
    <r>
      <t>21)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 průběhu provádění prací budou respektovány všechny příslušné platné předpisy a požadavky BOZP. Náklady vyplývající z jejich dodržení jsou součástí jednotkové ceny a nebudou zvlášť hrazeny.</t>
    </r>
  </si>
  <si>
    <r>
      <t>22)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Vzorky materiálů : výsledný materiál musí odpovídat kvalitou, barvou a jakostí povrchu materiálovým vzorkům, které je povinen zhotovitel předložit k odsouhlasení objednateli v dostatečném předstihu před zahájením prací.</t>
    </r>
  </si>
  <si>
    <r>
      <t>23)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 dostatečném předstihu před zahájením výroby je zhotovitel povinen předložit objednateli, architektovi a projektantovi k odsouhlasení dílenské výkresy, včetně výrobních detailů atypických prvků a katalogové materiály typových výrobků a předloží vzorky materiálů a konstrukcí. Náklady na tyto práce je nutné zahrnout do jednotkové ceny a nebudou zvlášť hrazeny. Teprve na základě písemného souhlasu objednatele je možné zahájit výrobu.</t>
    </r>
  </si>
  <si>
    <r>
      <t>24)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Barva všech výrobků musí být odsouhlasena objednatelem, architektem a projektantem.</t>
    </r>
  </si>
  <si>
    <r>
      <t>25)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 případě, že zhotovitel zváží nutnost doplnit výkaz výměr o další položky nutné k provedení díla, uvede tyto včetně ocenění na samostatnou přílohu, kterou doplní za výkaz výměr.</t>
    </r>
  </si>
  <si>
    <r>
      <t>26)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Cena nebude v průběhu stavby zvyšována z titulu inflace nebo kurzovních rozdílů.</t>
    </r>
  </si>
  <si>
    <r>
      <t>27)</t>
    </r>
    <r>
      <rPr>
        <sz val="10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Pevná nabídková cena musí zahrnovat veškeré náklady spojené s úplným dokončením díla včetně veškerých průvodních činností a nákladů spojených s realizací a předáním díla.</t>
    </r>
  </si>
  <si>
    <r>
      <t>28)</t>
    </r>
    <r>
      <rPr>
        <sz val="10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 xml:space="preserve"> DPH bude uvedena zvlášť.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</si>
</sst>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  <font>
      <sz val="8"/>
      <name val="MS Sans Serif"/>
      <family val="2"/>
    </font>
    <font>
      <b/>
      <sz val="10"/>
      <color rgb="FF8DB3E2"/>
      <name val="Calibri"/>
      <family val="2"/>
      <charset val="238"/>
    </font>
    <font>
      <sz val="10"/>
      <name val="Calibri"/>
      <family val="2"/>
      <charset val="238"/>
    </font>
    <font>
      <sz val="7"/>
      <name val="Times New Roman"/>
      <family val="1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2" fillId="0" borderId="0" applyNumberFormat="0" applyFill="0" applyBorder="0" applyAlignment="0" applyProtection="0"/>
    <xf numFmtId="0" fontId="54" fillId="0" borderId="1" applyAlignment="0">
      <alignment vertical="top" wrapText="1"/>
      <protection locked="0"/>
    </xf>
  </cellStyleXfs>
  <cellXfs count="3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5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166" fontId="27" fillId="0" borderId="21" xfId="0" applyNumberFormat="1" applyFont="1" applyBorder="1" applyAlignment="1">
      <alignment vertical="center"/>
    </xf>
    <xf numFmtId="4" fontId="27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3" fillId="0" borderId="13" xfId="0" applyNumberFormat="1" applyFont="1" applyBorder="1"/>
    <xf numFmtId="166" fontId="33" fillId="0" borderId="14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8" fillId="0" borderId="23" xfId="0" applyFont="1" applyBorder="1" applyAlignment="1">
      <alignment horizontal="center" vertical="center"/>
    </xf>
    <xf numFmtId="49" fontId="38" fillId="0" borderId="23" xfId="0" applyNumberFormat="1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center" vertical="center" wrapText="1"/>
    </xf>
    <xf numFmtId="167" fontId="38" fillId="0" borderId="23" xfId="0" applyNumberFormat="1" applyFont="1" applyBorder="1" applyAlignment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167" fontId="20" fillId="0" borderId="0" xfId="0" applyNumberFormat="1" applyFont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0" fillId="0" borderId="17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/>
    </xf>
    <xf numFmtId="167" fontId="40" fillId="0" borderId="19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>
      <alignment horizontal="left" vertical="center"/>
    </xf>
    <xf numFmtId="0" fontId="51" fillId="0" borderId="1" xfId="0" applyFont="1" applyBorder="1" applyAlignment="1">
      <alignment vertical="top"/>
    </xf>
    <xf numFmtId="0" fontId="51" fillId="0" borderId="1" xfId="0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/>
    </xf>
    <xf numFmtId="49" fontId="51" fillId="0" borderId="1" xfId="0" applyNumberFormat="1" applyFont="1" applyBorder="1" applyAlignment="1">
      <alignment horizontal="left" vertical="center"/>
    </xf>
    <xf numFmtId="0" fontId="50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55" fillId="0" borderId="1" xfId="2" applyFont="1" applyAlignment="1">
      <alignment vertical="top"/>
      <protection locked="0"/>
    </xf>
    <xf numFmtId="0" fontId="54" fillId="0" borderId="1" xfId="2" applyAlignment="1">
      <alignment vertical="top"/>
      <protection locked="0"/>
    </xf>
    <xf numFmtId="0" fontId="56" fillId="0" borderId="1" xfId="2" applyFont="1" applyAlignment="1">
      <alignment horizontal="justify" vertical="top"/>
      <protection locked="0"/>
    </xf>
    <xf numFmtId="0" fontId="56" fillId="0" borderId="1" xfId="2" applyFont="1" applyAlignment="1">
      <alignment vertical="top"/>
      <protection locked="0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 wrapText="1"/>
    </xf>
    <xf numFmtId="0" fontId="43" fillId="0" borderId="29" xfId="0" applyFont="1" applyBorder="1" applyAlignment="1">
      <alignment horizontal="left"/>
    </xf>
    <xf numFmtId="0" fontId="42" fillId="0" borderId="1" xfId="0" applyFont="1" applyBorder="1" applyAlignment="1">
      <alignment horizontal="center" vertical="center"/>
    </xf>
    <xf numFmtId="49" fontId="44" fillId="0" borderId="1" xfId="0" applyNumberFormat="1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</cellXfs>
  <cellStyles count="3">
    <cellStyle name="Hypertextový odkaz" xfId="1" builtinId="8"/>
    <cellStyle name="Normální" xfId="0" builtinId="0" customBuiltin="1"/>
    <cellStyle name="normální 2 2" xfId="2" xr:uid="{F4E08B06-F4CF-4870-B8BD-7FE3B7D4703E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4_01/573211107" TargetMode="External"/><Relationship Id="rId117" Type="http://schemas.openxmlformats.org/officeDocument/2006/relationships/printerSettings" Target="../printerSettings/printerSettings3.bin"/><Relationship Id="rId21" Type="http://schemas.openxmlformats.org/officeDocument/2006/relationships/hyperlink" Target="https://podminky.urs.cz/item/CS_URS_2024_01/565156101" TargetMode="External"/><Relationship Id="rId42" Type="http://schemas.openxmlformats.org/officeDocument/2006/relationships/hyperlink" Target="https://podminky.urs.cz/item/CS_URS_2024_01/915211121" TargetMode="External"/><Relationship Id="rId47" Type="http://schemas.openxmlformats.org/officeDocument/2006/relationships/hyperlink" Target="https://podminky.urs.cz/item/CS_URS_2024_01/916131213" TargetMode="External"/><Relationship Id="rId63" Type="http://schemas.openxmlformats.org/officeDocument/2006/relationships/hyperlink" Target="https://podminky.urs.cz/item/CS_URS_2024_01/939591040" TargetMode="External"/><Relationship Id="rId68" Type="http://schemas.openxmlformats.org/officeDocument/2006/relationships/hyperlink" Target="https://podminky.urs.cz/item/CS_URS_2024_01/913121211" TargetMode="External"/><Relationship Id="rId84" Type="http://schemas.openxmlformats.org/officeDocument/2006/relationships/hyperlink" Target="https://podminky.urs.cz/item/CS_URS_2024_01/913221211" TargetMode="External"/><Relationship Id="rId89" Type="http://schemas.openxmlformats.org/officeDocument/2006/relationships/hyperlink" Target="https://podminky.urs.cz/item/CS_URS_2024_01/913111115" TargetMode="External"/><Relationship Id="rId112" Type="http://schemas.openxmlformats.org/officeDocument/2006/relationships/hyperlink" Target="https://podminky.urs.cz/item/CS_URS_2024_01/997221612" TargetMode="External"/><Relationship Id="rId16" Type="http://schemas.openxmlformats.org/officeDocument/2006/relationships/hyperlink" Target="https://podminky.urs.cz/item/CS_URS_2024_01/275351122" TargetMode="External"/><Relationship Id="rId107" Type="http://schemas.openxmlformats.org/officeDocument/2006/relationships/hyperlink" Target="https://podminky.urs.cz/item/CS_URS_2024_01/997221561" TargetMode="External"/><Relationship Id="rId11" Type="http://schemas.openxmlformats.org/officeDocument/2006/relationships/hyperlink" Target="https://podminky.urs.cz/item/CS_URS_2024_01/131312532" TargetMode="External"/><Relationship Id="rId24" Type="http://schemas.openxmlformats.org/officeDocument/2006/relationships/hyperlink" Target="https://podminky.urs.cz/item/CS_URS_2024_01/569831111" TargetMode="External"/><Relationship Id="rId32" Type="http://schemas.openxmlformats.org/officeDocument/2006/relationships/hyperlink" Target="https://podminky.urs.cz/item/CS_URS_2024_01/596212210" TargetMode="External"/><Relationship Id="rId37" Type="http://schemas.openxmlformats.org/officeDocument/2006/relationships/hyperlink" Target="https://podminky.urs.cz/item/CS_URS_2024_01/915111111" TargetMode="External"/><Relationship Id="rId40" Type="http://schemas.openxmlformats.org/officeDocument/2006/relationships/hyperlink" Target="https://podminky.urs.cz/item/CS_URS_2024_01/915131111" TargetMode="External"/><Relationship Id="rId45" Type="http://schemas.openxmlformats.org/officeDocument/2006/relationships/hyperlink" Target="https://podminky.urs.cz/item/CS_URS_2024_01/915611111" TargetMode="External"/><Relationship Id="rId53" Type="http://schemas.openxmlformats.org/officeDocument/2006/relationships/hyperlink" Target="https://podminky.urs.cz/item/CS_URS_2024_01/919112212" TargetMode="External"/><Relationship Id="rId58" Type="http://schemas.openxmlformats.org/officeDocument/2006/relationships/hyperlink" Target="https://podminky.urs.cz/item/CS_URS_2024_01/919731122" TargetMode="External"/><Relationship Id="rId66" Type="http://schemas.openxmlformats.org/officeDocument/2006/relationships/hyperlink" Target="https://podminky.urs.cz/item/CS_URS_2024_01/979054451" TargetMode="External"/><Relationship Id="rId74" Type="http://schemas.openxmlformats.org/officeDocument/2006/relationships/hyperlink" Target="https://podminky.urs.cz/item/CS_URS_2024_01/913331215" TargetMode="External"/><Relationship Id="rId79" Type="http://schemas.openxmlformats.org/officeDocument/2006/relationships/hyperlink" Target="https://podminky.urs.cz/item/CS_URS_2024_01/913911212" TargetMode="External"/><Relationship Id="rId87" Type="http://schemas.openxmlformats.org/officeDocument/2006/relationships/hyperlink" Target="https://podminky.urs.cz/item/CS_URS_2024_01/913331115" TargetMode="External"/><Relationship Id="rId102" Type="http://schemas.openxmlformats.org/officeDocument/2006/relationships/hyperlink" Target="https://podminky.urs.cz/item/CS_URS_2024_01/913911122" TargetMode="External"/><Relationship Id="rId110" Type="http://schemas.openxmlformats.org/officeDocument/2006/relationships/hyperlink" Target="https://podminky.urs.cz/item/CS_URS_2024_01/997221579" TargetMode="External"/><Relationship Id="rId115" Type="http://schemas.openxmlformats.org/officeDocument/2006/relationships/hyperlink" Target="https://podminky.urs.cz/item/CS_URS_2024_01/997221875" TargetMode="External"/><Relationship Id="rId5" Type="http://schemas.openxmlformats.org/officeDocument/2006/relationships/hyperlink" Target="https://podminky.urs.cz/item/CS_URS_2024_01/113107323" TargetMode="External"/><Relationship Id="rId61" Type="http://schemas.openxmlformats.org/officeDocument/2006/relationships/hyperlink" Target="https://podminky.urs.cz/item/CS_URS_2024_01/919735112" TargetMode="External"/><Relationship Id="rId82" Type="http://schemas.openxmlformats.org/officeDocument/2006/relationships/hyperlink" Target="https://podminky.urs.cz/item/CS_URS_2024_01/913121211" TargetMode="External"/><Relationship Id="rId90" Type="http://schemas.openxmlformats.org/officeDocument/2006/relationships/hyperlink" Target="https://podminky.urs.cz/item/CS_URS_2024_01/913111215" TargetMode="External"/><Relationship Id="rId95" Type="http://schemas.openxmlformats.org/officeDocument/2006/relationships/hyperlink" Target="https://podminky.urs.cz/item/CS_URS_2024_01/913321111" TargetMode="External"/><Relationship Id="rId19" Type="http://schemas.openxmlformats.org/officeDocument/2006/relationships/hyperlink" Target="https://podminky.urs.cz/item/CS_URS_2024_01/564851111" TargetMode="External"/><Relationship Id="rId14" Type="http://schemas.openxmlformats.org/officeDocument/2006/relationships/hyperlink" Target="https://podminky.urs.cz/item/CS_URS_2024_01/275313811" TargetMode="External"/><Relationship Id="rId22" Type="http://schemas.openxmlformats.org/officeDocument/2006/relationships/hyperlink" Target="https://podminky.urs.cz/item/CS_URS_2024_01/566301111" TargetMode="External"/><Relationship Id="rId27" Type="http://schemas.openxmlformats.org/officeDocument/2006/relationships/hyperlink" Target="https://podminky.urs.cz/item/CS_URS_2024_01/577134111" TargetMode="External"/><Relationship Id="rId30" Type="http://schemas.openxmlformats.org/officeDocument/2006/relationships/hyperlink" Target="https://podminky.urs.cz/item/CS_URS_2024_01/596211110" TargetMode="External"/><Relationship Id="rId35" Type="http://schemas.openxmlformats.org/officeDocument/2006/relationships/hyperlink" Target="https://podminky.urs.cz/item/CS_URS_2024_01/914111121" TargetMode="External"/><Relationship Id="rId43" Type="http://schemas.openxmlformats.org/officeDocument/2006/relationships/hyperlink" Target="https://podminky.urs.cz/item/CS_URS_2024_01/915221111" TargetMode="External"/><Relationship Id="rId48" Type="http://schemas.openxmlformats.org/officeDocument/2006/relationships/hyperlink" Target="https://podminky.urs.cz/item/CS_URS_2024_01/916133112" TargetMode="External"/><Relationship Id="rId56" Type="http://schemas.openxmlformats.org/officeDocument/2006/relationships/hyperlink" Target="https://podminky.urs.cz/item/CS_URS_2024_01/919726123" TargetMode="External"/><Relationship Id="rId64" Type="http://schemas.openxmlformats.org/officeDocument/2006/relationships/hyperlink" Target="https://podminky.urs.cz/item/CS_URS_2024_01/966006132" TargetMode="External"/><Relationship Id="rId69" Type="http://schemas.openxmlformats.org/officeDocument/2006/relationships/hyperlink" Target="https://podminky.urs.cz/item/CS_URS_2024_01/913221111" TargetMode="External"/><Relationship Id="rId77" Type="http://schemas.openxmlformats.org/officeDocument/2006/relationships/hyperlink" Target="https://podminky.urs.cz/item/CS_URS_2024_01/913911112" TargetMode="External"/><Relationship Id="rId100" Type="http://schemas.openxmlformats.org/officeDocument/2006/relationships/hyperlink" Target="https://podminky.urs.cz/item/CS_URS_2024_01/913411211" TargetMode="External"/><Relationship Id="rId105" Type="http://schemas.openxmlformats.org/officeDocument/2006/relationships/hyperlink" Target="https://podminky.urs.cz/item/CS_URS_2024_01/997221551" TargetMode="External"/><Relationship Id="rId113" Type="http://schemas.openxmlformats.org/officeDocument/2006/relationships/hyperlink" Target="https://podminky.urs.cz/item/CS_URS_2024_01/997221861" TargetMode="External"/><Relationship Id="rId118" Type="http://schemas.openxmlformats.org/officeDocument/2006/relationships/drawing" Target="../drawings/drawing2.xml"/><Relationship Id="rId8" Type="http://schemas.openxmlformats.org/officeDocument/2006/relationships/hyperlink" Target="https://podminky.urs.cz/item/CS_URS_2024_01/113154114" TargetMode="External"/><Relationship Id="rId51" Type="http://schemas.openxmlformats.org/officeDocument/2006/relationships/hyperlink" Target="https://podminky.urs.cz/item/CS_URS_2024_01/916431112" TargetMode="External"/><Relationship Id="rId72" Type="http://schemas.openxmlformats.org/officeDocument/2006/relationships/hyperlink" Target="https://podminky.urs.cz/item/CS_URS_2024_01/913331115" TargetMode="External"/><Relationship Id="rId80" Type="http://schemas.openxmlformats.org/officeDocument/2006/relationships/hyperlink" Target="https://podminky.urs.cz/item/CS_URS_2024_01/913911222" TargetMode="External"/><Relationship Id="rId85" Type="http://schemas.openxmlformats.org/officeDocument/2006/relationships/hyperlink" Target="https://podminky.urs.cz/item/CS_URS_2024_01/913321111" TargetMode="External"/><Relationship Id="rId93" Type="http://schemas.openxmlformats.org/officeDocument/2006/relationships/hyperlink" Target="https://podminky.urs.cz/item/CS_URS_2024_01/913221111" TargetMode="External"/><Relationship Id="rId98" Type="http://schemas.openxmlformats.org/officeDocument/2006/relationships/hyperlink" Target="https://podminky.urs.cz/item/CS_URS_2024_01/913331215" TargetMode="External"/><Relationship Id="rId3" Type="http://schemas.openxmlformats.org/officeDocument/2006/relationships/hyperlink" Target="https://podminky.urs.cz/item/CS_URS_2024_01/113107241" TargetMode="External"/><Relationship Id="rId12" Type="http://schemas.openxmlformats.org/officeDocument/2006/relationships/hyperlink" Target="https://podminky.urs.cz/item/CS_URS_2024_01/181152302" TargetMode="External"/><Relationship Id="rId17" Type="http://schemas.openxmlformats.org/officeDocument/2006/relationships/hyperlink" Target="https://podminky.urs.cz/item/CS_URS_2024_01/339921132" TargetMode="External"/><Relationship Id="rId25" Type="http://schemas.openxmlformats.org/officeDocument/2006/relationships/hyperlink" Target="https://podminky.urs.cz/item/CS_URS_2024_01/573111112" TargetMode="External"/><Relationship Id="rId33" Type="http://schemas.openxmlformats.org/officeDocument/2006/relationships/hyperlink" Target="https://podminky.urs.cz/item/CS_URS_2024_01/912211111" TargetMode="External"/><Relationship Id="rId38" Type="http://schemas.openxmlformats.org/officeDocument/2006/relationships/hyperlink" Target="https://podminky.urs.cz/item/CS_URS_2024_01/915111121" TargetMode="External"/><Relationship Id="rId46" Type="http://schemas.openxmlformats.org/officeDocument/2006/relationships/hyperlink" Target="https://podminky.urs.cz/item/CS_URS_2024_01/915621111" TargetMode="External"/><Relationship Id="rId59" Type="http://schemas.openxmlformats.org/officeDocument/2006/relationships/hyperlink" Target="https://podminky.urs.cz/item/CS_URS_2024_01/919732211" TargetMode="External"/><Relationship Id="rId67" Type="http://schemas.openxmlformats.org/officeDocument/2006/relationships/hyperlink" Target="https://podminky.urs.cz/item/CS_URS_2024_01/913121111" TargetMode="External"/><Relationship Id="rId103" Type="http://schemas.openxmlformats.org/officeDocument/2006/relationships/hyperlink" Target="https://podminky.urs.cz/item/CS_URS_2024_01/913911212" TargetMode="External"/><Relationship Id="rId108" Type="http://schemas.openxmlformats.org/officeDocument/2006/relationships/hyperlink" Target="https://podminky.urs.cz/item/CS_URS_2024_01/997221569" TargetMode="External"/><Relationship Id="rId116" Type="http://schemas.openxmlformats.org/officeDocument/2006/relationships/hyperlink" Target="https://podminky.urs.cz/item/CS_URS_2024_01/998225111" TargetMode="External"/><Relationship Id="rId20" Type="http://schemas.openxmlformats.org/officeDocument/2006/relationships/hyperlink" Target="https://podminky.urs.cz/item/CS_URS_2024_01/564861111" TargetMode="External"/><Relationship Id="rId41" Type="http://schemas.openxmlformats.org/officeDocument/2006/relationships/hyperlink" Target="https://podminky.urs.cz/item/CS_URS_2024_01/915211111" TargetMode="External"/><Relationship Id="rId54" Type="http://schemas.openxmlformats.org/officeDocument/2006/relationships/hyperlink" Target="https://podminky.urs.cz/item/CS_URS_2024_01/919122111" TargetMode="External"/><Relationship Id="rId62" Type="http://schemas.openxmlformats.org/officeDocument/2006/relationships/hyperlink" Target="https://podminky.urs.cz/item/CS_URS_2024_01/919735123" TargetMode="External"/><Relationship Id="rId70" Type="http://schemas.openxmlformats.org/officeDocument/2006/relationships/hyperlink" Target="https://podminky.urs.cz/item/CS_URS_2024_01/913221211" TargetMode="External"/><Relationship Id="rId75" Type="http://schemas.openxmlformats.org/officeDocument/2006/relationships/hyperlink" Target="https://podminky.urs.cz/item/CS_URS_2024_01/913411111" TargetMode="External"/><Relationship Id="rId83" Type="http://schemas.openxmlformats.org/officeDocument/2006/relationships/hyperlink" Target="https://podminky.urs.cz/item/CS_URS_2024_01/913221111" TargetMode="External"/><Relationship Id="rId88" Type="http://schemas.openxmlformats.org/officeDocument/2006/relationships/hyperlink" Target="https://podminky.urs.cz/item/CS_URS_2024_01/913331215" TargetMode="External"/><Relationship Id="rId91" Type="http://schemas.openxmlformats.org/officeDocument/2006/relationships/hyperlink" Target="https://podminky.urs.cz/item/CS_URS_2024_01/913121111" TargetMode="External"/><Relationship Id="rId96" Type="http://schemas.openxmlformats.org/officeDocument/2006/relationships/hyperlink" Target="https://podminky.urs.cz/item/CS_URS_2024_01/913321211" TargetMode="External"/><Relationship Id="rId111" Type="http://schemas.openxmlformats.org/officeDocument/2006/relationships/hyperlink" Target="https://podminky.urs.cz/item/CS_URS_2024_01/997221611" TargetMode="External"/><Relationship Id="rId1" Type="http://schemas.openxmlformats.org/officeDocument/2006/relationships/hyperlink" Target="https://podminky.urs.cz/item/CS_URS_2024_01/113107222" TargetMode="External"/><Relationship Id="rId6" Type="http://schemas.openxmlformats.org/officeDocument/2006/relationships/hyperlink" Target="https://podminky.urs.cz/item/CS_URS_2024_01/113107332" TargetMode="External"/><Relationship Id="rId15" Type="http://schemas.openxmlformats.org/officeDocument/2006/relationships/hyperlink" Target="https://podminky.urs.cz/item/CS_URS_2024_01/275351121" TargetMode="External"/><Relationship Id="rId23" Type="http://schemas.openxmlformats.org/officeDocument/2006/relationships/hyperlink" Target="https://podminky.urs.cz/item/CS_URS_2024_01/567122111" TargetMode="External"/><Relationship Id="rId28" Type="http://schemas.openxmlformats.org/officeDocument/2006/relationships/hyperlink" Target="https://podminky.urs.cz/item/CS_URS_2024_01/581131115" TargetMode="External"/><Relationship Id="rId36" Type="http://schemas.openxmlformats.org/officeDocument/2006/relationships/hyperlink" Target="https://podminky.urs.cz/item/CS_URS_2024_01/914511113" TargetMode="External"/><Relationship Id="rId49" Type="http://schemas.openxmlformats.org/officeDocument/2006/relationships/hyperlink" Target="https://podminky.urs.cz/item/CS_URS_2024_01/916231213" TargetMode="External"/><Relationship Id="rId57" Type="http://schemas.openxmlformats.org/officeDocument/2006/relationships/hyperlink" Target="https://podminky.urs.cz/item/CS_URS_2024_01/919731121" TargetMode="External"/><Relationship Id="rId106" Type="http://schemas.openxmlformats.org/officeDocument/2006/relationships/hyperlink" Target="https://podminky.urs.cz/item/CS_URS_2024_01/997221559" TargetMode="External"/><Relationship Id="rId114" Type="http://schemas.openxmlformats.org/officeDocument/2006/relationships/hyperlink" Target="https://podminky.urs.cz/item/CS_URS_2024_01/997221873" TargetMode="External"/><Relationship Id="rId10" Type="http://schemas.openxmlformats.org/officeDocument/2006/relationships/hyperlink" Target="https://podminky.urs.cz/item/CS_URS_2024_01/122452204" TargetMode="External"/><Relationship Id="rId31" Type="http://schemas.openxmlformats.org/officeDocument/2006/relationships/hyperlink" Target="https://podminky.urs.cz/item/CS_URS_2024_01/596211112" TargetMode="External"/><Relationship Id="rId44" Type="http://schemas.openxmlformats.org/officeDocument/2006/relationships/hyperlink" Target="https://podminky.urs.cz/item/CS_URS_2024_01/915231111" TargetMode="External"/><Relationship Id="rId52" Type="http://schemas.openxmlformats.org/officeDocument/2006/relationships/hyperlink" Target="https://podminky.urs.cz/item/CS_URS_2024_01/916991121" TargetMode="External"/><Relationship Id="rId60" Type="http://schemas.openxmlformats.org/officeDocument/2006/relationships/hyperlink" Target="https://podminky.urs.cz/item/CS_URS_2024_01/919735111" TargetMode="External"/><Relationship Id="rId65" Type="http://schemas.openxmlformats.org/officeDocument/2006/relationships/hyperlink" Target="https://podminky.urs.cz/item/CS_URS_2024_01/966006211" TargetMode="External"/><Relationship Id="rId73" Type="http://schemas.openxmlformats.org/officeDocument/2006/relationships/hyperlink" Target="https://podminky.urs.cz/item/CS_URS_2024_01/913321211" TargetMode="External"/><Relationship Id="rId78" Type="http://schemas.openxmlformats.org/officeDocument/2006/relationships/hyperlink" Target="https://podminky.urs.cz/item/CS_URS_2024_01/913911122" TargetMode="External"/><Relationship Id="rId81" Type="http://schemas.openxmlformats.org/officeDocument/2006/relationships/hyperlink" Target="https://podminky.urs.cz/item/CS_URS_2024_01/913121111" TargetMode="External"/><Relationship Id="rId86" Type="http://schemas.openxmlformats.org/officeDocument/2006/relationships/hyperlink" Target="https://podminky.urs.cz/item/CS_URS_2024_01/913321211" TargetMode="External"/><Relationship Id="rId94" Type="http://schemas.openxmlformats.org/officeDocument/2006/relationships/hyperlink" Target="https://podminky.urs.cz/item/CS_URS_2024_01/913221211" TargetMode="External"/><Relationship Id="rId99" Type="http://schemas.openxmlformats.org/officeDocument/2006/relationships/hyperlink" Target="https://podminky.urs.cz/item/CS_URS_2024_01/913411111" TargetMode="External"/><Relationship Id="rId101" Type="http://schemas.openxmlformats.org/officeDocument/2006/relationships/hyperlink" Target="https://podminky.urs.cz/item/CS_URS_2024_01/913911112" TargetMode="External"/><Relationship Id="rId4" Type="http://schemas.openxmlformats.org/officeDocument/2006/relationships/hyperlink" Target="https://podminky.urs.cz/item/CS_URS_2024_01/113107242" TargetMode="External"/><Relationship Id="rId9" Type="http://schemas.openxmlformats.org/officeDocument/2006/relationships/hyperlink" Target="https://podminky.urs.cz/item/CS_URS_2024_01/113202111" TargetMode="External"/><Relationship Id="rId13" Type="http://schemas.openxmlformats.org/officeDocument/2006/relationships/hyperlink" Target="https://podminky.urs.cz/item/CS_URS_2024_01/181252305" TargetMode="External"/><Relationship Id="rId18" Type="http://schemas.openxmlformats.org/officeDocument/2006/relationships/hyperlink" Target="https://podminky.urs.cz/item/CS_URS_2024_01/564851011" TargetMode="External"/><Relationship Id="rId39" Type="http://schemas.openxmlformats.org/officeDocument/2006/relationships/hyperlink" Target="https://podminky.urs.cz/item/CS_URS_2024_01/915121111" TargetMode="External"/><Relationship Id="rId109" Type="http://schemas.openxmlformats.org/officeDocument/2006/relationships/hyperlink" Target="https://podminky.urs.cz/item/CS_URS_2024_01/997221571" TargetMode="External"/><Relationship Id="rId34" Type="http://schemas.openxmlformats.org/officeDocument/2006/relationships/hyperlink" Target="https://podminky.urs.cz/item/CS_URS_2024_01/914111111" TargetMode="External"/><Relationship Id="rId50" Type="http://schemas.openxmlformats.org/officeDocument/2006/relationships/hyperlink" Target="https://podminky.urs.cz/item/CS_URS_2024_01/916241113" TargetMode="External"/><Relationship Id="rId55" Type="http://schemas.openxmlformats.org/officeDocument/2006/relationships/hyperlink" Target="https://podminky.urs.cz/item/CS_URS_2024_01/919125111" TargetMode="External"/><Relationship Id="rId76" Type="http://schemas.openxmlformats.org/officeDocument/2006/relationships/hyperlink" Target="https://podminky.urs.cz/item/CS_URS_2024_01/913411211" TargetMode="External"/><Relationship Id="rId97" Type="http://schemas.openxmlformats.org/officeDocument/2006/relationships/hyperlink" Target="https://podminky.urs.cz/item/CS_URS_2024_01/913331115" TargetMode="External"/><Relationship Id="rId104" Type="http://schemas.openxmlformats.org/officeDocument/2006/relationships/hyperlink" Target="https://podminky.urs.cz/item/CS_URS_2024_01/913911222" TargetMode="External"/><Relationship Id="rId7" Type="http://schemas.openxmlformats.org/officeDocument/2006/relationships/hyperlink" Target="https://podminky.urs.cz/item/CS_URS_2024_01/113154112" TargetMode="External"/><Relationship Id="rId71" Type="http://schemas.openxmlformats.org/officeDocument/2006/relationships/hyperlink" Target="https://podminky.urs.cz/item/CS_URS_2024_01/913321111" TargetMode="External"/><Relationship Id="rId92" Type="http://schemas.openxmlformats.org/officeDocument/2006/relationships/hyperlink" Target="https://podminky.urs.cz/item/CS_URS_2024_01/913121211" TargetMode="External"/><Relationship Id="rId2" Type="http://schemas.openxmlformats.org/officeDocument/2006/relationships/hyperlink" Target="https://podminky.urs.cz/item/CS_URS_2024_01/113107231" TargetMode="External"/><Relationship Id="rId29" Type="http://schemas.openxmlformats.org/officeDocument/2006/relationships/hyperlink" Target="https://podminky.urs.cz/item/CS_URS_2024_01/591141111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1/210204100" TargetMode="External"/><Relationship Id="rId18" Type="http://schemas.openxmlformats.org/officeDocument/2006/relationships/hyperlink" Target="https://podminky.urs.cz/item/CS_URS_2024_01/210280003" TargetMode="External"/><Relationship Id="rId26" Type="http://schemas.openxmlformats.org/officeDocument/2006/relationships/hyperlink" Target="https://podminky.urs.cz/item/CS_URS_2024_01/460061152" TargetMode="External"/><Relationship Id="rId39" Type="http://schemas.openxmlformats.org/officeDocument/2006/relationships/hyperlink" Target="https://podminky.urs.cz/item/CS_URS_2024_01/460341113" TargetMode="External"/><Relationship Id="rId3" Type="http://schemas.openxmlformats.org/officeDocument/2006/relationships/hyperlink" Target="https://podminky.urs.cz/item/CS_URS_2024_01/741123225" TargetMode="External"/><Relationship Id="rId21" Type="http://schemas.openxmlformats.org/officeDocument/2006/relationships/hyperlink" Target="https://podminky.urs.cz/item/CS_URS_2024_01/460010024" TargetMode="External"/><Relationship Id="rId34" Type="http://schemas.openxmlformats.org/officeDocument/2006/relationships/hyperlink" Target="https://podminky.urs.cz/item/CS_URS_2024_01/460281114" TargetMode="External"/><Relationship Id="rId42" Type="http://schemas.openxmlformats.org/officeDocument/2006/relationships/hyperlink" Target="https://podminky.urs.cz/item/CS_URS_2024_01/460371111" TargetMode="External"/><Relationship Id="rId47" Type="http://schemas.openxmlformats.org/officeDocument/2006/relationships/hyperlink" Target="https://podminky.urs.cz/item/CS_URS_2024_01/460661412" TargetMode="External"/><Relationship Id="rId50" Type="http://schemas.openxmlformats.org/officeDocument/2006/relationships/hyperlink" Target="https://podminky.urs.cz/item/CS_URS_2024_01/469981111" TargetMode="External"/><Relationship Id="rId7" Type="http://schemas.openxmlformats.org/officeDocument/2006/relationships/hyperlink" Target="https://podminky.urs.cz/item/CS_URS_2024_01/741130026" TargetMode="External"/><Relationship Id="rId12" Type="http://schemas.openxmlformats.org/officeDocument/2006/relationships/hyperlink" Target="https://podminky.urs.cz/item/CS_URS_2024_01/210204011" TargetMode="External"/><Relationship Id="rId17" Type="http://schemas.openxmlformats.org/officeDocument/2006/relationships/hyperlink" Target="https://podminky.urs.cz/item/CS_URS_2024_01/210220301" TargetMode="External"/><Relationship Id="rId25" Type="http://schemas.openxmlformats.org/officeDocument/2006/relationships/hyperlink" Target="https://podminky.urs.cz/item/CS_URS_2024_01/460061151" TargetMode="External"/><Relationship Id="rId33" Type="http://schemas.openxmlformats.org/officeDocument/2006/relationships/hyperlink" Target="https://podminky.urs.cz/item/CS_URS_2024_01/460281111" TargetMode="External"/><Relationship Id="rId38" Type="http://schemas.openxmlformats.org/officeDocument/2006/relationships/hyperlink" Target="https://podminky.urs.cz/item/CS_URS_2024_01/460321121" TargetMode="External"/><Relationship Id="rId46" Type="http://schemas.openxmlformats.org/officeDocument/2006/relationships/hyperlink" Target="https://podminky.urs.cz/item/CS_URS_2024_01/460481122" TargetMode="External"/><Relationship Id="rId2" Type="http://schemas.openxmlformats.org/officeDocument/2006/relationships/hyperlink" Target="https://podminky.urs.cz/item/CS_URS_2024_01/741122122" TargetMode="External"/><Relationship Id="rId16" Type="http://schemas.openxmlformats.org/officeDocument/2006/relationships/hyperlink" Target="https://podminky.urs.cz/item/CS_URS_2024_01/210220300" TargetMode="External"/><Relationship Id="rId20" Type="http://schemas.openxmlformats.org/officeDocument/2006/relationships/hyperlink" Target="https://podminky.urs.cz/item/CS_URS_2024_01/210280712" TargetMode="External"/><Relationship Id="rId29" Type="http://schemas.openxmlformats.org/officeDocument/2006/relationships/hyperlink" Target="https://podminky.urs.cz/item/CS_URS_2024_01/460161692" TargetMode="External"/><Relationship Id="rId41" Type="http://schemas.openxmlformats.org/officeDocument/2006/relationships/hyperlink" Target="https://podminky.urs.cz/item/CS_URS_2024_01/460361121" TargetMode="External"/><Relationship Id="rId1" Type="http://schemas.openxmlformats.org/officeDocument/2006/relationships/hyperlink" Target="https://podminky.urs.cz/item/CS_URS_2024_01/945421110" TargetMode="External"/><Relationship Id="rId6" Type="http://schemas.openxmlformats.org/officeDocument/2006/relationships/hyperlink" Target="https://podminky.urs.cz/item/CS_URS_2024_01/741130021" TargetMode="External"/><Relationship Id="rId11" Type="http://schemas.openxmlformats.org/officeDocument/2006/relationships/hyperlink" Target="https://podminky.urs.cz/item/CS_URS_2024_01/210202013" TargetMode="External"/><Relationship Id="rId24" Type="http://schemas.openxmlformats.org/officeDocument/2006/relationships/hyperlink" Target="https://podminky.urs.cz/item/CS_URS_2024_01/460061122" TargetMode="External"/><Relationship Id="rId32" Type="http://schemas.openxmlformats.org/officeDocument/2006/relationships/hyperlink" Target="https://podminky.urs.cz/item/CS_URS_2024_01/460242221" TargetMode="External"/><Relationship Id="rId37" Type="http://schemas.openxmlformats.org/officeDocument/2006/relationships/hyperlink" Target="https://podminky.urs.cz/item/CS_URS_2024_01/460321111" TargetMode="External"/><Relationship Id="rId40" Type="http://schemas.openxmlformats.org/officeDocument/2006/relationships/hyperlink" Target="https://podminky.urs.cz/item/CS_URS_2024_01/460341121" TargetMode="External"/><Relationship Id="rId45" Type="http://schemas.openxmlformats.org/officeDocument/2006/relationships/hyperlink" Target="https://podminky.urs.cz/item/CS_URS_2024_01/460431722" TargetMode="External"/><Relationship Id="rId5" Type="http://schemas.openxmlformats.org/officeDocument/2006/relationships/hyperlink" Target="https://podminky.urs.cz/item/CS_URS_2024_01/741130001" TargetMode="External"/><Relationship Id="rId15" Type="http://schemas.openxmlformats.org/officeDocument/2006/relationships/hyperlink" Target="https://podminky.urs.cz/item/CS_URS_2024_01/210220022" TargetMode="External"/><Relationship Id="rId23" Type="http://schemas.openxmlformats.org/officeDocument/2006/relationships/hyperlink" Target="https://podminky.urs.cz/item/CS_URS_2024_01/460061121" TargetMode="External"/><Relationship Id="rId28" Type="http://schemas.openxmlformats.org/officeDocument/2006/relationships/hyperlink" Target="https://podminky.urs.cz/item/CS_URS_2024_01/460161142" TargetMode="External"/><Relationship Id="rId36" Type="http://schemas.openxmlformats.org/officeDocument/2006/relationships/hyperlink" Target="https://podminky.urs.cz/item/CS_URS_2024_01/460281124" TargetMode="External"/><Relationship Id="rId49" Type="http://schemas.openxmlformats.org/officeDocument/2006/relationships/hyperlink" Target="https://podminky.urs.cz/item/CS_URS_2024_01/460791213" TargetMode="External"/><Relationship Id="rId10" Type="http://schemas.openxmlformats.org/officeDocument/2006/relationships/hyperlink" Target="https://podminky.urs.cz/item/CS_URS_2024_01/998741101" TargetMode="External"/><Relationship Id="rId19" Type="http://schemas.openxmlformats.org/officeDocument/2006/relationships/hyperlink" Target="https://podminky.urs.cz/item/CS_URS_2024_01/210280351" TargetMode="External"/><Relationship Id="rId31" Type="http://schemas.openxmlformats.org/officeDocument/2006/relationships/hyperlink" Target="https://podminky.urs.cz/item/CS_URS_2024_01/460242211" TargetMode="External"/><Relationship Id="rId44" Type="http://schemas.openxmlformats.org/officeDocument/2006/relationships/hyperlink" Target="https://podminky.urs.cz/item/CS_URS_2024_01/460431152" TargetMode="External"/><Relationship Id="rId52" Type="http://schemas.openxmlformats.org/officeDocument/2006/relationships/drawing" Target="../drawings/drawing3.xml"/><Relationship Id="rId4" Type="http://schemas.openxmlformats.org/officeDocument/2006/relationships/hyperlink" Target="https://podminky.urs.cz/item/CS_URS_2024_01/741128021" TargetMode="External"/><Relationship Id="rId9" Type="http://schemas.openxmlformats.org/officeDocument/2006/relationships/hyperlink" Target="https://podminky.urs.cz/item/CS_URS_2024_01/741820102" TargetMode="External"/><Relationship Id="rId14" Type="http://schemas.openxmlformats.org/officeDocument/2006/relationships/hyperlink" Target="https://podminky.urs.cz/item/CS_URS_2024_01/210204201" TargetMode="External"/><Relationship Id="rId22" Type="http://schemas.openxmlformats.org/officeDocument/2006/relationships/hyperlink" Target="https://podminky.urs.cz/item/CS_URS_2024_01/460010025" TargetMode="External"/><Relationship Id="rId27" Type="http://schemas.openxmlformats.org/officeDocument/2006/relationships/hyperlink" Target="https://podminky.urs.cz/item/CS_URS_2024_01/460131113" TargetMode="External"/><Relationship Id="rId30" Type="http://schemas.openxmlformats.org/officeDocument/2006/relationships/hyperlink" Target="https://podminky.urs.cz/item/CS_URS_2024_01/460241111" TargetMode="External"/><Relationship Id="rId35" Type="http://schemas.openxmlformats.org/officeDocument/2006/relationships/hyperlink" Target="https://podminky.urs.cz/item/CS_URS_2024_01/460281121" TargetMode="External"/><Relationship Id="rId43" Type="http://schemas.openxmlformats.org/officeDocument/2006/relationships/hyperlink" Target="https://podminky.urs.cz/item/CS_URS_2024_01/460391123" TargetMode="External"/><Relationship Id="rId48" Type="http://schemas.openxmlformats.org/officeDocument/2006/relationships/hyperlink" Target="https://podminky.urs.cz/item/CS_URS_2024_01/460671112" TargetMode="External"/><Relationship Id="rId8" Type="http://schemas.openxmlformats.org/officeDocument/2006/relationships/hyperlink" Target="https://podminky.urs.cz/item/CS_URS_2024_01/741820012" TargetMode="External"/><Relationship Id="rId5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183403153" TargetMode="External"/><Relationship Id="rId13" Type="http://schemas.openxmlformats.org/officeDocument/2006/relationships/hyperlink" Target="https://podminky.urs.cz/item/CS_URS_2024_01/184813512" TargetMode="External"/><Relationship Id="rId18" Type="http://schemas.openxmlformats.org/officeDocument/2006/relationships/hyperlink" Target="https://podminky.urs.cz/item/CS_URS_2024_01/185804215" TargetMode="External"/><Relationship Id="rId26" Type="http://schemas.openxmlformats.org/officeDocument/2006/relationships/hyperlink" Target="https://podminky.urs.cz/item/CS_URS_2024_01/938909331" TargetMode="External"/><Relationship Id="rId3" Type="http://schemas.openxmlformats.org/officeDocument/2006/relationships/hyperlink" Target="https://podminky.urs.cz/item/CS_URS_2024_01/181311103" TargetMode="External"/><Relationship Id="rId21" Type="http://schemas.openxmlformats.org/officeDocument/2006/relationships/hyperlink" Target="https://podminky.urs.cz/item/CS_URS_2024_01/185851121" TargetMode="External"/><Relationship Id="rId7" Type="http://schemas.openxmlformats.org/officeDocument/2006/relationships/hyperlink" Target="https://podminky.urs.cz/item/CS_URS_2024_01/182311123" TargetMode="External"/><Relationship Id="rId12" Type="http://schemas.openxmlformats.org/officeDocument/2006/relationships/hyperlink" Target="https://podminky.urs.cz/item/CS_URS_2024_01/184813511" TargetMode="External"/><Relationship Id="rId17" Type="http://schemas.openxmlformats.org/officeDocument/2006/relationships/hyperlink" Target="https://podminky.urs.cz/item/CS_URS_2024_01/185803112" TargetMode="External"/><Relationship Id="rId25" Type="http://schemas.openxmlformats.org/officeDocument/2006/relationships/hyperlink" Target="https://podminky.urs.cz/item/CS_URS_2024_01/938909311" TargetMode="External"/><Relationship Id="rId33" Type="http://schemas.openxmlformats.org/officeDocument/2006/relationships/drawing" Target="../drawings/drawing4.xml"/><Relationship Id="rId2" Type="http://schemas.openxmlformats.org/officeDocument/2006/relationships/hyperlink" Target="https://podminky.urs.cz/item/CS_URS_2024_01/181111112" TargetMode="External"/><Relationship Id="rId16" Type="http://schemas.openxmlformats.org/officeDocument/2006/relationships/hyperlink" Target="https://podminky.urs.cz/item/CS_URS_2024_01/185803111" TargetMode="External"/><Relationship Id="rId20" Type="http://schemas.openxmlformats.org/officeDocument/2006/relationships/hyperlink" Target="https://podminky.urs.cz/item/CS_URS_2024_01/185804312" TargetMode="External"/><Relationship Id="rId29" Type="http://schemas.openxmlformats.org/officeDocument/2006/relationships/hyperlink" Target="https://podminky.urs.cz/item/CS_URS_2024_01/997221611" TargetMode="External"/><Relationship Id="rId1" Type="http://schemas.openxmlformats.org/officeDocument/2006/relationships/hyperlink" Target="https://podminky.urs.cz/item/CS_URS_2024_01/181111111" TargetMode="External"/><Relationship Id="rId6" Type="http://schemas.openxmlformats.org/officeDocument/2006/relationships/hyperlink" Target="https://podminky.urs.cz/item/CS_URS_2024_01/182251101" TargetMode="External"/><Relationship Id="rId11" Type="http://schemas.openxmlformats.org/officeDocument/2006/relationships/hyperlink" Target="https://podminky.urs.cz/item/CS_URS_2024_01/183403261" TargetMode="External"/><Relationship Id="rId24" Type="http://schemas.openxmlformats.org/officeDocument/2006/relationships/hyperlink" Target="https://podminky.urs.cz/item/CS_URS_2024_01/938908411" TargetMode="External"/><Relationship Id="rId32" Type="http://schemas.openxmlformats.org/officeDocument/2006/relationships/printerSettings" Target="../printerSettings/printerSettings5.bin"/><Relationship Id="rId5" Type="http://schemas.openxmlformats.org/officeDocument/2006/relationships/hyperlink" Target="https://podminky.urs.cz/item/CS_URS_2024_01/181411142" TargetMode="External"/><Relationship Id="rId15" Type="http://schemas.openxmlformats.org/officeDocument/2006/relationships/hyperlink" Target="https://podminky.urs.cz/item/CS_URS_2024_01/184813522" TargetMode="External"/><Relationship Id="rId23" Type="http://schemas.openxmlformats.org/officeDocument/2006/relationships/hyperlink" Target="https://podminky.urs.cz/item/CS_URS_2024_01/912112111" TargetMode="External"/><Relationship Id="rId28" Type="http://schemas.openxmlformats.org/officeDocument/2006/relationships/hyperlink" Target="https://podminky.urs.cz/item/CS_URS_2024_01/997221559" TargetMode="External"/><Relationship Id="rId10" Type="http://schemas.openxmlformats.org/officeDocument/2006/relationships/hyperlink" Target="https://podminky.urs.cz/item/CS_URS_2024_01/183403253" TargetMode="External"/><Relationship Id="rId19" Type="http://schemas.openxmlformats.org/officeDocument/2006/relationships/hyperlink" Target="https://podminky.urs.cz/item/CS_URS_2024_01/185804235" TargetMode="External"/><Relationship Id="rId31" Type="http://schemas.openxmlformats.org/officeDocument/2006/relationships/hyperlink" Target="https://podminky.urs.cz/item/CS_URS_2024_01/998225111" TargetMode="External"/><Relationship Id="rId4" Type="http://schemas.openxmlformats.org/officeDocument/2006/relationships/hyperlink" Target="https://podminky.urs.cz/item/CS_URS_2024_01/181411141" TargetMode="External"/><Relationship Id="rId9" Type="http://schemas.openxmlformats.org/officeDocument/2006/relationships/hyperlink" Target="https://podminky.urs.cz/item/CS_URS_2024_01/183403161" TargetMode="External"/><Relationship Id="rId14" Type="http://schemas.openxmlformats.org/officeDocument/2006/relationships/hyperlink" Target="https://podminky.urs.cz/item/CS_URS_2024_01/184813521" TargetMode="External"/><Relationship Id="rId22" Type="http://schemas.openxmlformats.org/officeDocument/2006/relationships/hyperlink" Target="https://podminky.urs.cz/item/CS_URS_2024_01/185851129" TargetMode="External"/><Relationship Id="rId27" Type="http://schemas.openxmlformats.org/officeDocument/2006/relationships/hyperlink" Target="https://podminky.urs.cz/item/CS_URS_2024_01/997221551" TargetMode="External"/><Relationship Id="rId30" Type="http://schemas.openxmlformats.org/officeDocument/2006/relationships/hyperlink" Target="https://podminky.urs.cz/item/CS_URS_2024_01/997221873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998741101" TargetMode="External"/><Relationship Id="rId13" Type="http://schemas.openxmlformats.org/officeDocument/2006/relationships/hyperlink" Target="https://podminky.urs.cz/item/CS_URS_2024_01/210220022" TargetMode="External"/><Relationship Id="rId18" Type="http://schemas.openxmlformats.org/officeDocument/2006/relationships/hyperlink" Target="https://podminky.urs.cz/item/CS_URS_2024_01/460010025" TargetMode="External"/><Relationship Id="rId26" Type="http://schemas.openxmlformats.org/officeDocument/2006/relationships/hyperlink" Target="https://podminky.urs.cz/item/CS_URS_2024_01/460241111" TargetMode="External"/><Relationship Id="rId39" Type="http://schemas.openxmlformats.org/officeDocument/2006/relationships/hyperlink" Target="https://podminky.urs.cz/item/CS_URS_2024_01/460391123" TargetMode="External"/><Relationship Id="rId3" Type="http://schemas.openxmlformats.org/officeDocument/2006/relationships/hyperlink" Target="https://podminky.urs.cz/item/CS_URS_2024_01/741123225" TargetMode="External"/><Relationship Id="rId21" Type="http://schemas.openxmlformats.org/officeDocument/2006/relationships/hyperlink" Target="https://podminky.urs.cz/item/CS_URS_2024_01/460061151" TargetMode="External"/><Relationship Id="rId34" Type="http://schemas.openxmlformats.org/officeDocument/2006/relationships/hyperlink" Target="https://podminky.urs.cz/item/CS_URS_2024_01/460321121" TargetMode="External"/><Relationship Id="rId42" Type="http://schemas.openxmlformats.org/officeDocument/2006/relationships/hyperlink" Target="https://podminky.urs.cz/item/CS_URS_2024_01/460481122" TargetMode="External"/><Relationship Id="rId47" Type="http://schemas.openxmlformats.org/officeDocument/2006/relationships/printerSettings" Target="../printerSettings/printerSettings6.bin"/><Relationship Id="rId7" Type="http://schemas.openxmlformats.org/officeDocument/2006/relationships/hyperlink" Target="https://podminky.urs.cz/item/CS_URS_2024_01/741130026" TargetMode="External"/><Relationship Id="rId12" Type="http://schemas.openxmlformats.org/officeDocument/2006/relationships/hyperlink" Target="https://podminky.urs.cz/item/CS_URS_2024_01/210204201" TargetMode="External"/><Relationship Id="rId17" Type="http://schemas.openxmlformats.org/officeDocument/2006/relationships/hyperlink" Target="https://podminky.urs.cz/item/CS_URS_2024_01/460010024" TargetMode="External"/><Relationship Id="rId25" Type="http://schemas.openxmlformats.org/officeDocument/2006/relationships/hyperlink" Target="https://podminky.urs.cz/item/CS_URS_2024_01/460161692" TargetMode="External"/><Relationship Id="rId33" Type="http://schemas.openxmlformats.org/officeDocument/2006/relationships/hyperlink" Target="https://podminky.urs.cz/item/CS_URS_2024_01/460321111" TargetMode="External"/><Relationship Id="rId38" Type="http://schemas.openxmlformats.org/officeDocument/2006/relationships/hyperlink" Target="https://podminky.urs.cz/item/CS_URS_2024_01/460371111" TargetMode="External"/><Relationship Id="rId46" Type="http://schemas.openxmlformats.org/officeDocument/2006/relationships/hyperlink" Target="https://podminky.urs.cz/item/CS_URS_2024_01/469981111" TargetMode="External"/><Relationship Id="rId2" Type="http://schemas.openxmlformats.org/officeDocument/2006/relationships/hyperlink" Target="https://podminky.urs.cz/item/CS_URS_2024_01/741122122" TargetMode="External"/><Relationship Id="rId16" Type="http://schemas.openxmlformats.org/officeDocument/2006/relationships/hyperlink" Target="https://podminky.urs.cz/item/CS_URS_2024_01/210280351" TargetMode="External"/><Relationship Id="rId20" Type="http://schemas.openxmlformats.org/officeDocument/2006/relationships/hyperlink" Target="https://podminky.urs.cz/item/CS_URS_2024_01/460061122" TargetMode="External"/><Relationship Id="rId29" Type="http://schemas.openxmlformats.org/officeDocument/2006/relationships/hyperlink" Target="https://podminky.urs.cz/item/CS_URS_2024_01/460281111" TargetMode="External"/><Relationship Id="rId41" Type="http://schemas.openxmlformats.org/officeDocument/2006/relationships/hyperlink" Target="https://podminky.urs.cz/item/CS_URS_2024_01/460431722" TargetMode="External"/><Relationship Id="rId1" Type="http://schemas.openxmlformats.org/officeDocument/2006/relationships/hyperlink" Target="https://podminky.urs.cz/item/CS_URS_2024_01/945421110" TargetMode="External"/><Relationship Id="rId6" Type="http://schemas.openxmlformats.org/officeDocument/2006/relationships/hyperlink" Target="https://podminky.urs.cz/item/CS_URS_2024_01/741130021" TargetMode="External"/><Relationship Id="rId11" Type="http://schemas.openxmlformats.org/officeDocument/2006/relationships/hyperlink" Target="https://podminky.urs.cz/item/CS_URS_2024_01/210204100" TargetMode="External"/><Relationship Id="rId24" Type="http://schemas.openxmlformats.org/officeDocument/2006/relationships/hyperlink" Target="https://podminky.urs.cz/item/CS_URS_2024_01/460161142" TargetMode="External"/><Relationship Id="rId32" Type="http://schemas.openxmlformats.org/officeDocument/2006/relationships/hyperlink" Target="https://podminky.urs.cz/item/CS_URS_2024_01/460281124" TargetMode="External"/><Relationship Id="rId37" Type="http://schemas.openxmlformats.org/officeDocument/2006/relationships/hyperlink" Target="https://podminky.urs.cz/item/CS_URS_2024_01/460361121" TargetMode="External"/><Relationship Id="rId40" Type="http://schemas.openxmlformats.org/officeDocument/2006/relationships/hyperlink" Target="https://podminky.urs.cz/item/CS_URS_2024_01/460431152" TargetMode="External"/><Relationship Id="rId45" Type="http://schemas.openxmlformats.org/officeDocument/2006/relationships/hyperlink" Target="https://podminky.urs.cz/item/CS_URS_2024_01/460791213" TargetMode="External"/><Relationship Id="rId5" Type="http://schemas.openxmlformats.org/officeDocument/2006/relationships/hyperlink" Target="https://podminky.urs.cz/item/CS_URS_2024_01/741130001" TargetMode="External"/><Relationship Id="rId15" Type="http://schemas.openxmlformats.org/officeDocument/2006/relationships/hyperlink" Target="https://podminky.urs.cz/item/CS_URS_2024_01/210220301" TargetMode="External"/><Relationship Id="rId23" Type="http://schemas.openxmlformats.org/officeDocument/2006/relationships/hyperlink" Target="https://podminky.urs.cz/item/CS_URS_2024_01/460131113" TargetMode="External"/><Relationship Id="rId28" Type="http://schemas.openxmlformats.org/officeDocument/2006/relationships/hyperlink" Target="https://podminky.urs.cz/item/CS_URS_2024_01/460242221" TargetMode="External"/><Relationship Id="rId36" Type="http://schemas.openxmlformats.org/officeDocument/2006/relationships/hyperlink" Target="https://podminky.urs.cz/item/CS_URS_2024_01/460341121" TargetMode="External"/><Relationship Id="rId10" Type="http://schemas.openxmlformats.org/officeDocument/2006/relationships/hyperlink" Target="https://podminky.urs.cz/item/CS_URS_2024_01/210204011" TargetMode="External"/><Relationship Id="rId19" Type="http://schemas.openxmlformats.org/officeDocument/2006/relationships/hyperlink" Target="https://podminky.urs.cz/item/CS_URS_2024_01/460061121" TargetMode="External"/><Relationship Id="rId31" Type="http://schemas.openxmlformats.org/officeDocument/2006/relationships/hyperlink" Target="https://podminky.urs.cz/item/CS_URS_2024_01/460281121" TargetMode="External"/><Relationship Id="rId44" Type="http://schemas.openxmlformats.org/officeDocument/2006/relationships/hyperlink" Target="https://podminky.urs.cz/item/CS_URS_2024_01/460671112" TargetMode="External"/><Relationship Id="rId4" Type="http://schemas.openxmlformats.org/officeDocument/2006/relationships/hyperlink" Target="https://podminky.urs.cz/item/CS_URS_2024_01/741128021" TargetMode="External"/><Relationship Id="rId9" Type="http://schemas.openxmlformats.org/officeDocument/2006/relationships/hyperlink" Target="https://podminky.urs.cz/item/CS_URS_2024_01/210202013" TargetMode="External"/><Relationship Id="rId14" Type="http://schemas.openxmlformats.org/officeDocument/2006/relationships/hyperlink" Target="https://podminky.urs.cz/item/CS_URS_2024_01/210220300" TargetMode="External"/><Relationship Id="rId22" Type="http://schemas.openxmlformats.org/officeDocument/2006/relationships/hyperlink" Target="https://podminky.urs.cz/item/CS_URS_2024_01/460061152" TargetMode="External"/><Relationship Id="rId27" Type="http://schemas.openxmlformats.org/officeDocument/2006/relationships/hyperlink" Target="https://podminky.urs.cz/item/CS_URS_2024_01/460242211" TargetMode="External"/><Relationship Id="rId30" Type="http://schemas.openxmlformats.org/officeDocument/2006/relationships/hyperlink" Target="https://podminky.urs.cz/item/CS_URS_2024_01/460281114" TargetMode="External"/><Relationship Id="rId35" Type="http://schemas.openxmlformats.org/officeDocument/2006/relationships/hyperlink" Target="https://podminky.urs.cz/item/CS_URS_2024_01/460341113" TargetMode="External"/><Relationship Id="rId43" Type="http://schemas.openxmlformats.org/officeDocument/2006/relationships/hyperlink" Target="https://podminky.urs.cz/item/CS_URS_2024_01/460661412" TargetMode="External"/><Relationship Id="rId48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998231311" TargetMode="External"/><Relationship Id="rId3" Type="http://schemas.openxmlformats.org/officeDocument/2006/relationships/hyperlink" Target="https://podminky.urs.cz/item/CS_URS_2024_01/275313711" TargetMode="External"/><Relationship Id="rId7" Type="http://schemas.openxmlformats.org/officeDocument/2006/relationships/hyperlink" Target="https://podminky.urs.cz/item/CS_URS_2024_01/936124113" TargetMode="External"/><Relationship Id="rId2" Type="http://schemas.openxmlformats.org/officeDocument/2006/relationships/hyperlink" Target="https://podminky.urs.cz/item/CS_URS_2024_01/171111103" TargetMode="External"/><Relationship Id="rId1" Type="http://schemas.openxmlformats.org/officeDocument/2006/relationships/hyperlink" Target="https://podminky.urs.cz/item/CS_URS_2024_01/131213701" TargetMode="External"/><Relationship Id="rId6" Type="http://schemas.openxmlformats.org/officeDocument/2006/relationships/hyperlink" Target="https://podminky.urs.cz/item/CS_URS_2024_01/936104213" TargetMode="External"/><Relationship Id="rId5" Type="http://schemas.openxmlformats.org/officeDocument/2006/relationships/hyperlink" Target="https://podminky.urs.cz/item/CS_URS_2024_01/275351122" TargetMode="External"/><Relationship Id="rId10" Type="http://schemas.openxmlformats.org/officeDocument/2006/relationships/drawing" Target="../drawings/drawing6.xml"/><Relationship Id="rId4" Type="http://schemas.openxmlformats.org/officeDocument/2006/relationships/hyperlink" Target="https://podminky.urs.cz/item/CS_URS_2024_01/275351121" TargetMode="External"/><Relationship Id="rId9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032503000" TargetMode="External"/><Relationship Id="rId13" Type="http://schemas.openxmlformats.org/officeDocument/2006/relationships/hyperlink" Target="https://podminky.urs.cz/item/CS_URS_2024_01/042703000" TargetMode="External"/><Relationship Id="rId18" Type="http://schemas.openxmlformats.org/officeDocument/2006/relationships/hyperlink" Target="https://podminky.urs.cz/item/CS_URS_2024_01/094104000" TargetMode="External"/><Relationship Id="rId3" Type="http://schemas.openxmlformats.org/officeDocument/2006/relationships/hyperlink" Target="https://podminky.urs.cz/item/CS_URS_2024_01/012303000" TargetMode="External"/><Relationship Id="rId7" Type="http://schemas.openxmlformats.org/officeDocument/2006/relationships/hyperlink" Target="https://podminky.urs.cz/item/CS_URS_2024_01/032103000" TargetMode="External"/><Relationship Id="rId12" Type="http://schemas.openxmlformats.org/officeDocument/2006/relationships/hyperlink" Target="https://podminky.urs.cz/item/CS_URS_2024_01/042603000" TargetMode="External"/><Relationship Id="rId17" Type="http://schemas.openxmlformats.org/officeDocument/2006/relationships/hyperlink" Target="https://podminky.urs.cz/item/CS_URS_2024_01/072103001" TargetMode="External"/><Relationship Id="rId2" Type="http://schemas.openxmlformats.org/officeDocument/2006/relationships/hyperlink" Target="https://podminky.urs.cz/item/CS_URS_2024_01/012203000" TargetMode="External"/><Relationship Id="rId16" Type="http://schemas.openxmlformats.org/officeDocument/2006/relationships/hyperlink" Target="https://podminky.urs.cz/item/CS_URS_2024_01/049303000" TargetMode="External"/><Relationship Id="rId20" Type="http://schemas.openxmlformats.org/officeDocument/2006/relationships/drawing" Target="../drawings/drawing7.xml"/><Relationship Id="rId1" Type="http://schemas.openxmlformats.org/officeDocument/2006/relationships/hyperlink" Target="https://podminky.urs.cz/item/CS_URS_2024_01/012103000" TargetMode="External"/><Relationship Id="rId6" Type="http://schemas.openxmlformats.org/officeDocument/2006/relationships/hyperlink" Target="https://podminky.urs.cz/item/CS_URS_2024_01/013294000" TargetMode="External"/><Relationship Id="rId11" Type="http://schemas.openxmlformats.org/officeDocument/2006/relationships/hyperlink" Target="https://podminky.urs.cz/item/CS_URS_2024_01/039103000" TargetMode="External"/><Relationship Id="rId5" Type="http://schemas.openxmlformats.org/officeDocument/2006/relationships/hyperlink" Target="https://podminky.urs.cz/item/CS_URS_2024_01/013254000" TargetMode="External"/><Relationship Id="rId15" Type="http://schemas.openxmlformats.org/officeDocument/2006/relationships/hyperlink" Target="https://podminky.urs.cz/item/CS_URS_2024_01/045203000" TargetMode="External"/><Relationship Id="rId10" Type="http://schemas.openxmlformats.org/officeDocument/2006/relationships/hyperlink" Target="https://podminky.urs.cz/item/CS_URS_2024_01/034503000" TargetMode="External"/><Relationship Id="rId19" Type="http://schemas.openxmlformats.org/officeDocument/2006/relationships/printerSettings" Target="../printerSettings/printerSettings8.bin"/><Relationship Id="rId4" Type="http://schemas.openxmlformats.org/officeDocument/2006/relationships/hyperlink" Target="https://podminky.urs.cz/item/CS_URS_2024_01/013244000" TargetMode="External"/><Relationship Id="rId9" Type="http://schemas.openxmlformats.org/officeDocument/2006/relationships/hyperlink" Target="https://podminky.urs.cz/item/CS_URS_2024_01/032803000" TargetMode="External"/><Relationship Id="rId14" Type="http://schemas.openxmlformats.org/officeDocument/2006/relationships/hyperlink" Target="https://podminky.urs.cz/item/CS_URS_2024_01/043154000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4"/>
  <sheetViews>
    <sheetView showGridLines="0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95" t="s">
        <v>14</v>
      </c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R5" s="20"/>
      <c r="BE5" s="292" t="s">
        <v>15</v>
      </c>
      <c r="BS5" s="17" t="s">
        <v>6</v>
      </c>
    </row>
    <row r="6" spans="1:74" ht="36.9" customHeight="1">
      <c r="B6" s="20"/>
      <c r="D6" s="26" t="s">
        <v>16</v>
      </c>
      <c r="K6" s="296" t="s">
        <v>17</v>
      </c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84"/>
      <c r="AM6" s="284"/>
      <c r="AN6" s="284"/>
      <c r="AO6" s="284"/>
      <c r="AR6" s="20"/>
      <c r="BE6" s="293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21</v>
      </c>
      <c r="AR7" s="20"/>
      <c r="BE7" s="293"/>
      <c r="BS7" s="17" t="s">
        <v>6</v>
      </c>
    </row>
    <row r="8" spans="1:74" ht="12" customHeight="1">
      <c r="B8" s="20"/>
      <c r="D8" s="27" t="s">
        <v>22</v>
      </c>
      <c r="K8" s="25" t="s">
        <v>23</v>
      </c>
      <c r="AK8" s="27" t="s">
        <v>24</v>
      </c>
      <c r="AN8" s="28" t="s">
        <v>25</v>
      </c>
      <c r="AR8" s="20"/>
      <c r="BE8" s="293"/>
      <c r="BS8" s="17" t="s">
        <v>6</v>
      </c>
    </row>
    <row r="9" spans="1:74" ht="29.25" customHeight="1">
      <c r="B9" s="20"/>
      <c r="D9" s="24" t="s">
        <v>26</v>
      </c>
      <c r="K9" s="29" t="s">
        <v>27</v>
      </c>
      <c r="AK9" s="24" t="s">
        <v>28</v>
      </c>
      <c r="AN9" s="29" t="s">
        <v>29</v>
      </c>
      <c r="AR9" s="20"/>
      <c r="BE9" s="293"/>
      <c r="BS9" s="17" t="s">
        <v>6</v>
      </c>
    </row>
    <row r="10" spans="1:74" ht="12" customHeight="1">
      <c r="B10" s="20"/>
      <c r="D10" s="27" t="s">
        <v>30</v>
      </c>
      <c r="AK10" s="27" t="s">
        <v>31</v>
      </c>
      <c r="AN10" s="25" t="s">
        <v>32</v>
      </c>
      <c r="AR10" s="20"/>
      <c r="BE10" s="293"/>
      <c r="BS10" s="17" t="s">
        <v>6</v>
      </c>
    </row>
    <row r="11" spans="1:74" ht="18.45" customHeight="1">
      <c r="B11" s="20"/>
      <c r="E11" s="25" t="s">
        <v>33</v>
      </c>
      <c r="AK11" s="27" t="s">
        <v>34</v>
      </c>
      <c r="AN11" s="25" t="s">
        <v>32</v>
      </c>
      <c r="AR11" s="20"/>
      <c r="BE11" s="293"/>
      <c r="BS11" s="17" t="s">
        <v>6</v>
      </c>
    </row>
    <row r="12" spans="1:74" ht="6.9" customHeight="1">
      <c r="B12" s="20"/>
      <c r="AR12" s="20"/>
      <c r="BE12" s="293"/>
      <c r="BS12" s="17" t="s">
        <v>6</v>
      </c>
    </row>
    <row r="13" spans="1:74" ht="12" customHeight="1">
      <c r="B13" s="20"/>
      <c r="D13" s="27" t="s">
        <v>35</v>
      </c>
      <c r="AK13" s="27" t="s">
        <v>31</v>
      </c>
      <c r="AN13" s="30" t="s">
        <v>36</v>
      </c>
      <c r="AR13" s="20"/>
      <c r="BE13" s="293"/>
      <c r="BS13" s="17" t="s">
        <v>6</v>
      </c>
    </row>
    <row r="14" spans="1:74" ht="13.2">
      <c r="B14" s="20"/>
      <c r="E14" s="297" t="s">
        <v>36</v>
      </c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  <c r="AC14" s="298"/>
      <c r="AD14" s="298"/>
      <c r="AE14" s="298"/>
      <c r="AF14" s="298"/>
      <c r="AG14" s="298"/>
      <c r="AH14" s="298"/>
      <c r="AI14" s="298"/>
      <c r="AJ14" s="298"/>
      <c r="AK14" s="27" t="s">
        <v>34</v>
      </c>
      <c r="AN14" s="30" t="s">
        <v>36</v>
      </c>
      <c r="AR14" s="20"/>
      <c r="BE14" s="293"/>
      <c r="BS14" s="17" t="s">
        <v>6</v>
      </c>
    </row>
    <row r="15" spans="1:74" ht="6.9" customHeight="1">
      <c r="B15" s="20"/>
      <c r="AR15" s="20"/>
      <c r="BE15" s="293"/>
      <c r="BS15" s="17" t="s">
        <v>4</v>
      </c>
    </row>
    <row r="16" spans="1:74" ht="12" customHeight="1">
      <c r="B16" s="20"/>
      <c r="D16" s="27" t="s">
        <v>37</v>
      </c>
      <c r="AK16" s="27" t="s">
        <v>31</v>
      </c>
      <c r="AN16" s="25" t="s">
        <v>32</v>
      </c>
      <c r="AR16" s="20"/>
      <c r="BE16" s="293"/>
      <c r="BS16" s="17" t="s">
        <v>4</v>
      </c>
    </row>
    <row r="17" spans="2:71" ht="18.45" customHeight="1">
      <c r="B17" s="20"/>
      <c r="E17" s="25" t="s">
        <v>38</v>
      </c>
      <c r="AK17" s="27" t="s">
        <v>34</v>
      </c>
      <c r="AN17" s="25" t="s">
        <v>32</v>
      </c>
      <c r="AR17" s="20"/>
      <c r="BE17" s="293"/>
      <c r="BS17" s="17" t="s">
        <v>39</v>
      </c>
    </row>
    <row r="18" spans="2:71" ht="6.9" customHeight="1">
      <c r="B18" s="20"/>
      <c r="AR18" s="20"/>
      <c r="BE18" s="293"/>
      <c r="BS18" s="17" t="s">
        <v>6</v>
      </c>
    </row>
    <row r="19" spans="2:71" ht="12" customHeight="1">
      <c r="B19" s="20"/>
      <c r="D19" s="27" t="s">
        <v>40</v>
      </c>
      <c r="AK19" s="27" t="s">
        <v>31</v>
      </c>
      <c r="AN19" s="25" t="s">
        <v>32</v>
      </c>
      <c r="AR19" s="20"/>
      <c r="BE19" s="293"/>
      <c r="BS19" s="17" t="s">
        <v>6</v>
      </c>
    </row>
    <row r="20" spans="2:71" ht="18.45" customHeight="1">
      <c r="B20" s="20"/>
      <c r="E20" s="25" t="s">
        <v>41</v>
      </c>
      <c r="AK20" s="27" t="s">
        <v>34</v>
      </c>
      <c r="AN20" s="25" t="s">
        <v>32</v>
      </c>
      <c r="AR20" s="20"/>
      <c r="BE20" s="293"/>
      <c r="BS20" s="17" t="s">
        <v>4</v>
      </c>
    </row>
    <row r="21" spans="2:71" ht="6.9" customHeight="1">
      <c r="B21" s="20"/>
      <c r="AR21" s="20"/>
      <c r="BE21" s="293"/>
    </row>
    <row r="22" spans="2:71" ht="12" customHeight="1">
      <c r="B22" s="20"/>
      <c r="D22" s="27" t="s">
        <v>42</v>
      </c>
      <c r="AR22" s="20"/>
      <c r="BE22" s="293"/>
    </row>
    <row r="23" spans="2:71" ht="47.25" customHeight="1">
      <c r="B23" s="20"/>
      <c r="E23" s="299" t="s">
        <v>43</v>
      </c>
      <c r="F23" s="299"/>
      <c r="G23" s="299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299"/>
      <c r="W23" s="299"/>
      <c r="X23" s="299"/>
      <c r="Y23" s="299"/>
      <c r="Z23" s="299"/>
      <c r="AA23" s="299"/>
      <c r="AB23" s="299"/>
      <c r="AC23" s="299"/>
      <c r="AD23" s="299"/>
      <c r="AE23" s="299"/>
      <c r="AF23" s="299"/>
      <c r="AG23" s="299"/>
      <c r="AH23" s="299"/>
      <c r="AI23" s="299"/>
      <c r="AJ23" s="299"/>
      <c r="AK23" s="299"/>
      <c r="AL23" s="299"/>
      <c r="AM23" s="299"/>
      <c r="AN23" s="299"/>
      <c r="AR23" s="20"/>
      <c r="BE23" s="293"/>
    </row>
    <row r="24" spans="2:71" ht="6.9" customHeight="1">
      <c r="B24" s="20"/>
      <c r="AR24" s="20"/>
      <c r="BE24" s="293"/>
    </row>
    <row r="25" spans="2:71" ht="6.9" customHeight="1">
      <c r="B25" s="20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0"/>
      <c r="BE25" s="293"/>
    </row>
    <row r="26" spans="2:71" s="1" customFormat="1" ht="25.95" customHeight="1">
      <c r="B26" s="33"/>
      <c r="D26" s="34" t="s">
        <v>44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00">
        <f>ROUND(AG54,2)</f>
        <v>0</v>
      </c>
      <c r="AL26" s="301"/>
      <c r="AM26" s="301"/>
      <c r="AN26" s="301"/>
      <c r="AO26" s="301"/>
      <c r="AR26" s="33"/>
      <c r="BE26" s="293"/>
    </row>
    <row r="27" spans="2:71" s="1" customFormat="1" ht="6.9" customHeight="1">
      <c r="B27" s="33"/>
      <c r="AR27" s="33"/>
      <c r="BE27" s="293"/>
    </row>
    <row r="28" spans="2:71" s="1" customFormat="1" ht="13.2">
      <c r="B28" s="33"/>
      <c r="L28" s="302" t="s">
        <v>45</v>
      </c>
      <c r="M28" s="302"/>
      <c r="N28" s="302"/>
      <c r="O28" s="302"/>
      <c r="P28" s="302"/>
      <c r="W28" s="302" t="s">
        <v>46</v>
      </c>
      <c r="X28" s="302"/>
      <c r="Y28" s="302"/>
      <c r="Z28" s="302"/>
      <c r="AA28" s="302"/>
      <c r="AB28" s="302"/>
      <c r="AC28" s="302"/>
      <c r="AD28" s="302"/>
      <c r="AE28" s="302"/>
      <c r="AK28" s="302" t="s">
        <v>47</v>
      </c>
      <c r="AL28" s="302"/>
      <c r="AM28" s="302"/>
      <c r="AN28" s="302"/>
      <c r="AO28" s="302"/>
      <c r="AR28" s="33"/>
      <c r="BE28" s="293"/>
    </row>
    <row r="29" spans="2:71" s="2" customFormat="1" ht="14.4" customHeight="1">
      <c r="B29" s="37"/>
      <c r="D29" s="27" t="s">
        <v>48</v>
      </c>
      <c r="F29" s="27" t="s">
        <v>49</v>
      </c>
      <c r="L29" s="285">
        <v>0.21</v>
      </c>
      <c r="M29" s="286"/>
      <c r="N29" s="286"/>
      <c r="O29" s="286"/>
      <c r="P29" s="286"/>
      <c r="W29" s="287">
        <f>ROUND(AZ54, 2)</f>
        <v>0</v>
      </c>
      <c r="X29" s="286"/>
      <c r="Y29" s="286"/>
      <c r="Z29" s="286"/>
      <c r="AA29" s="286"/>
      <c r="AB29" s="286"/>
      <c r="AC29" s="286"/>
      <c r="AD29" s="286"/>
      <c r="AE29" s="286"/>
      <c r="AK29" s="287">
        <f>ROUND(AV54, 2)</f>
        <v>0</v>
      </c>
      <c r="AL29" s="286"/>
      <c r="AM29" s="286"/>
      <c r="AN29" s="286"/>
      <c r="AO29" s="286"/>
      <c r="AR29" s="37"/>
      <c r="BE29" s="294"/>
    </row>
    <row r="30" spans="2:71" s="2" customFormat="1" ht="14.4" customHeight="1">
      <c r="B30" s="37"/>
      <c r="F30" s="27" t="s">
        <v>50</v>
      </c>
      <c r="L30" s="285">
        <v>0.12</v>
      </c>
      <c r="M30" s="286"/>
      <c r="N30" s="286"/>
      <c r="O30" s="286"/>
      <c r="P30" s="286"/>
      <c r="W30" s="287">
        <f>ROUND(BA54, 2)</f>
        <v>0</v>
      </c>
      <c r="X30" s="286"/>
      <c r="Y30" s="286"/>
      <c r="Z30" s="286"/>
      <c r="AA30" s="286"/>
      <c r="AB30" s="286"/>
      <c r="AC30" s="286"/>
      <c r="AD30" s="286"/>
      <c r="AE30" s="286"/>
      <c r="AK30" s="287">
        <f>ROUND(AW54, 2)</f>
        <v>0</v>
      </c>
      <c r="AL30" s="286"/>
      <c r="AM30" s="286"/>
      <c r="AN30" s="286"/>
      <c r="AO30" s="286"/>
      <c r="AR30" s="37"/>
      <c r="BE30" s="294"/>
    </row>
    <row r="31" spans="2:71" s="2" customFormat="1" ht="14.4" hidden="1" customHeight="1">
      <c r="B31" s="37"/>
      <c r="F31" s="27" t="s">
        <v>51</v>
      </c>
      <c r="L31" s="285">
        <v>0.21</v>
      </c>
      <c r="M31" s="286"/>
      <c r="N31" s="286"/>
      <c r="O31" s="286"/>
      <c r="P31" s="286"/>
      <c r="W31" s="287">
        <f>ROUND(BB54, 2)</f>
        <v>0</v>
      </c>
      <c r="X31" s="286"/>
      <c r="Y31" s="286"/>
      <c r="Z31" s="286"/>
      <c r="AA31" s="286"/>
      <c r="AB31" s="286"/>
      <c r="AC31" s="286"/>
      <c r="AD31" s="286"/>
      <c r="AE31" s="286"/>
      <c r="AK31" s="287">
        <v>0</v>
      </c>
      <c r="AL31" s="286"/>
      <c r="AM31" s="286"/>
      <c r="AN31" s="286"/>
      <c r="AO31" s="286"/>
      <c r="AR31" s="37"/>
      <c r="BE31" s="294"/>
    </row>
    <row r="32" spans="2:71" s="2" customFormat="1" ht="14.4" hidden="1" customHeight="1">
      <c r="B32" s="37"/>
      <c r="F32" s="27" t="s">
        <v>52</v>
      </c>
      <c r="L32" s="285">
        <v>0.12</v>
      </c>
      <c r="M32" s="286"/>
      <c r="N32" s="286"/>
      <c r="O32" s="286"/>
      <c r="P32" s="286"/>
      <c r="W32" s="287">
        <f>ROUND(BC54, 2)</f>
        <v>0</v>
      </c>
      <c r="X32" s="286"/>
      <c r="Y32" s="286"/>
      <c r="Z32" s="286"/>
      <c r="AA32" s="286"/>
      <c r="AB32" s="286"/>
      <c r="AC32" s="286"/>
      <c r="AD32" s="286"/>
      <c r="AE32" s="286"/>
      <c r="AK32" s="287">
        <v>0</v>
      </c>
      <c r="AL32" s="286"/>
      <c r="AM32" s="286"/>
      <c r="AN32" s="286"/>
      <c r="AO32" s="286"/>
      <c r="AR32" s="37"/>
      <c r="BE32" s="294"/>
    </row>
    <row r="33" spans="2:44" s="2" customFormat="1" ht="14.4" hidden="1" customHeight="1">
      <c r="B33" s="37"/>
      <c r="F33" s="27" t="s">
        <v>53</v>
      </c>
      <c r="L33" s="285">
        <v>0</v>
      </c>
      <c r="M33" s="286"/>
      <c r="N33" s="286"/>
      <c r="O33" s="286"/>
      <c r="P33" s="286"/>
      <c r="W33" s="287">
        <f>ROUND(BD54, 2)</f>
        <v>0</v>
      </c>
      <c r="X33" s="286"/>
      <c r="Y33" s="286"/>
      <c r="Z33" s="286"/>
      <c r="AA33" s="286"/>
      <c r="AB33" s="286"/>
      <c r="AC33" s="286"/>
      <c r="AD33" s="286"/>
      <c r="AE33" s="286"/>
      <c r="AK33" s="287">
        <v>0</v>
      </c>
      <c r="AL33" s="286"/>
      <c r="AM33" s="286"/>
      <c r="AN33" s="286"/>
      <c r="AO33" s="286"/>
      <c r="AR33" s="37"/>
    </row>
    <row r="34" spans="2:44" s="1" customFormat="1" ht="6.9" customHeight="1">
      <c r="B34" s="33"/>
      <c r="AR34" s="33"/>
    </row>
    <row r="35" spans="2:44" s="1" customFormat="1" ht="25.95" customHeight="1">
      <c r="B35" s="33"/>
      <c r="C35" s="38"/>
      <c r="D35" s="39" t="s">
        <v>54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55</v>
      </c>
      <c r="U35" s="40"/>
      <c r="V35" s="40"/>
      <c r="W35" s="40"/>
      <c r="X35" s="291" t="s">
        <v>56</v>
      </c>
      <c r="Y35" s="289"/>
      <c r="Z35" s="289"/>
      <c r="AA35" s="289"/>
      <c r="AB35" s="289"/>
      <c r="AC35" s="40"/>
      <c r="AD35" s="40"/>
      <c r="AE35" s="40"/>
      <c r="AF35" s="40"/>
      <c r="AG35" s="40"/>
      <c r="AH35" s="40"/>
      <c r="AI35" s="40"/>
      <c r="AJ35" s="40"/>
      <c r="AK35" s="288">
        <f>SUM(AK26:AK33)</f>
        <v>0</v>
      </c>
      <c r="AL35" s="289"/>
      <c r="AM35" s="289"/>
      <c r="AN35" s="289"/>
      <c r="AO35" s="290"/>
      <c r="AP35" s="38"/>
      <c r="AQ35" s="38"/>
      <c r="AR35" s="33"/>
    </row>
    <row r="36" spans="2:44" s="1" customFormat="1" ht="6.9" customHeight="1">
      <c r="B36" s="33"/>
      <c r="AR36" s="33"/>
    </row>
    <row r="37" spans="2:44" s="1" customFormat="1" ht="6.9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" customHeight="1">
      <c r="B42" s="33"/>
      <c r="C42" s="21" t="s">
        <v>57</v>
      </c>
      <c r="AR42" s="33"/>
    </row>
    <row r="43" spans="2:44" s="1" customFormat="1" ht="6.9" customHeight="1">
      <c r="B43" s="33"/>
      <c r="AR43" s="33"/>
    </row>
    <row r="44" spans="2:44" s="3" customFormat="1" ht="12" customHeight="1">
      <c r="B44" s="46"/>
      <c r="C44" s="27" t="s">
        <v>13</v>
      </c>
      <c r="L44" s="3" t="str">
        <f>K5</f>
        <v>R22-024</v>
      </c>
      <c r="AR44" s="46"/>
    </row>
    <row r="45" spans="2:44" s="4" customFormat="1" ht="36.9" customHeight="1">
      <c r="B45" s="47"/>
      <c r="C45" s="48" t="s">
        <v>16</v>
      </c>
      <c r="L45" s="316" t="str">
        <f>K6</f>
        <v>Dopravní zklidnění v intravilánu obce u autobusové točky Rabyně, Hotel Nová Rabyně_rev.02</v>
      </c>
      <c r="M45" s="317"/>
      <c r="N45" s="317"/>
      <c r="O45" s="317"/>
      <c r="P45" s="317"/>
      <c r="Q45" s="317"/>
      <c r="R45" s="317"/>
      <c r="S45" s="317"/>
      <c r="T45" s="317"/>
      <c r="U45" s="317"/>
      <c r="V45" s="317"/>
      <c r="W45" s="317"/>
      <c r="X45" s="317"/>
      <c r="Y45" s="317"/>
      <c r="Z45" s="317"/>
      <c r="AA45" s="317"/>
      <c r="AB45" s="317"/>
      <c r="AC45" s="317"/>
      <c r="AD45" s="317"/>
      <c r="AE45" s="317"/>
      <c r="AF45" s="317"/>
      <c r="AG45" s="317"/>
      <c r="AH45" s="317"/>
      <c r="AI45" s="317"/>
      <c r="AJ45" s="317"/>
      <c r="AK45" s="317"/>
      <c r="AL45" s="317"/>
      <c r="AM45" s="317"/>
      <c r="AN45" s="317"/>
      <c r="AO45" s="317"/>
      <c r="AR45" s="47"/>
    </row>
    <row r="46" spans="2:44" s="1" customFormat="1" ht="6.9" customHeight="1">
      <c r="B46" s="33"/>
      <c r="AR46" s="33"/>
    </row>
    <row r="47" spans="2:44" s="1" customFormat="1" ht="12" customHeight="1">
      <c r="B47" s="33"/>
      <c r="C47" s="27" t="s">
        <v>22</v>
      </c>
      <c r="L47" s="49" t="str">
        <f>IF(K8="","",K8)</f>
        <v>k.ú. Rabyně [737267]</v>
      </c>
      <c r="AI47" s="27" t="s">
        <v>24</v>
      </c>
      <c r="AM47" s="318" t="str">
        <f>IF(AN8= "","",AN8)</f>
        <v>24. 2. 2025</v>
      </c>
      <c r="AN47" s="318"/>
      <c r="AR47" s="33"/>
    </row>
    <row r="48" spans="2:44" s="1" customFormat="1" ht="6.9" customHeight="1">
      <c r="B48" s="33"/>
      <c r="AR48" s="33"/>
    </row>
    <row r="49" spans="1:91" s="1" customFormat="1" ht="15.15" customHeight="1">
      <c r="B49" s="33"/>
      <c r="C49" s="27" t="s">
        <v>30</v>
      </c>
      <c r="L49" s="3" t="str">
        <f>IF(E11= "","",E11)</f>
        <v>Obec Rabyně</v>
      </c>
      <c r="AI49" s="27" t="s">
        <v>37</v>
      </c>
      <c r="AM49" s="323" t="str">
        <f>IF(E17="","",E17)</f>
        <v>DOPAS s.r.o.</v>
      </c>
      <c r="AN49" s="324"/>
      <c r="AO49" s="324"/>
      <c r="AP49" s="324"/>
      <c r="AR49" s="33"/>
      <c r="AS49" s="319" t="s">
        <v>58</v>
      </c>
      <c r="AT49" s="320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15" customHeight="1">
      <c r="B50" s="33"/>
      <c r="C50" s="27" t="s">
        <v>35</v>
      </c>
      <c r="L50" s="3" t="str">
        <f>IF(E14= "Vyplň údaj","",E14)</f>
        <v/>
      </c>
      <c r="AI50" s="27" t="s">
        <v>40</v>
      </c>
      <c r="AM50" s="323" t="str">
        <f>IF(E20="","",E20)</f>
        <v>L. Štuller</v>
      </c>
      <c r="AN50" s="324"/>
      <c r="AO50" s="324"/>
      <c r="AP50" s="324"/>
      <c r="AR50" s="33"/>
      <c r="AS50" s="321"/>
      <c r="AT50" s="322"/>
      <c r="BD50" s="54"/>
    </row>
    <row r="51" spans="1:91" s="1" customFormat="1" ht="10.8" customHeight="1">
      <c r="B51" s="33"/>
      <c r="AR51" s="33"/>
      <c r="AS51" s="321"/>
      <c r="AT51" s="322"/>
      <c r="BD51" s="54"/>
    </row>
    <row r="52" spans="1:91" s="1" customFormat="1" ht="29.25" customHeight="1">
      <c r="B52" s="33"/>
      <c r="C52" s="312" t="s">
        <v>59</v>
      </c>
      <c r="D52" s="313"/>
      <c r="E52" s="313"/>
      <c r="F52" s="313"/>
      <c r="G52" s="313"/>
      <c r="H52" s="55"/>
      <c r="I52" s="315" t="s">
        <v>60</v>
      </c>
      <c r="J52" s="313"/>
      <c r="K52" s="313"/>
      <c r="L52" s="313"/>
      <c r="M52" s="313"/>
      <c r="N52" s="313"/>
      <c r="O52" s="313"/>
      <c r="P52" s="313"/>
      <c r="Q52" s="313"/>
      <c r="R52" s="313"/>
      <c r="S52" s="313"/>
      <c r="T52" s="313"/>
      <c r="U52" s="313"/>
      <c r="V52" s="313"/>
      <c r="W52" s="313"/>
      <c r="X52" s="313"/>
      <c r="Y52" s="313"/>
      <c r="Z52" s="313"/>
      <c r="AA52" s="313"/>
      <c r="AB52" s="313"/>
      <c r="AC52" s="313"/>
      <c r="AD52" s="313"/>
      <c r="AE52" s="313"/>
      <c r="AF52" s="313"/>
      <c r="AG52" s="314" t="s">
        <v>61</v>
      </c>
      <c r="AH52" s="313"/>
      <c r="AI52" s="313"/>
      <c r="AJ52" s="313"/>
      <c r="AK52" s="313"/>
      <c r="AL52" s="313"/>
      <c r="AM52" s="313"/>
      <c r="AN52" s="315" t="s">
        <v>62</v>
      </c>
      <c r="AO52" s="313"/>
      <c r="AP52" s="313"/>
      <c r="AQ52" s="56" t="s">
        <v>63</v>
      </c>
      <c r="AR52" s="33"/>
      <c r="AS52" s="57" t="s">
        <v>64</v>
      </c>
      <c r="AT52" s="58" t="s">
        <v>65</v>
      </c>
      <c r="AU52" s="58" t="s">
        <v>66</v>
      </c>
      <c r="AV52" s="58" t="s">
        <v>67</v>
      </c>
      <c r="AW52" s="58" t="s">
        <v>68</v>
      </c>
      <c r="AX52" s="58" t="s">
        <v>69</v>
      </c>
      <c r="AY52" s="58" t="s">
        <v>70</v>
      </c>
      <c r="AZ52" s="58" t="s">
        <v>71</v>
      </c>
      <c r="BA52" s="58" t="s">
        <v>72</v>
      </c>
      <c r="BB52" s="58" t="s">
        <v>73</v>
      </c>
      <c r="BC52" s="58" t="s">
        <v>74</v>
      </c>
      <c r="BD52" s="59" t="s">
        <v>75</v>
      </c>
    </row>
    <row r="53" spans="1:91" s="1" customFormat="1" ht="10.8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" customHeight="1">
      <c r="B54" s="61"/>
      <c r="C54" s="62" t="s">
        <v>76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306">
        <f>ROUND(AG55+AG58+AG62,2)</f>
        <v>0</v>
      </c>
      <c r="AH54" s="306"/>
      <c r="AI54" s="306"/>
      <c r="AJ54" s="306"/>
      <c r="AK54" s="306"/>
      <c r="AL54" s="306"/>
      <c r="AM54" s="306"/>
      <c r="AN54" s="307">
        <f t="shared" ref="AN54:AN62" si="0">SUM(AG54,AT54)</f>
        <v>0</v>
      </c>
      <c r="AO54" s="307"/>
      <c r="AP54" s="307"/>
      <c r="AQ54" s="65" t="s">
        <v>32</v>
      </c>
      <c r="AR54" s="61"/>
      <c r="AS54" s="66">
        <f>ROUND(AS55+AS58+AS62,2)</f>
        <v>0</v>
      </c>
      <c r="AT54" s="67">
        <f t="shared" ref="AT54:AT62" si="1">ROUND(SUM(AV54:AW54),2)</f>
        <v>0</v>
      </c>
      <c r="AU54" s="68">
        <f>ROUND(AU55+AU58+AU62,5)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ROUND(AZ55+AZ58+AZ62,2)</f>
        <v>0</v>
      </c>
      <c r="BA54" s="67">
        <f>ROUND(BA55+BA58+BA62,2)</f>
        <v>0</v>
      </c>
      <c r="BB54" s="67">
        <f>ROUND(BB55+BB58+BB62,2)</f>
        <v>0</v>
      </c>
      <c r="BC54" s="67">
        <f>ROUND(BC55+BC58+BC62,2)</f>
        <v>0</v>
      </c>
      <c r="BD54" s="69">
        <f>ROUND(BD55+BD58+BD62,2)</f>
        <v>0</v>
      </c>
      <c r="BS54" s="70" t="s">
        <v>77</v>
      </c>
      <c r="BT54" s="70" t="s">
        <v>78</v>
      </c>
      <c r="BU54" s="71" t="s">
        <v>79</v>
      </c>
      <c r="BV54" s="70" t="s">
        <v>80</v>
      </c>
      <c r="BW54" s="70" t="s">
        <v>5</v>
      </c>
      <c r="BX54" s="70" t="s">
        <v>81</v>
      </c>
      <c r="CL54" s="70" t="s">
        <v>19</v>
      </c>
    </row>
    <row r="55" spans="1:91" s="6" customFormat="1" ht="16.5" customHeight="1">
      <c r="B55" s="72"/>
      <c r="C55" s="73"/>
      <c r="D55" s="305" t="s">
        <v>82</v>
      </c>
      <c r="E55" s="305"/>
      <c r="F55" s="305"/>
      <c r="G55" s="305"/>
      <c r="H55" s="305"/>
      <c r="I55" s="74"/>
      <c r="J55" s="305" t="s">
        <v>83</v>
      </c>
      <c r="K55" s="305"/>
      <c r="L55" s="305"/>
      <c r="M55" s="305"/>
      <c r="N55" s="305"/>
      <c r="O55" s="305"/>
      <c r="P55" s="305"/>
      <c r="Q55" s="305"/>
      <c r="R55" s="305"/>
      <c r="S55" s="305"/>
      <c r="T55" s="305"/>
      <c r="U55" s="305"/>
      <c r="V55" s="305"/>
      <c r="W55" s="305"/>
      <c r="X55" s="305"/>
      <c r="Y55" s="305"/>
      <c r="Z55" s="305"/>
      <c r="AA55" s="305"/>
      <c r="AB55" s="305"/>
      <c r="AC55" s="305"/>
      <c r="AD55" s="305"/>
      <c r="AE55" s="305"/>
      <c r="AF55" s="305"/>
      <c r="AG55" s="311">
        <f>ROUND(SUM(AG56:AG57),2)</f>
        <v>0</v>
      </c>
      <c r="AH55" s="304"/>
      <c r="AI55" s="304"/>
      <c r="AJ55" s="304"/>
      <c r="AK55" s="304"/>
      <c r="AL55" s="304"/>
      <c r="AM55" s="304"/>
      <c r="AN55" s="303">
        <f t="shared" si="0"/>
        <v>0</v>
      </c>
      <c r="AO55" s="304"/>
      <c r="AP55" s="304"/>
      <c r="AQ55" s="75" t="s">
        <v>84</v>
      </c>
      <c r="AR55" s="72"/>
      <c r="AS55" s="76">
        <f>ROUND(SUM(AS56:AS57),2)</f>
        <v>0</v>
      </c>
      <c r="AT55" s="77">
        <f t="shared" si="1"/>
        <v>0</v>
      </c>
      <c r="AU55" s="78">
        <f>ROUND(SUM(AU56:AU57),5)</f>
        <v>0</v>
      </c>
      <c r="AV55" s="77">
        <f>ROUND(AZ55*L29,2)</f>
        <v>0</v>
      </c>
      <c r="AW55" s="77">
        <f>ROUND(BA55*L30,2)</f>
        <v>0</v>
      </c>
      <c r="AX55" s="77">
        <f>ROUND(BB55*L29,2)</f>
        <v>0</v>
      </c>
      <c r="AY55" s="77">
        <f>ROUND(BC55*L30,2)</f>
        <v>0</v>
      </c>
      <c r="AZ55" s="77">
        <f>ROUND(SUM(AZ56:AZ57),2)</f>
        <v>0</v>
      </c>
      <c r="BA55" s="77">
        <f>ROUND(SUM(BA56:BA57),2)</f>
        <v>0</v>
      </c>
      <c r="BB55" s="77">
        <f>ROUND(SUM(BB56:BB57),2)</f>
        <v>0</v>
      </c>
      <c r="BC55" s="77">
        <f>ROUND(SUM(BC56:BC57),2)</f>
        <v>0</v>
      </c>
      <c r="BD55" s="79">
        <f>ROUND(SUM(BD56:BD57),2)</f>
        <v>0</v>
      </c>
      <c r="BS55" s="80" t="s">
        <v>77</v>
      </c>
      <c r="BT55" s="80" t="s">
        <v>85</v>
      </c>
      <c r="BU55" s="80" t="s">
        <v>79</v>
      </c>
      <c r="BV55" s="80" t="s">
        <v>80</v>
      </c>
      <c r="BW55" s="80" t="s">
        <v>86</v>
      </c>
      <c r="BX55" s="80" t="s">
        <v>5</v>
      </c>
      <c r="CL55" s="80" t="s">
        <v>19</v>
      </c>
      <c r="CM55" s="80" t="s">
        <v>87</v>
      </c>
    </row>
    <row r="56" spans="1:91" s="3" customFormat="1" ht="16.5" customHeight="1">
      <c r="A56" s="81" t="s">
        <v>88</v>
      </c>
      <c r="B56" s="46"/>
      <c r="C56" s="9"/>
      <c r="D56" s="9"/>
      <c r="E56" s="310" t="s">
        <v>89</v>
      </c>
      <c r="F56" s="310"/>
      <c r="G56" s="310"/>
      <c r="H56" s="310"/>
      <c r="I56" s="310"/>
      <c r="J56" s="9"/>
      <c r="K56" s="310" t="s">
        <v>90</v>
      </c>
      <c r="L56" s="310"/>
      <c r="M56" s="310"/>
      <c r="N56" s="310"/>
      <c r="O56" s="310"/>
      <c r="P56" s="310"/>
      <c r="Q56" s="310"/>
      <c r="R56" s="310"/>
      <c r="S56" s="310"/>
      <c r="T56" s="310"/>
      <c r="U56" s="310"/>
      <c r="V56" s="310"/>
      <c r="W56" s="310"/>
      <c r="X56" s="310"/>
      <c r="Y56" s="310"/>
      <c r="Z56" s="310"/>
      <c r="AA56" s="310"/>
      <c r="AB56" s="310"/>
      <c r="AC56" s="310"/>
      <c r="AD56" s="310"/>
      <c r="AE56" s="310"/>
      <c r="AF56" s="310"/>
      <c r="AG56" s="308">
        <f>'SO 102 - Zpevněné plochy ...'!J32</f>
        <v>0</v>
      </c>
      <c r="AH56" s="309"/>
      <c r="AI56" s="309"/>
      <c r="AJ56" s="309"/>
      <c r="AK56" s="309"/>
      <c r="AL56" s="309"/>
      <c r="AM56" s="309"/>
      <c r="AN56" s="308">
        <f t="shared" si="0"/>
        <v>0</v>
      </c>
      <c r="AO56" s="309"/>
      <c r="AP56" s="309"/>
      <c r="AQ56" s="82" t="s">
        <v>91</v>
      </c>
      <c r="AR56" s="46"/>
      <c r="AS56" s="83">
        <v>0</v>
      </c>
      <c r="AT56" s="84">
        <f t="shared" si="1"/>
        <v>0</v>
      </c>
      <c r="AU56" s="85">
        <f>'SO 102 - Zpevněné plochy ...'!P96</f>
        <v>0</v>
      </c>
      <c r="AV56" s="84">
        <f>'SO 102 - Zpevněné plochy ...'!J35</f>
        <v>0</v>
      </c>
      <c r="AW56" s="84">
        <f>'SO 102 - Zpevněné plochy ...'!J36</f>
        <v>0</v>
      </c>
      <c r="AX56" s="84">
        <f>'SO 102 - Zpevněné plochy ...'!J37</f>
        <v>0</v>
      </c>
      <c r="AY56" s="84">
        <f>'SO 102 - Zpevněné plochy ...'!J38</f>
        <v>0</v>
      </c>
      <c r="AZ56" s="84">
        <f>'SO 102 - Zpevněné plochy ...'!F35</f>
        <v>0</v>
      </c>
      <c r="BA56" s="84">
        <f>'SO 102 - Zpevněné plochy ...'!F36</f>
        <v>0</v>
      </c>
      <c r="BB56" s="84">
        <f>'SO 102 - Zpevněné plochy ...'!F37</f>
        <v>0</v>
      </c>
      <c r="BC56" s="84">
        <f>'SO 102 - Zpevněné plochy ...'!F38</f>
        <v>0</v>
      </c>
      <c r="BD56" s="86">
        <f>'SO 102 - Zpevněné plochy ...'!F39</f>
        <v>0</v>
      </c>
      <c r="BT56" s="25" t="s">
        <v>87</v>
      </c>
      <c r="BV56" s="25" t="s">
        <v>80</v>
      </c>
      <c r="BW56" s="25" t="s">
        <v>92</v>
      </c>
      <c r="BX56" s="25" t="s">
        <v>86</v>
      </c>
      <c r="CL56" s="25" t="s">
        <v>32</v>
      </c>
    </row>
    <row r="57" spans="1:91" s="3" customFormat="1" ht="16.5" customHeight="1">
      <c r="A57" s="81" t="s">
        <v>88</v>
      </c>
      <c r="B57" s="46"/>
      <c r="C57" s="9"/>
      <c r="D57" s="9"/>
      <c r="E57" s="310" t="s">
        <v>93</v>
      </c>
      <c r="F57" s="310"/>
      <c r="G57" s="310"/>
      <c r="H57" s="310"/>
      <c r="I57" s="310"/>
      <c r="J57" s="9"/>
      <c r="K57" s="310" t="s">
        <v>94</v>
      </c>
      <c r="L57" s="310"/>
      <c r="M57" s="310"/>
      <c r="N57" s="310"/>
      <c r="O57" s="310"/>
      <c r="P57" s="310"/>
      <c r="Q57" s="310"/>
      <c r="R57" s="310"/>
      <c r="S57" s="310"/>
      <c r="T57" s="310"/>
      <c r="U57" s="310"/>
      <c r="V57" s="310"/>
      <c r="W57" s="310"/>
      <c r="X57" s="310"/>
      <c r="Y57" s="310"/>
      <c r="Z57" s="310"/>
      <c r="AA57" s="310"/>
      <c r="AB57" s="310"/>
      <c r="AC57" s="310"/>
      <c r="AD57" s="310"/>
      <c r="AE57" s="310"/>
      <c r="AF57" s="310"/>
      <c r="AG57" s="308">
        <f>'SO 402 - Úprava veřejného...'!J32</f>
        <v>0</v>
      </c>
      <c r="AH57" s="309"/>
      <c r="AI57" s="309"/>
      <c r="AJ57" s="309"/>
      <c r="AK57" s="309"/>
      <c r="AL57" s="309"/>
      <c r="AM57" s="309"/>
      <c r="AN57" s="308">
        <f t="shared" si="0"/>
        <v>0</v>
      </c>
      <c r="AO57" s="309"/>
      <c r="AP57" s="309"/>
      <c r="AQ57" s="82" t="s">
        <v>91</v>
      </c>
      <c r="AR57" s="46"/>
      <c r="AS57" s="83">
        <v>0</v>
      </c>
      <c r="AT57" s="84">
        <f t="shared" si="1"/>
        <v>0</v>
      </c>
      <c r="AU57" s="85">
        <f>'SO 402 - Úprava veřejného...'!P93</f>
        <v>0</v>
      </c>
      <c r="AV57" s="84">
        <f>'SO 402 - Úprava veřejného...'!J35</f>
        <v>0</v>
      </c>
      <c r="AW57" s="84">
        <f>'SO 402 - Úprava veřejného...'!J36</f>
        <v>0</v>
      </c>
      <c r="AX57" s="84">
        <f>'SO 402 - Úprava veřejného...'!J37</f>
        <v>0</v>
      </c>
      <c r="AY57" s="84">
        <f>'SO 402 - Úprava veřejného...'!J38</f>
        <v>0</v>
      </c>
      <c r="AZ57" s="84">
        <f>'SO 402 - Úprava veřejného...'!F35</f>
        <v>0</v>
      </c>
      <c r="BA57" s="84">
        <f>'SO 402 - Úprava veřejného...'!F36</f>
        <v>0</v>
      </c>
      <c r="BB57" s="84">
        <f>'SO 402 - Úprava veřejného...'!F37</f>
        <v>0</v>
      </c>
      <c r="BC57" s="84">
        <f>'SO 402 - Úprava veřejného...'!F38</f>
        <v>0</v>
      </c>
      <c r="BD57" s="86">
        <f>'SO 402 - Úprava veřejného...'!F39</f>
        <v>0</v>
      </c>
      <c r="BT57" s="25" t="s">
        <v>87</v>
      </c>
      <c r="BV57" s="25" t="s">
        <v>80</v>
      </c>
      <c r="BW57" s="25" t="s">
        <v>95</v>
      </c>
      <c r="BX57" s="25" t="s">
        <v>86</v>
      </c>
      <c r="CL57" s="25" t="s">
        <v>32</v>
      </c>
    </row>
    <row r="58" spans="1:91" s="6" customFormat="1" ht="16.5" customHeight="1">
      <c r="B58" s="72"/>
      <c r="C58" s="73"/>
      <c r="D58" s="305" t="s">
        <v>96</v>
      </c>
      <c r="E58" s="305"/>
      <c r="F58" s="305"/>
      <c r="G58" s="305"/>
      <c r="H58" s="305"/>
      <c r="I58" s="74"/>
      <c r="J58" s="305" t="s">
        <v>97</v>
      </c>
      <c r="K58" s="305"/>
      <c r="L58" s="305"/>
      <c r="M58" s="305"/>
      <c r="N58" s="305"/>
      <c r="O58" s="305"/>
      <c r="P58" s="305"/>
      <c r="Q58" s="305"/>
      <c r="R58" s="305"/>
      <c r="S58" s="305"/>
      <c r="T58" s="305"/>
      <c r="U58" s="305"/>
      <c r="V58" s="305"/>
      <c r="W58" s="305"/>
      <c r="X58" s="305"/>
      <c r="Y58" s="305"/>
      <c r="Z58" s="305"/>
      <c r="AA58" s="305"/>
      <c r="AB58" s="305"/>
      <c r="AC58" s="305"/>
      <c r="AD58" s="305"/>
      <c r="AE58" s="305"/>
      <c r="AF58" s="305"/>
      <c r="AG58" s="311">
        <f>ROUND(SUM(AG59:AG61),2)</f>
        <v>0</v>
      </c>
      <c r="AH58" s="304"/>
      <c r="AI58" s="304"/>
      <c r="AJ58" s="304"/>
      <c r="AK58" s="304"/>
      <c r="AL58" s="304"/>
      <c r="AM58" s="304"/>
      <c r="AN58" s="303">
        <f t="shared" si="0"/>
        <v>0</v>
      </c>
      <c r="AO58" s="304"/>
      <c r="AP58" s="304"/>
      <c r="AQ58" s="75" t="s">
        <v>84</v>
      </c>
      <c r="AR58" s="72"/>
      <c r="AS58" s="76">
        <f>ROUND(SUM(AS59:AS61),2)</f>
        <v>0</v>
      </c>
      <c r="AT58" s="77">
        <f t="shared" si="1"/>
        <v>0</v>
      </c>
      <c r="AU58" s="78">
        <f>ROUND(SUM(AU59:AU61),5)</f>
        <v>0</v>
      </c>
      <c r="AV58" s="77">
        <f>ROUND(AZ58*L29,2)</f>
        <v>0</v>
      </c>
      <c r="AW58" s="77">
        <f>ROUND(BA58*L30,2)</f>
        <v>0</v>
      </c>
      <c r="AX58" s="77">
        <f>ROUND(BB58*L29,2)</f>
        <v>0</v>
      </c>
      <c r="AY58" s="77">
        <f>ROUND(BC58*L30,2)</f>
        <v>0</v>
      </c>
      <c r="AZ58" s="77">
        <f>ROUND(SUM(AZ59:AZ61),2)</f>
        <v>0</v>
      </c>
      <c r="BA58" s="77">
        <f>ROUND(SUM(BA59:BA61),2)</f>
        <v>0</v>
      </c>
      <c r="BB58" s="77">
        <f>ROUND(SUM(BB59:BB61),2)</f>
        <v>0</v>
      </c>
      <c r="BC58" s="77">
        <f>ROUND(SUM(BC59:BC61),2)</f>
        <v>0</v>
      </c>
      <c r="BD58" s="79">
        <f>ROUND(SUM(BD59:BD61),2)</f>
        <v>0</v>
      </c>
      <c r="BS58" s="80" t="s">
        <v>77</v>
      </c>
      <c r="BT58" s="80" t="s">
        <v>85</v>
      </c>
      <c r="BU58" s="80" t="s">
        <v>79</v>
      </c>
      <c r="BV58" s="80" t="s">
        <v>80</v>
      </c>
      <c r="BW58" s="80" t="s">
        <v>98</v>
      </c>
      <c r="BX58" s="80" t="s">
        <v>5</v>
      </c>
      <c r="CL58" s="80" t="s">
        <v>19</v>
      </c>
      <c r="CM58" s="80" t="s">
        <v>87</v>
      </c>
    </row>
    <row r="59" spans="1:91" s="3" customFormat="1" ht="16.5" customHeight="1">
      <c r="A59" s="81" t="s">
        <v>88</v>
      </c>
      <c r="B59" s="46"/>
      <c r="C59" s="9"/>
      <c r="D59" s="9"/>
      <c r="E59" s="310" t="s">
        <v>89</v>
      </c>
      <c r="F59" s="310"/>
      <c r="G59" s="310"/>
      <c r="H59" s="310"/>
      <c r="I59" s="310"/>
      <c r="J59" s="9"/>
      <c r="K59" s="310" t="s">
        <v>99</v>
      </c>
      <c r="L59" s="310"/>
      <c r="M59" s="310"/>
      <c r="N59" s="310"/>
      <c r="O59" s="310"/>
      <c r="P59" s="310"/>
      <c r="Q59" s="310"/>
      <c r="R59" s="310"/>
      <c r="S59" s="310"/>
      <c r="T59" s="310"/>
      <c r="U59" s="310"/>
      <c r="V59" s="310"/>
      <c r="W59" s="310"/>
      <c r="X59" s="310"/>
      <c r="Y59" s="310"/>
      <c r="Z59" s="310"/>
      <c r="AA59" s="310"/>
      <c r="AB59" s="310"/>
      <c r="AC59" s="310"/>
      <c r="AD59" s="310"/>
      <c r="AE59" s="310"/>
      <c r="AF59" s="310"/>
      <c r="AG59" s="308">
        <f>'SO 102 - Zpevněné plocha ...'!J32</f>
        <v>0</v>
      </c>
      <c r="AH59" s="309"/>
      <c r="AI59" s="309"/>
      <c r="AJ59" s="309"/>
      <c r="AK59" s="309"/>
      <c r="AL59" s="309"/>
      <c r="AM59" s="309"/>
      <c r="AN59" s="308">
        <f t="shared" si="0"/>
        <v>0</v>
      </c>
      <c r="AO59" s="309"/>
      <c r="AP59" s="309"/>
      <c r="AQ59" s="82" t="s">
        <v>91</v>
      </c>
      <c r="AR59" s="46"/>
      <c r="AS59" s="83">
        <v>0</v>
      </c>
      <c r="AT59" s="84">
        <f t="shared" si="1"/>
        <v>0</v>
      </c>
      <c r="AU59" s="85">
        <f>'SO 102 - Zpevněné plocha ...'!P90</f>
        <v>0</v>
      </c>
      <c r="AV59" s="84">
        <f>'SO 102 - Zpevněné plocha ...'!J35</f>
        <v>0</v>
      </c>
      <c r="AW59" s="84">
        <f>'SO 102 - Zpevněné plocha ...'!J36</f>
        <v>0</v>
      </c>
      <c r="AX59" s="84">
        <f>'SO 102 - Zpevněné plocha ...'!J37</f>
        <v>0</v>
      </c>
      <c r="AY59" s="84">
        <f>'SO 102 - Zpevněné plocha ...'!J38</f>
        <v>0</v>
      </c>
      <c r="AZ59" s="84">
        <f>'SO 102 - Zpevněné plocha ...'!F35</f>
        <v>0</v>
      </c>
      <c r="BA59" s="84">
        <f>'SO 102 - Zpevněné plocha ...'!F36</f>
        <v>0</v>
      </c>
      <c r="BB59" s="84">
        <f>'SO 102 - Zpevněné plocha ...'!F37</f>
        <v>0</v>
      </c>
      <c r="BC59" s="84">
        <f>'SO 102 - Zpevněné plocha ...'!F38</f>
        <v>0</v>
      </c>
      <c r="BD59" s="86">
        <f>'SO 102 - Zpevněné plocha ...'!F39</f>
        <v>0</v>
      </c>
      <c r="BT59" s="25" t="s">
        <v>87</v>
      </c>
      <c r="BV59" s="25" t="s">
        <v>80</v>
      </c>
      <c r="BW59" s="25" t="s">
        <v>100</v>
      </c>
      <c r="BX59" s="25" t="s">
        <v>98</v>
      </c>
      <c r="CL59" s="25" t="s">
        <v>19</v>
      </c>
    </row>
    <row r="60" spans="1:91" s="3" customFormat="1" ht="16.5" customHeight="1">
      <c r="A60" s="81" t="s">
        <v>88</v>
      </c>
      <c r="B60" s="46"/>
      <c r="C60" s="9"/>
      <c r="D60" s="9"/>
      <c r="E60" s="310" t="s">
        <v>93</v>
      </c>
      <c r="F60" s="310"/>
      <c r="G60" s="310"/>
      <c r="H60" s="310"/>
      <c r="I60" s="310"/>
      <c r="J60" s="9"/>
      <c r="K60" s="310" t="s">
        <v>94</v>
      </c>
      <c r="L60" s="310"/>
      <c r="M60" s="310"/>
      <c r="N60" s="310"/>
      <c r="O60" s="310"/>
      <c r="P60" s="310"/>
      <c r="Q60" s="310"/>
      <c r="R60" s="310"/>
      <c r="S60" s="310"/>
      <c r="T60" s="310"/>
      <c r="U60" s="310"/>
      <c r="V60" s="310"/>
      <c r="W60" s="310"/>
      <c r="X60" s="310"/>
      <c r="Y60" s="310"/>
      <c r="Z60" s="310"/>
      <c r="AA60" s="310"/>
      <c r="AB60" s="310"/>
      <c r="AC60" s="310"/>
      <c r="AD60" s="310"/>
      <c r="AE60" s="310"/>
      <c r="AF60" s="310"/>
      <c r="AG60" s="308">
        <f>'SO 402 - Úprava veřejného..._01'!J32</f>
        <v>0</v>
      </c>
      <c r="AH60" s="309"/>
      <c r="AI60" s="309"/>
      <c r="AJ60" s="309"/>
      <c r="AK60" s="309"/>
      <c r="AL60" s="309"/>
      <c r="AM60" s="309"/>
      <c r="AN60" s="308">
        <f t="shared" si="0"/>
        <v>0</v>
      </c>
      <c r="AO60" s="309"/>
      <c r="AP60" s="309"/>
      <c r="AQ60" s="82" t="s">
        <v>91</v>
      </c>
      <c r="AR60" s="46"/>
      <c r="AS60" s="83">
        <v>0</v>
      </c>
      <c r="AT60" s="84">
        <f t="shared" si="1"/>
        <v>0</v>
      </c>
      <c r="AU60" s="85">
        <f>'SO 402 - Úprava veřejného..._01'!P93</f>
        <v>0</v>
      </c>
      <c r="AV60" s="84">
        <f>'SO 402 - Úprava veřejného..._01'!J35</f>
        <v>0</v>
      </c>
      <c r="AW60" s="84">
        <f>'SO 402 - Úprava veřejného..._01'!J36</f>
        <v>0</v>
      </c>
      <c r="AX60" s="84">
        <f>'SO 402 - Úprava veřejného..._01'!J37</f>
        <v>0</v>
      </c>
      <c r="AY60" s="84">
        <f>'SO 402 - Úprava veřejného..._01'!J38</f>
        <v>0</v>
      </c>
      <c r="AZ60" s="84">
        <f>'SO 402 - Úprava veřejného..._01'!F35</f>
        <v>0</v>
      </c>
      <c r="BA60" s="84">
        <f>'SO 402 - Úprava veřejného..._01'!F36</f>
        <v>0</v>
      </c>
      <c r="BB60" s="84">
        <f>'SO 402 - Úprava veřejného..._01'!F37</f>
        <v>0</v>
      </c>
      <c r="BC60" s="84">
        <f>'SO 402 - Úprava veřejného..._01'!F38</f>
        <v>0</v>
      </c>
      <c r="BD60" s="86">
        <f>'SO 402 - Úprava veřejného..._01'!F39</f>
        <v>0</v>
      </c>
      <c r="BT60" s="25" t="s">
        <v>87</v>
      </c>
      <c r="BV60" s="25" t="s">
        <v>80</v>
      </c>
      <c r="BW60" s="25" t="s">
        <v>101</v>
      </c>
      <c r="BX60" s="25" t="s">
        <v>98</v>
      </c>
      <c r="CL60" s="25" t="s">
        <v>19</v>
      </c>
    </row>
    <row r="61" spans="1:91" s="3" customFormat="1" ht="16.5" customHeight="1">
      <c r="A61" s="81" t="s">
        <v>88</v>
      </c>
      <c r="B61" s="46"/>
      <c r="C61" s="9"/>
      <c r="D61" s="9"/>
      <c r="E61" s="310" t="s">
        <v>102</v>
      </c>
      <c r="F61" s="310"/>
      <c r="G61" s="310"/>
      <c r="H61" s="310"/>
      <c r="I61" s="310"/>
      <c r="J61" s="9"/>
      <c r="K61" s="310" t="s">
        <v>103</v>
      </c>
      <c r="L61" s="310"/>
      <c r="M61" s="310"/>
      <c r="N61" s="310"/>
      <c r="O61" s="310"/>
      <c r="P61" s="310"/>
      <c r="Q61" s="310"/>
      <c r="R61" s="310"/>
      <c r="S61" s="310"/>
      <c r="T61" s="310"/>
      <c r="U61" s="310"/>
      <c r="V61" s="310"/>
      <c r="W61" s="310"/>
      <c r="X61" s="310"/>
      <c r="Y61" s="310"/>
      <c r="Z61" s="310"/>
      <c r="AA61" s="310"/>
      <c r="AB61" s="310"/>
      <c r="AC61" s="310"/>
      <c r="AD61" s="310"/>
      <c r="AE61" s="310"/>
      <c r="AF61" s="310"/>
      <c r="AG61" s="308">
        <f>'SO 702 - Městský mobiliář'!J32</f>
        <v>0</v>
      </c>
      <c r="AH61" s="309"/>
      <c r="AI61" s="309"/>
      <c r="AJ61" s="309"/>
      <c r="AK61" s="309"/>
      <c r="AL61" s="309"/>
      <c r="AM61" s="309"/>
      <c r="AN61" s="308">
        <f t="shared" si="0"/>
        <v>0</v>
      </c>
      <c r="AO61" s="309"/>
      <c r="AP61" s="309"/>
      <c r="AQ61" s="82" t="s">
        <v>91</v>
      </c>
      <c r="AR61" s="46"/>
      <c r="AS61" s="83">
        <v>0</v>
      </c>
      <c r="AT61" s="84">
        <f t="shared" si="1"/>
        <v>0</v>
      </c>
      <c r="AU61" s="85">
        <f>'SO 702 - Městský mobiliář'!P90</f>
        <v>0</v>
      </c>
      <c r="AV61" s="84">
        <f>'SO 702 - Městský mobiliář'!J35</f>
        <v>0</v>
      </c>
      <c r="AW61" s="84">
        <f>'SO 702 - Městský mobiliář'!J36</f>
        <v>0</v>
      </c>
      <c r="AX61" s="84">
        <f>'SO 702 - Městský mobiliář'!J37</f>
        <v>0</v>
      </c>
      <c r="AY61" s="84">
        <f>'SO 702 - Městský mobiliář'!J38</f>
        <v>0</v>
      </c>
      <c r="AZ61" s="84">
        <f>'SO 702 - Městský mobiliář'!F35</f>
        <v>0</v>
      </c>
      <c r="BA61" s="84">
        <f>'SO 702 - Městský mobiliář'!F36</f>
        <v>0</v>
      </c>
      <c r="BB61" s="84">
        <f>'SO 702 - Městský mobiliář'!F37</f>
        <v>0</v>
      </c>
      <c r="BC61" s="84">
        <f>'SO 702 - Městský mobiliář'!F38</f>
        <v>0</v>
      </c>
      <c r="BD61" s="86">
        <f>'SO 702 - Městský mobiliář'!F39</f>
        <v>0</v>
      </c>
      <c r="BT61" s="25" t="s">
        <v>87</v>
      </c>
      <c r="BV61" s="25" t="s">
        <v>80</v>
      </c>
      <c r="BW61" s="25" t="s">
        <v>104</v>
      </c>
      <c r="BX61" s="25" t="s">
        <v>98</v>
      </c>
      <c r="CL61" s="25" t="s">
        <v>32</v>
      </c>
    </row>
    <row r="62" spans="1:91" s="6" customFormat="1" ht="16.5" customHeight="1">
      <c r="A62" s="81" t="s">
        <v>88</v>
      </c>
      <c r="B62" s="72"/>
      <c r="C62" s="73"/>
      <c r="D62" s="305" t="s">
        <v>105</v>
      </c>
      <c r="E62" s="305"/>
      <c r="F62" s="305"/>
      <c r="G62" s="305"/>
      <c r="H62" s="305"/>
      <c r="I62" s="74"/>
      <c r="J62" s="305" t="s">
        <v>106</v>
      </c>
      <c r="K62" s="305"/>
      <c r="L62" s="305"/>
      <c r="M62" s="305"/>
      <c r="N62" s="305"/>
      <c r="O62" s="305"/>
      <c r="P62" s="305"/>
      <c r="Q62" s="305"/>
      <c r="R62" s="305"/>
      <c r="S62" s="305"/>
      <c r="T62" s="305"/>
      <c r="U62" s="305"/>
      <c r="V62" s="305"/>
      <c r="W62" s="305"/>
      <c r="X62" s="305"/>
      <c r="Y62" s="305"/>
      <c r="Z62" s="305"/>
      <c r="AA62" s="305"/>
      <c r="AB62" s="305"/>
      <c r="AC62" s="305"/>
      <c r="AD62" s="305"/>
      <c r="AE62" s="305"/>
      <c r="AF62" s="305"/>
      <c r="AG62" s="303">
        <f>'VON - Vedlejší a ostatní ...'!J30</f>
        <v>0</v>
      </c>
      <c r="AH62" s="304"/>
      <c r="AI62" s="304"/>
      <c r="AJ62" s="304"/>
      <c r="AK62" s="304"/>
      <c r="AL62" s="304"/>
      <c r="AM62" s="304"/>
      <c r="AN62" s="303">
        <f t="shared" si="0"/>
        <v>0</v>
      </c>
      <c r="AO62" s="304"/>
      <c r="AP62" s="304"/>
      <c r="AQ62" s="75" t="s">
        <v>105</v>
      </c>
      <c r="AR62" s="72"/>
      <c r="AS62" s="87">
        <v>0</v>
      </c>
      <c r="AT62" s="88">
        <f t="shared" si="1"/>
        <v>0</v>
      </c>
      <c r="AU62" s="89">
        <f>'VON - Vedlejší a ostatní ...'!P85</f>
        <v>0</v>
      </c>
      <c r="AV62" s="88">
        <f>'VON - Vedlejší a ostatní ...'!J33</f>
        <v>0</v>
      </c>
      <c r="AW62" s="88">
        <f>'VON - Vedlejší a ostatní ...'!J34</f>
        <v>0</v>
      </c>
      <c r="AX62" s="88">
        <f>'VON - Vedlejší a ostatní ...'!J35</f>
        <v>0</v>
      </c>
      <c r="AY62" s="88">
        <f>'VON - Vedlejší a ostatní ...'!J36</f>
        <v>0</v>
      </c>
      <c r="AZ62" s="88">
        <f>'VON - Vedlejší a ostatní ...'!F33</f>
        <v>0</v>
      </c>
      <c r="BA62" s="88">
        <f>'VON - Vedlejší a ostatní ...'!F34</f>
        <v>0</v>
      </c>
      <c r="BB62" s="88">
        <f>'VON - Vedlejší a ostatní ...'!F35</f>
        <v>0</v>
      </c>
      <c r="BC62" s="88">
        <f>'VON - Vedlejší a ostatní ...'!F36</f>
        <v>0</v>
      </c>
      <c r="BD62" s="90">
        <f>'VON - Vedlejší a ostatní ...'!F37</f>
        <v>0</v>
      </c>
      <c r="BT62" s="80" t="s">
        <v>85</v>
      </c>
      <c r="BV62" s="80" t="s">
        <v>80</v>
      </c>
      <c r="BW62" s="80" t="s">
        <v>107</v>
      </c>
      <c r="BX62" s="80" t="s">
        <v>5</v>
      </c>
      <c r="CL62" s="80" t="s">
        <v>32</v>
      </c>
      <c r="CM62" s="80" t="s">
        <v>87</v>
      </c>
    </row>
    <row r="63" spans="1:91" s="1" customFormat="1" ht="30" customHeight="1">
      <c r="B63" s="33"/>
      <c r="AR63" s="33"/>
    </row>
    <row r="64" spans="1:91" s="1" customFormat="1" ht="6.9" customHeight="1"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33"/>
    </row>
  </sheetData>
  <sheetProtection algorithmName="SHA-512" hashValue="iTx5VjQg0dPnUyfvDCmkBI/k5GniTxTBz9F4auaiWtWLRYMcFUqyg8RN3SxA1ZdQNVVFLgnP/SgqPklAyKCvEA==" saltValue="mFk0dWP/9mzBoK9DmndorzlpCJH9/b1gtVsov5WXu/FVIZVqif/Jboxe4r6zYwYqaHvNn8Bd9IXnJI/fDCOdNA==" spinCount="100000" sheet="1" objects="1" scenarios="1" formatColumns="0" formatRows="0"/>
  <mergeCells count="70"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E59:I59"/>
    <mergeCell ref="K59:AF59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D62:H62"/>
    <mergeCell ref="J62:AF62"/>
    <mergeCell ref="AG54:AM54"/>
    <mergeCell ref="AN54:AP54"/>
    <mergeCell ref="AN60:AP60"/>
    <mergeCell ref="AG60:AM60"/>
    <mergeCell ref="E60:I60"/>
    <mergeCell ref="K60:AF60"/>
    <mergeCell ref="AN61:AP61"/>
    <mergeCell ref="AG61:AM61"/>
    <mergeCell ref="E61:I61"/>
    <mergeCell ref="K61:AF61"/>
    <mergeCell ref="AG58:AM58"/>
    <mergeCell ref="AN58:AP58"/>
    <mergeCell ref="D58:H58"/>
    <mergeCell ref="J58:AF58"/>
    <mergeCell ref="W30:AE30"/>
    <mergeCell ref="AK30:AO30"/>
    <mergeCell ref="L30:P30"/>
    <mergeCell ref="AK31:AO31"/>
    <mergeCell ref="AN62:AP62"/>
    <mergeCell ref="AG62:AM62"/>
    <mergeCell ref="AN59:AP59"/>
    <mergeCell ref="AG59:AM59"/>
    <mergeCell ref="L45:AO45"/>
    <mergeCell ref="AM47:AN47"/>
    <mergeCell ref="AK26:AO26"/>
    <mergeCell ref="L28:P28"/>
    <mergeCell ref="W28:AE28"/>
    <mergeCell ref="AK28:AO28"/>
    <mergeCell ref="AK29:AO29"/>
    <mergeCell ref="L29:P29"/>
    <mergeCell ref="W29:AE29"/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2"/>
    <mergeCell ref="K5:AO5"/>
    <mergeCell ref="K6:AO6"/>
    <mergeCell ref="E14:AJ14"/>
    <mergeCell ref="E23:AN23"/>
  </mergeCells>
  <hyperlinks>
    <hyperlink ref="A56" location="'SO 102 - Zpevněné plochy ...'!C2" display="/" xr:uid="{00000000-0004-0000-0000-000000000000}"/>
    <hyperlink ref="A57" location="'SO 402 - Úprava veřejného...'!C2" display="/" xr:uid="{00000000-0004-0000-0000-000001000000}"/>
    <hyperlink ref="A59" location="'SO 102 - Zpevněné plocha ...'!C2" display="/" xr:uid="{00000000-0004-0000-0000-000002000000}"/>
    <hyperlink ref="A60" location="'SO 402 - Úprava veřejného..._01'!C2" display="/" xr:uid="{00000000-0004-0000-0000-000003000000}"/>
    <hyperlink ref="A61" location="'SO 702 - Městský mobiliář'!C2" display="/" xr:uid="{00000000-0004-0000-0000-000004000000}"/>
    <hyperlink ref="A62" location="'VON - Vedlejší a ostatní ...'!C2" display="/" xr:uid="{00000000-0004-0000-0000-000005000000}"/>
  </hyperlinks>
  <pageMargins left="0.39370078740157483" right="0.39370078740157483" top="0.39370078740157483" bottom="0.39370078740157483" header="0" footer="0"/>
  <pageSetup paperSize="9" scale="68" fitToHeight="100" orientation="portrait" blackAndWhite="1" r:id="rId1"/>
  <headerFooter>
    <oddHeader>&amp;LDopravní zklidnění v intravilánu obce u autobusové točky Rabyně, Hotel Nová Rabyně_rev.02&amp;CDOPAS s.r.o.&amp;RPOLOŽKOVÝ VÝKAZ VÝMĚR</oddHeader>
    <oddFooter>&amp;LRekapitulace stavby :
I. Uznatelné náklady
SO 102 + SO 402
II. Neuznatelné náklady
SO 102 + SO 402 + SO 702
VON&amp;CStrana &amp;P z &amp;N&amp;RRekapitulac
položkových soupisů prací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0.199999999999999"/>
  <cols>
    <col min="1" max="1" width="8.28515625" style="195" customWidth="1"/>
    <col min="2" max="2" width="1.7109375" style="195" customWidth="1"/>
    <col min="3" max="4" width="5" style="195" customWidth="1"/>
    <col min="5" max="5" width="11.7109375" style="195" customWidth="1"/>
    <col min="6" max="6" width="9.140625" style="195" customWidth="1"/>
    <col min="7" max="7" width="5" style="195" customWidth="1"/>
    <col min="8" max="8" width="77.85546875" style="195" customWidth="1"/>
    <col min="9" max="10" width="20" style="195" customWidth="1"/>
    <col min="11" max="11" width="1.7109375" style="195" customWidth="1"/>
  </cols>
  <sheetData>
    <row r="1" spans="2:11" customFormat="1" ht="37.5" customHeight="1"/>
    <row r="2" spans="2:11" customFormat="1" ht="7.5" customHeight="1">
      <c r="B2" s="196"/>
      <c r="C2" s="197"/>
      <c r="D2" s="197"/>
      <c r="E2" s="197"/>
      <c r="F2" s="197"/>
      <c r="G2" s="197"/>
      <c r="H2" s="197"/>
      <c r="I2" s="197"/>
      <c r="J2" s="197"/>
      <c r="K2" s="198"/>
    </row>
    <row r="3" spans="2:11" s="15" customFormat="1" ht="45" customHeight="1">
      <c r="B3" s="199"/>
      <c r="C3" s="331" t="s">
        <v>1795</v>
      </c>
      <c r="D3" s="331"/>
      <c r="E3" s="331"/>
      <c r="F3" s="331"/>
      <c r="G3" s="331"/>
      <c r="H3" s="331"/>
      <c r="I3" s="331"/>
      <c r="J3" s="331"/>
      <c r="K3" s="200"/>
    </row>
    <row r="4" spans="2:11" customFormat="1" ht="25.5" customHeight="1">
      <c r="B4" s="201"/>
      <c r="C4" s="336" t="s">
        <v>1796</v>
      </c>
      <c r="D4" s="336"/>
      <c r="E4" s="336"/>
      <c r="F4" s="336"/>
      <c r="G4" s="336"/>
      <c r="H4" s="336"/>
      <c r="I4" s="336"/>
      <c r="J4" s="336"/>
      <c r="K4" s="202"/>
    </row>
    <row r="5" spans="2:11" customFormat="1" ht="5.25" customHeight="1">
      <c r="B5" s="201"/>
      <c r="C5" s="203"/>
      <c r="D5" s="203"/>
      <c r="E5" s="203"/>
      <c r="F5" s="203"/>
      <c r="G5" s="203"/>
      <c r="H5" s="203"/>
      <c r="I5" s="203"/>
      <c r="J5" s="203"/>
      <c r="K5" s="202"/>
    </row>
    <row r="6" spans="2:11" customFormat="1" ht="15" customHeight="1">
      <c r="B6" s="201"/>
      <c r="C6" s="335" t="s">
        <v>1797</v>
      </c>
      <c r="D6" s="335"/>
      <c r="E6" s="335"/>
      <c r="F6" s="335"/>
      <c r="G6" s="335"/>
      <c r="H6" s="335"/>
      <c r="I6" s="335"/>
      <c r="J6" s="335"/>
      <c r="K6" s="202"/>
    </row>
    <row r="7" spans="2:11" customFormat="1" ht="15" customHeight="1">
      <c r="B7" s="205"/>
      <c r="C7" s="335" t="s">
        <v>1798</v>
      </c>
      <c r="D7" s="335"/>
      <c r="E7" s="335"/>
      <c r="F7" s="335"/>
      <c r="G7" s="335"/>
      <c r="H7" s="335"/>
      <c r="I7" s="335"/>
      <c r="J7" s="335"/>
      <c r="K7" s="202"/>
    </row>
    <row r="8" spans="2:11" customFormat="1" ht="12.75" customHeight="1">
      <c r="B8" s="205"/>
      <c r="C8" s="204"/>
      <c r="D8" s="204"/>
      <c r="E8" s="204"/>
      <c r="F8" s="204"/>
      <c r="G8" s="204"/>
      <c r="H8" s="204"/>
      <c r="I8" s="204"/>
      <c r="J8" s="204"/>
      <c r="K8" s="202"/>
    </row>
    <row r="9" spans="2:11" customFormat="1" ht="15" customHeight="1">
      <c r="B9" s="205"/>
      <c r="C9" s="335" t="s">
        <v>1799</v>
      </c>
      <c r="D9" s="335"/>
      <c r="E9" s="335"/>
      <c r="F9" s="335"/>
      <c r="G9" s="335"/>
      <c r="H9" s="335"/>
      <c r="I9" s="335"/>
      <c r="J9" s="335"/>
      <c r="K9" s="202"/>
    </row>
    <row r="10" spans="2:11" customFormat="1" ht="15" customHeight="1">
      <c r="B10" s="205"/>
      <c r="C10" s="204"/>
      <c r="D10" s="335" t="s">
        <v>1800</v>
      </c>
      <c r="E10" s="335"/>
      <c r="F10" s="335"/>
      <c r="G10" s="335"/>
      <c r="H10" s="335"/>
      <c r="I10" s="335"/>
      <c r="J10" s="335"/>
      <c r="K10" s="202"/>
    </row>
    <row r="11" spans="2:11" customFormat="1" ht="15" customHeight="1">
      <c r="B11" s="205"/>
      <c r="C11" s="206"/>
      <c r="D11" s="335" t="s">
        <v>1801</v>
      </c>
      <c r="E11" s="335"/>
      <c r="F11" s="335"/>
      <c r="G11" s="335"/>
      <c r="H11" s="335"/>
      <c r="I11" s="335"/>
      <c r="J11" s="335"/>
      <c r="K11" s="202"/>
    </row>
    <row r="12" spans="2:11" customFormat="1" ht="15" customHeight="1">
      <c r="B12" s="205"/>
      <c r="C12" s="206"/>
      <c r="D12" s="204"/>
      <c r="E12" s="204"/>
      <c r="F12" s="204"/>
      <c r="G12" s="204"/>
      <c r="H12" s="204"/>
      <c r="I12" s="204"/>
      <c r="J12" s="204"/>
      <c r="K12" s="202"/>
    </row>
    <row r="13" spans="2:11" customFormat="1" ht="15" customHeight="1">
      <c r="B13" s="205"/>
      <c r="C13" s="206"/>
      <c r="D13" s="207" t="s">
        <v>1802</v>
      </c>
      <c r="E13" s="204"/>
      <c r="F13" s="204"/>
      <c r="G13" s="204"/>
      <c r="H13" s="204"/>
      <c r="I13" s="204"/>
      <c r="J13" s="204"/>
      <c r="K13" s="202"/>
    </row>
    <row r="14" spans="2:11" customFormat="1" ht="12.75" customHeight="1">
      <c r="B14" s="205"/>
      <c r="C14" s="206"/>
      <c r="D14" s="206"/>
      <c r="E14" s="206"/>
      <c r="F14" s="206"/>
      <c r="G14" s="206"/>
      <c r="H14" s="206"/>
      <c r="I14" s="206"/>
      <c r="J14" s="206"/>
      <c r="K14" s="202"/>
    </row>
    <row r="15" spans="2:11" customFormat="1" ht="15" customHeight="1">
      <c r="B15" s="205"/>
      <c r="C15" s="206"/>
      <c r="D15" s="335" t="s">
        <v>1803</v>
      </c>
      <c r="E15" s="335"/>
      <c r="F15" s="335"/>
      <c r="G15" s="335"/>
      <c r="H15" s="335"/>
      <c r="I15" s="335"/>
      <c r="J15" s="335"/>
      <c r="K15" s="202"/>
    </row>
    <row r="16" spans="2:11" customFormat="1" ht="15" customHeight="1">
      <c r="B16" s="205"/>
      <c r="C16" s="206"/>
      <c r="D16" s="335" t="s">
        <v>1804</v>
      </c>
      <c r="E16" s="335"/>
      <c r="F16" s="335"/>
      <c r="G16" s="335"/>
      <c r="H16" s="335"/>
      <c r="I16" s="335"/>
      <c r="J16" s="335"/>
      <c r="K16" s="202"/>
    </row>
    <row r="17" spans="2:11" customFormat="1" ht="15" customHeight="1">
      <c r="B17" s="205"/>
      <c r="C17" s="206"/>
      <c r="D17" s="335" t="s">
        <v>1805</v>
      </c>
      <c r="E17" s="335"/>
      <c r="F17" s="335"/>
      <c r="G17" s="335"/>
      <c r="H17" s="335"/>
      <c r="I17" s="335"/>
      <c r="J17" s="335"/>
      <c r="K17" s="202"/>
    </row>
    <row r="18" spans="2:11" customFormat="1" ht="15" customHeight="1">
      <c r="B18" s="205"/>
      <c r="C18" s="206"/>
      <c r="D18" s="206"/>
      <c r="E18" s="208" t="s">
        <v>84</v>
      </c>
      <c r="F18" s="335" t="s">
        <v>1806</v>
      </c>
      <c r="G18" s="335"/>
      <c r="H18" s="335"/>
      <c r="I18" s="335"/>
      <c r="J18" s="335"/>
      <c r="K18" s="202"/>
    </row>
    <row r="19" spans="2:11" customFormat="1" ht="15" customHeight="1">
      <c r="B19" s="205"/>
      <c r="C19" s="206"/>
      <c r="D19" s="206"/>
      <c r="E19" s="208" t="s">
        <v>1807</v>
      </c>
      <c r="F19" s="335" t="s">
        <v>1808</v>
      </c>
      <c r="G19" s="335"/>
      <c r="H19" s="335"/>
      <c r="I19" s="335"/>
      <c r="J19" s="335"/>
      <c r="K19" s="202"/>
    </row>
    <row r="20" spans="2:11" customFormat="1" ht="15" customHeight="1">
      <c r="B20" s="205"/>
      <c r="C20" s="206"/>
      <c r="D20" s="206"/>
      <c r="E20" s="208" t="s">
        <v>1809</v>
      </c>
      <c r="F20" s="335" t="s">
        <v>1810</v>
      </c>
      <c r="G20" s="335"/>
      <c r="H20" s="335"/>
      <c r="I20" s="335"/>
      <c r="J20" s="335"/>
      <c r="K20" s="202"/>
    </row>
    <row r="21" spans="2:11" customFormat="1" ht="15" customHeight="1">
      <c r="B21" s="205"/>
      <c r="C21" s="206"/>
      <c r="D21" s="206"/>
      <c r="E21" s="208" t="s">
        <v>105</v>
      </c>
      <c r="F21" s="335" t="s">
        <v>106</v>
      </c>
      <c r="G21" s="335"/>
      <c r="H21" s="335"/>
      <c r="I21" s="335"/>
      <c r="J21" s="335"/>
      <c r="K21" s="202"/>
    </row>
    <row r="22" spans="2:11" customFormat="1" ht="15" customHeight="1">
      <c r="B22" s="205"/>
      <c r="C22" s="206"/>
      <c r="D22" s="206"/>
      <c r="E22" s="208" t="s">
        <v>1811</v>
      </c>
      <c r="F22" s="335" t="s">
        <v>1812</v>
      </c>
      <c r="G22" s="335"/>
      <c r="H22" s="335"/>
      <c r="I22" s="335"/>
      <c r="J22" s="335"/>
      <c r="K22" s="202"/>
    </row>
    <row r="23" spans="2:11" customFormat="1" ht="15" customHeight="1">
      <c r="B23" s="205"/>
      <c r="C23" s="206"/>
      <c r="D23" s="206"/>
      <c r="E23" s="208" t="s">
        <v>91</v>
      </c>
      <c r="F23" s="335" t="s">
        <v>1813</v>
      </c>
      <c r="G23" s="335"/>
      <c r="H23" s="335"/>
      <c r="I23" s="335"/>
      <c r="J23" s="335"/>
      <c r="K23" s="202"/>
    </row>
    <row r="24" spans="2:11" customFormat="1" ht="12.75" customHeight="1">
      <c r="B24" s="205"/>
      <c r="C24" s="206"/>
      <c r="D24" s="206"/>
      <c r="E24" s="206"/>
      <c r="F24" s="206"/>
      <c r="G24" s="206"/>
      <c r="H24" s="206"/>
      <c r="I24" s="206"/>
      <c r="J24" s="206"/>
      <c r="K24" s="202"/>
    </row>
    <row r="25" spans="2:11" customFormat="1" ht="15" customHeight="1">
      <c r="B25" s="205"/>
      <c r="C25" s="335" t="s">
        <v>1814</v>
      </c>
      <c r="D25" s="335"/>
      <c r="E25" s="335"/>
      <c r="F25" s="335"/>
      <c r="G25" s="335"/>
      <c r="H25" s="335"/>
      <c r="I25" s="335"/>
      <c r="J25" s="335"/>
      <c r="K25" s="202"/>
    </row>
    <row r="26" spans="2:11" customFormat="1" ht="15" customHeight="1">
      <c r="B26" s="205"/>
      <c r="C26" s="335" t="s">
        <v>1815</v>
      </c>
      <c r="D26" s="335"/>
      <c r="E26" s="335"/>
      <c r="F26" s="335"/>
      <c r="G26" s="335"/>
      <c r="H26" s="335"/>
      <c r="I26" s="335"/>
      <c r="J26" s="335"/>
      <c r="K26" s="202"/>
    </row>
    <row r="27" spans="2:11" customFormat="1" ht="15" customHeight="1">
      <c r="B27" s="205"/>
      <c r="C27" s="204"/>
      <c r="D27" s="335" t="s">
        <v>1816</v>
      </c>
      <c r="E27" s="335"/>
      <c r="F27" s="335"/>
      <c r="G27" s="335"/>
      <c r="H27" s="335"/>
      <c r="I27" s="335"/>
      <c r="J27" s="335"/>
      <c r="K27" s="202"/>
    </row>
    <row r="28" spans="2:11" customFormat="1" ht="15" customHeight="1">
      <c r="B28" s="205"/>
      <c r="C28" s="206"/>
      <c r="D28" s="335" t="s">
        <v>1817</v>
      </c>
      <c r="E28" s="335"/>
      <c r="F28" s="335"/>
      <c r="G28" s="335"/>
      <c r="H28" s="335"/>
      <c r="I28" s="335"/>
      <c r="J28" s="335"/>
      <c r="K28" s="202"/>
    </row>
    <row r="29" spans="2:11" customFormat="1" ht="12.75" customHeight="1">
      <c r="B29" s="205"/>
      <c r="C29" s="206"/>
      <c r="D29" s="206"/>
      <c r="E29" s="206"/>
      <c r="F29" s="206"/>
      <c r="G29" s="206"/>
      <c r="H29" s="206"/>
      <c r="I29" s="206"/>
      <c r="J29" s="206"/>
      <c r="K29" s="202"/>
    </row>
    <row r="30" spans="2:11" customFormat="1" ht="15" customHeight="1">
      <c r="B30" s="205"/>
      <c r="C30" s="206"/>
      <c r="D30" s="335" t="s">
        <v>1818</v>
      </c>
      <c r="E30" s="335"/>
      <c r="F30" s="335"/>
      <c r="G30" s="335"/>
      <c r="H30" s="335"/>
      <c r="I30" s="335"/>
      <c r="J30" s="335"/>
      <c r="K30" s="202"/>
    </row>
    <row r="31" spans="2:11" customFormat="1" ht="15" customHeight="1">
      <c r="B31" s="205"/>
      <c r="C31" s="206"/>
      <c r="D31" s="335" t="s">
        <v>1819</v>
      </c>
      <c r="E31" s="335"/>
      <c r="F31" s="335"/>
      <c r="G31" s="335"/>
      <c r="H31" s="335"/>
      <c r="I31" s="335"/>
      <c r="J31" s="335"/>
      <c r="K31" s="202"/>
    </row>
    <row r="32" spans="2:11" customFormat="1" ht="12.75" customHeight="1">
      <c r="B32" s="205"/>
      <c r="C32" s="206"/>
      <c r="D32" s="206"/>
      <c r="E32" s="206"/>
      <c r="F32" s="206"/>
      <c r="G32" s="206"/>
      <c r="H32" s="206"/>
      <c r="I32" s="206"/>
      <c r="J32" s="206"/>
      <c r="K32" s="202"/>
    </row>
    <row r="33" spans="2:11" customFormat="1" ht="15" customHeight="1">
      <c r="B33" s="205"/>
      <c r="C33" s="206"/>
      <c r="D33" s="335" t="s">
        <v>1820</v>
      </c>
      <c r="E33" s="335"/>
      <c r="F33" s="335"/>
      <c r="G33" s="335"/>
      <c r="H33" s="335"/>
      <c r="I33" s="335"/>
      <c r="J33" s="335"/>
      <c r="K33" s="202"/>
    </row>
    <row r="34" spans="2:11" customFormat="1" ht="15" customHeight="1">
      <c r="B34" s="205"/>
      <c r="C34" s="206"/>
      <c r="D34" s="335" t="s">
        <v>1821</v>
      </c>
      <c r="E34" s="335"/>
      <c r="F34" s="335"/>
      <c r="G34" s="335"/>
      <c r="H34" s="335"/>
      <c r="I34" s="335"/>
      <c r="J34" s="335"/>
      <c r="K34" s="202"/>
    </row>
    <row r="35" spans="2:11" customFormat="1" ht="15" customHeight="1">
      <c r="B35" s="205"/>
      <c r="C35" s="206"/>
      <c r="D35" s="335" t="s">
        <v>1822</v>
      </c>
      <c r="E35" s="335"/>
      <c r="F35" s="335"/>
      <c r="G35" s="335"/>
      <c r="H35" s="335"/>
      <c r="I35" s="335"/>
      <c r="J35" s="335"/>
      <c r="K35" s="202"/>
    </row>
    <row r="36" spans="2:11" customFormat="1" ht="15" customHeight="1">
      <c r="B36" s="205"/>
      <c r="C36" s="206"/>
      <c r="D36" s="204"/>
      <c r="E36" s="207" t="s">
        <v>180</v>
      </c>
      <c r="F36" s="204"/>
      <c r="G36" s="335" t="s">
        <v>1823</v>
      </c>
      <c r="H36" s="335"/>
      <c r="I36" s="335"/>
      <c r="J36" s="335"/>
      <c r="K36" s="202"/>
    </row>
    <row r="37" spans="2:11" customFormat="1" ht="30.75" customHeight="1">
      <c r="B37" s="205"/>
      <c r="C37" s="206"/>
      <c r="D37" s="204"/>
      <c r="E37" s="207" t="s">
        <v>1824</v>
      </c>
      <c r="F37" s="204"/>
      <c r="G37" s="335" t="s">
        <v>1825</v>
      </c>
      <c r="H37" s="335"/>
      <c r="I37" s="335"/>
      <c r="J37" s="335"/>
      <c r="K37" s="202"/>
    </row>
    <row r="38" spans="2:11" customFormat="1" ht="15" customHeight="1">
      <c r="B38" s="205"/>
      <c r="C38" s="206"/>
      <c r="D38" s="204"/>
      <c r="E38" s="207" t="s">
        <v>59</v>
      </c>
      <c r="F38" s="204"/>
      <c r="G38" s="335" t="s">
        <v>1826</v>
      </c>
      <c r="H38" s="335"/>
      <c r="I38" s="335"/>
      <c r="J38" s="335"/>
      <c r="K38" s="202"/>
    </row>
    <row r="39" spans="2:11" customFormat="1" ht="15" customHeight="1">
      <c r="B39" s="205"/>
      <c r="C39" s="206"/>
      <c r="D39" s="204"/>
      <c r="E39" s="207" t="s">
        <v>60</v>
      </c>
      <c r="F39" s="204"/>
      <c r="G39" s="335" t="s">
        <v>1827</v>
      </c>
      <c r="H39" s="335"/>
      <c r="I39" s="335"/>
      <c r="J39" s="335"/>
      <c r="K39" s="202"/>
    </row>
    <row r="40" spans="2:11" customFormat="1" ht="15" customHeight="1">
      <c r="B40" s="205"/>
      <c r="C40" s="206"/>
      <c r="D40" s="204"/>
      <c r="E40" s="207" t="s">
        <v>181</v>
      </c>
      <c r="F40" s="204"/>
      <c r="G40" s="335" t="s">
        <v>1828</v>
      </c>
      <c r="H40" s="335"/>
      <c r="I40" s="335"/>
      <c r="J40" s="335"/>
      <c r="K40" s="202"/>
    </row>
    <row r="41" spans="2:11" customFormat="1" ht="15" customHeight="1">
      <c r="B41" s="205"/>
      <c r="C41" s="206"/>
      <c r="D41" s="204"/>
      <c r="E41" s="207" t="s">
        <v>182</v>
      </c>
      <c r="F41" s="204"/>
      <c r="G41" s="335" t="s">
        <v>1829</v>
      </c>
      <c r="H41" s="335"/>
      <c r="I41" s="335"/>
      <c r="J41" s="335"/>
      <c r="K41" s="202"/>
    </row>
    <row r="42" spans="2:11" customFormat="1" ht="15" customHeight="1">
      <c r="B42" s="205"/>
      <c r="C42" s="206"/>
      <c r="D42" s="204"/>
      <c r="E42" s="207" t="s">
        <v>1830</v>
      </c>
      <c r="F42" s="204"/>
      <c r="G42" s="335" t="s">
        <v>1831</v>
      </c>
      <c r="H42" s="335"/>
      <c r="I42" s="335"/>
      <c r="J42" s="335"/>
      <c r="K42" s="202"/>
    </row>
    <row r="43" spans="2:11" customFormat="1" ht="15" customHeight="1">
      <c r="B43" s="205"/>
      <c r="C43" s="206"/>
      <c r="D43" s="204"/>
      <c r="E43" s="207"/>
      <c r="F43" s="204"/>
      <c r="G43" s="335" t="s">
        <v>1832</v>
      </c>
      <c r="H43" s="335"/>
      <c r="I43" s="335"/>
      <c r="J43" s="335"/>
      <c r="K43" s="202"/>
    </row>
    <row r="44" spans="2:11" customFormat="1" ht="15" customHeight="1">
      <c r="B44" s="205"/>
      <c r="C44" s="206"/>
      <c r="D44" s="204"/>
      <c r="E44" s="207" t="s">
        <v>1833</v>
      </c>
      <c r="F44" s="204"/>
      <c r="G44" s="335" t="s">
        <v>1834</v>
      </c>
      <c r="H44" s="335"/>
      <c r="I44" s="335"/>
      <c r="J44" s="335"/>
      <c r="K44" s="202"/>
    </row>
    <row r="45" spans="2:11" customFormat="1" ht="15" customHeight="1">
      <c r="B45" s="205"/>
      <c r="C45" s="206"/>
      <c r="D45" s="204"/>
      <c r="E45" s="207" t="s">
        <v>184</v>
      </c>
      <c r="F45" s="204"/>
      <c r="G45" s="335" t="s">
        <v>1835</v>
      </c>
      <c r="H45" s="335"/>
      <c r="I45" s="335"/>
      <c r="J45" s="335"/>
      <c r="K45" s="202"/>
    </row>
    <row r="46" spans="2:11" customFormat="1" ht="12.75" customHeight="1">
      <c r="B46" s="205"/>
      <c r="C46" s="206"/>
      <c r="D46" s="204"/>
      <c r="E46" s="204"/>
      <c r="F46" s="204"/>
      <c r="G46" s="204"/>
      <c r="H46" s="204"/>
      <c r="I46" s="204"/>
      <c r="J46" s="204"/>
      <c r="K46" s="202"/>
    </row>
    <row r="47" spans="2:11" customFormat="1" ht="15" customHeight="1">
      <c r="B47" s="205"/>
      <c r="C47" s="206"/>
      <c r="D47" s="335" t="s">
        <v>1836</v>
      </c>
      <c r="E47" s="335"/>
      <c r="F47" s="335"/>
      <c r="G47" s="335"/>
      <c r="H47" s="335"/>
      <c r="I47" s="335"/>
      <c r="J47" s="335"/>
      <c r="K47" s="202"/>
    </row>
    <row r="48" spans="2:11" customFormat="1" ht="15" customHeight="1">
      <c r="B48" s="205"/>
      <c r="C48" s="206"/>
      <c r="D48" s="206"/>
      <c r="E48" s="335" t="s">
        <v>1837</v>
      </c>
      <c r="F48" s="335"/>
      <c r="G48" s="335"/>
      <c r="H48" s="335"/>
      <c r="I48" s="335"/>
      <c r="J48" s="335"/>
      <c r="K48" s="202"/>
    </row>
    <row r="49" spans="2:11" customFormat="1" ht="15" customHeight="1">
      <c r="B49" s="205"/>
      <c r="C49" s="206"/>
      <c r="D49" s="206"/>
      <c r="E49" s="335" t="s">
        <v>1838</v>
      </c>
      <c r="F49" s="335"/>
      <c r="G49" s="335"/>
      <c r="H49" s="335"/>
      <c r="I49" s="335"/>
      <c r="J49" s="335"/>
      <c r="K49" s="202"/>
    </row>
    <row r="50" spans="2:11" customFormat="1" ht="15" customHeight="1">
      <c r="B50" s="205"/>
      <c r="C50" s="206"/>
      <c r="D50" s="206"/>
      <c r="E50" s="335" t="s">
        <v>1839</v>
      </c>
      <c r="F50" s="335"/>
      <c r="G50" s="335"/>
      <c r="H50" s="335"/>
      <c r="I50" s="335"/>
      <c r="J50" s="335"/>
      <c r="K50" s="202"/>
    </row>
    <row r="51" spans="2:11" customFormat="1" ht="15" customHeight="1">
      <c r="B51" s="205"/>
      <c r="C51" s="206"/>
      <c r="D51" s="335" t="s">
        <v>1840</v>
      </c>
      <c r="E51" s="335"/>
      <c r="F51" s="335"/>
      <c r="G51" s="335"/>
      <c r="H51" s="335"/>
      <c r="I51" s="335"/>
      <c r="J51" s="335"/>
      <c r="K51" s="202"/>
    </row>
    <row r="52" spans="2:11" customFormat="1" ht="25.5" customHeight="1">
      <c r="B52" s="201"/>
      <c r="C52" s="336" t="s">
        <v>1841</v>
      </c>
      <c r="D52" s="336"/>
      <c r="E52" s="336"/>
      <c r="F52" s="336"/>
      <c r="G52" s="336"/>
      <c r="H52" s="336"/>
      <c r="I52" s="336"/>
      <c r="J52" s="336"/>
      <c r="K52" s="202"/>
    </row>
    <row r="53" spans="2:11" customFormat="1" ht="5.25" customHeight="1">
      <c r="B53" s="201"/>
      <c r="C53" s="203"/>
      <c r="D53" s="203"/>
      <c r="E53" s="203"/>
      <c r="F53" s="203"/>
      <c r="G53" s="203"/>
      <c r="H53" s="203"/>
      <c r="I53" s="203"/>
      <c r="J53" s="203"/>
      <c r="K53" s="202"/>
    </row>
    <row r="54" spans="2:11" customFormat="1" ht="15" customHeight="1">
      <c r="B54" s="201"/>
      <c r="C54" s="335" t="s">
        <v>1842</v>
      </c>
      <c r="D54" s="335"/>
      <c r="E54" s="335"/>
      <c r="F54" s="335"/>
      <c r="G54" s="335"/>
      <c r="H54" s="335"/>
      <c r="I54" s="335"/>
      <c r="J54" s="335"/>
      <c r="K54" s="202"/>
    </row>
    <row r="55" spans="2:11" customFormat="1" ht="15" customHeight="1">
      <c r="B55" s="201"/>
      <c r="C55" s="335" t="s">
        <v>1843</v>
      </c>
      <c r="D55" s="335"/>
      <c r="E55" s="335"/>
      <c r="F55" s="335"/>
      <c r="G55" s="335"/>
      <c r="H55" s="335"/>
      <c r="I55" s="335"/>
      <c r="J55" s="335"/>
      <c r="K55" s="202"/>
    </row>
    <row r="56" spans="2:11" customFormat="1" ht="12.75" customHeight="1">
      <c r="B56" s="201"/>
      <c r="C56" s="204"/>
      <c r="D56" s="204"/>
      <c r="E56" s="204"/>
      <c r="F56" s="204"/>
      <c r="G56" s="204"/>
      <c r="H56" s="204"/>
      <c r="I56" s="204"/>
      <c r="J56" s="204"/>
      <c r="K56" s="202"/>
    </row>
    <row r="57" spans="2:11" customFormat="1" ht="15" customHeight="1">
      <c r="B57" s="201"/>
      <c r="C57" s="335" t="s">
        <v>1844</v>
      </c>
      <c r="D57" s="335"/>
      <c r="E57" s="335"/>
      <c r="F57" s="335"/>
      <c r="G57" s="335"/>
      <c r="H57" s="335"/>
      <c r="I57" s="335"/>
      <c r="J57" s="335"/>
      <c r="K57" s="202"/>
    </row>
    <row r="58" spans="2:11" customFormat="1" ht="15" customHeight="1">
      <c r="B58" s="201"/>
      <c r="C58" s="206"/>
      <c r="D58" s="335" t="s">
        <v>1845</v>
      </c>
      <c r="E58" s="335"/>
      <c r="F58" s="335"/>
      <c r="G58" s="335"/>
      <c r="H58" s="335"/>
      <c r="I58" s="335"/>
      <c r="J58" s="335"/>
      <c r="K58" s="202"/>
    </row>
    <row r="59" spans="2:11" customFormat="1" ht="15" customHeight="1">
      <c r="B59" s="201"/>
      <c r="C59" s="206"/>
      <c r="D59" s="335" t="s">
        <v>1846</v>
      </c>
      <c r="E59" s="335"/>
      <c r="F59" s="335"/>
      <c r="G59" s="335"/>
      <c r="H59" s="335"/>
      <c r="I59" s="335"/>
      <c r="J59" s="335"/>
      <c r="K59" s="202"/>
    </row>
    <row r="60" spans="2:11" customFormat="1" ht="15" customHeight="1">
      <c r="B60" s="201"/>
      <c r="C60" s="206"/>
      <c r="D60" s="335" t="s">
        <v>1847</v>
      </c>
      <c r="E60" s="335"/>
      <c r="F60" s="335"/>
      <c r="G60" s="335"/>
      <c r="H60" s="335"/>
      <c r="I60" s="335"/>
      <c r="J60" s="335"/>
      <c r="K60" s="202"/>
    </row>
    <row r="61" spans="2:11" customFormat="1" ht="15" customHeight="1">
      <c r="B61" s="201"/>
      <c r="C61" s="206"/>
      <c r="D61" s="335" t="s">
        <v>1848</v>
      </c>
      <c r="E61" s="335"/>
      <c r="F61" s="335"/>
      <c r="G61" s="335"/>
      <c r="H61" s="335"/>
      <c r="I61" s="335"/>
      <c r="J61" s="335"/>
      <c r="K61" s="202"/>
    </row>
    <row r="62" spans="2:11" customFormat="1" ht="15" customHeight="1">
      <c r="B62" s="201"/>
      <c r="C62" s="206"/>
      <c r="D62" s="334" t="s">
        <v>1849</v>
      </c>
      <c r="E62" s="334"/>
      <c r="F62" s="334"/>
      <c r="G62" s="334"/>
      <c r="H62" s="334"/>
      <c r="I62" s="334"/>
      <c r="J62" s="334"/>
      <c r="K62" s="202"/>
    </row>
    <row r="63" spans="2:11" customFormat="1" ht="15" customHeight="1">
      <c r="B63" s="201"/>
      <c r="C63" s="206"/>
      <c r="D63" s="335" t="s">
        <v>1850</v>
      </c>
      <c r="E63" s="335"/>
      <c r="F63" s="335"/>
      <c r="G63" s="335"/>
      <c r="H63" s="335"/>
      <c r="I63" s="335"/>
      <c r="J63" s="335"/>
      <c r="K63" s="202"/>
    </row>
    <row r="64" spans="2:11" customFormat="1" ht="12.75" customHeight="1">
      <c r="B64" s="201"/>
      <c r="C64" s="206"/>
      <c r="D64" s="206"/>
      <c r="E64" s="209"/>
      <c r="F64" s="206"/>
      <c r="G64" s="206"/>
      <c r="H64" s="206"/>
      <c r="I64" s="206"/>
      <c r="J64" s="206"/>
      <c r="K64" s="202"/>
    </row>
    <row r="65" spans="2:11" customFormat="1" ht="15" customHeight="1">
      <c r="B65" s="201"/>
      <c r="C65" s="206"/>
      <c r="D65" s="335" t="s">
        <v>1851</v>
      </c>
      <c r="E65" s="335"/>
      <c r="F65" s="335"/>
      <c r="G65" s="335"/>
      <c r="H65" s="335"/>
      <c r="I65" s="335"/>
      <c r="J65" s="335"/>
      <c r="K65" s="202"/>
    </row>
    <row r="66" spans="2:11" customFormat="1" ht="15" customHeight="1">
      <c r="B66" s="201"/>
      <c r="C66" s="206"/>
      <c r="D66" s="334" t="s">
        <v>1852</v>
      </c>
      <c r="E66" s="334"/>
      <c r="F66" s="334"/>
      <c r="G66" s="334"/>
      <c r="H66" s="334"/>
      <c r="I66" s="334"/>
      <c r="J66" s="334"/>
      <c r="K66" s="202"/>
    </row>
    <row r="67" spans="2:11" customFormat="1" ht="15" customHeight="1">
      <c r="B67" s="201"/>
      <c r="C67" s="206"/>
      <c r="D67" s="335" t="s">
        <v>1853</v>
      </c>
      <c r="E67" s="335"/>
      <c r="F67" s="335"/>
      <c r="G67" s="335"/>
      <c r="H67" s="335"/>
      <c r="I67" s="335"/>
      <c r="J67" s="335"/>
      <c r="K67" s="202"/>
    </row>
    <row r="68" spans="2:11" customFormat="1" ht="15" customHeight="1">
      <c r="B68" s="201"/>
      <c r="C68" s="206"/>
      <c r="D68" s="335" t="s">
        <v>1854</v>
      </c>
      <c r="E68" s="335"/>
      <c r="F68" s="335"/>
      <c r="G68" s="335"/>
      <c r="H68" s="335"/>
      <c r="I68" s="335"/>
      <c r="J68" s="335"/>
      <c r="K68" s="202"/>
    </row>
    <row r="69" spans="2:11" customFormat="1" ht="15" customHeight="1">
      <c r="B69" s="201"/>
      <c r="C69" s="206"/>
      <c r="D69" s="335" t="s">
        <v>1855</v>
      </c>
      <c r="E69" s="335"/>
      <c r="F69" s="335"/>
      <c r="G69" s="335"/>
      <c r="H69" s="335"/>
      <c r="I69" s="335"/>
      <c r="J69" s="335"/>
      <c r="K69" s="202"/>
    </row>
    <row r="70" spans="2:11" customFormat="1" ht="15" customHeight="1">
      <c r="B70" s="201"/>
      <c r="C70" s="206"/>
      <c r="D70" s="335" t="s">
        <v>1856</v>
      </c>
      <c r="E70" s="335"/>
      <c r="F70" s="335"/>
      <c r="G70" s="335"/>
      <c r="H70" s="335"/>
      <c r="I70" s="335"/>
      <c r="J70" s="335"/>
      <c r="K70" s="202"/>
    </row>
    <row r="71" spans="2:11" customFormat="1" ht="12.75" customHeight="1">
      <c r="B71" s="210"/>
      <c r="C71" s="211"/>
      <c r="D71" s="211"/>
      <c r="E71" s="211"/>
      <c r="F71" s="211"/>
      <c r="G71" s="211"/>
      <c r="H71" s="211"/>
      <c r="I71" s="211"/>
      <c r="J71" s="211"/>
      <c r="K71" s="212"/>
    </row>
    <row r="72" spans="2:11" customFormat="1" ht="18.75" customHeight="1">
      <c r="B72" s="213"/>
      <c r="C72" s="213"/>
      <c r="D72" s="213"/>
      <c r="E72" s="213"/>
      <c r="F72" s="213"/>
      <c r="G72" s="213"/>
      <c r="H72" s="213"/>
      <c r="I72" s="213"/>
      <c r="J72" s="213"/>
      <c r="K72" s="214"/>
    </row>
    <row r="73" spans="2:11" customFormat="1" ht="18.75" customHeight="1">
      <c r="B73" s="214"/>
      <c r="C73" s="214"/>
      <c r="D73" s="214"/>
      <c r="E73" s="214"/>
      <c r="F73" s="214"/>
      <c r="G73" s="214"/>
      <c r="H73" s="214"/>
      <c r="I73" s="214"/>
      <c r="J73" s="214"/>
      <c r="K73" s="214"/>
    </row>
    <row r="74" spans="2:11" customFormat="1" ht="7.5" customHeight="1">
      <c r="B74" s="215"/>
      <c r="C74" s="216"/>
      <c r="D74" s="216"/>
      <c r="E74" s="216"/>
      <c r="F74" s="216"/>
      <c r="G74" s="216"/>
      <c r="H74" s="216"/>
      <c r="I74" s="216"/>
      <c r="J74" s="216"/>
      <c r="K74" s="217"/>
    </row>
    <row r="75" spans="2:11" customFormat="1" ht="45" customHeight="1">
      <c r="B75" s="218"/>
      <c r="C75" s="333" t="s">
        <v>1857</v>
      </c>
      <c r="D75" s="333"/>
      <c r="E75" s="333"/>
      <c r="F75" s="333"/>
      <c r="G75" s="333"/>
      <c r="H75" s="333"/>
      <c r="I75" s="333"/>
      <c r="J75" s="333"/>
      <c r="K75" s="219"/>
    </row>
    <row r="76" spans="2:11" customFormat="1" ht="17.25" customHeight="1">
      <c r="B76" s="218"/>
      <c r="C76" s="220" t="s">
        <v>1858</v>
      </c>
      <c r="D76" s="220"/>
      <c r="E76" s="220"/>
      <c r="F76" s="220" t="s">
        <v>1859</v>
      </c>
      <c r="G76" s="221"/>
      <c r="H76" s="220" t="s">
        <v>60</v>
      </c>
      <c r="I76" s="220" t="s">
        <v>63</v>
      </c>
      <c r="J76" s="220" t="s">
        <v>1860</v>
      </c>
      <c r="K76" s="219"/>
    </row>
    <row r="77" spans="2:11" customFormat="1" ht="17.25" customHeight="1">
      <c r="B77" s="218"/>
      <c r="C77" s="222" t="s">
        <v>1861</v>
      </c>
      <c r="D77" s="222"/>
      <c r="E77" s="222"/>
      <c r="F77" s="223" t="s">
        <v>1862</v>
      </c>
      <c r="G77" s="224"/>
      <c r="H77" s="222"/>
      <c r="I77" s="222"/>
      <c r="J77" s="222" t="s">
        <v>1863</v>
      </c>
      <c r="K77" s="219"/>
    </row>
    <row r="78" spans="2:11" customFormat="1" ht="5.25" customHeight="1">
      <c r="B78" s="218"/>
      <c r="C78" s="225"/>
      <c r="D78" s="225"/>
      <c r="E78" s="225"/>
      <c r="F78" s="225"/>
      <c r="G78" s="226"/>
      <c r="H78" s="225"/>
      <c r="I78" s="225"/>
      <c r="J78" s="225"/>
      <c r="K78" s="219"/>
    </row>
    <row r="79" spans="2:11" customFormat="1" ht="15" customHeight="1">
      <c r="B79" s="218"/>
      <c r="C79" s="207" t="s">
        <v>59</v>
      </c>
      <c r="D79" s="227"/>
      <c r="E79" s="227"/>
      <c r="F79" s="228" t="s">
        <v>1864</v>
      </c>
      <c r="G79" s="229"/>
      <c r="H79" s="207" t="s">
        <v>1865</v>
      </c>
      <c r="I79" s="207" t="s">
        <v>1866</v>
      </c>
      <c r="J79" s="207">
        <v>20</v>
      </c>
      <c r="K79" s="219"/>
    </row>
    <row r="80" spans="2:11" customFormat="1" ht="15" customHeight="1">
      <c r="B80" s="218"/>
      <c r="C80" s="207" t="s">
        <v>1867</v>
      </c>
      <c r="D80" s="207"/>
      <c r="E80" s="207"/>
      <c r="F80" s="228" t="s">
        <v>1864</v>
      </c>
      <c r="G80" s="229"/>
      <c r="H80" s="207" t="s">
        <v>1868</v>
      </c>
      <c r="I80" s="207" t="s">
        <v>1866</v>
      </c>
      <c r="J80" s="207">
        <v>120</v>
      </c>
      <c r="K80" s="219"/>
    </row>
    <row r="81" spans="2:11" customFormat="1" ht="15" customHeight="1">
      <c r="B81" s="230"/>
      <c r="C81" s="207" t="s">
        <v>1869</v>
      </c>
      <c r="D81" s="207"/>
      <c r="E81" s="207"/>
      <c r="F81" s="228" t="s">
        <v>1870</v>
      </c>
      <c r="G81" s="229"/>
      <c r="H81" s="207" t="s">
        <v>1871</v>
      </c>
      <c r="I81" s="207" t="s">
        <v>1866</v>
      </c>
      <c r="J81" s="207">
        <v>50</v>
      </c>
      <c r="K81" s="219"/>
    </row>
    <row r="82" spans="2:11" customFormat="1" ht="15" customHeight="1">
      <c r="B82" s="230"/>
      <c r="C82" s="207" t="s">
        <v>1872</v>
      </c>
      <c r="D82" s="207"/>
      <c r="E82" s="207"/>
      <c r="F82" s="228" t="s">
        <v>1864</v>
      </c>
      <c r="G82" s="229"/>
      <c r="H82" s="207" t="s">
        <v>1873</v>
      </c>
      <c r="I82" s="207" t="s">
        <v>1874</v>
      </c>
      <c r="J82" s="207"/>
      <c r="K82" s="219"/>
    </row>
    <row r="83" spans="2:11" customFormat="1" ht="15" customHeight="1">
      <c r="B83" s="230"/>
      <c r="C83" s="207" t="s">
        <v>1875</v>
      </c>
      <c r="D83" s="207"/>
      <c r="E83" s="207"/>
      <c r="F83" s="228" t="s">
        <v>1870</v>
      </c>
      <c r="G83" s="207"/>
      <c r="H83" s="207" t="s">
        <v>1876</v>
      </c>
      <c r="I83" s="207" t="s">
        <v>1866</v>
      </c>
      <c r="J83" s="207">
        <v>15</v>
      </c>
      <c r="K83" s="219"/>
    </row>
    <row r="84" spans="2:11" customFormat="1" ht="15" customHeight="1">
      <c r="B84" s="230"/>
      <c r="C84" s="207" t="s">
        <v>1877</v>
      </c>
      <c r="D84" s="207"/>
      <c r="E84" s="207"/>
      <c r="F84" s="228" t="s">
        <v>1870</v>
      </c>
      <c r="G84" s="207"/>
      <c r="H84" s="207" t="s">
        <v>1878</v>
      </c>
      <c r="I84" s="207" t="s">
        <v>1866</v>
      </c>
      <c r="J84" s="207">
        <v>15</v>
      </c>
      <c r="K84" s="219"/>
    </row>
    <row r="85" spans="2:11" customFormat="1" ht="15" customHeight="1">
      <c r="B85" s="230"/>
      <c r="C85" s="207" t="s">
        <v>1879</v>
      </c>
      <c r="D85" s="207"/>
      <c r="E85" s="207"/>
      <c r="F85" s="228" t="s">
        <v>1870</v>
      </c>
      <c r="G85" s="207"/>
      <c r="H85" s="207" t="s">
        <v>1880</v>
      </c>
      <c r="I85" s="207" t="s">
        <v>1866</v>
      </c>
      <c r="J85" s="207">
        <v>20</v>
      </c>
      <c r="K85" s="219"/>
    </row>
    <row r="86" spans="2:11" customFormat="1" ht="15" customHeight="1">
      <c r="B86" s="230"/>
      <c r="C86" s="207" t="s">
        <v>1881</v>
      </c>
      <c r="D86" s="207"/>
      <c r="E86" s="207"/>
      <c r="F86" s="228" t="s">
        <v>1870</v>
      </c>
      <c r="G86" s="207"/>
      <c r="H86" s="207" t="s">
        <v>1882</v>
      </c>
      <c r="I86" s="207" t="s">
        <v>1866</v>
      </c>
      <c r="J86" s="207">
        <v>20</v>
      </c>
      <c r="K86" s="219"/>
    </row>
    <row r="87" spans="2:11" customFormat="1" ht="15" customHeight="1">
      <c r="B87" s="230"/>
      <c r="C87" s="207" t="s">
        <v>1883</v>
      </c>
      <c r="D87" s="207"/>
      <c r="E87" s="207"/>
      <c r="F87" s="228" t="s">
        <v>1870</v>
      </c>
      <c r="G87" s="229"/>
      <c r="H87" s="207" t="s">
        <v>1884</v>
      </c>
      <c r="I87" s="207" t="s">
        <v>1866</v>
      </c>
      <c r="J87" s="207">
        <v>50</v>
      </c>
      <c r="K87" s="219"/>
    </row>
    <row r="88" spans="2:11" customFormat="1" ht="15" customHeight="1">
      <c r="B88" s="230"/>
      <c r="C88" s="207" t="s">
        <v>1885</v>
      </c>
      <c r="D88" s="207"/>
      <c r="E88" s="207"/>
      <c r="F88" s="228" t="s">
        <v>1870</v>
      </c>
      <c r="G88" s="229"/>
      <c r="H88" s="207" t="s">
        <v>1886</v>
      </c>
      <c r="I88" s="207" t="s">
        <v>1866</v>
      </c>
      <c r="J88" s="207">
        <v>20</v>
      </c>
      <c r="K88" s="219"/>
    </row>
    <row r="89" spans="2:11" customFormat="1" ht="15" customHeight="1">
      <c r="B89" s="230"/>
      <c r="C89" s="207" t="s">
        <v>1887</v>
      </c>
      <c r="D89" s="207"/>
      <c r="E89" s="207"/>
      <c r="F89" s="228" t="s">
        <v>1870</v>
      </c>
      <c r="G89" s="229"/>
      <c r="H89" s="207" t="s">
        <v>1888</v>
      </c>
      <c r="I89" s="207" t="s">
        <v>1866</v>
      </c>
      <c r="J89" s="207">
        <v>20</v>
      </c>
      <c r="K89" s="219"/>
    </row>
    <row r="90" spans="2:11" customFormat="1" ht="15" customHeight="1">
      <c r="B90" s="230"/>
      <c r="C90" s="207" t="s">
        <v>1889</v>
      </c>
      <c r="D90" s="207"/>
      <c r="E90" s="207"/>
      <c r="F90" s="228" t="s">
        <v>1870</v>
      </c>
      <c r="G90" s="229"/>
      <c r="H90" s="207" t="s">
        <v>1890</v>
      </c>
      <c r="I90" s="207" t="s">
        <v>1866</v>
      </c>
      <c r="J90" s="207">
        <v>50</v>
      </c>
      <c r="K90" s="219"/>
    </row>
    <row r="91" spans="2:11" customFormat="1" ht="15" customHeight="1">
      <c r="B91" s="230"/>
      <c r="C91" s="207" t="s">
        <v>1891</v>
      </c>
      <c r="D91" s="207"/>
      <c r="E91" s="207"/>
      <c r="F91" s="228" t="s">
        <v>1870</v>
      </c>
      <c r="G91" s="229"/>
      <c r="H91" s="207" t="s">
        <v>1891</v>
      </c>
      <c r="I91" s="207" t="s">
        <v>1866</v>
      </c>
      <c r="J91" s="207">
        <v>50</v>
      </c>
      <c r="K91" s="219"/>
    </row>
    <row r="92" spans="2:11" customFormat="1" ht="15" customHeight="1">
      <c r="B92" s="230"/>
      <c r="C92" s="207" t="s">
        <v>1892</v>
      </c>
      <c r="D92" s="207"/>
      <c r="E92" s="207"/>
      <c r="F92" s="228" t="s">
        <v>1870</v>
      </c>
      <c r="G92" s="229"/>
      <c r="H92" s="207" t="s">
        <v>1893</v>
      </c>
      <c r="I92" s="207" t="s">
        <v>1866</v>
      </c>
      <c r="J92" s="207">
        <v>255</v>
      </c>
      <c r="K92" s="219"/>
    </row>
    <row r="93" spans="2:11" customFormat="1" ht="15" customHeight="1">
      <c r="B93" s="230"/>
      <c r="C93" s="207" t="s">
        <v>1894</v>
      </c>
      <c r="D93" s="207"/>
      <c r="E93" s="207"/>
      <c r="F93" s="228" t="s">
        <v>1864</v>
      </c>
      <c r="G93" s="229"/>
      <c r="H93" s="207" t="s">
        <v>1895</v>
      </c>
      <c r="I93" s="207" t="s">
        <v>1896</v>
      </c>
      <c r="J93" s="207"/>
      <c r="K93" s="219"/>
    </row>
    <row r="94" spans="2:11" customFormat="1" ht="15" customHeight="1">
      <c r="B94" s="230"/>
      <c r="C94" s="207" t="s">
        <v>1897</v>
      </c>
      <c r="D94" s="207"/>
      <c r="E94" s="207"/>
      <c r="F94" s="228" t="s">
        <v>1864</v>
      </c>
      <c r="G94" s="229"/>
      <c r="H94" s="207" t="s">
        <v>1898</v>
      </c>
      <c r="I94" s="207" t="s">
        <v>1899</v>
      </c>
      <c r="J94" s="207"/>
      <c r="K94" s="219"/>
    </row>
    <row r="95" spans="2:11" customFormat="1" ht="15" customHeight="1">
      <c r="B95" s="230"/>
      <c r="C95" s="207" t="s">
        <v>1900</v>
      </c>
      <c r="D95" s="207"/>
      <c r="E95" s="207"/>
      <c r="F95" s="228" t="s">
        <v>1864</v>
      </c>
      <c r="G95" s="229"/>
      <c r="H95" s="207" t="s">
        <v>1900</v>
      </c>
      <c r="I95" s="207" t="s">
        <v>1899</v>
      </c>
      <c r="J95" s="207"/>
      <c r="K95" s="219"/>
    </row>
    <row r="96" spans="2:11" customFormat="1" ht="15" customHeight="1">
      <c r="B96" s="230"/>
      <c r="C96" s="207" t="s">
        <v>44</v>
      </c>
      <c r="D96" s="207"/>
      <c r="E96" s="207"/>
      <c r="F96" s="228" t="s">
        <v>1864</v>
      </c>
      <c r="G96" s="229"/>
      <c r="H96" s="207" t="s">
        <v>1901</v>
      </c>
      <c r="I96" s="207" t="s">
        <v>1899</v>
      </c>
      <c r="J96" s="207"/>
      <c r="K96" s="219"/>
    </row>
    <row r="97" spans="2:11" customFormat="1" ht="15" customHeight="1">
      <c r="B97" s="230"/>
      <c r="C97" s="207" t="s">
        <v>54</v>
      </c>
      <c r="D97" s="207"/>
      <c r="E97" s="207"/>
      <c r="F97" s="228" t="s">
        <v>1864</v>
      </c>
      <c r="G97" s="229"/>
      <c r="H97" s="207" t="s">
        <v>1902</v>
      </c>
      <c r="I97" s="207" t="s">
        <v>1899</v>
      </c>
      <c r="J97" s="207"/>
      <c r="K97" s="219"/>
    </row>
    <row r="98" spans="2:11" customFormat="1" ht="15" customHeight="1">
      <c r="B98" s="231"/>
      <c r="C98" s="232"/>
      <c r="D98" s="232"/>
      <c r="E98" s="232"/>
      <c r="F98" s="232"/>
      <c r="G98" s="232"/>
      <c r="H98" s="232"/>
      <c r="I98" s="232"/>
      <c r="J98" s="232"/>
      <c r="K98" s="233"/>
    </row>
    <row r="99" spans="2:11" customFormat="1" ht="18.75" customHeight="1">
      <c r="B99" s="234"/>
      <c r="C99" s="235"/>
      <c r="D99" s="235"/>
      <c r="E99" s="235"/>
      <c r="F99" s="235"/>
      <c r="G99" s="235"/>
      <c r="H99" s="235"/>
      <c r="I99" s="235"/>
      <c r="J99" s="235"/>
      <c r="K99" s="234"/>
    </row>
    <row r="100" spans="2:11" customFormat="1" ht="18.75" customHeight="1">
      <c r="B100" s="214"/>
      <c r="C100" s="214"/>
      <c r="D100" s="214"/>
      <c r="E100" s="214"/>
      <c r="F100" s="214"/>
      <c r="G100" s="214"/>
      <c r="H100" s="214"/>
      <c r="I100" s="214"/>
      <c r="J100" s="214"/>
      <c r="K100" s="214"/>
    </row>
    <row r="101" spans="2:11" customFormat="1" ht="7.5" customHeight="1">
      <c r="B101" s="215"/>
      <c r="C101" s="216"/>
      <c r="D101" s="216"/>
      <c r="E101" s="216"/>
      <c r="F101" s="216"/>
      <c r="G101" s="216"/>
      <c r="H101" s="216"/>
      <c r="I101" s="216"/>
      <c r="J101" s="216"/>
      <c r="K101" s="217"/>
    </row>
    <row r="102" spans="2:11" customFormat="1" ht="45" customHeight="1">
      <c r="B102" s="218"/>
      <c r="C102" s="333" t="s">
        <v>1903</v>
      </c>
      <c r="D102" s="333"/>
      <c r="E102" s="333"/>
      <c r="F102" s="333"/>
      <c r="G102" s="333"/>
      <c r="H102" s="333"/>
      <c r="I102" s="333"/>
      <c r="J102" s="333"/>
      <c r="K102" s="219"/>
    </row>
    <row r="103" spans="2:11" customFormat="1" ht="17.25" customHeight="1">
      <c r="B103" s="218"/>
      <c r="C103" s="220" t="s">
        <v>1858</v>
      </c>
      <c r="D103" s="220"/>
      <c r="E103" s="220"/>
      <c r="F103" s="220" t="s">
        <v>1859</v>
      </c>
      <c r="G103" s="221"/>
      <c r="H103" s="220" t="s">
        <v>60</v>
      </c>
      <c r="I103" s="220" t="s">
        <v>63</v>
      </c>
      <c r="J103" s="220" t="s">
        <v>1860</v>
      </c>
      <c r="K103" s="219"/>
    </row>
    <row r="104" spans="2:11" customFormat="1" ht="17.25" customHeight="1">
      <c r="B104" s="218"/>
      <c r="C104" s="222" t="s">
        <v>1861</v>
      </c>
      <c r="D104" s="222"/>
      <c r="E104" s="222"/>
      <c r="F104" s="223" t="s">
        <v>1862</v>
      </c>
      <c r="G104" s="224"/>
      <c r="H104" s="222"/>
      <c r="I104" s="222"/>
      <c r="J104" s="222" t="s">
        <v>1863</v>
      </c>
      <c r="K104" s="219"/>
    </row>
    <row r="105" spans="2:11" customFormat="1" ht="5.25" customHeight="1">
      <c r="B105" s="218"/>
      <c r="C105" s="220"/>
      <c r="D105" s="220"/>
      <c r="E105" s="220"/>
      <c r="F105" s="220"/>
      <c r="G105" s="236"/>
      <c r="H105" s="220"/>
      <c r="I105" s="220"/>
      <c r="J105" s="220"/>
      <c r="K105" s="219"/>
    </row>
    <row r="106" spans="2:11" customFormat="1" ht="15" customHeight="1">
      <c r="B106" s="218"/>
      <c r="C106" s="207" t="s">
        <v>59</v>
      </c>
      <c r="D106" s="227"/>
      <c r="E106" s="227"/>
      <c r="F106" s="228" t="s">
        <v>1864</v>
      </c>
      <c r="G106" s="207"/>
      <c r="H106" s="207" t="s">
        <v>1904</v>
      </c>
      <c r="I106" s="207" t="s">
        <v>1866</v>
      </c>
      <c r="J106" s="207">
        <v>20</v>
      </c>
      <c r="K106" s="219"/>
    </row>
    <row r="107" spans="2:11" customFormat="1" ht="15" customHeight="1">
      <c r="B107" s="218"/>
      <c r="C107" s="207" t="s">
        <v>1867</v>
      </c>
      <c r="D107" s="207"/>
      <c r="E107" s="207"/>
      <c r="F107" s="228" t="s">
        <v>1864</v>
      </c>
      <c r="G107" s="207"/>
      <c r="H107" s="207" t="s">
        <v>1904</v>
      </c>
      <c r="I107" s="207" t="s">
        <v>1866</v>
      </c>
      <c r="J107" s="207">
        <v>120</v>
      </c>
      <c r="K107" s="219"/>
    </row>
    <row r="108" spans="2:11" customFormat="1" ht="15" customHeight="1">
      <c r="B108" s="230"/>
      <c r="C108" s="207" t="s">
        <v>1869</v>
      </c>
      <c r="D108" s="207"/>
      <c r="E108" s="207"/>
      <c r="F108" s="228" t="s">
        <v>1870</v>
      </c>
      <c r="G108" s="207"/>
      <c r="H108" s="207" t="s">
        <v>1904</v>
      </c>
      <c r="I108" s="207" t="s">
        <v>1866</v>
      </c>
      <c r="J108" s="207">
        <v>50</v>
      </c>
      <c r="K108" s="219"/>
    </row>
    <row r="109" spans="2:11" customFormat="1" ht="15" customHeight="1">
      <c r="B109" s="230"/>
      <c r="C109" s="207" t="s">
        <v>1872</v>
      </c>
      <c r="D109" s="207"/>
      <c r="E109" s="207"/>
      <c r="F109" s="228" t="s">
        <v>1864</v>
      </c>
      <c r="G109" s="207"/>
      <c r="H109" s="207" t="s">
        <v>1904</v>
      </c>
      <c r="I109" s="207" t="s">
        <v>1874</v>
      </c>
      <c r="J109" s="207"/>
      <c r="K109" s="219"/>
    </row>
    <row r="110" spans="2:11" customFormat="1" ht="15" customHeight="1">
      <c r="B110" s="230"/>
      <c r="C110" s="207" t="s">
        <v>1883</v>
      </c>
      <c r="D110" s="207"/>
      <c r="E110" s="207"/>
      <c r="F110" s="228" t="s">
        <v>1870</v>
      </c>
      <c r="G110" s="207"/>
      <c r="H110" s="207" t="s">
        <v>1904</v>
      </c>
      <c r="I110" s="207" t="s">
        <v>1866</v>
      </c>
      <c r="J110" s="207">
        <v>50</v>
      </c>
      <c r="K110" s="219"/>
    </row>
    <row r="111" spans="2:11" customFormat="1" ht="15" customHeight="1">
      <c r="B111" s="230"/>
      <c r="C111" s="207" t="s">
        <v>1891</v>
      </c>
      <c r="D111" s="207"/>
      <c r="E111" s="207"/>
      <c r="F111" s="228" t="s">
        <v>1870</v>
      </c>
      <c r="G111" s="207"/>
      <c r="H111" s="207" t="s">
        <v>1904</v>
      </c>
      <c r="I111" s="207" t="s">
        <v>1866</v>
      </c>
      <c r="J111" s="207">
        <v>50</v>
      </c>
      <c r="K111" s="219"/>
    </row>
    <row r="112" spans="2:11" customFormat="1" ht="15" customHeight="1">
      <c r="B112" s="230"/>
      <c r="C112" s="207" t="s">
        <v>1889</v>
      </c>
      <c r="D112" s="207"/>
      <c r="E112" s="207"/>
      <c r="F112" s="228" t="s">
        <v>1870</v>
      </c>
      <c r="G112" s="207"/>
      <c r="H112" s="207" t="s">
        <v>1904</v>
      </c>
      <c r="I112" s="207" t="s">
        <v>1866</v>
      </c>
      <c r="J112" s="207">
        <v>50</v>
      </c>
      <c r="K112" s="219"/>
    </row>
    <row r="113" spans="2:11" customFormat="1" ht="15" customHeight="1">
      <c r="B113" s="230"/>
      <c r="C113" s="207" t="s">
        <v>59</v>
      </c>
      <c r="D113" s="207"/>
      <c r="E113" s="207"/>
      <c r="F113" s="228" t="s">
        <v>1864</v>
      </c>
      <c r="G113" s="207"/>
      <c r="H113" s="207" t="s">
        <v>1905</v>
      </c>
      <c r="I113" s="207" t="s">
        <v>1866</v>
      </c>
      <c r="J113" s="207">
        <v>20</v>
      </c>
      <c r="K113" s="219"/>
    </row>
    <row r="114" spans="2:11" customFormat="1" ht="15" customHeight="1">
      <c r="B114" s="230"/>
      <c r="C114" s="207" t="s">
        <v>1906</v>
      </c>
      <c r="D114" s="207"/>
      <c r="E114" s="207"/>
      <c r="F114" s="228" t="s">
        <v>1864</v>
      </c>
      <c r="G114" s="207"/>
      <c r="H114" s="207" t="s">
        <v>1907</v>
      </c>
      <c r="I114" s="207" t="s">
        <v>1866</v>
      </c>
      <c r="J114" s="207">
        <v>120</v>
      </c>
      <c r="K114" s="219"/>
    </row>
    <row r="115" spans="2:11" customFormat="1" ht="15" customHeight="1">
      <c r="B115" s="230"/>
      <c r="C115" s="207" t="s">
        <v>44</v>
      </c>
      <c r="D115" s="207"/>
      <c r="E115" s="207"/>
      <c r="F115" s="228" t="s">
        <v>1864</v>
      </c>
      <c r="G115" s="207"/>
      <c r="H115" s="207" t="s">
        <v>1908</v>
      </c>
      <c r="I115" s="207" t="s">
        <v>1899</v>
      </c>
      <c r="J115" s="207"/>
      <c r="K115" s="219"/>
    </row>
    <row r="116" spans="2:11" customFormat="1" ht="15" customHeight="1">
      <c r="B116" s="230"/>
      <c r="C116" s="207" t="s">
        <v>54</v>
      </c>
      <c r="D116" s="207"/>
      <c r="E116" s="207"/>
      <c r="F116" s="228" t="s">
        <v>1864</v>
      </c>
      <c r="G116" s="207"/>
      <c r="H116" s="207" t="s">
        <v>1909</v>
      </c>
      <c r="I116" s="207" t="s">
        <v>1899</v>
      </c>
      <c r="J116" s="207"/>
      <c r="K116" s="219"/>
    </row>
    <row r="117" spans="2:11" customFormat="1" ht="15" customHeight="1">
      <c r="B117" s="230"/>
      <c r="C117" s="207" t="s">
        <v>63</v>
      </c>
      <c r="D117" s="207"/>
      <c r="E117" s="207"/>
      <c r="F117" s="228" t="s">
        <v>1864</v>
      </c>
      <c r="G117" s="207"/>
      <c r="H117" s="207" t="s">
        <v>1910</v>
      </c>
      <c r="I117" s="207" t="s">
        <v>1911</v>
      </c>
      <c r="J117" s="207"/>
      <c r="K117" s="219"/>
    </row>
    <row r="118" spans="2:11" customFormat="1" ht="15" customHeight="1">
      <c r="B118" s="231"/>
      <c r="C118" s="237"/>
      <c r="D118" s="237"/>
      <c r="E118" s="237"/>
      <c r="F118" s="237"/>
      <c r="G118" s="237"/>
      <c r="H118" s="237"/>
      <c r="I118" s="237"/>
      <c r="J118" s="237"/>
      <c r="K118" s="233"/>
    </row>
    <row r="119" spans="2:11" customFormat="1" ht="18.75" customHeight="1">
      <c r="B119" s="238"/>
      <c r="C119" s="239"/>
      <c r="D119" s="239"/>
      <c r="E119" s="239"/>
      <c r="F119" s="240"/>
      <c r="G119" s="239"/>
      <c r="H119" s="239"/>
      <c r="I119" s="239"/>
      <c r="J119" s="239"/>
      <c r="K119" s="238"/>
    </row>
    <row r="120" spans="2:11" customFormat="1" ht="18.75" customHeight="1">
      <c r="B120" s="214"/>
      <c r="C120" s="214"/>
      <c r="D120" s="214"/>
      <c r="E120" s="214"/>
      <c r="F120" s="214"/>
      <c r="G120" s="214"/>
      <c r="H120" s="214"/>
      <c r="I120" s="214"/>
      <c r="J120" s="214"/>
      <c r="K120" s="214"/>
    </row>
    <row r="121" spans="2:11" customFormat="1" ht="7.5" customHeight="1">
      <c r="B121" s="241"/>
      <c r="C121" s="242"/>
      <c r="D121" s="242"/>
      <c r="E121" s="242"/>
      <c r="F121" s="242"/>
      <c r="G121" s="242"/>
      <c r="H121" s="242"/>
      <c r="I121" s="242"/>
      <c r="J121" s="242"/>
      <c r="K121" s="243"/>
    </row>
    <row r="122" spans="2:11" customFormat="1" ht="45" customHeight="1">
      <c r="B122" s="244"/>
      <c r="C122" s="331" t="s">
        <v>1912</v>
      </c>
      <c r="D122" s="331"/>
      <c r="E122" s="331"/>
      <c r="F122" s="331"/>
      <c r="G122" s="331"/>
      <c r="H122" s="331"/>
      <c r="I122" s="331"/>
      <c r="J122" s="331"/>
      <c r="K122" s="245"/>
    </row>
    <row r="123" spans="2:11" customFormat="1" ht="17.25" customHeight="1">
      <c r="B123" s="246"/>
      <c r="C123" s="220" t="s">
        <v>1858</v>
      </c>
      <c r="D123" s="220"/>
      <c r="E123" s="220"/>
      <c r="F123" s="220" t="s">
        <v>1859</v>
      </c>
      <c r="G123" s="221"/>
      <c r="H123" s="220" t="s">
        <v>60</v>
      </c>
      <c r="I123" s="220" t="s">
        <v>63</v>
      </c>
      <c r="J123" s="220" t="s">
        <v>1860</v>
      </c>
      <c r="K123" s="247"/>
    </row>
    <row r="124" spans="2:11" customFormat="1" ht="17.25" customHeight="1">
      <c r="B124" s="246"/>
      <c r="C124" s="222" t="s">
        <v>1861</v>
      </c>
      <c r="D124" s="222"/>
      <c r="E124" s="222"/>
      <c r="F124" s="223" t="s">
        <v>1862</v>
      </c>
      <c r="G124" s="224"/>
      <c r="H124" s="222"/>
      <c r="I124" s="222"/>
      <c r="J124" s="222" t="s">
        <v>1863</v>
      </c>
      <c r="K124" s="247"/>
    </row>
    <row r="125" spans="2:11" customFormat="1" ht="5.25" customHeight="1">
      <c r="B125" s="248"/>
      <c r="C125" s="225"/>
      <c r="D125" s="225"/>
      <c r="E125" s="225"/>
      <c r="F125" s="225"/>
      <c r="G125" s="249"/>
      <c r="H125" s="225"/>
      <c r="I125" s="225"/>
      <c r="J125" s="225"/>
      <c r="K125" s="250"/>
    </row>
    <row r="126" spans="2:11" customFormat="1" ht="15" customHeight="1">
      <c r="B126" s="248"/>
      <c r="C126" s="207" t="s">
        <v>1867</v>
      </c>
      <c r="D126" s="227"/>
      <c r="E126" s="227"/>
      <c r="F126" s="228" t="s">
        <v>1864</v>
      </c>
      <c r="G126" s="207"/>
      <c r="H126" s="207" t="s">
        <v>1904</v>
      </c>
      <c r="I126" s="207" t="s">
        <v>1866</v>
      </c>
      <c r="J126" s="207">
        <v>120</v>
      </c>
      <c r="K126" s="251"/>
    </row>
    <row r="127" spans="2:11" customFormat="1" ht="15" customHeight="1">
      <c r="B127" s="248"/>
      <c r="C127" s="207" t="s">
        <v>1913</v>
      </c>
      <c r="D127" s="207"/>
      <c r="E127" s="207"/>
      <c r="F127" s="228" t="s">
        <v>1864</v>
      </c>
      <c r="G127" s="207"/>
      <c r="H127" s="207" t="s">
        <v>1914</v>
      </c>
      <c r="I127" s="207" t="s">
        <v>1866</v>
      </c>
      <c r="J127" s="207" t="s">
        <v>1915</v>
      </c>
      <c r="K127" s="251"/>
    </row>
    <row r="128" spans="2:11" customFormat="1" ht="15" customHeight="1">
      <c r="B128" s="248"/>
      <c r="C128" s="207" t="s">
        <v>91</v>
      </c>
      <c r="D128" s="207"/>
      <c r="E128" s="207"/>
      <c r="F128" s="228" t="s">
        <v>1864</v>
      </c>
      <c r="G128" s="207"/>
      <c r="H128" s="207" t="s">
        <v>1916</v>
      </c>
      <c r="I128" s="207" t="s">
        <v>1866</v>
      </c>
      <c r="J128" s="207" t="s">
        <v>1915</v>
      </c>
      <c r="K128" s="251"/>
    </row>
    <row r="129" spans="2:11" customFormat="1" ht="15" customHeight="1">
      <c r="B129" s="248"/>
      <c r="C129" s="207" t="s">
        <v>1875</v>
      </c>
      <c r="D129" s="207"/>
      <c r="E129" s="207"/>
      <c r="F129" s="228" t="s">
        <v>1870</v>
      </c>
      <c r="G129" s="207"/>
      <c r="H129" s="207" t="s">
        <v>1876</v>
      </c>
      <c r="I129" s="207" t="s">
        <v>1866</v>
      </c>
      <c r="J129" s="207">
        <v>15</v>
      </c>
      <c r="K129" s="251"/>
    </row>
    <row r="130" spans="2:11" customFormat="1" ht="15" customHeight="1">
      <c r="B130" s="248"/>
      <c r="C130" s="207" t="s">
        <v>1877</v>
      </c>
      <c r="D130" s="207"/>
      <c r="E130" s="207"/>
      <c r="F130" s="228" t="s">
        <v>1870</v>
      </c>
      <c r="G130" s="207"/>
      <c r="H130" s="207" t="s">
        <v>1878</v>
      </c>
      <c r="I130" s="207" t="s">
        <v>1866</v>
      </c>
      <c r="J130" s="207">
        <v>15</v>
      </c>
      <c r="K130" s="251"/>
    </row>
    <row r="131" spans="2:11" customFormat="1" ht="15" customHeight="1">
      <c r="B131" s="248"/>
      <c r="C131" s="207" t="s">
        <v>1879</v>
      </c>
      <c r="D131" s="207"/>
      <c r="E131" s="207"/>
      <c r="F131" s="228" t="s">
        <v>1870</v>
      </c>
      <c r="G131" s="207"/>
      <c r="H131" s="207" t="s">
        <v>1880</v>
      </c>
      <c r="I131" s="207" t="s">
        <v>1866</v>
      </c>
      <c r="J131" s="207">
        <v>20</v>
      </c>
      <c r="K131" s="251"/>
    </row>
    <row r="132" spans="2:11" customFormat="1" ht="15" customHeight="1">
      <c r="B132" s="248"/>
      <c r="C132" s="207" t="s">
        <v>1881</v>
      </c>
      <c r="D132" s="207"/>
      <c r="E132" s="207"/>
      <c r="F132" s="228" t="s">
        <v>1870</v>
      </c>
      <c r="G132" s="207"/>
      <c r="H132" s="207" t="s">
        <v>1882</v>
      </c>
      <c r="I132" s="207" t="s">
        <v>1866</v>
      </c>
      <c r="J132" s="207">
        <v>20</v>
      </c>
      <c r="K132" s="251"/>
    </row>
    <row r="133" spans="2:11" customFormat="1" ht="15" customHeight="1">
      <c r="B133" s="248"/>
      <c r="C133" s="207" t="s">
        <v>1869</v>
      </c>
      <c r="D133" s="207"/>
      <c r="E133" s="207"/>
      <c r="F133" s="228" t="s">
        <v>1870</v>
      </c>
      <c r="G133" s="207"/>
      <c r="H133" s="207" t="s">
        <v>1904</v>
      </c>
      <c r="I133" s="207" t="s">
        <v>1866</v>
      </c>
      <c r="J133" s="207">
        <v>50</v>
      </c>
      <c r="K133" s="251"/>
    </row>
    <row r="134" spans="2:11" customFormat="1" ht="15" customHeight="1">
      <c r="B134" s="248"/>
      <c r="C134" s="207" t="s">
        <v>1883</v>
      </c>
      <c r="D134" s="207"/>
      <c r="E134" s="207"/>
      <c r="F134" s="228" t="s">
        <v>1870</v>
      </c>
      <c r="G134" s="207"/>
      <c r="H134" s="207" t="s">
        <v>1904</v>
      </c>
      <c r="I134" s="207" t="s">
        <v>1866</v>
      </c>
      <c r="J134" s="207">
        <v>50</v>
      </c>
      <c r="K134" s="251"/>
    </row>
    <row r="135" spans="2:11" customFormat="1" ht="15" customHeight="1">
      <c r="B135" s="248"/>
      <c r="C135" s="207" t="s">
        <v>1889</v>
      </c>
      <c r="D135" s="207"/>
      <c r="E135" s="207"/>
      <c r="F135" s="228" t="s">
        <v>1870</v>
      </c>
      <c r="G135" s="207"/>
      <c r="H135" s="207" t="s">
        <v>1904</v>
      </c>
      <c r="I135" s="207" t="s">
        <v>1866</v>
      </c>
      <c r="J135" s="207">
        <v>50</v>
      </c>
      <c r="K135" s="251"/>
    </row>
    <row r="136" spans="2:11" customFormat="1" ht="15" customHeight="1">
      <c r="B136" s="248"/>
      <c r="C136" s="207" t="s">
        <v>1891</v>
      </c>
      <c r="D136" s="207"/>
      <c r="E136" s="207"/>
      <c r="F136" s="228" t="s">
        <v>1870</v>
      </c>
      <c r="G136" s="207"/>
      <c r="H136" s="207" t="s">
        <v>1904</v>
      </c>
      <c r="I136" s="207" t="s">
        <v>1866</v>
      </c>
      <c r="J136" s="207">
        <v>50</v>
      </c>
      <c r="K136" s="251"/>
    </row>
    <row r="137" spans="2:11" customFormat="1" ht="15" customHeight="1">
      <c r="B137" s="248"/>
      <c r="C137" s="207" t="s">
        <v>1892</v>
      </c>
      <c r="D137" s="207"/>
      <c r="E137" s="207"/>
      <c r="F137" s="228" t="s">
        <v>1870</v>
      </c>
      <c r="G137" s="207"/>
      <c r="H137" s="207" t="s">
        <v>1917</v>
      </c>
      <c r="I137" s="207" t="s">
        <v>1866</v>
      </c>
      <c r="J137" s="207">
        <v>255</v>
      </c>
      <c r="K137" s="251"/>
    </row>
    <row r="138" spans="2:11" customFormat="1" ht="15" customHeight="1">
      <c r="B138" s="248"/>
      <c r="C138" s="207" t="s">
        <v>1894</v>
      </c>
      <c r="D138" s="207"/>
      <c r="E138" s="207"/>
      <c r="F138" s="228" t="s">
        <v>1864</v>
      </c>
      <c r="G138" s="207"/>
      <c r="H138" s="207" t="s">
        <v>1918</v>
      </c>
      <c r="I138" s="207" t="s">
        <v>1896</v>
      </c>
      <c r="J138" s="207"/>
      <c r="K138" s="251"/>
    </row>
    <row r="139" spans="2:11" customFormat="1" ht="15" customHeight="1">
      <c r="B139" s="248"/>
      <c r="C139" s="207" t="s">
        <v>1897</v>
      </c>
      <c r="D139" s="207"/>
      <c r="E139" s="207"/>
      <c r="F139" s="228" t="s">
        <v>1864</v>
      </c>
      <c r="G139" s="207"/>
      <c r="H139" s="207" t="s">
        <v>1919</v>
      </c>
      <c r="I139" s="207" t="s">
        <v>1899</v>
      </c>
      <c r="J139" s="207"/>
      <c r="K139" s="251"/>
    </row>
    <row r="140" spans="2:11" customFormat="1" ht="15" customHeight="1">
      <c r="B140" s="248"/>
      <c r="C140" s="207" t="s">
        <v>1900</v>
      </c>
      <c r="D140" s="207"/>
      <c r="E140" s="207"/>
      <c r="F140" s="228" t="s">
        <v>1864</v>
      </c>
      <c r="G140" s="207"/>
      <c r="H140" s="207" t="s">
        <v>1900</v>
      </c>
      <c r="I140" s="207" t="s">
        <v>1899</v>
      </c>
      <c r="J140" s="207"/>
      <c r="K140" s="251"/>
    </row>
    <row r="141" spans="2:11" customFormat="1" ht="15" customHeight="1">
      <c r="B141" s="248"/>
      <c r="C141" s="207" t="s">
        <v>44</v>
      </c>
      <c r="D141" s="207"/>
      <c r="E141" s="207"/>
      <c r="F141" s="228" t="s">
        <v>1864</v>
      </c>
      <c r="G141" s="207"/>
      <c r="H141" s="207" t="s">
        <v>1920</v>
      </c>
      <c r="I141" s="207" t="s">
        <v>1899</v>
      </c>
      <c r="J141" s="207"/>
      <c r="K141" s="251"/>
    </row>
    <row r="142" spans="2:11" customFormat="1" ht="15" customHeight="1">
      <c r="B142" s="248"/>
      <c r="C142" s="207" t="s">
        <v>1921</v>
      </c>
      <c r="D142" s="207"/>
      <c r="E142" s="207"/>
      <c r="F142" s="228" t="s">
        <v>1864</v>
      </c>
      <c r="G142" s="207"/>
      <c r="H142" s="207" t="s">
        <v>1922</v>
      </c>
      <c r="I142" s="207" t="s">
        <v>1899</v>
      </c>
      <c r="J142" s="207"/>
      <c r="K142" s="251"/>
    </row>
    <row r="143" spans="2:11" customFormat="1" ht="15" customHeight="1">
      <c r="B143" s="252"/>
      <c r="C143" s="253"/>
      <c r="D143" s="253"/>
      <c r="E143" s="253"/>
      <c r="F143" s="253"/>
      <c r="G143" s="253"/>
      <c r="H143" s="253"/>
      <c r="I143" s="253"/>
      <c r="J143" s="253"/>
      <c r="K143" s="254"/>
    </row>
    <row r="144" spans="2:11" customFormat="1" ht="18.75" customHeight="1">
      <c r="B144" s="239"/>
      <c r="C144" s="239"/>
      <c r="D144" s="239"/>
      <c r="E144" s="239"/>
      <c r="F144" s="240"/>
      <c r="G144" s="239"/>
      <c r="H144" s="239"/>
      <c r="I144" s="239"/>
      <c r="J144" s="239"/>
      <c r="K144" s="239"/>
    </row>
    <row r="145" spans="2:11" customFormat="1" ht="18.75" customHeight="1">
      <c r="B145" s="214"/>
      <c r="C145" s="214"/>
      <c r="D145" s="214"/>
      <c r="E145" s="214"/>
      <c r="F145" s="214"/>
      <c r="G145" s="214"/>
      <c r="H145" s="214"/>
      <c r="I145" s="214"/>
      <c r="J145" s="214"/>
      <c r="K145" s="214"/>
    </row>
    <row r="146" spans="2:11" customFormat="1" ht="7.5" customHeight="1">
      <c r="B146" s="215"/>
      <c r="C146" s="216"/>
      <c r="D146" s="216"/>
      <c r="E146" s="216"/>
      <c r="F146" s="216"/>
      <c r="G146" s="216"/>
      <c r="H146" s="216"/>
      <c r="I146" s="216"/>
      <c r="J146" s="216"/>
      <c r="K146" s="217"/>
    </row>
    <row r="147" spans="2:11" customFormat="1" ht="45" customHeight="1">
      <c r="B147" s="218"/>
      <c r="C147" s="333" t="s">
        <v>1923</v>
      </c>
      <c r="D147" s="333"/>
      <c r="E147" s="333"/>
      <c r="F147" s="333"/>
      <c r="G147" s="333"/>
      <c r="H147" s="333"/>
      <c r="I147" s="333"/>
      <c r="J147" s="333"/>
      <c r="K147" s="219"/>
    </row>
    <row r="148" spans="2:11" customFormat="1" ht="17.25" customHeight="1">
      <c r="B148" s="218"/>
      <c r="C148" s="220" t="s">
        <v>1858</v>
      </c>
      <c r="D148" s="220"/>
      <c r="E148" s="220"/>
      <c r="F148" s="220" t="s">
        <v>1859</v>
      </c>
      <c r="G148" s="221"/>
      <c r="H148" s="220" t="s">
        <v>60</v>
      </c>
      <c r="I148" s="220" t="s">
        <v>63</v>
      </c>
      <c r="J148" s="220" t="s">
        <v>1860</v>
      </c>
      <c r="K148" s="219"/>
    </row>
    <row r="149" spans="2:11" customFormat="1" ht="17.25" customHeight="1">
      <c r="B149" s="218"/>
      <c r="C149" s="222" t="s">
        <v>1861</v>
      </c>
      <c r="D149" s="222"/>
      <c r="E149" s="222"/>
      <c r="F149" s="223" t="s">
        <v>1862</v>
      </c>
      <c r="G149" s="224"/>
      <c r="H149" s="222"/>
      <c r="I149" s="222"/>
      <c r="J149" s="222" t="s">
        <v>1863</v>
      </c>
      <c r="K149" s="219"/>
    </row>
    <row r="150" spans="2:11" customFormat="1" ht="5.25" customHeight="1">
      <c r="B150" s="230"/>
      <c r="C150" s="225"/>
      <c r="D150" s="225"/>
      <c r="E150" s="225"/>
      <c r="F150" s="225"/>
      <c r="G150" s="226"/>
      <c r="H150" s="225"/>
      <c r="I150" s="225"/>
      <c r="J150" s="225"/>
      <c r="K150" s="251"/>
    </row>
    <row r="151" spans="2:11" customFormat="1" ht="15" customHeight="1">
      <c r="B151" s="230"/>
      <c r="C151" s="255" t="s">
        <v>1867</v>
      </c>
      <c r="D151" s="207"/>
      <c r="E151" s="207"/>
      <c r="F151" s="256" t="s">
        <v>1864</v>
      </c>
      <c r="G151" s="207"/>
      <c r="H151" s="255" t="s">
        <v>1904</v>
      </c>
      <c r="I151" s="255" t="s">
        <v>1866</v>
      </c>
      <c r="J151" s="255">
        <v>120</v>
      </c>
      <c r="K151" s="251"/>
    </row>
    <row r="152" spans="2:11" customFormat="1" ht="15" customHeight="1">
      <c r="B152" s="230"/>
      <c r="C152" s="255" t="s">
        <v>1913</v>
      </c>
      <c r="D152" s="207"/>
      <c r="E152" s="207"/>
      <c r="F152" s="256" t="s">
        <v>1864</v>
      </c>
      <c r="G152" s="207"/>
      <c r="H152" s="255" t="s">
        <v>1924</v>
      </c>
      <c r="I152" s="255" t="s">
        <v>1866</v>
      </c>
      <c r="J152" s="255" t="s">
        <v>1915</v>
      </c>
      <c r="K152" s="251"/>
    </row>
    <row r="153" spans="2:11" customFormat="1" ht="15" customHeight="1">
      <c r="B153" s="230"/>
      <c r="C153" s="255" t="s">
        <v>91</v>
      </c>
      <c r="D153" s="207"/>
      <c r="E153" s="207"/>
      <c r="F153" s="256" t="s">
        <v>1864</v>
      </c>
      <c r="G153" s="207"/>
      <c r="H153" s="255" t="s">
        <v>1925</v>
      </c>
      <c r="I153" s="255" t="s">
        <v>1866</v>
      </c>
      <c r="J153" s="255" t="s">
        <v>1915</v>
      </c>
      <c r="K153" s="251"/>
    </row>
    <row r="154" spans="2:11" customFormat="1" ht="15" customHeight="1">
      <c r="B154" s="230"/>
      <c r="C154" s="255" t="s">
        <v>1869</v>
      </c>
      <c r="D154" s="207"/>
      <c r="E154" s="207"/>
      <c r="F154" s="256" t="s">
        <v>1870</v>
      </c>
      <c r="G154" s="207"/>
      <c r="H154" s="255" t="s">
        <v>1904</v>
      </c>
      <c r="I154" s="255" t="s">
        <v>1866</v>
      </c>
      <c r="J154" s="255">
        <v>50</v>
      </c>
      <c r="K154" s="251"/>
    </row>
    <row r="155" spans="2:11" customFormat="1" ht="15" customHeight="1">
      <c r="B155" s="230"/>
      <c r="C155" s="255" t="s">
        <v>1872</v>
      </c>
      <c r="D155" s="207"/>
      <c r="E155" s="207"/>
      <c r="F155" s="256" t="s">
        <v>1864</v>
      </c>
      <c r="G155" s="207"/>
      <c r="H155" s="255" t="s">
        <v>1904</v>
      </c>
      <c r="I155" s="255" t="s">
        <v>1874</v>
      </c>
      <c r="J155" s="255"/>
      <c r="K155" s="251"/>
    </row>
    <row r="156" spans="2:11" customFormat="1" ht="15" customHeight="1">
      <c r="B156" s="230"/>
      <c r="C156" s="255" t="s">
        <v>1883</v>
      </c>
      <c r="D156" s="207"/>
      <c r="E156" s="207"/>
      <c r="F156" s="256" t="s">
        <v>1870</v>
      </c>
      <c r="G156" s="207"/>
      <c r="H156" s="255" t="s">
        <v>1904</v>
      </c>
      <c r="I156" s="255" t="s">
        <v>1866</v>
      </c>
      <c r="J156" s="255">
        <v>50</v>
      </c>
      <c r="K156" s="251"/>
    </row>
    <row r="157" spans="2:11" customFormat="1" ht="15" customHeight="1">
      <c r="B157" s="230"/>
      <c r="C157" s="255" t="s">
        <v>1891</v>
      </c>
      <c r="D157" s="207"/>
      <c r="E157" s="207"/>
      <c r="F157" s="256" t="s">
        <v>1870</v>
      </c>
      <c r="G157" s="207"/>
      <c r="H157" s="255" t="s">
        <v>1904</v>
      </c>
      <c r="I157" s="255" t="s">
        <v>1866</v>
      </c>
      <c r="J157" s="255">
        <v>50</v>
      </c>
      <c r="K157" s="251"/>
    </row>
    <row r="158" spans="2:11" customFormat="1" ht="15" customHeight="1">
      <c r="B158" s="230"/>
      <c r="C158" s="255" t="s">
        <v>1889</v>
      </c>
      <c r="D158" s="207"/>
      <c r="E158" s="207"/>
      <c r="F158" s="256" t="s">
        <v>1870</v>
      </c>
      <c r="G158" s="207"/>
      <c r="H158" s="255" t="s">
        <v>1904</v>
      </c>
      <c r="I158" s="255" t="s">
        <v>1866</v>
      </c>
      <c r="J158" s="255">
        <v>50</v>
      </c>
      <c r="K158" s="251"/>
    </row>
    <row r="159" spans="2:11" customFormat="1" ht="15" customHeight="1">
      <c r="B159" s="230"/>
      <c r="C159" s="255" t="s">
        <v>165</v>
      </c>
      <c r="D159" s="207"/>
      <c r="E159" s="207"/>
      <c r="F159" s="256" t="s">
        <v>1864</v>
      </c>
      <c r="G159" s="207"/>
      <c r="H159" s="255" t="s">
        <v>1926</v>
      </c>
      <c r="I159" s="255" t="s">
        <v>1866</v>
      </c>
      <c r="J159" s="255" t="s">
        <v>1927</v>
      </c>
      <c r="K159" s="251"/>
    </row>
    <row r="160" spans="2:11" customFormat="1" ht="15" customHeight="1">
      <c r="B160" s="230"/>
      <c r="C160" s="255" t="s">
        <v>1928</v>
      </c>
      <c r="D160" s="207"/>
      <c r="E160" s="207"/>
      <c r="F160" s="256" t="s">
        <v>1864</v>
      </c>
      <c r="G160" s="207"/>
      <c r="H160" s="255" t="s">
        <v>1929</v>
      </c>
      <c r="I160" s="255" t="s">
        <v>1899</v>
      </c>
      <c r="J160" s="255"/>
      <c r="K160" s="251"/>
    </row>
    <row r="161" spans="2:11" customFormat="1" ht="15" customHeight="1">
      <c r="B161" s="257"/>
      <c r="C161" s="237"/>
      <c r="D161" s="237"/>
      <c r="E161" s="237"/>
      <c r="F161" s="237"/>
      <c r="G161" s="237"/>
      <c r="H161" s="237"/>
      <c r="I161" s="237"/>
      <c r="J161" s="237"/>
      <c r="K161" s="258"/>
    </row>
    <row r="162" spans="2:11" customFormat="1" ht="18.75" customHeight="1">
      <c r="B162" s="239"/>
      <c r="C162" s="249"/>
      <c r="D162" s="249"/>
      <c r="E162" s="249"/>
      <c r="F162" s="259"/>
      <c r="G162" s="249"/>
      <c r="H162" s="249"/>
      <c r="I162" s="249"/>
      <c r="J162" s="249"/>
      <c r="K162" s="239"/>
    </row>
    <row r="163" spans="2:11" customFormat="1" ht="18.75" customHeight="1">
      <c r="B163" s="214"/>
      <c r="C163" s="214"/>
      <c r="D163" s="214"/>
      <c r="E163" s="214"/>
      <c r="F163" s="214"/>
      <c r="G163" s="214"/>
      <c r="H163" s="214"/>
      <c r="I163" s="214"/>
      <c r="J163" s="214"/>
      <c r="K163" s="214"/>
    </row>
    <row r="164" spans="2:11" customFormat="1" ht="7.5" customHeight="1">
      <c r="B164" s="196"/>
      <c r="C164" s="197"/>
      <c r="D164" s="197"/>
      <c r="E164" s="197"/>
      <c r="F164" s="197"/>
      <c r="G164" s="197"/>
      <c r="H164" s="197"/>
      <c r="I164" s="197"/>
      <c r="J164" s="197"/>
      <c r="K164" s="198"/>
    </row>
    <row r="165" spans="2:11" customFormat="1" ht="45" customHeight="1">
      <c r="B165" s="199"/>
      <c r="C165" s="331" t="s">
        <v>1930</v>
      </c>
      <c r="D165" s="331"/>
      <c r="E165" s="331"/>
      <c r="F165" s="331"/>
      <c r="G165" s="331"/>
      <c r="H165" s="331"/>
      <c r="I165" s="331"/>
      <c r="J165" s="331"/>
      <c r="K165" s="200"/>
    </row>
    <row r="166" spans="2:11" customFormat="1" ht="17.25" customHeight="1">
      <c r="B166" s="199"/>
      <c r="C166" s="220" t="s">
        <v>1858</v>
      </c>
      <c r="D166" s="220"/>
      <c r="E166" s="220"/>
      <c r="F166" s="220" t="s">
        <v>1859</v>
      </c>
      <c r="G166" s="260"/>
      <c r="H166" s="261" t="s">
        <v>60</v>
      </c>
      <c r="I166" s="261" t="s">
        <v>63</v>
      </c>
      <c r="J166" s="220" t="s">
        <v>1860</v>
      </c>
      <c r="K166" s="200"/>
    </row>
    <row r="167" spans="2:11" customFormat="1" ht="17.25" customHeight="1">
      <c r="B167" s="201"/>
      <c r="C167" s="222" t="s">
        <v>1861</v>
      </c>
      <c r="D167" s="222"/>
      <c r="E167" s="222"/>
      <c r="F167" s="223" t="s">
        <v>1862</v>
      </c>
      <c r="G167" s="262"/>
      <c r="H167" s="263"/>
      <c r="I167" s="263"/>
      <c r="J167" s="222" t="s">
        <v>1863</v>
      </c>
      <c r="K167" s="202"/>
    </row>
    <row r="168" spans="2:11" customFormat="1" ht="5.25" customHeight="1">
      <c r="B168" s="230"/>
      <c r="C168" s="225"/>
      <c r="D168" s="225"/>
      <c r="E168" s="225"/>
      <c r="F168" s="225"/>
      <c r="G168" s="226"/>
      <c r="H168" s="225"/>
      <c r="I168" s="225"/>
      <c r="J168" s="225"/>
      <c r="K168" s="251"/>
    </row>
    <row r="169" spans="2:11" customFormat="1" ht="15" customHeight="1">
      <c r="B169" s="230"/>
      <c r="C169" s="207" t="s">
        <v>1867</v>
      </c>
      <c r="D169" s="207"/>
      <c r="E169" s="207"/>
      <c r="F169" s="228" t="s">
        <v>1864</v>
      </c>
      <c r="G169" s="207"/>
      <c r="H169" s="207" t="s">
        <v>1904</v>
      </c>
      <c r="I169" s="207" t="s">
        <v>1866</v>
      </c>
      <c r="J169" s="207">
        <v>120</v>
      </c>
      <c r="K169" s="251"/>
    </row>
    <row r="170" spans="2:11" customFormat="1" ht="15" customHeight="1">
      <c r="B170" s="230"/>
      <c r="C170" s="207" t="s">
        <v>1913</v>
      </c>
      <c r="D170" s="207"/>
      <c r="E170" s="207"/>
      <c r="F170" s="228" t="s">
        <v>1864</v>
      </c>
      <c r="G170" s="207"/>
      <c r="H170" s="207" t="s">
        <v>1914</v>
      </c>
      <c r="I170" s="207" t="s">
        <v>1866</v>
      </c>
      <c r="J170" s="207" t="s">
        <v>1915</v>
      </c>
      <c r="K170" s="251"/>
    </row>
    <row r="171" spans="2:11" customFormat="1" ht="15" customHeight="1">
      <c r="B171" s="230"/>
      <c r="C171" s="207" t="s">
        <v>91</v>
      </c>
      <c r="D171" s="207"/>
      <c r="E171" s="207"/>
      <c r="F171" s="228" t="s">
        <v>1864</v>
      </c>
      <c r="G171" s="207"/>
      <c r="H171" s="207" t="s">
        <v>1931</v>
      </c>
      <c r="I171" s="207" t="s">
        <v>1866</v>
      </c>
      <c r="J171" s="207" t="s">
        <v>1915</v>
      </c>
      <c r="K171" s="251"/>
    </row>
    <row r="172" spans="2:11" customFormat="1" ht="15" customHeight="1">
      <c r="B172" s="230"/>
      <c r="C172" s="207" t="s">
        <v>1869</v>
      </c>
      <c r="D172" s="207"/>
      <c r="E172" s="207"/>
      <c r="F172" s="228" t="s">
        <v>1870</v>
      </c>
      <c r="G172" s="207"/>
      <c r="H172" s="207" t="s">
        <v>1931</v>
      </c>
      <c r="I172" s="207" t="s">
        <v>1866</v>
      </c>
      <c r="J172" s="207">
        <v>50</v>
      </c>
      <c r="K172" s="251"/>
    </row>
    <row r="173" spans="2:11" customFormat="1" ht="15" customHeight="1">
      <c r="B173" s="230"/>
      <c r="C173" s="207" t="s">
        <v>1872</v>
      </c>
      <c r="D173" s="207"/>
      <c r="E173" s="207"/>
      <c r="F173" s="228" t="s">
        <v>1864</v>
      </c>
      <c r="G173" s="207"/>
      <c r="H173" s="207" t="s">
        <v>1931</v>
      </c>
      <c r="I173" s="207" t="s">
        <v>1874</v>
      </c>
      <c r="J173" s="207"/>
      <c r="K173" s="251"/>
    </row>
    <row r="174" spans="2:11" customFormat="1" ht="15" customHeight="1">
      <c r="B174" s="230"/>
      <c r="C174" s="207" t="s">
        <v>1883</v>
      </c>
      <c r="D174" s="207"/>
      <c r="E174" s="207"/>
      <c r="F174" s="228" t="s">
        <v>1870</v>
      </c>
      <c r="G174" s="207"/>
      <c r="H174" s="207" t="s">
        <v>1931</v>
      </c>
      <c r="I174" s="207" t="s">
        <v>1866</v>
      </c>
      <c r="J174" s="207">
        <v>50</v>
      </c>
      <c r="K174" s="251"/>
    </row>
    <row r="175" spans="2:11" customFormat="1" ht="15" customHeight="1">
      <c r="B175" s="230"/>
      <c r="C175" s="207" t="s">
        <v>1891</v>
      </c>
      <c r="D175" s="207"/>
      <c r="E175" s="207"/>
      <c r="F175" s="228" t="s">
        <v>1870</v>
      </c>
      <c r="G175" s="207"/>
      <c r="H175" s="207" t="s">
        <v>1931</v>
      </c>
      <c r="I175" s="207" t="s">
        <v>1866</v>
      </c>
      <c r="J175" s="207">
        <v>50</v>
      </c>
      <c r="K175" s="251"/>
    </row>
    <row r="176" spans="2:11" customFormat="1" ht="15" customHeight="1">
      <c r="B176" s="230"/>
      <c r="C176" s="207" t="s">
        <v>1889</v>
      </c>
      <c r="D176" s="207"/>
      <c r="E176" s="207"/>
      <c r="F176" s="228" t="s">
        <v>1870</v>
      </c>
      <c r="G176" s="207"/>
      <c r="H176" s="207" t="s">
        <v>1931</v>
      </c>
      <c r="I176" s="207" t="s">
        <v>1866</v>
      </c>
      <c r="J176" s="207">
        <v>50</v>
      </c>
      <c r="K176" s="251"/>
    </row>
    <row r="177" spans="2:11" customFormat="1" ht="15" customHeight="1">
      <c r="B177" s="230"/>
      <c r="C177" s="207" t="s">
        <v>180</v>
      </c>
      <c r="D177" s="207"/>
      <c r="E177" s="207"/>
      <c r="F177" s="228" t="s">
        <v>1864</v>
      </c>
      <c r="G177" s="207"/>
      <c r="H177" s="207" t="s">
        <v>1932</v>
      </c>
      <c r="I177" s="207" t="s">
        <v>1933</v>
      </c>
      <c r="J177" s="207"/>
      <c r="K177" s="251"/>
    </row>
    <row r="178" spans="2:11" customFormat="1" ht="15" customHeight="1">
      <c r="B178" s="230"/>
      <c r="C178" s="207" t="s">
        <v>63</v>
      </c>
      <c r="D178" s="207"/>
      <c r="E178" s="207"/>
      <c r="F178" s="228" t="s">
        <v>1864</v>
      </c>
      <c r="G178" s="207"/>
      <c r="H178" s="207" t="s">
        <v>1934</v>
      </c>
      <c r="I178" s="207" t="s">
        <v>1935</v>
      </c>
      <c r="J178" s="207">
        <v>1</v>
      </c>
      <c r="K178" s="251"/>
    </row>
    <row r="179" spans="2:11" customFormat="1" ht="15" customHeight="1">
      <c r="B179" s="230"/>
      <c r="C179" s="207" t="s">
        <v>59</v>
      </c>
      <c r="D179" s="207"/>
      <c r="E179" s="207"/>
      <c r="F179" s="228" t="s">
        <v>1864</v>
      </c>
      <c r="G179" s="207"/>
      <c r="H179" s="207" t="s">
        <v>1936</v>
      </c>
      <c r="I179" s="207" t="s">
        <v>1866</v>
      </c>
      <c r="J179" s="207">
        <v>20</v>
      </c>
      <c r="K179" s="251"/>
    </row>
    <row r="180" spans="2:11" customFormat="1" ht="15" customHeight="1">
      <c r="B180" s="230"/>
      <c r="C180" s="207" t="s">
        <v>60</v>
      </c>
      <c r="D180" s="207"/>
      <c r="E180" s="207"/>
      <c r="F180" s="228" t="s">
        <v>1864</v>
      </c>
      <c r="G180" s="207"/>
      <c r="H180" s="207" t="s">
        <v>1937</v>
      </c>
      <c r="I180" s="207" t="s">
        <v>1866</v>
      </c>
      <c r="J180" s="207">
        <v>255</v>
      </c>
      <c r="K180" s="251"/>
    </row>
    <row r="181" spans="2:11" customFormat="1" ht="15" customHeight="1">
      <c r="B181" s="230"/>
      <c r="C181" s="207" t="s">
        <v>181</v>
      </c>
      <c r="D181" s="207"/>
      <c r="E181" s="207"/>
      <c r="F181" s="228" t="s">
        <v>1864</v>
      </c>
      <c r="G181" s="207"/>
      <c r="H181" s="207" t="s">
        <v>1828</v>
      </c>
      <c r="I181" s="207" t="s">
        <v>1866</v>
      </c>
      <c r="J181" s="207">
        <v>10</v>
      </c>
      <c r="K181" s="251"/>
    </row>
    <row r="182" spans="2:11" customFormat="1" ht="15" customHeight="1">
      <c r="B182" s="230"/>
      <c r="C182" s="207" t="s">
        <v>182</v>
      </c>
      <c r="D182" s="207"/>
      <c r="E182" s="207"/>
      <c r="F182" s="228" t="s">
        <v>1864</v>
      </c>
      <c r="G182" s="207"/>
      <c r="H182" s="207" t="s">
        <v>1938</v>
      </c>
      <c r="I182" s="207" t="s">
        <v>1899</v>
      </c>
      <c r="J182" s="207"/>
      <c r="K182" s="251"/>
    </row>
    <row r="183" spans="2:11" customFormat="1" ht="15" customHeight="1">
      <c r="B183" s="230"/>
      <c r="C183" s="207" t="s">
        <v>1939</v>
      </c>
      <c r="D183" s="207"/>
      <c r="E183" s="207"/>
      <c r="F183" s="228" t="s">
        <v>1864</v>
      </c>
      <c r="G183" s="207"/>
      <c r="H183" s="207" t="s">
        <v>1940</v>
      </c>
      <c r="I183" s="207" t="s">
        <v>1899</v>
      </c>
      <c r="J183" s="207"/>
      <c r="K183" s="251"/>
    </row>
    <row r="184" spans="2:11" customFormat="1" ht="15" customHeight="1">
      <c r="B184" s="230"/>
      <c r="C184" s="207" t="s">
        <v>1928</v>
      </c>
      <c r="D184" s="207"/>
      <c r="E184" s="207"/>
      <c r="F184" s="228" t="s">
        <v>1864</v>
      </c>
      <c r="G184" s="207"/>
      <c r="H184" s="207" t="s">
        <v>1941</v>
      </c>
      <c r="I184" s="207" t="s">
        <v>1899</v>
      </c>
      <c r="J184" s="207"/>
      <c r="K184" s="251"/>
    </row>
    <row r="185" spans="2:11" customFormat="1" ht="15" customHeight="1">
      <c r="B185" s="230"/>
      <c r="C185" s="207" t="s">
        <v>184</v>
      </c>
      <c r="D185" s="207"/>
      <c r="E185" s="207"/>
      <c r="F185" s="228" t="s">
        <v>1870</v>
      </c>
      <c r="G185" s="207"/>
      <c r="H185" s="207" t="s">
        <v>1942</v>
      </c>
      <c r="I185" s="207" t="s">
        <v>1866</v>
      </c>
      <c r="J185" s="207">
        <v>50</v>
      </c>
      <c r="K185" s="251"/>
    </row>
    <row r="186" spans="2:11" customFormat="1" ht="15" customHeight="1">
      <c r="B186" s="230"/>
      <c r="C186" s="207" t="s">
        <v>1943</v>
      </c>
      <c r="D186" s="207"/>
      <c r="E186" s="207"/>
      <c r="F186" s="228" t="s">
        <v>1870</v>
      </c>
      <c r="G186" s="207"/>
      <c r="H186" s="207" t="s">
        <v>1944</v>
      </c>
      <c r="I186" s="207" t="s">
        <v>1945</v>
      </c>
      <c r="J186" s="207"/>
      <c r="K186" s="251"/>
    </row>
    <row r="187" spans="2:11" customFormat="1" ht="15" customHeight="1">
      <c r="B187" s="230"/>
      <c r="C187" s="207" t="s">
        <v>1946</v>
      </c>
      <c r="D187" s="207"/>
      <c r="E187" s="207"/>
      <c r="F187" s="228" t="s">
        <v>1870</v>
      </c>
      <c r="G187" s="207"/>
      <c r="H187" s="207" t="s">
        <v>1947</v>
      </c>
      <c r="I187" s="207" t="s">
        <v>1945</v>
      </c>
      <c r="J187" s="207"/>
      <c r="K187" s="251"/>
    </row>
    <row r="188" spans="2:11" customFormat="1" ht="15" customHeight="1">
      <c r="B188" s="230"/>
      <c r="C188" s="207" t="s">
        <v>1948</v>
      </c>
      <c r="D188" s="207"/>
      <c r="E188" s="207"/>
      <c r="F188" s="228" t="s">
        <v>1870</v>
      </c>
      <c r="G188" s="207"/>
      <c r="H188" s="207" t="s">
        <v>1949</v>
      </c>
      <c r="I188" s="207" t="s">
        <v>1945</v>
      </c>
      <c r="J188" s="207"/>
      <c r="K188" s="251"/>
    </row>
    <row r="189" spans="2:11" customFormat="1" ht="15" customHeight="1">
      <c r="B189" s="230"/>
      <c r="C189" s="264" t="s">
        <v>1950</v>
      </c>
      <c r="D189" s="207"/>
      <c r="E189" s="207"/>
      <c r="F189" s="228" t="s">
        <v>1870</v>
      </c>
      <c r="G189" s="207"/>
      <c r="H189" s="207" t="s">
        <v>1951</v>
      </c>
      <c r="I189" s="207" t="s">
        <v>1952</v>
      </c>
      <c r="J189" s="265" t="s">
        <v>1953</v>
      </c>
      <c r="K189" s="251"/>
    </row>
    <row r="190" spans="2:11" customFormat="1" ht="15" customHeight="1">
      <c r="B190" s="266"/>
      <c r="C190" s="267" t="s">
        <v>1954</v>
      </c>
      <c r="D190" s="268"/>
      <c r="E190" s="268"/>
      <c r="F190" s="269" t="s">
        <v>1870</v>
      </c>
      <c r="G190" s="268"/>
      <c r="H190" s="268" t="s">
        <v>1955</v>
      </c>
      <c r="I190" s="268" t="s">
        <v>1952</v>
      </c>
      <c r="J190" s="270" t="s">
        <v>1953</v>
      </c>
      <c r="K190" s="271"/>
    </row>
    <row r="191" spans="2:11" customFormat="1" ht="15" customHeight="1">
      <c r="B191" s="230"/>
      <c r="C191" s="264" t="s">
        <v>48</v>
      </c>
      <c r="D191" s="207"/>
      <c r="E191" s="207"/>
      <c r="F191" s="228" t="s">
        <v>1864</v>
      </c>
      <c r="G191" s="207"/>
      <c r="H191" s="204" t="s">
        <v>1956</v>
      </c>
      <c r="I191" s="207" t="s">
        <v>1957</v>
      </c>
      <c r="J191" s="207"/>
      <c r="K191" s="251"/>
    </row>
    <row r="192" spans="2:11" customFormat="1" ht="15" customHeight="1">
      <c r="B192" s="230"/>
      <c r="C192" s="264" t="s">
        <v>1958</v>
      </c>
      <c r="D192" s="207"/>
      <c r="E192" s="207"/>
      <c r="F192" s="228" t="s">
        <v>1864</v>
      </c>
      <c r="G192" s="207"/>
      <c r="H192" s="207" t="s">
        <v>1959</v>
      </c>
      <c r="I192" s="207" t="s">
        <v>1899</v>
      </c>
      <c r="J192" s="207"/>
      <c r="K192" s="251"/>
    </row>
    <row r="193" spans="2:11" customFormat="1" ht="15" customHeight="1">
      <c r="B193" s="230"/>
      <c r="C193" s="264" t="s">
        <v>1960</v>
      </c>
      <c r="D193" s="207"/>
      <c r="E193" s="207"/>
      <c r="F193" s="228" t="s">
        <v>1864</v>
      </c>
      <c r="G193" s="207"/>
      <c r="H193" s="207" t="s">
        <v>1961</v>
      </c>
      <c r="I193" s="207" t="s">
        <v>1899</v>
      </c>
      <c r="J193" s="207"/>
      <c r="K193" s="251"/>
    </row>
    <row r="194" spans="2:11" customFormat="1" ht="15" customHeight="1">
      <c r="B194" s="230"/>
      <c r="C194" s="264" t="s">
        <v>1962</v>
      </c>
      <c r="D194" s="207"/>
      <c r="E194" s="207"/>
      <c r="F194" s="228" t="s">
        <v>1870</v>
      </c>
      <c r="G194" s="207"/>
      <c r="H194" s="207" t="s">
        <v>1963</v>
      </c>
      <c r="I194" s="207" t="s">
        <v>1899</v>
      </c>
      <c r="J194" s="207"/>
      <c r="K194" s="251"/>
    </row>
    <row r="195" spans="2:11" customFormat="1" ht="15" customHeight="1">
      <c r="B195" s="257"/>
      <c r="C195" s="272"/>
      <c r="D195" s="237"/>
      <c r="E195" s="237"/>
      <c r="F195" s="237"/>
      <c r="G195" s="237"/>
      <c r="H195" s="237"/>
      <c r="I195" s="237"/>
      <c r="J195" s="237"/>
      <c r="K195" s="258"/>
    </row>
    <row r="196" spans="2:11" customFormat="1" ht="18.75" customHeight="1">
      <c r="B196" s="239"/>
      <c r="C196" s="249"/>
      <c r="D196" s="249"/>
      <c r="E196" s="249"/>
      <c r="F196" s="259"/>
      <c r="G196" s="249"/>
      <c r="H196" s="249"/>
      <c r="I196" s="249"/>
      <c r="J196" s="249"/>
      <c r="K196" s="239"/>
    </row>
    <row r="197" spans="2:11" customFormat="1" ht="18.75" customHeight="1">
      <c r="B197" s="239"/>
      <c r="C197" s="249"/>
      <c r="D197" s="249"/>
      <c r="E197" s="249"/>
      <c r="F197" s="259"/>
      <c r="G197" s="249"/>
      <c r="H197" s="249"/>
      <c r="I197" s="249"/>
      <c r="J197" s="249"/>
      <c r="K197" s="239"/>
    </row>
    <row r="198" spans="2:11" customFormat="1" ht="18.75" customHeight="1">
      <c r="B198" s="214"/>
      <c r="C198" s="214"/>
      <c r="D198" s="214"/>
      <c r="E198" s="214"/>
      <c r="F198" s="214"/>
      <c r="G198" s="214"/>
      <c r="H198" s="214"/>
      <c r="I198" s="214"/>
      <c r="J198" s="214"/>
      <c r="K198" s="214"/>
    </row>
    <row r="199" spans="2:11" customFormat="1" ht="12">
      <c r="B199" s="196"/>
      <c r="C199" s="197"/>
      <c r="D199" s="197"/>
      <c r="E199" s="197"/>
      <c r="F199" s="197"/>
      <c r="G199" s="197"/>
      <c r="H199" s="197"/>
      <c r="I199" s="197"/>
      <c r="J199" s="197"/>
      <c r="K199" s="198"/>
    </row>
    <row r="200" spans="2:11" customFormat="1" ht="22.2">
      <c r="B200" s="199"/>
      <c r="C200" s="331" t="s">
        <v>1964</v>
      </c>
      <c r="D200" s="331"/>
      <c r="E200" s="331"/>
      <c r="F200" s="331"/>
      <c r="G200" s="331"/>
      <c r="H200" s="331"/>
      <c r="I200" s="331"/>
      <c r="J200" s="331"/>
      <c r="K200" s="200"/>
    </row>
    <row r="201" spans="2:11" customFormat="1" ht="25.5" customHeight="1">
      <c r="B201" s="199"/>
      <c r="C201" s="273" t="s">
        <v>1965</v>
      </c>
      <c r="D201" s="273"/>
      <c r="E201" s="273"/>
      <c r="F201" s="273" t="s">
        <v>1966</v>
      </c>
      <c r="G201" s="274"/>
      <c r="H201" s="332" t="s">
        <v>1967</v>
      </c>
      <c r="I201" s="332"/>
      <c r="J201" s="332"/>
      <c r="K201" s="200"/>
    </row>
    <row r="202" spans="2:11" customFormat="1" ht="5.25" customHeight="1">
      <c r="B202" s="230"/>
      <c r="C202" s="225"/>
      <c r="D202" s="225"/>
      <c r="E202" s="225"/>
      <c r="F202" s="225"/>
      <c r="G202" s="249"/>
      <c r="H202" s="225"/>
      <c r="I202" s="225"/>
      <c r="J202" s="225"/>
      <c r="K202" s="251"/>
    </row>
    <row r="203" spans="2:11" customFormat="1" ht="15" customHeight="1">
      <c r="B203" s="230"/>
      <c r="C203" s="207" t="s">
        <v>1957</v>
      </c>
      <c r="D203" s="207"/>
      <c r="E203" s="207"/>
      <c r="F203" s="228" t="s">
        <v>49</v>
      </c>
      <c r="G203" s="207"/>
      <c r="H203" s="330" t="s">
        <v>1968</v>
      </c>
      <c r="I203" s="330"/>
      <c r="J203" s="330"/>
      <c r="K203" s="251"/>
    </row>
    <row r="204" spans="2:11" customFormat="1" ht="15" customHeight="1">
      <c r="B204" s="230"/>
      <c r="C204" s="207"/>
      <c r="D204" s="207"/>
      <c r="E204" s="207"/>
      <c r="F204" s="228" t="s">
        <v>50</v>
      </c>
      <c r="G204" s="207"/>
      <c r="H204" s="330" t="s">
        <v>1969</v>
      </c>
      <c r="I204" s="330"/>
      <c r="J204" s="330"/>
      <c r="K204" s="251"/>
    </row>
    <row r="205" spans="2:11" customFormat="1" ht="15" customHeight="1">
      <c r="B205" s="230"/>
      <c r="C205" s="207"/>
      <c r="D205" s="207"/>
      <c r="E205" s="207"/>
      <c r="F205" s="228" t="s">
        <v>53</v>
      </c>
      <c r="G205" s="207"/>
      <c r="H205" s="330" t="s">
        <v>1970</v>
      </c>
      <c r="I205" s="330"/>
      <c r="J205" s="330"/>
      <c r="K205" s="251"/>
    </row>
    <row r="206" spans="2:11" customFormat="1" ht="15" customHeight="1">
      <c r="B206" s="230"/>
      <c r="C206" s="207"/>
      <c r="D206" s="207"/>
      <c r="E206" s="207"/>
      <c r="F206" s="228" t="s">
        <v>51</v>
      </c>
      <c r="G206" s="207"/>
      <c r="H206" s="330" t="s">
        <v>1971</v>
      </c>
      <c r="I206" s="330"/>
      <c r="J206" s="330"/>
      <c r="K206" s="251"/>
    </row>
    <row r="207" spans="2:11" customFormat="1" ht="15" customHeight="1">
      <c r="B207" s="230"/>
      <c r="C207" s="207"/>
      <c r="D207" s="207"/>
      <c r="E207" s="207"/>
      <c r="F207" s="228" t="s">
        <v>52</v>
      </c>
      <c r="G207" s="207"/>
      <c r="H207" s="330" t="s">
        <v>1972</v>
      </c>
      <c r="I207" s="330"/>
      <c r="J207" s="330"/>
      <c r="K207" s="251"/>
    </row>
    <row r="208" spans="2:11" customFormat="1" ht="15" customHeight="1">
      <c r="B208" s="230"/>
      <c r="C208" s="207"/>
      <c r="D208" s="207"/>
      <c r="E208" s="207"/>
      <c r="F208" s="228"/>
      <c r="G208" s="207"/>
      <c r="H208" s="207"/>
      <c r="I208" s="207"/>
      <c r="J208" s="207"/>
      <c r="K208" s="251"/>
    </row>
    <row r="209" spans="2:11" customFormat="1" ht="15" customHeight="1">
      <c r="B209" s="230"/>
      <c r="C209" s="207" t="s">
        <v>1911</v>
      </c>
      <c r="D209" s="207"/>
      <c r="E209" s="207"/>
      <c r="F209" s="228" t="s">
        <v>84</v>
      </c>
      <c r="G209" s="207"/>
      <c r="H209" s="330" t="s">
        <v>1973</v>
      </c>
      <c r="I209" s="330"/>
      <c r="J209" s="330"/>
      <c r="K209" s="251"/>
    </row>
    <row r="210" spans="2:11" customFormat="1" ht="15" customHeight="1">
      <c r="B210" s="230"/>
      <c r="C210" s="207"/>
      <c r="D210" s="207"/>
      <c r="E210" s="207"/>
      <c r="F210" s="228" t="s">
        <v>1809</v>
      </c>
      <c r="G210" s="207"/>
      <c r="H210" s="330" t="s">
        <v>1810</v>
      </c>
      <c r="I210" s="330"/>
      <c r="J210" s="330"/>
      <c r="K210" s="251"/>
    </row>
    <row r="211" spans="2:11" customFormat="1" ht="15" customHeight="1">
      <c r="B211" s="230"/>
      <c r="C211" s="207"/>
      <c r="D211" s="207"/>
      <c r="E211" s="207"/>
      <c r="F211" s="228" t="s">
        <v>1807</v>
      </c>
      <c r="G211" s="207"/>
      <c r="H211" s="330" t="s">
        <v>1974</v>
      </c>
      <c r="I211" s="330"/>
      <c r="J211" s="330"/>
      <c r="K211" s="251"/>
    </row>
    <row r="212" spans="2:11" customFormat="1" ht="15" customHeight="1">
      <c r="B212" s="275"/>
      <c r="C212" s="207"/>
      <c r="D212" s="207"/>
      <c r="E212" s="207"/>
      <c r="F212" s="228" t="s">
        <v>105</v>
      </c>
      <c r="G212" s="264"/>
      <c r="H212" s="329" t="s">
        <v>106</v>
      </c>
      <c r="I212" s="329"/>
      <c r="J212" s="329"/>
      <c r="K212" s="276"/>
    </row>
    <row r="213" spans="2:11" customFormat="1" ht="15" customHeight="1">
      <c r="B213" s="275"/>
      <c r="C213" s="207"/>
      <c r="D213" s="207"/>
      <c r="E213" s="207"/>
      <c r="F213" s="228" t="s">
        <v>1811</v>
      </c>
      <c r="G213" s="264"/>
      <c r="H213" s="329" t="s">
        <v>1740</v>
      </c>
      <c r="I213" s="329"/>
      <c r="J213" s="329"/>
      <c r="K213" s="276"/>
    </row>
    <row r="214" spans="2:11" customFormat="1" ht="15" customHeight="1">
      <c r="B214" s="275"/>
      <c r="C214" s="207"/>
      <c r="D214" s="207"/>
      <c r="E214" s="207"/>
      <c r="F214" s="228"/>
      <c r="G214" s="264"/>
      <c r="H214" s="255"/>
      <c r="I214" s="255"/>
      <c r="J214" s="255"/>
      <c r="K214" s="276"/>
    </row>
    <row r="215" spans="2:11" customFormat="1" ht="15" customHeight="1">
      <c r="B215" s="275"/>
      <c r="C215" s="207" t="s">
        <v>1935</v>
      </c>
      <c r="D215" s="207"/>
      <c r="E215" s="207"/>
      <c r="F215" s="228">
        <v>1</v>
      </c>
      <c r="G215" s="264"/>
      <c r="H215" s="329" t="s">
        <v>1975</v>
      </c>
      <c r="I215" s="329"/>
      <c r="J215" s="329"/>
      <c r="K215" s="276"/>
    </row>
    <row r="216" spans="2:11" customFormat="1" ht="15" customHeight="1">
      <c r="B216" s="275"/>
      <c r="C216" s="207"/>
      <c r="D216" s="207"/>
      <c r="E216" s="207"/>
      <c r="F216" s="228">
        <v>2</v>
      </c>
      <c r="G216" s="264"/>
      <c r="H216" s="329" t="s">
        <v>1976</v>
      </c>
      <c r="I216" s="329"/>
      <c r="J216" s="329"/>
      <c r="K216" s="276"/>
    </row>
    <row r="217" spans="2:11" customFormat="1" ht="15" customHeight="1">
      <c r="B217" s="275"/>
      <c r="C217" s="207"/>
      <c r="D217" s="207"/>
      <c r="E217" s="207"/>
      <c r="F217" s="228">
        <v>3</v>
      </c>
      <c r="G217" s="264"/>
      <c r="H217" s="329" t="s">
        <v>1977</v>
      </c>
      <c r="I217" s="329"/>
      <c r="J217" s="329"/>
      <c r="K217" s="276"/>
    </row>
    <row r="218" spans="2:11" customFormat="1" ht="15" customHeight="1">
      <c r="B218" s="275"/>
      <c r="C218" s="207"/>
      <c r="D218" s="207"/>
      <c r="E218" s="207"/>
      <c r="F218" s="228">
        <v>4</v>
      </c>
      <c r="G218" s="264"/>
      <c r="H218" s="329" t="s">
        <v>1978</v>
      </c>
      <c r="I218" s="329"/>
      <c r="J218" s="329"/>
      <c r="K218" s="276"/>
    </row>
    <row r="219" spans="2:11" customFormat="1" ht="12.75" customHeight="1">
      <c r="B219" s="277"/>
      <c r="C219" s="278"/>
      <c r="D219" s="278"/>
      <c r="E219" s="278"/>
      <c r="F219" s="278"/>
      <c r="G219" s="278"/>
      <c r="H219" s="278"/>
      <c r="I219" s="278"/>
      <c r="J219" s="278"/>
      <c r="K219" s="279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EC316-2B34-464E-B840-289CAE7F9FF5}">
  <sheetPr>
    <pageSetUpPr fitToPage="1"/>
  </sheetPr>
  <dimension ref="A1:A107"/>
  <sheetViews>
    <sheetView view="pageLayout" workbookViewId="0"/>
  </sheetViews>
  <sheetFormatPr defaultRowHeight="10.199999999999999"/>
  <cols>
    <col min="1" max="1" width="112" style="281" customWidth="1"/>
    <col min="2" max="256" width="9.140625" style="281"/>
    <col min="257" max="257" width="112" style="281" customWidth="1"/>
    <col min="258" max="512" width="9.140625" style="281"/>
    <col min="513" max="513" width="112" style="281" customWidth="1"/>
    <col min="514" max="768" width="9.140625" style="281"/>
    <col min="769" max="769" width="112" style="281" customWidth="1"/>
    <col min="770" max="1024" width="9.140625" style="281"/>
    <col min="1025" max="1025" width="112" style="281" customWidth="1"/>
    <col min="1026" max="1280" width="9.140625" style="281"/>
    <col min="1281" max="1281" width="112" style="281" customWidth="1"/>
    <col min="1282" max="1536" width="9.140625" style="281"/>
    <col min="1537" max="1537" width="112" style="281" customWidth="1"/>
    <col min="1538" max="1792" width="9.140625" style="281"/>
    <col min="1793" max="1793" width="112" style="281" customWidth="1"/>
    <col min="1794" max="2048" width="9.140625" style="281"/>
    <col min="2049" max="2049" width="112" style="281" customWidth="1"/>
    <col min="2050" max="2304" width="9.140625" style="281"/>
    <col min="2305" max="2305" width="112" style="281" customWidth="1"/>
    <col min="2306" max="2560" width="9.140625" style="281"/>
    <col min="2561" max="2561" width="112" style="281" customWidth="1"/>
    <col min="2562" max="2816" width="9.140625" style="281"/>
    <col min="2817" max="2817" width="112" style="281" customWidth="1"/>
    <col min="2818" max="3072" width="9.140625" style="281"/>
    <col min="3073" max="3073" width="112" style="281" customWidth="1"/>
    <col min="3074" max="3328" width="9.140625" style="281"/>
    <col min="3329" max="3329" width="112" style="281" customWidth="1"/>
    <col min="3330" max="3584" width="9.140625" style="281"/>
    <col min="3585" max="3585" width="112" style="281" customWidth="1"/>
    <col min="3586" max="3840" width="9.140625" style="281"/>
    <col min="3841" max="3841" width="112" style="281" customWidth="1"/>
    <col min="3842" max="4096" width="9.140625" style="281"/>
    <col min="4097" max="4097" width="112" style="281" customWidth="1"/>
    <col min="4098" max="4352" width="9.140625" style="281"/>
    <col min="4353" max="4353" width="112" style="281" customWidth="1"/>
    <col min="4354" max="4608" width="9.140625" style="281"/>
    <col min="4609" max="4609" width="112" style="281" customWidth="1"/>
    <col min="4610" max="4864" width="9.140625" style="281"/>
    <col min="4865" max="4865" width="112" style="281" customWidth="1"/>
    <col min="4866" max="5120" width="9.140625" style="281"/>
    <col min="5121" max="5121" width="112" style="281" customWidth="1"/>
    <col min="5122" max="5376" width="9.140625" style="281"/>
    <col min="5377" max="5377" width="112" style="281" customWidth="1"/>
    <col min="5378" max="5632" width="9.140625" style="281"/>
    <col min="5633" max="5633" width="112" style="281" customWidth="1"/>
    <col min="5634" max="5888" width="9.140625" style="281"/>
    <col min="5889" max="5889" width="112" style="281" customWidth="1"/>
    <col min="5890" max="6144" width="9.140625" style="281"/>
    <col min="6145" max="6145" width="112" style="281" customWidth="1"/>
    <col min="6146" max="6400" width="9.140625" style="281"/>
    <col min="6401" max="6401" width="112" style="281" customWidth="1"/>
    <col min="6402" max="6656" width="9.140625" style="281"/>
    <col min="6657" max="6657" width="112" style="281" customWidth="1"/>
    <col min="6658" max="6912" width="9.140625" style="281"/>
    <col min="6913" max="6913" width="112" style="281" customWidth="1"/>
    <col min="6914" max="7168" width="9.140625" style="281"/>
    <col min="7169" max="7169" width="112" style="281" customWidth="1"/>
    <col min="7170" max="7424" width="9.140625" style="281"/>
    <col min="7425" max="7425" width="112" style="281" customWidth="1"/>
    <col min="7426" max="7680" width="9.140625" style="281"/>
    <col min="7681" max="7681" width="112" style="281" customWidth="1"/>
    <col min="7682" max="7936" width="9.140625" style="281"/>
    <col min="7937" max="7937" width="112" style="281" customWidth="1"/>
    <col min="7938" max="8192" width="9.140625" style="281"/>
    <col min="8193" max="8193" width="112" style="281" customWidth="1"/>
    <col min="8194" max="8448" width="9.140625" style="281"/>
    <col min="8449" max="8449" width="112" style="281" customWidth="1"/>
    <col min="8450" max="8704" width="9.140625" style="281"/>
    <col min="8705" max="8705" width="112" style="281" customWidth="1"/>
    <col min="8706" max="8960" width="9.140625" style="281"/>
    <col min="8961" max="8961" width="112" style="281" customWidth="1"/>
    <col min="8962" max="9216" width="9.140625" style="281"/>
    <col min="9217" max="9217" width="112" style="281" customWidth="1"/>
    <col min="9218" max="9472" width="9.140625" style="281"/>
    <col min="9473" max="9473" width="112" style="281" customWidth="1"/>
    <col min="9474" max="9728" width="9.140625" style="281"/>
    <col min="9729" max="9729" width="112" style="281" customWidth="1"/>
    <col min="9730" max="9984" width="9.140625" style="281"/>
    <col min="9985" max="9985" width="112" style="281" customWidth="1"/>
    <col min="9986" max="10240" width="9.140625" style="281"/>
    <col min="10241" max="10241" width="112" style="281" customWidth="1"/>
    <col min="10242" max="10496" width="9.140625" style="281"/>
    <col min="10497" max="10497" width="112" style="281" customWidth="1"/>
    <col min="10498" max="10752" width="9.140625" style="281"/>
    <col min="10753" max="10753" width="112" style="281" customWidth="1"/>
    <col min="10754" max="11008" width="9.140625" style="281"/>
    <col min="11009" max="11009" width="112" style="281" customWidth="1"/>
    <col min="11010" max="11264" width="9.140625" style="281"/>
    <col min="11265" max="11265" width="112" style="281" customWidth="1"/>
    <col min="11266" max="11520" width="9.140625" style="281"/>
    <col min="11521" max="11521" width="112" style="281" customWidth="1"/>
    <col min="11522" max="11776" width="9.140625" style="281"/>
    <col min="11777" max="11777" width="112" style="281" customWidth="1"/>
    <col min="11778" max="12032" width="9.140625" style="281"/>
    <col min="12033" max="12033" width="112" style="281" customWidth="1"/>
    <col min="12034" max="12288" width="9.140625" style="281"/>
    <col min="12289" max="12289" width="112" style="281" customWidth="1"/>
    <col min="12290" max="12544" width="9.140625" style="281"/>
    <col min="12545" max="12545" width="112" style="281" customWidth="1"/>
    <col min="12546" max="12800" width="9.140625" style="281"/>
    <col min="12801" max="12801" width="112" style="281" customWidth="1"/>
    <col min="12802" max="13056" width="9.140625" style="281"/>
    <col min="13057" max="13057" width="112" style="281" customWidth="1"/>
    <col min="13058" max="13312" width="9.140625" style="281"/>
    <col min="13313" max="13313" width="112" style="281" customWidth="1"/>
    <col min="13314" max="13568" width="9.140625" style="281"/>
    <col min="13569" max="13569" width="112" style="281" customWidth="1"/>
    <col min="13570" max="13824" width="9.140625" style="281"/>
    <col min="13825" max="13825" width="112" style="281" customWidth="1"/>
    <col min="13826" max="14080" width="9.140625" style="281"/>
    <col min="14081" max="14081" width="112" style="281" customWidth="1"/>
    <col min="14082" max="14336" width="9.140625" style="281"/>
    <col min="14337" max="14337" width="112" style="281" customWidth="1"/>
    <col min="14338" max="14592" width="9.140625" style="281"/>
    <col min="14593" max="14593" width="112" style="281" customWidth="1"/>
    <col min="14594" max="14848" width="9.140625" style="281"/>
    <col min="14849" max="14849" width="112" style="281" customWidth="1"/>
    <col min="14850" max="15104" width="9.140625" style="281"/>
    <col min="15105" max="15105" width="112" style="281" customWidth="1"/>
    <col min="15106" max="15360" width="9.140625" style="281"/>
    <col min="15361" max="15361" width="112" style="281" customWidth="1"/>
    <col min="15362" max="15616" width="9.140625" style="281"/>
    <col min="15617" max="15617" width="112" style="281" customWidth="1"/>
    <col min="15618" max="15872" width="9.140625" style="281"/>
    <col min="15873" max="15873" width="112" style="281" customWidth="1"/>
    <col min="15874" max="16128" width="9.140625" style="281"/>
    <col min="16129" max="16129" width="112" style="281" customWidth="1"/>
    <col min="16130" max="16384" width="9.140625" style="281"/>
  </cols>
  <sheetData>
    <row r="1" spans="1:1" ht="51" customHeight="1">
      <c r="A1" s="280" t="s">
        <v>1979</v>
      </c>
    </row>
    <row r="2" spans="1:1" ht="51" customHeight="1">
      <c r="A2" s="282" t="s">
        <v>1980</v>
      </c>
    </row>
    <row r="3" spans="1:1" ht="51" customHeight="1">
      <c r="A3" s="282" t="s">
        <v>1981</v>
      </c>
    </row>
    <row r="4" spans="1:1" ht="78" customHeight="1">
      <c r="A4" s="282" t="s">
        <v>1982</v>
      </c>
    </row>
    <row r="5" spans="1:1" ht="63.75" customHeight="1">
      <c r="A5" s="282" t="s">
        <v>1983</v>
      </c>
    </row>
    <row r="6" spans="1:1" ht="80.400000000000006" customHeight="1">
      <c r="A6" s="282" t="s">
        <v>1984</v>
      </c>
    </row>
    <row r="7" spans="1:1" ht="64.5" customHeight="1">
      <c r="A7" s="282" t="s">
        <v>1985</v>
      </c>
    </row>
    <row r="8" spans="1:1" ht="104.25" customHeight="1">
      <c r="A8" s="282" t="s">
        <v>1986</v>
      </c>
    </row>
    <row r="9" spans="1:1" ht="77.25" customHeight="1">
      <c r="A9" s="282" t="s">
        <v>1987</v>
      </c>
    </row>
    <row r="10" spans="1:1" ht="79.5" customHeight="1">
      <c r="A10" s="282" t="s">
        <v>1988</v>
      </c>
    </row>
    <row r="11" spans="1:1" ht="51" customHeight="1">
      <c r="A11" s="282" t="s">
        <v>1989</v>
      </c>
    </row>
    <row r="12" spans="1:1" ht="51" customHeight="1">
      <c r="A12" s="282" t="s">
        <v>1990</v>
      </c>
    </row>
    <row r="13" spans="1:1" ht="51" customHeight="1">
      <c r="A13" s="282" t="s">
        <v>1991</v>
      </c>
    </row>
    <row r="14" spans="1:1" ht="51" customHeight="1">
      <c r="A14" s="282" t="s">
        <v>1992</v>
      </c>
    </row>
    <row r="15" spans="1:1" ht="51" customHeight="1">
      <c r="A15" s="282" t="s">
        <v>1993</v>
      </c>
    </row>
    <row r="16" spans="1:1" ht="51" customHeight="1">
      <c r="A16" s="282" t="s">
        <v>1994</v>
      </c>
    </row>
    <row r="17" spans="1:1" ht="51" customHeight="1">
      <c r="A17" s="282" t="s">
        <v>1995</v>
      </c>
    </row>
    <row r="18" spans="1:1" ht="51" customHeight="1">
      <c r="A18" s="282" t="s">
        <v>1996</v>
      </c>
    </row>
    <row r="19" spans="1:1" ht="51" customHeight="1">
      <c r="A19" s="282" t="s">
        <v>1997</v>
      </c>
    </row>
    <row r="20" spans="1:1" ht="90.75" customHeight="1">
      <c r="A20" s="282" t="s">
        <v>1998</v>
      </c>
    </row>
    <row r="21" spans="1:1" ht="64.5" customHeight="1">
      <c r="A21" s="282" t="s">
        <v>1999</v>
      </c>
    </row>
    <row r="22" spans="1:1" ht="51" customHeight="1">
      <c r="A22" s="282" t="s">
        <v>2000</v>
      </c>
    </row>
    <row r="23" spans="1:1" ht="66" customHeight="1">
      <c r="A23" s="282" t="s">
        <v>2001</v>
      </c>
    </row>
    <row r="24" spans="1:1" ht="78" customHeight="1">
      <c r="A24" s="282" t="s">
        <v>2002</v>
      </c>
    </row>
    <row r="25" spans="1:1" ht="51" customHeight="1">
      <c r="A25" s="282" t="s">
        <v>2003</v>
      </c>
    </row>
    <row r="26" spans="1:1" ht="51" customHeight="1">
      <c r="A26" s="282" t="s">
        <v>2004</v>
      </c>
    </row>
    <row r="27" spans="1:1" ht="51" customHeight="1">
      <c r="A27" s="282" t="s">
        <v>2005</v>
      </c>
    </row>
    <row r="28" spans="1:1" ht="51" customHeight="1">
      <c r="A28" s="282" t="s">
        <v>2006</v>
      </c>
    </row>
    <row r="29" spans="1:1" ht="51" customHeight="1">
      <c r="A29" s="282" t="s">
        <v>2007</v>
      </c>
    </row>
    <row r="31" spans="1:1" ht="13.8">
      <c r="A31" s="283"/>
    </row>
    <row r="32" spans="1:1" ht="13.8">
      <c r="A32" s="283"/>
    </row>
    <row r="33" spans="1:1" ht="13.8">
      <c r="A33" s="283"/>
    </row>
    <row r="34" spans="1:1" ht="13.8">
      <c r="A34" s="283"/>
    </row>
    <row r="35" spans="1:1" ht="13.8">
      <c r="A35" s="283"/>
    </row>
    <row r="36" spans="1:1" ht="13.8">
      <c r="A36" s="283"/>
    </row>
    <row r="37" spans="1:1" ht="13.8">
      <c r="A37" s="283"/>
    </row>
    <row r="38" spans="1:1" ht="13.8">
      <c r="A38" s="283"/>
    </row>
    <row r="39" spans="1:1" ht="13.8">
      <c r="A39" s="283"/>
    </row>
    <row r="40" spans="1:1" ht="13.8">
      <c r="A40" s="283"/>
    </row>
    <row r="41" spans="1:1" ht="13.8">
      <c r="A41" s="283"/>
    </row>
    <row r="42" spans="1:1" ht="13.8">
      <c r="A42" s="283"/>
    </row>
    <row r="43" spans="1:1" ht="13.8">
      <c r="A43" s="283"/>
    </row>
    <row r="44" spans="1:1" ht="13.8">
      <c r="A44" s="283"/>
    </row>
    <row r="45" spans="1:1" ht="13.8">
      <c r="A45" s="283"/>
    </row>
    <row r="46" spans="1:1" ht="13.8">
      <c r="A46" s="283"/>
    </row>
    <row r="47" spans="1:1" ht="13.8">
      <c r="A47" s="283"/>
    </row>
    <row r="48" spans="1:1" ht="13.8">
      <c r="A48" s="283"/>
    </row>
    <row r="49" spans="1:1" ht="13.8">
      <c r="A49" s="283"/>
    </row>
    <row r="50" spans="1:1" ht="13.8">
      <c r="A50" s="283"/>
    </row>
    <row r="51" spans="1:1" ht="13.8">
      <c r="A51" s="283"/>
    </row>
    <row r="52" spans="1:1" ht="13.8">
      <c r="A52" s="283"/>
    </row>
    <row r="53" spans="1:1" ht="13.8">
      <c r="A53" s="283"/>
    </row>
    <row r="54" spans="1:1" ht="13.8">
      <c r="A54" s="283"/>
    </row>
    <row r="55" spans="1:1" ht="13.8">
      <c r="A55" s="283"/>
    </row>
    <row r="56" spans="1:1" ht="13.8">
      <c r="A56" s="283"/>
    </row>
    <row r="57" spans="1:1" ht="13.8">
      <c r="A57" s="283"/>
    </row>
    <row r="58" spans="1:1" ht="13.8">
      <c r="A58" s="283"/>
    </row>
    <row r="59" spans="1:1" ht="13.8">
      <c r="A59" s="283"/>
    </row>
    <row r="60" spans="1:1" ht="13.8">
      <c r="A60" s="283"/>
    </row>
    <row r="61" spans="1:1" ht="13.8">
      <c r="A61" s="283"/>
    </row>
    <row r="62" spans="1:1" ht="13.8">
      <c r="A62" s="283"/>
    </row>
    <row r="63" spans="1:1" ht="13.8">
      <c r="A63" s="283"/>
    </row>
    <row r="64" spans="1:1" ht="13.8">
      <c r="A64" s="283"/>
    </row>
    <row r="65" spans="1:1" ht="13.8">
      <c r="A65" s="283"/>
    </row>
    <row r="66" spans="1:1" ht="13.8">
      <c r="A66" s="283"/>
    </row>
    <row r="67" spans="1:1" ht="13.8">
      <c r="A67" s="283"/>
    </row>
    <row r="68" spans="1:1" ht="13.8">
      <c r="A68" s="283"/>
    </row>
    <row r="69" spans="1:1" ht="13.8">
      <c r="A69" s="283"/>
    </row>
    <row r="70" spans="1:1" ht="13.8">
      <c r="A70" s="283"/>
    </row>
    <row r="71" spans="1:1" ht="13.8">
      <c r="A71" s="283"/>
    </row>
    <row r="72" spans="1:1" ht="13.8">
      <c r="A72" s="283"/>
    </row>
    <row r="73" spans="1:1" ht="13.8">
      <c r="A73" s="283"/>
    </row>
    <row r="74" spans="1:1" ht="13.8">
      <c r="A74" s="283"/>
    </row>
    <row r="75" spans="1:1" ht="13.8">
      <c r="A75" s="283"/>
    </row>
    <row r="76" spans="1:1" ht="13.8">
      <c r="A76" s="283"/>
    </row>
    <row r="77" spans="1:1" ht="13.8">
      <c r="A77" s="283"/>
    </row>
    <row r="78" spans="1:1" ht="13.8">
      <c r="A78" s="283"/>
    </row>
    <row r="79" spans="1:1" ht="13.8">
      <c r="A79" s="283"/>
    </row>
    <row r="80" spans="1:1" ht="13.8">
      <c r="A80" s="283"/>
    </row>
    <row r="81" spans="1:1" ht="13.8">
      <c r="A81" s="283"/>
    </row>
    <row r="82" spans="1:1" ht="13.8">
      <c r="A82" s="283"/>
    </row>
    <row r="83" spans="1:1" ht="13.8">
      <c r="A83" s="283"/>
    </row>
    <row r="84" spans="1:1" ht="13.8">
      <c r="A84" s="283"/>
    </row>
    <row r="85" spans="1:1" ht="13.8">
      <c r="A85" s="283"/>
    </row>
    <row r="86" spans="1:1" ht="13.8">
      <c r="A86" s="283"/>
    </row>
    <row r="87" spans="1:1" ht="13.8">
      <c r="A87" s="283"/>
    </row>
    <row r="88" spans="1:1" ht="13.8">
      <c r="A88" s="283"/>
    </row>
    <row r="89" spans="1:1" ht="13.8">
      <c r="A89" s="283"/>
    </row>
    <row r="90" spans="1:1" ht="13.8">
      <c r="A90" s="283"/>
    </row>
    <row r="91" spans="1:1" ht="13.8">
      <c r="A91" s="283"/>
    </row>
    <row r="92" spans="1:1" ht="13.8">
      <c r="A92" s="283"/>
    </row>
    <row r="93" spans="1:1" ht="13.8">
      <c r="A93" s="283"/>
    </row>
    <row r="94" spans="1:1" ht="13.8">
      <c r="A94" s="283"/>
    </row>
    <row r="95" spans="1:1" ht="13.8">
      <c r="A95" s="283"/>
    </row>
    <row r="96" spans="1:1" ht="13.8">
      <c r="A96" s="283"/>
    </row>
    <row r="97" spans="1:1" ht="13.8">
      <c r="A97" s="283"/>
    </row>
    <row r="98" spans="1:1" ht="13.8">
      <c r="A98" s="283"/>
    </row>
    <row r="99" spans="1:1" ht="13.8">
      <c r="A99" s="283"/>
    </row>
    <row r="100" spans="1:1" ht="13.8">
      <c r="A100" s="283"/>
    </row>
    <row r="101" spans="1:1" ht="13.8">
      <c r="A101" s="283"/>
    </row>
    <row r="102" spans="1:1" ht="13.8">
      <c r="A102" s="283"/>
    </row>
    <row r="103" spans="1:1" ht="13.8">
      <c r="A103" s="283"/>
    </row>
    <row r="104" spans="1:1" ht="13.8">
      <c r="A104" s="283"/>
    </row>
    <row r="105" spans="1:1" ht="13.8">
      <c r="A105" s="283"/>
    </row>
    <row r="106" spans="1:1" ht="13.8">
      <c r="A106" s="283"/>
    </row>
    <row r="107" spans="1:1" ht="13.8">
      <c r="A107" s="283"/>
    </row>
  </sheetData>
  <pageMargins left="0.70866141732283472" right="0.70866141732283472" top="0.94488188976377963" bottom="0.78740157480314965" header="0.31496062992125984" footer="0.31496062992125984"/>
  <pageSetup paperSize="9" scale="98" fitToHeight="100" orientation="portrait" r:id="rId1"/>
  <headerFooter>
    <oddHeader>&amp;LDopravní zklidnění v intravilánu obce
u autobusové točky Rabyně,
Hotel Nová Rabyně &amp;CDOPAS s.r.o.&amp;RPOLOŽKOVÝ VÝKAZ VÝMĚR</oddHeader>
    <oddFooter>&amp;LVOP&amp;C&amp;P z &amp;N&amp;Rčást - Všeobecné podmínky k ceně díla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033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7" t="s">
        <v>92</v>
      </c>
      <c r="AZ2" s="91" t="s">
        <v>108</v>
      </c>
      <c r="BA2" s="91" t="s">
        <v>109</v>
      </c>
      <c r="BB2" s="91" t="s">
        <v>110</v>
      </c>
      <c r="BC2" s="91" t="s">
        <v>111</v>
      </c>
      <c r="BD2" s="91" t="s">
        <v>112</v>
      </c>
    </row>
    <row r="3" spans="2:5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  <c r="AZ3" s="91" t="s">
        <v>113</v>
      </c>
      <c r="BA3" s="91" t="s">
        <v>114</v>
      </c>
      <c r="BB3" s="91" t="s">
        <v>115</v>
      </c>
      <c r="BC3" s="91" t="s">
        <v>116</v>
      </c>
      <c r="BD3" s="91" t="s">
        <v>112</v>
      </c>
    </row>
    <row r="4" spans="2:56" ht="24.9" customHeight="1">
      <c r="B4" s="20"/>
      <c r="D4" s="21" t="s">
        <v>117</v>
      </c>
      <c r="L4" s="20"/>
      <c r="M4" s="92" t="s">
        <v>10</v>
      </c>
      <c r="AT4" s="17" t="s">
        <v>4</v>
      </c>
      <c r="AZ4" s="91" t="s">
        <v>118</v>
      </c>
      <c r="BA4" s="91" t="s">
        <v>119</v>
      </c>
      <c r="BB4" s="91" t="s">
        <v>115</v>
      </c>
      <c r="BC4" s="91" t="s">
        <v>120</v>
      </c>
      <c r="BD4" s="91" t="s">
        <v>112</v>
      </c>
    </row>
    <row r="5" spans="2:56" ht="6.9" customHeight="1">
      <c r="B5" s="20"/>
      <c r="L5" s="20"/>
      <c r="AZ5" s="91" t="s">
        <v>121</v>
      </c>
      <c r="BA5" s="91" t="s">
        <v>122</v>
      </c>
      <c r="BB5" s="91" t="s">
        <v>115</v>
      </c>
      <c r="BC5" s="91" t="s">
        <v>123</v>
      </c>
      <c r="BD5" s="91" t="s">
        <v>112</v>
      </c>
    </row>
    <row r="6" spans="2:56" ht="12" customHeight="1">
      <c r="B6" s="20"/>
      <c r="D6" s="27" t="s">
        <v>16</v>
      </c>
      <c r="L6" s="20"/>
      <c r="AZ6" s="91" t="s">
        <v>124</v>
      </c>
      <c r="BA6" s="91" t="s">
        <v>125</v>
      </c>
      <c r="BB6" s="91" t="s">
        <v>115</v>
      </c>
      <c r="BC6" s="91" t="s">
        <v>126</v>
      </c>
      <c r="BD6" s="91" t="s">
        <v>112</v>
      </c>
    </row>
    <row r="7" spans="2:56" ht="26.25" customHeight="1">
      <c r="B7" s="20"/>
      <c r="E7" s="326" t="str">
        <f>'Rekapitulace stavby'!K6</f>
        <v>Dopravní zklidnění v intravilánu obce u autobusové točky Rabyně, Hotel Nová Rabyně_rev.02</v>
      </c>
      <c r="F7" s="327"/>
      <c r="G7" s="327"/>
      <c r="H7" s="327"/>
      <c r="L7" s="20"/>
      <c r="AZ7" s="91" t="s">
        <v>127</v>
      </c>
      <c r="BA7" s="91" t="s">
        <v>128</v>
      </c>
      <c r="BB7" s="91" t="s">
        <v>115</v>
      </c>
      <c r="BC7" s="91" t="s">
        <v>129</v>
      </c>
      <c r="BD7" s="91" t="s">
        <v>112</v>
      </c>
    </row>
    <row r="8" spans="2:56" ht="12" customHeight="1">
      <c r="B8" s="20"/>
      <c r="D8" s="27" t="s">
        <v>130</v>
      </c>
      <c r="L8" s="20"/>
      <c r="AZ8" s="91" t="s">
        <v>131</v>
      </c>
      <c r="BA8" s="91" t="s">
        <v>132</v>
      </c>
      <c r="BB8" s="91" t="s">
        <v>115</v>
      </c>
      <c r="BC8" s="91" t="s">
        <v>133</v>
      </c>
      <c r="BD8" s="91" t="s">
        <v>112</v>
      </c>
    </row>
    <row r="9" spans="2:56" s="1" customFormat="1" ht="16.5" customHeight="1">
      <c r="B9" s="33"/>
      <c r="E9" s="326" t="s">
        <v>134</v>
      </c>
      <c r="F9" s="325"/>
      <c r="G9" s="325"/>
      <c r="H9" s="325"/>
      <c r="L9" s="33"/>
      <c r="AZ9" s="91" t="s">
        <v>135</v>
      </c>
      <c r="BA9" s="91" t="s">
        <v>136</v>
      </c>
      <c r="BB9" s="91" t="s">
        <v>110</v>
      </c>
      <c r="BC9" s="91" t="s">
        <v>137</v>
      </c>
      <c r="BD9" s="91" t="s">
        <v>112</v>
      </c>
    </row>
    <row r="10" spans="2:56" s="1" customFormat="1" ht="12" customHeight="1">
      <c r="B10" s="33"/>
      <c r="D10" s="27" t="s">
        <v>138</v>
      </c>
      <c r="L10" s="33"/>
      <c r="AZ10" s="91" t="s">
        <v>139</v>
      </c>
      <c r="BA10" s="91" t="s">
        <v>140</v>
      </c>
      <c r="BB10" s="91" t="s">
        <v>110</v>
      </c>
      <c r="BC10" s="91" t="s">
        <v>141</v>
      </c>
      <c r="BD10" s="91" t="s">
        <v>112</v>
      </c>
    </row>
    <row r="11" spans="2:56" s="1" customFormat="1" ht="16.5" customHeight="1">
      <c r="B11" s="33"/>
      <c r="E11" s="316" t="s">
        <v>142</v>
      </c>
      <c r="F11" s="325"/>
      <c r="G11" s="325"/>
      <c r="H11" s="325"/>
      <c r="L11" s="33"/>
      <c r="AZ11" s="91" t="s">
        <v>143</v>
      </c>
      <c r="BA11" s="91" t="s">
        <v>144</v>
      </c>
      <c r="BB11" s="91" t="s">
        <v>110</v>
      </c>
      <c r="BC11" s="91" t="s">
        <v>145</v>
      </c>
      <c r="BD11" s="91" t="s">
        <v>112</v>
      </c>
    </row>
    <row r="12" spans="2:56" s="1" customFormat="1">
      <c r="B12" s="33"/>
      <c r="L12" s="33"/>
      <c r="AZ12" s="91" t="s">
        <v>146</v>
      </c>
      <c r="BA12" s="91" t="s">
        <v>147</v>
      </c>
      <c r="BB12" s="91" t="s">
        <v>110</v>
      </c>
      <c r="BC12" s="91" t="s">
        <v>148</v>
      </c>
      <c r="BD12" s="91" t="s">
        <v>112</v>
      </c>
    </row>
    <row r="13" spans="2:56" s="1" customFormat="1" ht="12" customHeight="1">
      <c r="B13" s="33"/>
      <c r="D13" s="27" t="s">
        <v>18</v>
      </c>
      <c r="F13" s="25" t="s">
        <v>32</v>
      </c>
      <c r="I13" s="27" t="s">
        <v>20</v>
      </c>
      <c r="J13" s="25" t="s">
        <v>32</v>
      </c>
      <c r="L13" s="33"/>
      <c r="AZ13" s="91" t="s">
        <v>149</v>
      </c>
      <c r="BA13" s="91" t="s">
        <v>150</v>
      </c>
      <c r="BB13" s="91" t="s">
        <v>110</v>
      </c>
      <c r="BC13" s="91" t="s">
        <v>151</v>
      </c>
      <c r="BD13" s="91" t="s">
        <v>112</v>
      </c>
    </row>
    <row r="14" spans="2:56" s="1" customFormat="1" ht="12" customHeight="1">
      <c r="B14" s="33"/>
      <c r="D14" s="27" t="s">
        <v>22</v>
      </c>
      <c r="F14" s="25" t="s">
        <v>23</v>
      </c>
      <c r="I14" s="27" t="s">
        <v>24</v>
      </c>
      <c r="J14" s="50" t="str">
        <f>'Rekapitulace stavby'!AN8</f>
        <v>24. 2. 2025</v>
      </c>
      <c r="L14" s="33"/>
      <c r="AZ14" s="91" t="s">
        <v>152</v>
      </c>
      <c r="BA14" s="91" t="s">
        <v>153</v>
      </c>
      <c r="BB14" s="91" t="s">
        <v>110</v>
      </c>
      <c r="BC14" s="91" t="s">
        <v>154</v>
      </c>
      <c r="BD14" s="91" t="s">
        <v>112</v>
      </c>
    </row>
    <row r="15" spans="2:56" s="1" customFormat="1" ht="10.8" customHeight="1">
      <c r="B15" s="33"/>
      <c r="L15" s="33"/>
      <c r="AZ15" s="91" t="s">
        <v>155</v>
      </c>
      <c r="BA15" s="91" t="s">
        <v>156</v>
      </c>
      <c r="BB15" s="91" t="s">
        <v>110</v>
      </c>
      <c r="BC15" s="91" t="s">
        <v>157</v>
      </c>
      <c r="BD15" s="91" t="s">
        <v>112</v>
      </c>
    </row>
    <row r="16" spans="2:56" s="1" customFormat="1" ht="12" customHeight="1">
      <c r="B16" s="33"/>
      <c r="D16" s="27" t="s">
        <v>30</v>
      </c>
      <c r="I16" s="27" t="s">
        <v>31</v>
      </c>
      <c r="J16" s="25" t="s">
        <v>32</v>
      </c>
      <c r="L16" s="33"/>
      <c r="AZ16" s="91" t="s">
        <v>158</v>
      </c>
      <c r="BA16" s="91" t="s">
        <v>159</v>
      </c>
      <c r="BB16" s="91" t="s">
        <v>110</v>
      </c>
      <c r="BC16" s="91" t="s">
        <v>160</v>
      </c>
      <c r="BD16" s="91" t="s">
        <v>112</v>
      </c>
    </row>
    <row r="17" spans="2:56" s="1" customFormat="1" ht="18" customHeight="1">
      <c r="B17" s="33"/>
      <c r="E17" s="25" t="s">
        <v>33</v>
      </c>
      <c r="I17" s="27" t="s">
        <v>34</v>
      </c>
      <c r="J17" s="25" t="s">
        <v>32</v>
      </c>
      <c r="L17" s="33"/>
      <c r="AZ17" s="91" t="s">
        <v>161</v>
      </c>
      <c r="BA17" s="91" t="s">
        <v>162</v>
      </c>
      <c r="BB17" s="91" t="s">
        <v>110</v>
      </c>
      <c r="BC17" s="91" t="s">
        <v>163</v>
      </c>
      <c r="BD17" s="91" t="s">
        <v>112</v>
      </c>
    </row>
    <row r="18" spans="2:56" s="1" customFormat="1" ht="6.9" customHeight="1">
      <c r="B18" s="33"/>
      <c r="L18" s="33"/>
    </row>
    <row r="19" spans="2:56" s="1" customFormat="1" ht="12" customHeight="1">
      <c r="B19" s="33"/>
      <c r="D19" s="27" t="s">
        <v>35</v>
      </c>
      <c r="I19" s="27" t="s">
        <v>31</v>
      </c>
      <c r="J19" s="28" t="str">
        <f>'Rekapitulace stavby'!AN13</f>
        <v>Vyplň údaj</v>
      </c>
      <c r="L19" s="33"/>
    </row>
    <row r="20" spans="2:56" s="1" customFormat="1" ht="18" customHeight="1">
      <c r="B20" s="33"/>
      <c r="E20" s="328" t="str">
        <f>'Rekapitulace stavby'!E14</f>
        <v>Vyplň údaj</v>
      </c>
      <c r="F20" s="295"/>
      <c r="G20" s="295"/>
      <c r="H20" s="295"/>
      <c r="I20" s="27" t="s">
        <v>34</v>
      </c>
      <c r="J20" s="28" t="str">
        <f>'Rekapitulace stavby'!AN14</f>
        <v>Vyplň údaj</v>
      </c>
      <c r="L20" s="33"/>
    </row>
    <row r="21" spans="2:56" s="1" customFormat="1" ht="6.9" customHeight="1">
      <c r="B21" s="33"/>
      <c r="L21" s="33"/>
    </row>
    <row r="22" spans="2:56" s="1" customFormat="1" ht="12" customHeight="1">
      <c r="B22" s="33"/>
      <c r="D22" s="27" t="s">
        <v>37</v>
      </c>
      <c r="I22" s="27" t="s">
        <v>31</v>
      </c>
      <c r="J22" s="25" t="s">
        <v>32</v>
      </c>
      <c r="L22" s="33"/>
    </row>
    <row r="23" spans="2:56" s="1" customFormat="1" ht="18" customHeight="1">
      <c r="B23" s="33"/>
      <c r="E23" s="25" t="s">
        <v>38</v>
      </c>
      <c r="I23" s="27" t="s">
        <v>34</v>
      </c>
      <c r="J23" s="25" t="s">
        <v>32</v>
      </c>
      <c r="L23" s="33"/>
    </row>
    <row r="24" spans="2:56" s="1" customFormat="1" ht="6.9" customHeight="1">
      <c r="B24" s="33"/>
      <c r="L24" s="33"/>
    </row>
    <row r="25" spans="2:56" s="1" customFormat="1" ht="12" customHeight="1">
      <c r="B25" s="33"/>
      <c r="D25" s="27" t="s">
        <v>40</v>
      </c>
      <c r="I25" s="27" t="s">
        <v>31</v>
      </c>
      <c r="J25" s="25" t="s">
        <v>32</v>
      </c>
      <c r="L25" s="33"/>
    </row>
    <row r="26" spans="2:56" s="1" customFormat="1" ht="18" customHeight="1">
      <c r="B26" s="33"/>
      <c r="E26" s="25" t="s">
        <v>41</v>
      </c>
      <c r="I26" s="27" t="s">
        <v>34</v>
      </c>
      <c r="J26" s="25" t="s">
        <v>32</v>
      </c>
      <c r="L26" s="33"/>
    </row>
    <row r="27" spans="2:56" s="1" customFormat="1" ht="6.9" customHeight="1">
      <c r="B27" s="33"/>
      <c r="L27" s="33"/>
    </row>
    <row r="28" spans="2:56" s="1" customFormat="1" ht="12" customHeight="1">
      <c r="B28" s="33"/>
      <c r="D28" s="27" t="s">
        <v>42</v>
      </c>
      <c r="L28" s="33"/>
    </row>
    <row r="29" spans="2:56" s="7" customFormat="1" ht="83.25" customHeight="1">
      <c r="B29" s="93"/>
      <c r="E29" s="299" t="s">
        <v>43</v>
      </c>
      <c r="F29" s="299"/>
      <c r="G29" s="299"/>
      <c r="H29" s="299"/>
      <c r="L29" s="93"/>
    </row>
    <row r="30" spans="2:56" s="1" customFormat="1" ht="6.9" customHeight="1">
      <c r="B30" s="33"/>
      <c r="L30" s="33"/>
    </row>
    <row r="31" spans="2:56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56" s="1" customFormat="1" ht="25.35" customHeight="1">
      <c r="B32" s="33"/>
      <c r="D32" s="94" t="s">
        <v>44</v>
      </c>
      <c r="J32" s="64">
        <f>ROUND(J96,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46</v>
      </c>
      <c r="I34" s="36" t="s">
        <v>45</v>
      </c>
      <c r="J34" s="36" t="s">
        <v>47</v>
      </c>
      <c r="L34" s="33"/>
    </row>
    <row r="35" spans="2:12" s="1" customFormat="1" ht="14.4" customHeight="1">
      <c r="B35" s="33"/>
      <c r="D35" s="53" t="s">
        <v>48</v>
      </c>
      <c r="E35" s="27" t="s">
        <v>49</v>
      </c>
      <c r="F35" s="84">
        <f>ROUND((SUM(BE96:BE1032)),  2)</f>
        <v>0</v>
      </c>
      <c r="I35" s="95">
        <v>0.21</v>
      </c>
      <c r="J35" s="84">
        <f>ROUND(((SUM(BE96:BE1032))*I35),  2)</f>
        <v>0</v>
      </c>
      <c r="L35" s="33"/>
    </row>
    <row r="36" spans="2:12" s="1" customFormat="1" ht="14.4" customHeight="1">
      <c r="B36" s="33"/>
      <c r="E36" s="27" t="s">
        <v>50</v>
      </c>
      <c r="F36" s="84">
        <f>ROUND((SUM(BF96:BF1032)),  2)</f>
        <v>0</v>
      </c>
      <c r="I36" s="95">
        <v>0.12</v>
      </c>
      <c r="J36" s="84">
        <f>ROUND(((SUM(BF96:BF1032))*I36),  2)</f>
        <v>0</v>
      </c>
      <c r="L36" s="33"/>
    </row>
    <row r="37" spans="2:12" s="1" customFormat="1" ht="14.4" hidden="1" customHeight="1">
      <c r="B37" s="33"/>
      <c r="E37" s="27" t="s">
        <v>51</v>
      </c>
      <c r="F37" s="84">
        <f>ROUND((SUM(BG96:BG1032)),  2)</f>
        <v>0</v>
      </c>
      <c r="I37" s="95">
        <v>0.21</v>
      </c>
      <c r="J37" s="84">
        <f>0</f>
        <v>0</v>
      </c>
      <c r="L37" s="33"/>
    </row>
    <row r="38" spans="2:12" s="1" customFormat="1" ht="14.4" hidden="1" customHeight="1">
      <c r="B38" s="33"/>
      <c r="E38" s="27" t="s">
        <v>52</v>
      </c>
      <c r="F38" s="84">
        <f>ROUND((SUM(BH96:BH1032)),  2)</f>
        <v>0</v>
      </c>
      <c r="I38" s="95">
        <v>0.12</v>
      </c>
      <c r="J38" s="84">
        <f>0</f>
        <v>0</v>
      </c>
      <c r="L38" s="33"/>
    </row>
    <row r="39" spans="2:12" s="1" customFormat="1" ht="14.4" hidden="1" customHeight="1">
      <c r="B39" s="33"/>
      <c r="E39" s="27" t="s">
        <v>53</v>
      </c>
      <c r="F39" s="84">
        <f>ROUND((SUM(BI96:BI1032)),  2)</f>
        <v>0</v>
      </c>
      <c r="I39" s="95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6"/>
      <c r="D41" s="97" t="s">
        <v>54</v>
      </c>
      <c r="E41" s="55"/>
      <c r="F41" s="55"/>
      <c r="G41" s="98" t="s">
        <v>55</v>
      </c>
      <c r="H41" s="99" t="s">
        <v>56</v>
      </c>
      <c r="I41" s="55"/>
      <c r="J41" s="100">
        <f>SUM(J32:J39)</f>
        <v>0</v>
      </c>
      <c r="K41" s="101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1" t="s">
        <v>164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7" t="s">
        <v>16</v>
      </c>
      <c r="L49" s="33"/>
    </row>
    <row r="50" spans="2:47" s="1" customFormat="1" ht="26.25" customHeight="1">
      <c r="B50" s="33"/>
      <c r="E50" s="326" t="str">
        <f>E7</f>
        <v>Dopravní zklidnění v intravilánu obce u autobusové točky Rabyně, Hotel Nová Rabyně_rev.02</v>
      </c>
      <c r="F50" s="327"/>
      <c r="G50" s="327"/>
      <c r="H50" s="327"/>
      <c r="L50" s="33"/>
    </row>
    <row r="51" spans="2:47" ht="12" customHeight="1">
      <c r="B51" s="20"/>
      <c r="C51" s="27" t="s">
        <v>130</v>
      </c>
      <c r="L51" s="20"/>
    </row>
    <row r="52" spans="2:47" s="1" customFormat="1" ht="16.5" customHeight="1">
      <c r="B52" s="33"/>
      <c r="E52" s="326" t="s">
        <v>134</v>
      </c>
      <c r="F52" s="325"/>
      <c r="G52" s="325"/>
      <c r="H52" s="325"/>
      <c r="L52" s="33"/>
    </row>
    <row r="53" spans="2:47" s="1" customFormat="1" ht="12" customHeight="1">
      <c r="B53" s="33"/>
      <c r="C53" s="27" t="s">
        <v>138</v>
      </c>
      <c r="L53" s="33"/>
    </row>
    <row r="54" spans="2:47" s="1" customFormat="1" ht="16.5" customHeight="1">
      <c r="B54" s="33"/>
      <c r="E54" s="316" t="str">
        <f>E11</f>
        <v>SO 102 - Zpevněné plochy a komunikace</v>
      </c>
      <c r="F54" s="325"/>
      <c r="G54" s="325"/>
      <c r="H54" s="325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7" t="s">
        <v>22</v>
      </c>
      <c r="F56" s="25" t="str">
        <f>F14</f>
        <v>k.ú. Rabyně [737267]</v>
      </c>
      <c r="I56" s="27" t="s">
        <v>24</v>
      </c>
      <c r="J56" s="50" t="str">
        <f>IF(J14="","",J14)</f>
        <v>24. 2. 2025</v>
      </c>
      <c r="L56" s="33"/>
    </row>
    <row r="57" spans="2:47" s="1" customFormat="1" ht="6.9" customHeight="1">
      <c r="B57" s="33"/>
      <c r="L57" s="33"/>
    </row>
    <row r="58" spans="2:47" s="1" customFormat="1" ht="15.15" customHeight="1">
      <c r="B58" s="33"/>
      <c r="C58" s="27" t="s">
        <v>30</v>
      </c>
      <c r="F58" s="25" t="str">
        <f>E17</f>
        <v>Obec Rabyně</v>
      </c>
      <c r="I58" s="27" t="s">
        <v>37</v>
      </c>
      <c r="J58" s="31" t="str">
        <f>E23</f>
        <v>DOPAS s.r.o.</v>
      </c>
      <c r="L58" s="33"/>
    </row>
    <row r="59" spans="2:47" s="1" customFormat="1" ht="15.15" customHeight="1">
      <c r="B59" s="33"/>
      <c r="C59" s="27" t="s">
        <v>35</v>
      </c>
      <c r="F59" s="25" t="str">
        <f>IF(E20="","",E20)</f>
        <v>Vyplň údaj</v>
      </c>
      <c r="I59" s="27" t="s">
        <v>40</v>
      </c>
      <c r="J59" s="31" t="str">
        <f>E26</f>
        <v>L. Štuller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2" t="s">
        <v>165</v>
      </c>
      <c r="D61" s="96"/>
      <c r="E61" s="96"/>
      <c r="F61" s="96"/>
      <c r="G61" s="96"/>
      <c r="H61" s="96"/>
      <c r="I61" s="96"/>
      <c r="J61" s="103" t="s">
        <v>166</v>
      </c>
      <c r="K61" s="96"/>
      <c r="L61" s="33"/>
    </row>
    <row r="62" spans="2:47" s="1" customFormat="1" ht="10.35" customHeight="1">
      <c r="B62" s="33"/>
      <c r="L62" s="33"/>
    </row>
    <row r="63" spans="2:47" s="1" customFormat="1" ht="22.8" customHeight="1">
      <c r="B63" s="33"/>
      <c r="C63" s="104" t="s">
        <v>76</v>
      </c>
      <c r="J63" s="64">
        <f>J96</f>
        <v>0</v>
      </c>
      <c r="L63" s="33"/>
      <c r="AU63" s="17" t="s">
        <v>167</v>
      </c>
    </row>
    <row r="64" spans="2:47" s="8" customFormat="1" ht="24.9" customHeight="1">
      <c r="B64" s="105"/>
      <c r="D64" s="106" t="s">
        <v>168</v>
      </c>
      <c r="E64" s="107"/>
      <c r="F64" s="107"/>
      <c r="G64" s="107"/>
      <c r="H64" s="107"/>
      <c r="I64" s="107"/>
      <c r="J64" s="108">
        <f>J97</f>
        <v>0</v>
      </c>
      <c r="L64" s="105"/>
    </row>
    <row r="65" spans="2:12" s="9" customFormat="1" ht="19.95" customHeight="1">
      <c r="B65" s="109"/>
      <c r="D65" s="110" t="s">
        <v>169</v>
      </c>
      <c r="E65" s="111"/>
      <c r="F65" s="111"/>
      <c r="G65" s="111"/>
      <c r="H65" s="111"/>
      <c r="I65" s="111"/>
      <c r="J65" s="112">
        <f>J98</f>
        <v>0</v>
      </c>
      <c r="L65" s="109"/>
    </row>
    <row r="66" spans="2:12" s="9" customFormat="1" ht="19.95" customHeight="1">
      <c r="B66" s="109"/>
      <c r="D66" s="110" t="s">
        <v>170</v>
      </c>
      <c r="E66" s="111"/>
      <c r="F66" s="111"/>
      <c r="G66" s="111"/>
      <c r="H66" s="111"/>
      <c r="I66" s="111"/>
      <c r="J66" s="112">
        <f>J186</f>
        <v>0</v>
      </c>
      <c r="L66" s="109"/>
    </row>
    <row r="67" spans="2:12" s="9" customFormat="1" ht="19.95" customHeight="1">
      <c r="B67" s="109"/>
      <c r="D67" s="110" t="s">
        <v>171</v>
      </c>
      <c r="E67" s="111"/>
      <c r="F67" s="111"/>
      <c r="G67" s="111"/>
      <c r="H67" s="111"/>
      <c r="I67" s="111"/>
      <c r="J67" s="112">
        <f>J206</f>
        <v>0</v>
      </c>
      <c r="L67" s="109"/>
    </row>
    <row r="68" spans="2:12" s="9" customFormat="1" ht="19.95" customHeight="1">
      <c r="B68" s="109"/>
      <c r="D68" s="110" t="s">
        <v>172</v>
      </c>
      <c r="E68" s="111"/>
      <c r="F68" s="111"/>
      <c r="G68" s="111"/>
      <c r="H68" s="111"/>
      <c r="I68" s="111"/>
      <c r="J68" s="112">
        <f>J216</f>
        <v>0</v>
      </c>
      <c r="L68" s="109"/>
    </row>
    <row r="69" spans="2:12" s="9" customFormat="1" ht="19.95" customHeight="1">
      <c r="B69" s="109"/>
      <c r="D69" s="110" t="s">
        <v>173</v>
      </c>
      <c r="E69" s="111"/>
      <c r="F69" s="111"/>
      <c r="G69" s="111"/>
      <c r="H69" s="111"/>
      <c r="I69" s="111"/>
      <c r="J69" s="112">
        <f>J419</f>
        <v>0</v>
      </c>
      <c r="L69" s="109"/>
    </row>
    <row r="70" spans="2:12" s="9" customFormat="1" ht="19.95" customHeight="1">
      <c r="B70" s="109"/>
      <c r="D70" s="110" t="s">
        <v>174</v>
      </c>
      <c r="E70" s="111"/>
      <c r="F70" s="111"/>
      <c r="G70" s="111"/>
      <c r="H70" s="111"/>
      <c r="I70" s="111"/>
      <c r="J70" s="112">
        <f>J772</f>
        <v>0</v>
      </c>
      <c r="L70" s="109"/>
    </row>
    <row r="71" spans="2:12" s="9" customFormat="1" ht="19.95" customHeight="1">
      <c r="B71" s="109"/>
      <c r="D71" s="110" t="s">
        <v>175</v>
      </c>
      <c r="E71" s="111"/>
      <c r="F71" s="111"/>
      <c r="G71" s="111"/>
      <c r="H71" s="111"/>
      <c r="I71" s="111"/>
      <c r="J71" s="112">
        <f>J847</f>
        <v>0</v>
      </c>
      <c r="L71" s="109"/>
    </row>
    <row r="72" spans="2:12" s="9" customFormat="1" ht="19.95" customHeight="1">
      <c r="B72" s="109"/>
      <c r="D72" s="110" t="s">
        <v>176</v>
      </c>
      <c r="E72" s="111"/>
      <c r="F72" s="111"/>
      <c r="G72" s="111"/>
      <c r="H72" s="111"/>
      <c r="I72" s="111"/>
      <c r="J72" s="112">
        <f>J890</f>
        <v>0</v>
      </c>
      <c r="L72" s="109"/>
    </row>
    <row r="73" spans="2:12" s="9" customFormat="1" ht="19.95" customHeight="1">
      <c r="B73" s="109"/>
      <c r="D73" s="110" t="s">
        <v>177</v>
      </c>
      <c r="E73" s="111"/>
      <c r="F73" s="111"/>
      <c r="G73" s="111"/>
      <c r="H73" s="111"/>
      <c r="I73" s="111"/>
      <c r="J73" s="112">
        <f>J977</f>
        <v>0</v>
      </c>
      <c r="L73" s="109"/>
    </row>
    <row r="74" spans="2:12" s="9" customFormat="1" ht="19.95" customHeight="1">
      <c r="B74" s="109"/>
      <c r="D74" s="110" t="s">
        <v>178</v>
      </c>
      <c r="E74" s="111"/>
      <c r="F74" s="111"/>
      <c r="G74" s="111"/>
      <c r="H74" s="111"/>
      <c r="I74" s="111"/>
      <c r="J74" s="112">
        <f>J1030</f>
        <v>0</v>
      </c>
      <c r="L74" s="109"/>
    </row>
    <row r="75" spans="2:12" s="1" customFormat="1" ht="21.75" customHeight="1">
      <c r="B75" s="33"/>
      <c r="L75" s="33"/>
    </row>
    <row r="76" spans="2:12" s="1" customFormat="1" ht="6.9" customHeight="1"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33"/>
    </row>
    <row r="80" spans="2:12" s="1" customFormat="1" ht="6.9" customHeight="1">
      <c r="B80" s="44"/>
      <c r="C80" s="45"/>
      <c r="D80" s="45"/>
      <c r="E80" s="45"/>
      <c r="F80" s="45"/>
      <c r="G80" s="45"/>
      <c r="H80" s="45"/>
      <c r="I80" s="45"/>
      <c r="J80" s="45"/>
      <c r="K80" s="45"/>
      <c r="L80" s="33"/>
    </row>
    <row r="81" spans="2:63" s="1" customFormat="1" ht="24.9" customHeight="1">
      <c r="B81" s="33"/>
      <c r="C81" s="21" t="s">
        <v>179</v>
      </c>
      <c r="L81" s="33"/>
    </row>
    <row r="82" spans="2:63" s="1" customFormat="1" ht="6.9" customHeight="1">
      <c r="B82" s="33"/>
      <c r="L82" s="33"/>
    </row>
    <row r="83" spans="2:63" s="1" customFormat="1" ht="12" customHeight="1">
      <c r="B83" s="33"/>
      <c r="C83" s="27" t="s">
        <v>16</v>
      </c>
      <c r="L83" s="33"/>
    </row>
    <row r="84" spans="2:63" s="1" customFormat="1" ht="26.25" customHeight="1">
      <c r="B84" s="33"/>
      <c r="E84" s="326" t="str">
        <f>E7</f>
        <v>Dopravní zklidnění v intravilánu obce u autobusové točky Rabyně, Hotel Nová Rabyně_rev.02</v>
      </c>
      <c r="F84" s="327"/>
      <c r="G84" s="327"/>
      <c r="H84" s="327"/>
      <c r="L84" s="33"/>
    </row>
    <row r="85" spans="2:63" ht="12" customHeight="1">
      <c r="B85" s="20"/>
      <c r="C85" s="27" t="s">
        <v>130</v>
      </c>
      <c r="L85" s="20"/>
    </row>
    <row r="86" spans="2:63" s="1" customFormat="1" ht="16.5" customHeight="1">
      <c r="B86" s="33"/>
      <c r="E86" s="326" t="s">
        <v>134</v>
      </c>
      <c r="F86" s="325"/>
      <c r="G86" s="325"/>
      <c r="H86" s="325"/>
      <c r="L86" s="33"/>
    </row>
    <row r="87" spans="2:63" s="1" customFormat="1" ht="12" customHeight="1">
      <c r="B87" s="33"/>
      <c r="C87" s="27" t="s">
        <v>138</v>
      </c>
      <c r="L87" s="33"/>
    </row>
    <row r="88" spans="2:63" s="1" customFormat="1" ht="16.5" customHeight="1">
      <c r="B88" s="33"/>
      <c r="E88" s="316" t="str">
        <f>E11</f>
        <v>SO 102 - Zpevněné plochy a komunikace</v>
      </c>
      <c r="F88" s="325"/>
      <c r="G88" s="325"/>
      <c r="H88" s="325"/>
      <c r="L88" s="33"/>
    </row>
    <row r="89" spans="2:63" s="1" customFormat="1" ht="6.9" customHeight="1">
      <c r="B89" s="33"/>
      <c r="L89" s="33"/>
    </row>
    <row r="90" spans="2:63" s="1" customFormat="1" ht="12" customHeight="1">
      <c r="B90" s="33"/>
      <c r="C90" s="27" t="s">
        <v>22</v>
      </c>
      <c r="F90" s="25" t="str">
        <f>F14</f>
        <v>k.ú. Rabyně [737267]</v>
      </c>
      <c r="I90" s="27" t="s">
        <v>24</v>
      </c>
      <c r="J90" s="50" t="str">
        <f>IF(J14="","",J14)</f>
        <v>24. 2. 2025</v>
      </c>
      <c r="L90" s="33"/>
    </row>
    <row r="91" spans="2:63" s="1" customFormat="1" ht="6.9" customHeight="1">
      <c r="B91" s="33"/>
      <c r="L91" s="33"/>
    </row>
    <row r="92" spans="2:63" s="1" customFormat="1" ht="15.15" customHeight="1">
      <c r="B92" s="33"/>
      <c r="C92" s="27" t="s">
        <v>30</v>
      </c>
      <c r="F92" s="25" t="str">
        <f>E17</f>
        <v>Obec Rabyně</v>
      </c>
      <c r="I92" s="27" t="s">
        <v>37</v>
      </c>
      <c r="J92" s="31" t="str">
        <f>E23</f>
        <v>DOPAS s.r.o.</v>
      </c>
      <c r="L92" s="33"/>
    </row>
    <row r="93" spans="2:63" s="1" customFormat="1" ht="15.15" customHeight="1">
      <c r="B93" s="33"/>
      <c r="C93" s="27" t="s">
        <v>35</v>
      </c>
      <c r="F93" s="25" t="str">
        <f>IF(E20="","",E20)</f>
        <v>Vyplň údaj</v>
      </c>
      <c r="I93" s="27" t="s">
        <v>40</v>
      </c>
      <c r="J93" s="31" t="str">
        <f>E26</f>
        <v>L. Štuller</v>
      </c>
      <c r="L93" s="33"/>
    </row>
    <row r="94" spans="2:63" s="1" customFormat="1" ht="10.35" customHeight="1">
      <c r="B94" s="33"/>
      <c r="L94" s="33"/>
    </row>
    <row r="95" spans="2:63" s="10" customFormat="1" ht="29.25" customHeight="1">
      <c r="B95" s="113"/>
      <c r="C95" s="114" t="s">
        <v>180</v>
      </c>
      <c r="D95" s="115" t="s">
        <v>63</v>
      </c>
      <c r="E95" s="115" t="s">
        <v>59</v>
      </c>
      <c r="F95" s="115" t="s">
        <v>60</v>
      </c>
      <c r="G95" s="115" t="s">
        <v>181</v>
      </c>
      <c r="H95" s="115" t="s">
        <v>182</v>
      </c>
      <c r="I95" s="115" t="s">
        <v>183</v>
      </c>
      <c r="J95" s="115" t="s">
        <v>166</v>
      </c>
      <c r="K95" s="116" t="s">
        <v>184</v>
      </c>
      <c r="L95" s="113"/>
      <c r="M95" s="57" t="s">
        <v>32</v>
      </c>
      <c r="N95" s="58" t="s">
        <v>48</v>
      </c>
      <c r="O95" s="58" t="s">
        <v>185</v>
      </c>
      <c r="P95" s="58" t="s">
        <v>186</v>
      </c>
      <c r="Q95" s="58" t="s">
        <v>187</v>
      </c>
      <c r="R95" s="58" t="s">
        <v>188</v>
      </c>
      <c r="S95" s="58" t="s">
        <v>189</v>
      </c>
      <c r="T95" s="59" t="s">
        <v>190</v>
      </c>
    </row>
    <row r="96" spans="2:63" s="1" customFormat="1" ht="22.8" customHeight="1">
      <c r="B96" s="33"/>
      <c r="C96" s="62" t="s">
        <v>191</v>
      </c>
      <c r="J96" s="117">
        <f>BK96</f>
        <v>0</v>
      </c>
      <c r="L96" s="33"/>
      <c r="M96" s="60"/>
      <c r="N96" s="51"/>
      <c r="O96" s="51"/>
      <c r="P96" s="118">
        <f>P97</f>
        <v>0</v>
      </c>
      <c r="Q96" s="51"/>
      <c r="R96" s="118">
        <f>R97</f>
        <v>178.08378213000003</v>
      </c>
      <c r="S96" s="51"/>
      <c r="T96" s="119">
        <f>T97</f>
        <v>477.74640000000005</v>
      </c>
      <c r="AT96" s="17" t="s">
        <v>77</v>
      </c>
      <c r="AU96" s="17" t="s">
        <v>167</v>
      </c>
      <c r="BK96" s="120">
        <f>BK97</f>
        <v>0</v>
      </c>
    </row>
    <row r="97" spans="2:65" s="11" customFormat="1" ht="25.95" customHeight="1">
      <c r="B97" s="121"/>
      <c r="D97" s="122" t="s">
        <v>77</v>
      </c>
      <c r="E97" s="123" t="s">
        <v>192</v>
      </c>
      <c r="F97" s="123" t="s">
        <v>193</v>
      </c>
      <c r="I97" s="124"/>
      <c r="J97" s="125">
        <f>BK97</f>
        <v>0</v>
      </c>
      <c r="L97" s="121"/>
      <c r="M97" s="126"/>
      <c r="P97" s="127">
        <f>P98+P186+P206+P216+P419+P772+P847+P890+P977+P1030</f>
        <v>0</v>
      </c>
      <c r="R97" s="127">
        <f>R98+R186+R206+R216+R419+R772+R847+R890+R977+R1030</f>
        <v>178.08378213000003</v>
      </c>
      <c r="T97" s="128">
        <f>T98+T186+T206+T216+T419+T772+T847+T890+T977+T1030</f>
        <v>477.74640000000005</v>
      </c>
      <c r="AR97" s="122" t="s">
        <v>85</v>
      </c>
      <c r="AT97" s="129" t="s">
        <v>77</v>
      </c>
      <c r="AU97" s="129" t="s">
        <v>78</v>
      </c>
      <c r="AY97" s="122" t="s">
        <v>194</v>
      </c>
      <c r="BK97" s="130">
        <f>BK98+BK186+BK206+BK216+BK419+BK772+BK847+BK890+BK977+BK1030</f>
        <v>0</v>
      </c>
    </row>
    <row r="98" spans="2:65" s="11" customFormat="1" ht="22.8" customHeight="1">
      <c r="B98" s="121"/>
      <c r="D98" s="122" t="s">
        <v>77</v>
      </c>
      <c r="E98" s="131" t="s">
        <v>85</v>
      </c>
      <c r="F98" s="131" t="s">
        <v>195</v>
      </c>
      <c r="I98" s="124"/>
      <c r="J98" s="132">
        <f>BK98</f>
        <v>0</v>
      </c>
      <c r="L98" s="121"/>
      <c r="M98" s="126"/>
      <c r="P98" s="127">
        <f>SUM(P99:P185)</f>
        <v>0</v>
      </c>
      <c r="R98" s="127">
        <f>SUM(R99:R185)</f>
        <v>1.1330000000000001E-3</v>
      </c>
      <c r="T98" s="128">
        <f>SUM(T99:T185)</f>
        <v>477.32440000000003</v>
      </c>
      <c r="AR98" s="122" t="s">
        <v>85</v>
      </c>
      <c r="AT98" s="129" t="s">
        <v>77</v>
      </c>
      <c r="AU98" s="129" t="s">
        <v>85</v>
      </c>
      <c r="AY98" s="122" t="s">
        <v>194</v>
      </c>
      <c r="BK98" s="130">
        <f>SUM(BK99:BK185)</f>
        <v>0</v>
      </c>
    </row>
    <row r="99" spans="2:65" s="1" customFormat="1" ht="66.75" customHeight="1">
      <c r="B99" s="33"/>
      <c r="C99" s="133" t="s">
        <v>85</v>
      </c>
      <c r="D99" s="133" t="s">
        <v>196</v>
      </c>
      <c r="E99" s="134" t="s">
        <v>197</v>
      </c>
      <c r="F99" s="135" t="s">
        <v>198</v>
      </c>
      <c r="G99" s="136" t="s">
        <v>110</v>
      </c>
      <c r="H99" s="137">
        <v>496.65</v>
      </c>
      <c r="I99" s="138"/>
      <c r="J99" s="139">
        <f>ROUND(I99*H99,2)</f>
        <v>0</v>
      </c>
      <c r="K99" s="135" t="s">
        <v>199</v>
      </c>
      <c r="L99" s="33"/>
      <c r="M99" s="140" t="s">
        <v>32</v>
      </c>
      <c r="N99" s="141" t="s">
        <v>49</v>
      </c>
      <c r="P99" s="142">
        <f>O99*H99</f>
        <v>0</v>
      </c>
      <c r="Q99" s="142">
        <v>0</v>
      </c>
      <c r="R99" s="142">
        <f>Q99*H99</f>
        <v>0</v>
      </c>
      <c r="S99" s="142">
        <v>0.28999999999999998</v>
      </c>
      <c r="T99" s="143">
        <f>S99*H99</f>
        <v>144.02849999999998</v>
      </c>
      <c r="AR99" s="144" t="s">
        <v>200</v>
      </c>
      <c r="AT99" s="144" t="s">
        <v>196</v>
      </c>
      <c r="AU99" s="144" t="s">
        <v>87</v>
      </c>
      <c r="AY99" s="17" t="s">
        <v>194</v>
      </c>
      <c r="BE99" s="145">
        <f>IF(N99="základní",J99,0)</f>
        <v>0</v>
      </c>
      <c r="BF99" s="145">
        <f>IF(N99="snížená",J99,0)</f>
        <v>0</v>
      </c>
      <c r="BG99" s="145">
        <f>IF(N99="zákl. přenesená",J99,0)</f>
        <v>0</v>
      </c>
      <c r="BH99" s="145">
        <f>IF(N99="sníž. přenesená",J99,0)</f>
        <v>0</v>
      </c>
      <c r="BI99" s="145">
        <f>IF(N99="nulová",J99,0)</f>
        <v>0</v>
      </c>
      <c r="BJ99" s="17" t="s">
        <v>85</v>
      </c>
      <c r="BK99" s="145">
        <f>ROUND(I99*H99,2)</f>
        <v>0</v>
      </c>
      <c r="BL99" s="17" t="s">
        <v>200</v>
      </c>
      <c r="BM99" s="144" t="s">
        <v>201</v>
      </c>
    </row>
    <row r="100" spans="2:65" s="1" customFormat="1">
      <c r="B100" s="33"/>
      <c r="D100" s="146" t="s">
        <v>202</v>
      </c>
      <c r="F100" s="147" t="s">
        <v>203</v>
      </c>
      <c r="I100" s="148"/>
      <c r="L100" s="33"/>
      <c r="M100" s="149"/>
      <c r="T100" s="54"/>
      <c r="AT100" s="17" t="s">
        <v>202</v>
      </c>
      <c r="AU100" s="17" t="s">
        <v>87</v>
      </c>
    </row>
    <row r="101" spans="2:65" s="12" customFormat="1">
      <c r="B101" s="150"/>
      <c r="D101" s="151" t="s">
        <v>204</v>
      </c>
      <c r="E101" s="152" t="s">
        <v>32</v>
      </c>
      <c r="F101" s="153" t="s">
        <v>205</v>
      </c>
      <c r="H101" s="152" t="s">
        <v>32</v>
      </c>
      <c r="I101" s="154"/>
      <c r="L101" s="150"/>
      <c r="M101" s="155"/>
      <c r="T101" s="156"/>
      <c r="AT101" s="152" t="s">
        <v>204</v>
      </c>
      <c r="AU101" s="152" t="s">
        <v>87</v>
      </c>
      <c r="AV101" s="12" t="s">
        <v>85</v>
      </c>
      <c r="AW101" s="12" t="s">
        <v>39</v>
      </c>
      <c r="AX101" s="12" t="s">
        <v>78</v>
      </c>
      <c r="AY101" s="152" t="s">
        <v>194</v>
      </c>
    </row>
    <row r="102" spans="2:65" s="12" customFormat="1">
      <c r="B102" s="150"/>
      <c r="D102" s="151" t="s">
        <v>204</v>
      </c>
      <c r="E102" s="152" t="s">
        <v>32</v>
      </c>
      <c r="F102" s="153" t="s">
        <v>206</v>
      </c>
      <c r="H102" s="152" t="s">
        <v>32</v>
      </c>
      <c r="I102" s="154"/>
      <c r="L102" s="150"/>
      <c r="M102" s="155"/>
      <c r="T102" s="156"/>
      <c r="AT102" s="152" t="s">
        <v>204</v>
      </c>
      <c r="AU102" s="152" t="s">
        <v>87</v>
      </c>
      <c r="AV102" s="12" t="s">
        <v>85</v>
      </c>
      <c r="AW102" s="12" t="s">
        <v>39</v>
      </c>
      <c r="AX102" s="12" t="s">
        <v>78</v>
      </c>
      <c r="AY102" s="152" t="s">
        <v>194</v>
      </c>
    </row>
    <row r="103" spans="2:65" s="13" customFormat="1">
      <c r="B103" s="157"/>
      <c r="D103" s="151" t="s">
        <v>204</v>
      </c>
      <c r="E103" s="158" t="s">
        <v>32</v>
      </c>
      <c r="F103" s="159" t="s">
        <v>207</v>
      </c>
      <c r="H103" s="160">
        <v>496.65</v>
      </c>
      <c r="I103" s="161"/>
      <c r="L103" s="157"/>
      <c r="M103" s="162"/>
      <c r="T103" s="163"/>
      <c r="AT103" s="158" t="s">
        <v>204</v>
      </c>
      <c r="AU103" s="158" t="s">
        <v>87</v>
      </c>
      <c r="AV103" s="13" t="s">
        <v>87</v>
      </c>
      <c r="AW103" s="13" t="s">
        <v>39</v>
      </c>
      <c r="AX103" s="13" t="s">
        <v>78</v>
      </c>
      <c r="AY103" s="158" t="s">
        <v>194</v>
      </c>
    </row>
    <row r="104" spans="2:65" s="14" customFormat="1">
      <c r="B104" s="164"/>
      <c r="D104" s="151" t="s">
        <v>204</v>
      </c>
      <c r="E104" s="165" t="s">
        <v>32</v>
      </c>
      <c r="F104" s="166" t="s">
        <v>208</v>
      </c>
      <c r="H104" s="167">
        <v>496.65</v>
      </c>
      <c r="I104" s="168"/>
      <c r="L104" s="164"/>
      <c r="M104" s="169"/>
      <c r="T104" s="170"/>
      <c r="AT104" s="165" t="s">
        <v>204</v>
      </c>
      <c r="AU104" s="165" t="s">
        <v>87</v>
      </c>
      <c r="AV104" s="14" t="s">
        <v>200</v>
      </c>
      <c r="AW104" s="14" t="s">
        <v>39</v>
      </c>
      <c r="AX104" s="14" t="s">
        <v>85</v>
      </c>
      <c r="AY104" s="165" t="s">
        <v>194</v>
      </c>
    </row>
    <row r="105" spans="2:65" s="1" customFormat="1" ht="62.7" customHeight="1">
      <c r="B105" s="33"/>
      <c r="C105" s="133" t="s">
        <v>87</v>
      </c>
      <c r="D105" s="133" t="s">
        <v>196</v>
      </c>
      <c r="E105" s="134" t="s">
        <v>209</v>
      </c>
      <c r="F105" s="135" t="s">
        <v>210</v>
      </c>
      <c r="G105" s="136" t="s">
        <v>110</v>
      </c>
      <c r="H105" s="137">
        <v>496.65</v>
      </c>
      <c r="I105" s="138"/>
      <c r="J105" s="139">
        <f>ROUND(I105*H105,2)</f>
        <v>0</v>
      </c>
      <c r="K105" s="135" t="s">
        <v>199</v>
      </c>
      <c r="L105" s="33"/>
      <c r="M105" s="140" t="s">
        <v>32</v>
      </c>
      <c r="N105" s="141" t="s">
        <v>49</v>
      </c>
      <c r="P105" s="142">
        <f>O105*H105</f>
        <v>0</v>
      </c>
      <c r="Q105" s="142">
        <v>0</v>
      </c>
      <c r="R105" s="142">
        <f>Q105*H105</f>
        <v>0</v>
      </c>
      <c r="S105" s="142">
        <v>0.32500000000000001</v>
      </c>
      <c r="T105" s="143">
        <f>S105*H105</f>
        <v>161.41125</v>
      </c>
      <c r="AR105" s="144" t="s">
        <v>200</v>
      </c>
      <c r="AT105" s="144" t="s">
        <v>196</v>
      </c>
      <c r="AU105" s="144" t="s">
        <v>87</v>
      </c>
      <c r="AY105" s="17" t="s">
        <v>194</v>
      </c>
      <c r="BE105" s="145">
        <f>IF(N105="základní",J105,0)</f>
        <v>0</v>
      </c>
      <c r="BF105" s="145">
        <f>IF(N105="snížená",J105,0)</f>
        <v>0</v>
      </c>
      <c r="BG105" s="145">
        <f>IF(N105="zákl. přenesená",J105,0)</f>
        <v>0</v>
      </c>
      <c r="BH105" s="145">
        <f>IF(N105="sníž. přenesená",J105,0)</f>
        <v>0</v>
      </c>
      <c r="BI105" s="145">
        <f>IF(N105="nulová",J105,0)</f>
        <v>0</v>
      </c>
      <c r="BJ105" s="17" t="s">
        <v>85</v>
      </c>
      <c r="BK105" s="145">
        <f>ROUND(I105*H105,2)</f>
        <v>0</v>
      </c>
      <c r="BL105" s="17" t="s">
        <v>200</v>
      </c>
      <c r="BM105" s="144" t="s">
        <v>211</v>
      </c>
    </row>
    <row r="106" spans="2:65" s="1" customFormat="1">
      <c r="B106" s="33"/>
      <c r="D106" s="146" t="s">
        <v>202</v>
      </c>
      <c r="F106" s="147" t="s">
        <v>212</v>
      </c>
      <c r="I106" s="148"/>
      <c r="L106" s="33"/>
      <c r="M106" s="149"/>
      <c r="T106" s="54"/>
      <c r="AT106" s="17" t="s">
        <v>202</v>
      </c>
      <c r="AU106" s="17" t="s">
        <v>87</v>
      </c>
    </row>
    <row r="107" spans="2:65" s="12" customFormat="1">
      <c r="B107" s="150"/>
      <c r="D107" s="151" t="s">
        <v>204</v>
      </c>
      <c r="E107" s="152" t="s">
        <v>32</v>
      </c>
      <c r="F107" s="153" t="s">
        <v>205</v>
      </c>
      <c r="H107" s="152" t="s">
        <v>32</v>
      </c>
      <c r="I107" s="154"/>
      <c r="L107" s="150"/>
      <c r="M107" s="155"/>
      <c r="T107" s="156"/>
      <c r="AT107" s="152" t="s">
        <v>204</v>
      </c>
      <c r="AU107" s="152" t="s">
        <v>87</v>
      </c>
      <c r="AV107" s="12" t="s">
        <v>85</v>
      </c>
      <c r="AW107" s="12" t="s">
        <v>39</v>
      </c>
      <c r="AX107" s="12" t="s">
        <v>78</v>
      </c>
      <c r="AY107" s="152" t="s">
        <v>194</v>
      </c>
    </row>
    <row r="108" spans="2:65" s="12" customFormat="1">
      <c r="B108" s="150"/>
      <c r="D108" s="151" t="s">
        <v>204</v>
      </c>
      <c r="E108" s="152" t="s">
        <v>32</v>
      </c>
      <c r="F108" s="153" t="s">
        <v>206</v>
      </c>
      <c r="H108" s="152" t="s">
        <v>32</v>
      </c>
      <c r="I108" s="154"/>
      <c r="L108" s="150"/>
      <c r="M108" s="155"/>
      <c r="T108" s="156"/>
      <c r="AT108" s="152" t="s">
        <v>204</v>
      </c>
      <c r="AU108" s="152" t="s">
        <v>87</v>
      </c>
      <c r="AV108" s="12" t="s">
        <v>85</v>
      </c>
      <c r="AW108" s="12" t="s">
        <v>39</v>
      </c>
      <c r="AX108" s="12" t="s">
        <v>78</v>
      </c>
      <c r="AY108" s="152" t="s">
        <v>194</v>
      </c>
    </row>
    <row r="109" spans="2:65" s="13" customFormat="1" ht="20.399999999999999">
      <c r="B109" s="157"/>
      <c r="D109" s="151" t="s">
        <v>204</v>
      </c>
      <c r="E109" s="158" t="s">
        <v>32</v>
      </c>
      <c r="F109" s="159" t="s">
        <v>213</v>
      </c>
      <c r="H109" s="160">
        <v>496.65</v>
      </c>
      <c r="I109" s="161"/>
      <c r="L109" s="157"/>
      <c r="M109" s="162"/>
      <c r="T109" s="163"/>
      <c r="AT109" s="158" t="s">
        <v>204</v>
      </c>
      <c r="AU109" s="158" t="s">
        <v>87</v>
      </c>
      <c r="AV109" s="13" t="s">
        <v>87</v>
      </c>
      <c r="AW109" s="13" t="s">
        <v>39</v>
      </c>
      <c r="AX109" s="13" t="s">
        <v>78</v>
      </c>
      <c r="AY109" s="158" t="s">
        <v>194</v>
      </c>
    </row>
    <row r="110" spans="2:65" s="14" customFormat="1">
      <c r="B110" s="164"/>
      <c r="D110" s="151" t="s">
        <v>204</v>
      </c>
      <c r="E110" s="165" t="s">
        <v>32</v>
      </c>
      <c r="F110" s="166" t="s">
        <v>208</v>
      </c>
      <c r="H110" s="167">
        <v>496.65</v>
      </c>
      <c r="I110" s="168"/>
      <c r="L110" s="164"/>
      <c r="M110" s="169"/>
      <c r="T110" s="170"/>
      <c r="AT110" s="165" t="s">
        <v>204</v>
      </c>
      <c r="AU110" s="165" t="s">
        <v>87</v>
      </c>
      <c r="AV110" s="14" t="s">
        <v>200</v>
      </c>
      <c r="AW110" s="14" t="s">
        <v>39</v>
      </c>
      <c r="AX110" s="14" t="s">
        <v>85</v>
      </c>
      <c r="AY110" s="165" t="s">
        <v>194</v>
      </c>
    </row>
    <row r="111" spans="2:65" s="1" customFormat="1" ht="55.5" customHeight="1">
      <c r="B111" s="33"/>
      <c r="C111" s="133" t="s">
        <v>112</v>
      </c>
      <c r="D111" s="133" t="s">
        <v>196</v>
      </c>
      <c r="E111" s="134" t="s">
        <v>214</v>
      </c>
      <c r="F111" s="135" t="s">
        <v>215</v>
      </c>
      <c r="G111" s="136" t="s">
        <v>110</v>
      </c>
      <c r="H111" s="137">
        <v>496.65</v>
      </c>
      <c r="I111" s="138"/>
      <c r="J111" s="139">
        <f>ROUND(I111*H111,2)</f>
        <v>0</v>
      </c>
      <c r="K111" s="135" t="s">
        <v>199</v>
      </c>
      <c r="L111" s="33"/>
      <c r="M111" s="140" t="s">
        <v>32</v>
      </c>
      <c r="N111" s="141" t="s">
        <v>49</v>
      </c>
      <c r="P111" s="142">
        <f>O111*H111</f>
        <v>0</v>
      </c>
      <c r="Q111" s="142">
        <v>0</v>
      </c>
      <c r="R111" s="142">
        <f>Q111*H111</f>
        <v>0</v>
      </c>
      <c r="S111" s="142">
        <v>9.8000000000000004E-2</v>
      </c>
      <c r="T111" s="143">
        <f>S111*H111</f>
        <v>48.671700000000001</v>
      </c>
      <c r="AR111" s="144" t="s">
        <v>200</v>
      </c>
      <c r="AT111" s="144" t="s">
        <v>196</v>
      </c>
      <c r="AU111" s="144" t="s">
        <v>87</v>
      </c>
      <c r="AY111" s="17" t="s">
        <v>194</v>
      </c>
      <c r="BE111" s="145">
        <f>IF(N111="základní",J111,0)</f>
        <v>0</v>
      </c>
      <c r="BF111" s="145">
        <f>IF(N111="snížená",J111,0)</f>
        <v>0</v>
      </c>
      <c r="BG111" s="145">
        <f>IF(N111="zákl. přenesená",J111,0)</f>
        <v>0</v>
      </c>
      <c r="BH111" s="145">
        <f>IF(N111="sníž. přenesená",J111,0)</f>
        <v>0</v>
      </c>
      <c r="BI111" s="145">
        <f>IF(N111="nulová",J111,0)</f>
        <v>0</v>
      </c>
      <c r="BJ111" s="17" t="s">
        <v>85</v>
      </c>
      <c r="BK111" s="145">
        <f>ROUND(I111*H111,2)</f>
        <v>0</v>
      </c>
      <c r="BL111" s="17" t="s">
        <v>200</v>
      </c>
      <c r="BM111" s="144" t="s">
        <v>216</v>
      </c>
    </row>
    <row r="112" spans="2:65" s="1" customFormat="1">
      <c r="B112" s="33"/>
      <c r="D112" s="146" t="s">
        <v>202</v>
      </c>
      <c r="F112" s="147" t="s">
        <v>217</v>
      </c>
      <c r="I112" s="148"/>
      <c r="L112" s="33"/>
      <c r="M112" s="149"/>
      <c r="T112" s="54"/>
      <c r="AT112" s="17" t="s">
        <v>202</v>
      </c>
      <c r="AU112" s="17" t="s">
        <v>87</v>
      </c>
    </row>
    <row r="113" spans="2:65" s="12" customFormat="1">
      <c r="B113" s="150"/>
      <c r="D113" s="151" t="s">
        <v>204</v>
      </c>
      <c r="E113" s="152" t="s">
        <v>32</v>
      </c>
      <c r="F113" s="153" t="s">
        <v>205</v>
      </c>
      <c r="H113" s="152" t="s">
        <v>32</v>
      </c>
      <c r="I113" s="154"/>
      <c r="L113" s="150"/>
      <c r="M113" s="155"/>
      <c r="T113" s="156"/>
      <c r="AT113" s="152" t="s">
        <v>204</v>
      </c>
      <c r="AU113" s="152" t="s">
        <v>87</v>
      </c>
      <c r="AV113" s="12" t="s">
        <v>85</v>
      </c>
      <c r="AW113" s="12" t="s">
        <v>39</v>
      </c>
      <c r="AX113" s="12" t="s">
        <v>78</v>
      </c>
      <c r="AY113" s="152" t="s">
        <v>194</v>
      </c>
    </row>
    <row r="114" spans="2:65" s="12" customFormat="1">
      <c r="B114" s="150"/>
      <c r="D114" s="151" t="s">
        <v>204</v>
      </c>
      <c r="E114" s="152" t="s">
        <v>32</v>
      </c>
      <c r="F114" s="153" t="s">
        <v>206</v>
      </c>
      <c r="H114" s="152" t="s">
        <v>32</v>
      </c>
      <c r="I114" s="154"/>
      <c r="L114" s="150"/>
      <c r="M114" s="155"/>
      <c r="T114" s="156"/>
      <c r="AT114" s="152" t="s">
        <v>204</v>
      </c>
      <c r="AU114" s="152" t="s">
        <v>87</v>
      </c>
      <c r="AV114" s="12" t="s">
        <v>85</v>
      </c>
      <c r="AW114" s="12" t="s">
        <v>39</v>
      </c>
      <c r="AX114" s="12" t="s">
        <v>78</v>
      </c>
      <c r="AY114" s="152" t="s">
        <v>194</v>
      </c>
    </row>
    <row r="115" spans="2:65" s="13" customFormat="1">
      <c r="B115" s="157"/>
      <c r="D115" s="151" t="s">
        <v>204</v>
      </c>
      <c r="E115" s="158" t="s">
        <v>32</v>
      </c>
      <c r="F115" s="159" t="s">
        <v>218</v>
      </c>
      <c r="H115" s="160">
        <v>496.65</v>
      </c>
      <c r="I115" s="161"/>
      <c r="L115" s="157"/>
      <c r="M115" s="162"/>
      <c r="T115" s="163"/>
      <c r="AT115" s="158" t="s">
        <v>204</v>
      </c>
      <c r="AU115" s="158" t="s">
        <v>87</v>
      </c>
      <c r="AV115" s="13" t="s">
        <v>87</v>
      </c>
      <c r="AW115" s="13" t="s">
        <v>39</v>
      </c>
      <c r="AX115" s="13" t="s">
        <v>78</v>
      </c>
      <c r="AY115" s="158" t="s">
        <v>194</v>
      </c>
    </row>
    <row r="116" spans="2:65" s="14" customFormat="1">
      <c r="B116" s="164"/>
      <c r="D116" s="151" t="s">
        <v>204</v>
      </c>
      <c r="E116" s="165" t="s">
        <v>32</v>
      </c>
      <c r="F116" s="166" t="s">
        <v>208</v>
      </c>
      <c r="H116" s="167">
        <v>496.65</v>
      </c>
      <c r="I116" s="168"/>
      <c r="L116" s="164"/>
      <c r="M116" s="169"/>
      <c r="T116" s="170"/>
      <c r="AT116" s="165" t="s">
        <v>204</v>
      </c>
      <c r="AU116" s="165" t="s">
        <v>87</v>
      </c>
      <c r="AV116" s="14" t="s">
        <v>200</v>
      </c>
      <c r="AW116" s="14" t="s">
        <v>39</v>
      </c>
      <c r="AX116" s="14" t="s">
        <v>85</v>
      </c>
      <c r="AY116" s="165" t="s">
        <v>194</v>
      </c>
    </row>
    <row r="117" spans="2:65" s="1" customFormat="1" ht="55.5" customHeight="1">
      <c r="B117" s="33"/>
      <c r="C117" s="133" t="s">
        <v>200</v>
      </c>
      <c r="D117" s="133" t="s">
        <v>196</v>
      </c>
      <c r="E117" s="134" t="s">
        <v>219</v>
      </c>
      <c r="F117" s="135" t="s">
        <v>220</v>
      </c>
      <c r="G117" s="136" t="s">
        <v>110</v>
      </c>
      <c r="H117" s="137">
        <v>496.65</v>
      </c>
      <c r="I117" s="138"/>
      <c r="J117" s="139">
        <f>ROUND(I117*H117,2)</f>
        <v>0</v>
      </c>
      <c r="K117" s="135" t="s">
        <v>199</v>
      </c>
      <c r="L117" s="33"/>
      <c r="M117" s="140" t="s">
        <v>32</v>
      </c>
      <c r="N117" s="141" t="s">
        <v>49</v>
      </c>
      <c r="P117" s="142">
        <f>O117*H117</f>
        <v>0</v>
      </c>
      <c r="Q117" s="142">
        <v>0</v>
      </c>
      <c r="R117" s="142">
        <f>Q117*H117</f>
        <v>0</v>
      </c>
      <c r="S117" s="142">
        <v>0.22</v>
      </c>
      <c r="T117" s="143">
        <f>S117*H117</f>
        <v>109.26299999999999</v>
      </c>
      <c r="AR117" s="144" t="s">
        <v>200</v>
      </c>
      <c r="AT117" s="144" t="s">
        <v>196</v>
      </c>
      <c r="AU117" s="144" t="s">
        <v>87</v>
      </c>
      <c r="AY117" s="17" t="s">
        <v>194</v>
      </c>
      <c r="BE117" s="145">
        <f>IF(N117="základní",J117,0)</f>
        <v>0</v>
      </c>
      <c r="BF117" s="145">
        <f>IF(N117="snížená",J117,0)</f>
        <v>0</v>
      </c>
      <c r="BG117" s="145">
        <f>IF(N117="zákl. přenesená",J117,0)</f>
        <v>0</v>
      </c>
      <c r="BH117" s="145">
        <f>IF(N117="sníž. přenesená",J117,0)</f>
        <v>0</v>
      </c>
      <c r="BI117" s="145">
        <f>IF(N117="nulová",J117,0)</f>
        <v>0</v>
      </c>
      <c r="BJ117" s="17" t="s">
        <v>85</v>
      </c>
      <c r="BK117" s="145">
        <f>ROUND(I117*H117,2)</f>
        <v>0</v>
      </c>
      <c r="BL117" s="17" t="s">
        <v>200</v>
      </c>
      <c r="BM117" s="144" t="s">
        <v>221</v>
      </c>
    </row>
    <row r="118" spans="2:65" s="1" customFormat="1">
      <c r="B118" s="33"/>
      <c r="D118" s="146" t="s">
        <v>202</v>
      </c>
      <c r="F118" s="147" t="s">
        <v>222</v>
      </c>
      <c r="I118" s="148"/>
      <c r="L118" s="33"/>
      <c r="M118" s="149"/>
      <c r="T118" s="54"/>
      <c r="AT118" s="17" t="s">
        <v>202</v>
      </c>
      <c r="AU118" s="17" t="s">
        <v>87</v>
      </c>
    </row>
    <row r="119" spans="2:65" s="12" customFormat="1">
      <c r="B119" s="150"/>
      <c r="D119" s="151" t="s">
        <v>204</v>
      </c>
      <c r="E119" s="152" t="s">
        <v>32</v>
      </c>
      <c r="F119" s="153" t="s">
        <v>205</v>
      </c>
      <c r="H119" s="152" t="s">
        <v>32</v>
      </c>
      <c r="I119" s="154"/>
      <c r="L119" s="150"/>
      <c r="M119" s="155"/>
      <c r="T119" s="156"/>
      <c r="AT119" s="152" t="s">
        <v>204</v>
      </c>
      <c r="AU119" s="152" t="s">
        <v>87</v>
      </c>
      <c r="AV119" s="12" t="s">
        <v>85</v>
      </c>
      <c r="AW119" s="12" t="s">
        <v>39</v>
      </c>
      <c r="AX119" s="12" t="s">
        <v>78</v>
      </c>
      <c r="AY119" s="152" t="s">
        <v>194</v>
      </c>
    </row>
    <row r="120" spans="2:65" s="12" customFormat="1">
      <c r="B120" s="150"/>
      <c r="D120" s="151" t="s">
        <v>204</v>
      </c>
      <c r="E120" s="152" t="s">
        <v>32</v>
      </c>
      <c r="F120" s="153" t="s">
        <v>206</v>
      </c>
      <c r="H120" s="152" t="s">
        <v>32</v>
      </c>
      <c r="I120" s="154"/>
      <c r="L120" s="150"/>
      <c r="M120" s="155"/>
      <c r="T120" s="156"/>
      <c r="AT120" s="152" t="s">
        <v>204</v>
      </c>
      <c r="AU120" s="152" t="s">
        <v>87</v>
      </c>
      <c r="AV120" s="12" t="s">
        <v>85</v>
      </c>
      <c r="AW120" s="12" t="s">
        <v>39</v>
      </c>
      <c r="AX120" s="12" t="s">
        <v>78</v>
      </c>
      <c r="AY120" s="152" t="s">
        <v>194</v>
      </c>
    </row>
    <row r="121" spans="2:65" s="13" customFormat="1">
      <c r="B121" s="157"/>
      <c r="D121" s="151" t="s">
        <v>204</v>
      </c>
      <c r="E121" s="158" t="s">
        <v>32</v>
      </c>
      <c r="F121" s="159" t="s">
        <v>223</v>
      </c>
      <c r="H121" s="160">
        <v>496.65</v>
      </c>
      <c r="I121" s="161"/>
      <c r="L121" s="157"/>
      <c r="M121" s="162"/>
      <c r="T121" s="163"/>
      <c r="AT121" s="158" t="s">
        <v>204</v>
      </c>
      <c r="AU121" s="158" t="s">
        <v>87</v>
      </c>
      <c r="AV121" s="13" t="s">
        <v>87</v>
      </c>
      <c r="AW121" s="13" t="s">
        <v>39</v>
      </c>
      <c r="AX121" s="13" t="s">
        <v>78</v>
      </c>
      <c r="AY121" s="158" t="s">
        <v>194</v>
      </c>
    </row>
    <row r="122" spans="2:65" s="14" customFormat="1">
      <c r="B122" s="164"/>
      <c r="D122" s="151" t="s">
        <v>204</v>
      </c>
      <c r="E122" s="165" t="s">
        <v>32</v>
      </c>
      <c r="F122" s="166" t="s">
        <v>208</v>
      </c>
      <c r="H122" s="167">
        <v>496.65</v>
      </c>
      <c r="I122" s="168"/>
      <c r="L122" s="164"/>
      <c r="M122" s="169"/>
      <c r="T122" s="170"/>
      <c r="AT122" s="165" t="s">
        <v>204</v>
      </c>
      <c r="AU122" s="165" t="s">
        <v>87</v>
      </c>
      <c r="AV122" s="14" t="s">
        <v>200</v>
      </c>
      <c r="AW122" s="14" t="s">
        <v>39</v>
      </c>
      <c r="AX122" s="14" t="s">
        <v>85</v>
      </c>
      <c r="AY122" s="165" t="s">
        <v>194</v>
      </c>
    </row>
    <row r="123" spans="2:65" s="1" customFormat="1" ht="66.75" customHeight="1">
      <c r="B123" s="33"/>
      <c r="C123" s="133" t="s">
        <v>224</v>
      </c>
      <c r="D123" s="133" t="s">
        <v>196</v>
      </c>
      <c r="E123" s="134" t="s">
        <v>225</v>
      </c>
      <c r="F123" s="135" t="s">
        <v>226</v>
      </c>
      <c r="G123" s="136" t="s">
        <v>110</v>
      </c>
      <c r="H123" s="137">
        <v>4.51</v>
      </c>
      <c r="I123" s="138"/>
      <c r="J123" s="139">
        <f>ROUND(I123*H123,2)</f>
        <v>0</v>
      </c>
      <c r="K123" s="135" t="s">
        <v>199</v>
      </c>
      <c r="L123" s="33"/>
      <c r="M123" s="140" t="s">
        <v>32</v>
      </c>
      <c r="N123" s="141" t="s">
        <v>49</v>
      </c>
      <c r="P123" s="142">
        <f>O123*H123</f>
        <v>0</v>
      </c>
      <c r="Q123" s="142">
        <v>0</v>
      </c>
      <c r="R123" s="142">
        <f>Q123*H123</f>
        <v>0</v>
      </c>
      <c r="S123" s="142">
        <v>0.44</v>
      </c>
      <c r="T123" s="143">
        <f>S123*H123</f>
        <v>1.9843999999999999</v>
      </c>
      <c r="AR123" s="144" t="s">
        <v>200</v>
      </c>
      <c r="AT123" s="144" t="s">
        <v>196</v>
      </c>
      <c r="AU123" s="144" t="s">
        <v>87</v>
      </c>
      <c r="AY123" s="17" t="s">
        <v>194</v>
      </c>
      <c r="BE123" s="145">
        <f>IF(N123="základní",J123,0)</f>
        <v>0</v>
      </c>
      <c r="BF123" s="145">
        <f>IF(N123="snížená",J123,0)</f>
        <v>0</v>
      </c>
      <c r="BG123" s="145">
        <f>IF(N123="zákl. přenesená",J123,0)</f>
        <v>0</v>
      </c>
      <c r="BH123" s="145">
        <f>IF(N123="sníž. přenesená",J123,0)</f>
        <v>0</v>
      </c>
      <c r="BI123" s="145">
        <f>IF(N123="nulová",J123,0)</f>
        <v>0</v>
      </c>
      <c r="BJ123" s="17" t="s">
        <v>85</v>
      </c>
      <c r="BK123" s="145">
        <f>ROUND(I123*H123,2)</f>
        <v>0</v>
      </c>
      <c r="BL123" s="17" t="s">
        <v>200</v>
      </c>
      <c r="BM123" s="144" t="s">
        <v>227</v>
      </c>
    </row>
    <row r="124" spans="2:65" s="1" customFormat="1">
      <c r="B124" s="33"/>
      <c r="D124" s="146" t="s">
        <v>202</v>
      </c>
      <c r="F124" s="147" t="s">
        <v>228</v>
      </c>
      <c r="I124" s="148"/>
      <c r="L124" s="33"/>
      <c r="M124" s="149"/>
      <c r="T124" s="54"/>
      <c r="AT124" s="17" t="s">
        <v>202</v>
      </c>
      <c r="AU124" s="17" t="s">
        <v>87</v>
      </c>
    </row>
    <row r="125" spans="2:65" s="12" customFormat="1">
      <c r="B125" s="150"/>
      <c r="D125" s="151" t="s">
        <v>204</v>
      </c>
      <c r="E125" s="152" t="s">
        <v>32</v>
      </c>
      <c r="F125" s="153" t="s">
        <v>205</v>
      </c>
      <c r="H125" s="152" t="s">
        <v>32</v>
      </c>
      <c r="I125" s="154"/>
      <c r="L125" s="150"/>
      <c r="M125" s="155"/>
      <c r="T125" s="156"/>
      <c r="AT125" s="152" t="s">
        <v>204</v>
      </c>
      <c r="AU125" s="152" t="s">
        <v>87</v>
      </c>
      <c r="AV125" s="12" t="s">
        <v>85</v>
      </c>
      <c r="AW125" s="12" t="s">
        <v>39</v>
      </c>
      <c r="AX125" s="12" t="s">
        <v>78</v>
      </c>
      <c r="AY125" s="152" t="s">
        <v>194</v>
      </c>
    </row>
    <row r="126" spans="2:65" s="12" customFormat="1">
      <c r="B126" s="150"/>
      <c r="D126" s="151" t="s">
        <v>204</v>
      </c>
      <c r="E126" s="152" t="s">
        <v>32</v>
      </c>
      <c r="F126" s="153" t="s">
        <v>206</v>
      </c>
      <c r="H126" s="152" t="s">
        <v>32</v>
      </c>
      <c r="I126" s="154"/>
      <c r="L126" s="150"/>
      <c r="M126" s="155"/>
      <c r="T126" s="156"/>
      <c r="AT126" s="152" t="s">
        <v>204</v>
      </c>
      <c r="AU126" s="152" t="s">
        <v>87</v>
      </c>
      <c r="AV126" s="12" t="s">
        <v>85</v>
      </c>
      <c r="AW126" s="12" t="s">
        <v>39</v>
      </c>
      <c r="AX126" s="12" t="s">
        <v>78</v>
      </c>
      <c r="AY126" s="152" t="s">
        <v>194</v>
      </c>
    </row>
    <row r="127" spans="2:65" s="13" customFormat="1">
      <c r="B127" s="157"/>
      <c r="D127" s="151" t="s">
        <v>204</v>
      </c>
      <c r="E127" s="158" t="s">
        <v>32</v>
      </c>
      <c r="F127" s="159" t="s">
        <v>229</v>
      </c>
      <c r="H127" s="160">
        <v>4.51</v>
      </c>
      <c r="I127" s="161"/>
      <c r="L127" s="157"/>
      <c r="M127" s="162"/>
      <c r="T127" s="163"/>
      <c r="AT127" s="158" t="s">
        <v>204</v>
      </c>
      <c r="AU127" s="158" t="s">
        <v>87</v>
      </c>
      <c r="AV127" s="13" t="s">
        <v>87</v>
      </c>
      <c r="AW127" s="13" t="s">
        <v>39</v>
      </c>
      <c r="AX127" s="13" t="s">
        <v>78</v>
      </c>
      <c r="AY127" s="158" t="s">
        <v>194</v>
      </c>
    </row>
    <row r="128" spans="2:65" s="14" customFormat="1">
      <c r="B128" s="164"/>
      <c r="D128" s="151" t="s">
        <v>204</v>
      </c>
      <c r="E128" s="165" t="s">
        <v>32</v>
      </c>
      <c r="F128" s="166" t="s">
        <v>208</v>
      </c>
      <c r="H128" s="167">
        <v>4.51</v>
      </c>
      <c r="I128" s="168"/>
      <c r="L128" s="164"/>
      <c r="M128" s="169"/>
      <c r="T128" s="170"/>
      <c r="AT128" s="165" t="s">
        <v>204</v>
      </c>
      <c r="AU128" s="165" t="s">
        <v>87</v>
      </c>
      <c r="AV128" s="14" t="s">
        <v>200</v>
      </c>
      <c r="AW128" s="14" t="s">
        <v>39</v>
      </c>
      <c r="AX128" s="14" t="s">
        <v>85</v>
      </c>
      <c r="AY128" s="165" t="s">
        <v>194</v>
      </c>
    </row>
    <row r="129" spans="2:65" s="1" customFormat="1" ht="62.7" customHeight="1">
      <c r="B129" s="33"/>
      <c r="C129" s="133" t="s">
        <v>230</v>
      </c>
      <c r="D129" s="133" t="s">
        <v>196</v>
      </c>
      <c r="E129" s="134" t="s">
        <v>231</v>
      </c>
      <c r="F129" s="135" t="s">
        <v>232</v>
      </c>
      <c r="G129" s="136" t="s">
        <v>110</v>
      </c>
      <c r="H129" s="137">
        <v>4.51</v>
      </c>
      <c r="I129" s="138"/>
      <c r="J129" s="139">
        <f>ROUND(I129*H129,2)</f>
        <v>0</v>
      </c>
      <c r="K129" s="135" t="s">
        <v>199</v>
      </c>
      <c r="L129" s="33"/>
      <c r="M129" s="140" t="s">
        <v>32</v>
      </c>
      <c r="N129" s="141" t="s">
        <v>49</v>
      </c>
      <c r="P129" s="142">
        <f>O129*H129</f>
        <v>0</v>
      </c>
      <c r="Q129" s="142">
        <v>0</v>
      </c>
      <c r="R129" s="142">
        <f>Q129*H129</f>
        <v>0</v>
      </c>
      <c r="S129" s="142">
        <v>0.625</v>
      </c>
      <c r="T129" s="143">
        <f>S129*H129</f>
        <v>2.8187499999999996</v>
      </c>
      <c r="AR129" s="144" t="s">
        <v>200</v>
      </c>
      <c r="AT129" s="144" t="s">
        <v>196</v>
      </c>
      <c r="AU129" s="144" t="s">
        <v>87</v>
      </c>
      <c r="AY129" s="17" t="s">
        <v>194</v>
      </c>
      <c r="BE129" s="145">
        <f>IF(N129="základní",J129,0)</f>
        <v>0</v>
      </c>
      <c r="BF129" s="145">
        <f>IF(N129="snížená",J129,0)</f>
        <v>0</v>
      </c>
      <c r="BG129" s="145">
        <f>IF(N129="zákl. přenesená",J129,0)</f>
        <v>0</v>
      </c>
      <c r="BH129" s="145">
        <f>IF(N129="sníž. přenesená",J129,0)</f>
        <v>0</v>
      </c>
      <c r="BI129" s="145">
        <f>IF(N129="nulová",J129,0)</f>
        <v>0</v>
      </c>
      <c r="BJ129" s="17" t="s">
        <v>85</v>
      </c>
      <c r="BK129" s="145">
        <f>ROUND(I129*H129,2)</f>
        <v>0</v>
      </c>
      <c r="BL129" s="17" t="s">
        <v>200</v>
      </c>
      <c r="BM129" s="144" t="s">
        <v>233</v>
      </c>
    </row>
    <row r="130" spans="2:65" s="1" customFormat="1">
      <c r="B130" s="33"/>
      <c r="D130" s="146" t="s">
        <v>202</v>
      </c>
      <c r="F130" s="147" t="s">
        <v>234</v>
      </c>
      <c r="I130" s="148"/>
      <c r="L130" s="33"/>
      <c r="M130" s="149"/>
      <c r="T130" s="54"/>
      <c r="AT130" s="17" t="s">
        <v>202</v>
      </c>
      <c r="AU130" s="17" t="s">
        <v>87</v>
      </c>
    </row>
    <row r="131" spans="2:65" s="12" customFormat="1">
      <c r="B131" s="150"/>
      <c r="D131" s="151" t="s">
        <v>204</v>
      </c>
      <c r="E131" s="152" t="s">
        <v>32</v>
      </c>
      <c r="F131" s="153" t="s">
        <v>205</v>
      </c>
      <c r="H131" s="152" t="s">
        <v>32</v>
      </c>
      <c r="I131" s="154"/>
      <c r="L131" s="150"/>
      <c r="M131" s="155"/>
      <c r="T131" s="156"/>
      <c r="AT131" s="152" t="s">
        <v>204</v>
      </c>
      <c r="AU131" s="152" t="s">
        <v>87</v>
      </c>
      <c r="AV131" s="12" t="s">
        <v>85</v>
      </c>
      <c r="AW131" s="12" t="s">
        <v>39</v>
      </c>
      <c r="AX131" s="12" t="s">
        <v>78</v>
      </c>
      <c r="AY131" s="152" t="s">
        <v>194</v>
      </c>
    </row>
    <row r="132" spans="2:65" s="12" customFormat="1">
      <c r="B132" s="150"/>
      <c r="D132" s="151" t="s">
        <v>204</v>
      </c>
      <c r="E132" s="152" t="s">
        <v>32</v>
      </c>
      <c r="F132" s="153" t="s">
        <v>206</v>
      </c>
      <c r="H132" s="152" t="s">
        <v>32</v>
      </c>
      <c r="I132" s="154"/>
      <c r="L132" s="150"/>
      <c r="M132" s="155"/>
      <c r="T132" s="156"/>
      <c r="AT132" s="152" t="s">
        <v>204</v>
      </c>
      <c r="AU132" s="152" t="s">
        <v>87</v>
      </c>
      <c r="AV132" s="12" t="s">
        <v>85</v>
      </c>
      <c r="AW132" s="12" t="s">
        <v>39</v>
      </c>
      <c r="AX132" s="12" t="s">
        <v>78</v>
      </c>
      <c r="AY132" s="152" t="s">
        <v>194</v>
      </c>
    </row>
    <row r="133" spans="2:65" s="13" customFormat="1">
      <c r="B133" s="157"/>
      <c r="D133" s="151" t="s">
        <v>204</v>
      </c>
      <c r="E133" s="158" t="s">
        <v>32</v>
      </c>
      <c r="F133" s="159" t="s">
        <v>235</v>
      </c>
      <c r="H133" s="160">
        <v>4.51</v>
      </c>
      <c r="I133" s="161"/>
      <c r="L133" s="157"/>
      <c r="M133" s="162"/>
      <c r="T133" s="163"/>
      <c r="AT133" s="158" t="s">
        <v>204</v>
      </c>
      <c r="AU133" s="158" t="s">
        <v>87</v>
      </c>
      <c r="AV133" s="13" t="s">
        <v>87</v>
      </c>
      <c r="AW133" s="13" t="s">
        <v>39</v>
      </c>
      <c r="AX133" s="13" t="s">
        <v>78</v>
      </c>
      <c r="AY133" s="158" t="s">
        <v>194</v>
      </c>
    </row>
    <row r="134" spans="2:65" s="14" customFormat="1">
      <c r="B134" s="164"/>
      <c r="D134" s="151" t="s">
        <v>204</v>
      </c>
      <c r="E134" s="165" t="s">
        <v>32</v>
      </c>
      <c r="F134" s="166" t="s">
        <v>208</v>
      </c>
      <c r="H134" s="167">
        <v>4.51</v>
      </c>
      <c r="I134" s="168"/>
      <c r="L134" s="164"/>
      <c r="M134" s="169"/>
      <c r="T134" s="170"/>
      <c r="AT134" s="165" t="s">
        <v>204</v>
      </c>
      <c r="AU134" s="165" t="s">
        <v>87</v>
      </c>
      <c r="AV134" s="14" t="s">
        <v>200</v>
      </c>
      <c r="AW134" s="14" t="s">
        <v>39</v>
      </c>
      <c r="AX134" s="14" t="s">
        <v>85</v>
      </c>
      <c r="AY134" s="165" t="s">
        <v>194</v>
      </c>
    </row>
    <row r="135" spans="2:65" s="1" customFormat="1" ht="44.25" customHeight="1">
      <c r="B135" s="33"/>
      <c r="C135" s="133" t="s">
        <v>236</v>
      </c>
      <c r="D135" s="133" t="s">
        <v>196</v>
      </c>
      <c r="E135" s="134" t="s">
        <v>237</v>
      </c>
      <c r="F135" s="135" t="s">
        <v>238</v>
      </c>
      <c r="G135" s="136" t="s">
        <v>110</v>
      </c>
      <c r="H135" s="137">
        <v>10.3</v>
      </c>
      <c r="I135" s="138"/>
      <c r="J135" s="139">
        <f>ROUND(I135*H135,2)</f>
        <v>0</v>
      </c>
      <c r="K135" s="135" t="s">
        <v>199</v>
      </c>
      <c r="L135" s="33"/>
      <c r="M135" s="140" t="s">
        <v>32</v>
      </c>
      <c r="N135" s="141" t="s">
        <v>49</v>
      </c>
      <c r="P135" s="142">
        <f>O135*H135</f>
        <v>0</v>
      </c>
      <c r="Q135" s="142">
        <v>3.0000000000000001E-5</v>
      </c>
      <c r="R135" s="142">
        <f>Q135*H135</f>
        <v>3.0900000000000003E-4</v>
      </c>
      <c r="S135" s="142">
        <v>9.1999999999999998E-2</v>
      </c>
      <c r="T135" s="143">
        <f>S135*H135</f>
        <v>0.9476</v>
      </c>
      <c r="AR135" s="144" t="s">
        <v>200</v>
      </c>
      <c r="AT135" s="144" t="s">
        <v>196</v>
      </c>
      <c r="AU135" s="144" t="s">
        <v>87</v>
      </c>
      <c r="AY135" s="17" t="s">
        <v>194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7" t="s">
        <v>85</v>
      </c>
      <c r="BK135" s="145">
        <f>ROUND(I135*H135,2)</f>
        <v>0</v>
      </c>
      <c r="BL135" s="17" t="s">
        <v>200</v>
      </c>
      <c r="BM135" s="144" t="s">
        <v>239</v>
      </c>
    </row>
    <row r="136" spans="2:65" s="1" customFormat="1">
      <c r="B136" s="33"/>
      <c r="D136" s="146" t="s">
        <v>202</v>
      </c>
      <c r="F136" s="147" t="s">
        <v>240</v>
      </c>
      <c r="I136" s="148"/>
      <c r="L136" s="33"/>
      <c r="M136" s="149"/>
      <c r="T136" s="54"/>
      <c r="AT136" s="17" t="s">
        <v>202</v>
      </c>
      <c r="AU136" s="17" t="s">
        <v>87</v>
      </c>
    </row>
    <row r="137" spans="2:65" s="12" customFormat="1">
      <c r="B137" s="150"/>
      <c r="D137" s="151" t="s">
        <v>204</v>
      </c>
      <c r="E137" s="152" t="s">
        <v>32</v>
      </c>
      <c r="F137" s="153" t="s">
        <v>205</v>
      </c>
      <c r="H137" s="152" t="s">
        <v>32</v>
      </c>
      <c r="I137" s="154"/>
      <c r="L137" s="150"/>
      <c r="M137" s="155"/>
      <c r="T137" s="156"/>
      <c r="AT137" s="152" t="s">
        <v>204</v>
      </c>
      <c r="AU137" s="152" t="s">
        <v>87</v>
      </c>
      <c r="AV137" s="12" t="s">
        <v>85</v>
      </c>
      <c r="AW137" s="12" t="s">
        <v>39</v>
      </c>
      <c r="AX137" s="12" t="s">
        <v>78</v>
      </c>
      <c r="AY137" s="152" t="s">
        <v>194</v>
      </c>
    </row>
    <row r="138" spans="2:65" s="12" customFormat="1">
      <c r="B138" s="150"/>
      <c r="D138" s="151" t="s">
        <v>204</v>
      </c>
      <c r="E138" s="152" t="s">
        <v>32</v>
      </c>
      <c r="F138" s="153" t="s">
        <v>206</v>
      </c>
      <c r="H138" s="152" t="s">
        <v>32</v>
      </c>
      <c r="I138" s="154"/>
      <c r="L138" s="150"/>
      <c r="M138" s="155"/>
      <c r="T138" s="156"/>
      <c r="AT138" s="152" t="s">
        <v>204</v>
      </c>
      <c r="AU138" s="152" t="s">
        <v>87</v>
      </c>
      <c r="AV138" s="12" t="s">
        <v>85</v>
      </c>
      <c r="AW138" s="12" t="s">
        <v>39</v>
      </c>
      <c r="AX138" s="12" t="s">
        <v>78</v>
      </c>
      <c r="AY138" s="152" t="s">
        <v>194</v>
      </c>
    </row>
    <row r="139" spans="2:65" s="12" customFormat="1">
      <c r="B139" s="150"/>
      <c r="D139" s="151" t="s">
        <v>204</v>
      </c>
      <c r="E139" s="152" t="s">
        <v>32</v>
      </c>
      <c r="F139" s="153" t="s">
        <v>241</v>
      </c>
      <c r="H139" s="152" t="s">
        <v>32</v>
      </c>
      <c r="I139" s="154"/>
      <c r="L139" s="150"/>
      <c r="M139" s="155"/>
      <c r="T139" s="156"/>
      <c r="AT139" s="152" t="s">
        <v>204</v>
      </c>
      <c r="AU139" s="152" t="s">
        <v>87</v>
      </c>
      <c r="AV139" s="12" t="s">
        <v>85</v>
      </c>
      <c r="AW139" s="12" t="s">
        <v>39</v>
      </c>
      <c r="AX139" s="12" t="s">
        <v>78</v>
      </c>
      <c r="AY139" s="152" t="s">
        <v>194</v>
      </c>
    </row>
    <row r="140" spans="2:65" s="13" customFormat="1">
      <c r="B140" s="157"/>
      <c r="D140" s="151" t="s">
        <v>204</v>
      </c>
      <c r="E140" s="158" t="s">
        <v>32</v>
      </c>
      <c r="F140" s="159" t="s">
        <v>242</v>
      </c>
      <c r="H140" s="160">
        <v>10.3</v>
      </c>
      <c r="I140" s="161"/>
      <c r="L140" s="157"/>
      <c r="M140" s="162"/>
      <c r="T140" s="163"/>
      <c r="AT140" s="158" t="s">
        <v>204</v>
      </c>
      <c r="AU140" s="158" t="s">
        <v>87</v>
      </c>
      <c r="AV140" s="13" t="s">
        <v>87</v>
      </c>
      <c r="AW140" s="13" t="s">
        <v>39</v>
      </c>
      <c r="AX140" s="13" t="s">
        <v>78</v>
      </c>
      <c r="AY140" s="158" t="s">
        <v>194</v>
      </c>
    </row>
    <row r="141" spans="2:65" s="14" customFormat="1">
      <c r="B141" s="164"/>
      <c r="D141" s="151" t="s">
        <v>204</v>
      </c>
      <c r="E141" s="165" t="s">
        <v>32</v>
      </c>
      <c r="F141" s="166" t="s">
        <v>208</v>
      </c>
      <c r="H141" s="167">
        <v>10.3</v>
      </c>
      <c r="I141" s="168"/>
      <c r="L141" s="164"/>
      <c r="M141" s="169"/>
      <c r="T141" s="170"/>
      <c r="AT141" s="165" t="s">
        <v>204</v>
      </c>
      <c r="AU141" s="165" t="s">
        <v>87</v>
      </c>
      <c r="AV141" s="14" t="s">
        <v>200</v>
      </c>
      <c r="AW141" s="14" t="s">
        <v>39</v>
      </c>
      <c r="AX141" s="14" t="s">
        <v>85</v>
      </c>
      <c r="AY141" s="165" t="s">
        <v>194</v>
      </c>
    </row>
    <row r="142" spans="2:65" s="1" customFormat="1" ht="44.25" customHeight="1">
      <c r="B142" s="33"/>
      <c r="C142" s="133" t="s">
        <v>243</v>
      </c>
      <c r="D142" s="133" t="s">
        <v>196</v>
      </c>
      <c r="E142" s="134" t="s">
        <v>244</v>
      </c>
      <c r="F142" s="135" t="s">
        <v>245</v>
      </c>
      <c r="G142" s="136" t="s">
        <v>110</v>
      </c>
      <c r="H142" s="137">
        <v>10.3</v>
      </c>
      <c r="I142" s="138"/>
      <c r="J142" s="139">
        <f>ROUND(I142*H142,2)</f>
        <v>0</v>
      </c>
      <c r="K142" s="135" t="s">
        <v>199</v>
      </c>
      <c r="L142" s="33"/>
      <c r="M142" s="140" t="s">
        <v>32</v>
      </c>
      <c r="N142" s="141" t="s">
        <v>49</v>
      </c>
      <c r="P142" s="142">
        <f>O142*H142</f>
        <v>0</v>
      </c>
      <c r="Q142" s="142">
        <v>8.0000000000000007E-5</v>
      </c>
      <c r="R142" s="142">
        <f>Q142*H142</f>
        <v>8.2400000000000008E-4</v>
      </c>
      <c r="S142" s="142">
        <v>0.23</v>
      </c>
      <c r="T142" s="143">
        <f>S142*H142</f>
        <v>2.3690000000000002</v>
      </c>
      <c r="AR142" s="144" t="s">
        <v>200</v>
      </c>
      <c r="AT142" s="144" t="s">
        <v>196</v>
      </c>
      <c r="AU142" s="144" t="s">
        <v>87</v>
      </c>
      <c r="AY142" s="17" t="s">
        <v>194</v>
      </c>
      <c r="BE142" s="145">
        <f>IF(N142="základní",J142,0)</f>
        <v>0</v>
      </c>
      <c r="BF142" s="145">
        <f>IF(N142="snížená",J142,0)</f>
        <v>0</v>
      </c>
      <c r="BG142" s="145">
        <f>IF(N142="zákl. přenesená",J142,0)</f>
        <v>0</v>
      </c>
      <c r="BH142" s="145">
        <f>IF(N142="sníž. přenesená",J142,0)</f>
        <v>0</v>
      </c>
      <c r="BI142" s="145">
        <f>IF(N142="nulová",J142,0)</f>
        <v>0</v>
      </c>
      <c r="BJ142" s="17" t="s">
        <v>85</v>
      </c>
      <c r="BK142" s="145">
        <f>ROUND(I142*H142,2)</f>
        <v>0</v>
      </c>
      <c r="BL142" s="17" t="s">
        <v>200</v>
      </c>
      <c r="BM142" s="144" t="s">
        <v>246</v>
      </c>
    </row>
    <row r="143" spans="2:65" s="1" customFormat="1">
      <c r="B143" s="33"/>
      <c r="D143" s="146" t="s">
        <v>202</v>
      </c>
      <c r="F143" s="147" t="s">
        <v>247</v>
      </c>
      <c r="I143" s="148"/>
      <c r="L143" s="33"/>
      <c r="M143" s="149"/>
      <c r="T143" s="54"/>
      <c r="AT143" s="17" t="s">
        <v>202</v>
      </c>
      <c r="AU143" s="17" t="s">
        <v>87</v>
      </c>
    </row>
    <row r="144" spans="2:65" s="12" customFormat="1">
      <c r="B144" s="150"/>
      <c r="D144" s="151" t="s">
        <v>204</v>
      </c>
      <c r="E144" s="152" t="s">
        <v>32</v>
      </c>
      <c r="F144" s="153" t="s">
        <v>205</v>
      </c>
      <c r="H144" s="152" t="s">
        <v>32</v>
      </c>
      <c r="I144" s="154"/>
      <c r="L144" s="150"/>
      <c r="M144" s="155"/>
      <c r="T144" s="156"/>
      <c r="AT144" s="152" t="s">
        <v>204</v>
      </c>
      <c r="AU144" s="152" t="s">
        <v>87</v>
      </c>
      <c r="AV144" s="12" t="s">
        <v>85</v>
      </c>
      <c r="AW144" s="12" t="s">
        <v>39</v>
      </c>
      <c r="AX144" s="12" t="s">
        <v>78</v>
      </c>
      <c r="AY144" s="152" t="s">
        <v>194</v>
      </c>
    </row>
    <row r="145" spans="2:65" s="12" customFormat="1">
      <c r="B145" s="150"/>
      <c r="D145" s="151" t="s">
        <v>204</v>
      </c>
      <c r="E145" s="152" t="s">
        <v>32</v>
      </c>
      <c r="F145" s="153" t="s">
        <v>206</v>
      </c>
      <c r="H145" s="152" t="s">
        <v>32</v>
      </c>
      <c r="I145" s="154"/>
      <c r="L145" s="150"/>
      <c r="M145" s="155"/>
      <c r="T145" s="156"/>
      <c r="AT145" s="152" t="s">
        <v>204</v>
      </c>
      <c r="AU145" s="152" t="s">
        <v>87</v>
      </c>
      <c r="AV145" s="12" t="s">
        <v>85</v>
      </c>
      <c r="AW145" s="12" t="s">
        <v>39</v>
      </c>
      <c r="AX145" s="12" t="s">
        <v>78</v>
      </c>
      <c r="AY145" s="152" t="s">
        <v>194</v>
      </c>
    </row>
    <row r="146" spans="2:65" s="12" customFormat="1">
      <c r="B146" s="150"/>
      <c r="D146" s="151" t="s">
        <v>204</v>
      </c>
      <c r="E146" s="152" t="s">
        <v>32</v>
      </c>
      <c r="F146" s="153" t="s">
        <v>241</v>
      </c>
      <c r="H146" s="152" t="s">
        <v>32</v>
      </c>
      <c r="I146" s="154"/>
      <c r="L146" s="150"/>
      <c r="M146" s="155"/>
      <c r="T146" s="156"/>
      <c r="AT146" s="152" t="s">
        <v>204</v>
      </c>
      <c r="AU146" s="152" t="s">
        <v>87</v>
      </c>
      <c r="AV146" s="12" t="s">
        <v>85</v>
      </c>
      <c r="AW146" s="12" t="s">
        <v>39</v>
      </c>
      <c r="AX146" s="12" t="s">
        <v>78</v>
      </c>
      <c r="AY146" s="152" t="s">
        <v>194</v>
      </c>
    </row>
    <row r="147" spans="2:65" s="13" customFormat="1">
      <c r="B147" s="157"/>
      <c r="D147" s="151" t="s">
        <v>204</v>
      </c>
      <c r="E147" s="158" t="s">
        <v>32</v>
      </c>
      <c r="F147" s="159" t="s">
        <v>248</v>
      </c>
      <c r="H147" s="160">
        <v>10.3</v>
      </c>
      <c r="I147" s="161"/>
      <c r="L147" s="157"/>
      <c r="M147" s="162"/>
      <c r="T147" s="163"/>
      <c r="AT147" s="158" t="s">
        <v>204</v>
      </c>
      <c r="AU147" s="158" t="s">
        <v>87</v>
      </c>
      <c r="AV147" s="13" t="s">
        <v>87</v>
      </c>
      <c r="AW147" s="13" t="s">
        <v>39</v>
      </c>
      <c r="AX147" s="13" t="s">
        <v>78</v>
      </c>
      <c r="AY147" s="158" t="s">
        <v>194</v>
      </c>
    </row>
    <row r="148" spans="2:65" s="14" customFormat="1">
      <c r="B148" s="164"/>
      <c r="D148" s="151" t="s">
        <v>204</v>
      </c>
      <c r="E148" s="165" t="s">
        <v>32</v>
      </c>
      <c r="F148" s="166" t="s">
        <v>208</v>
      </c>
      <c r="H148" s="167">
        <v>10.3</v>
      </c>
      <c r="I148" s="168"/>
      <c r="L148" s="164"/>
      <c r="M148" s="169"/>
      <c r="T148" s="170"/>
      <c r="AT148" s="165" t="s">
        <v>204</v>
      </c>
      <c r="AU148" s="165" t="s">
        <v>87</v>
      </c>
      <c r="AV148" s="14" t="s">
        <v>200</v>
      </c>
      <c r="AW148" s="14" t="s">
        <v>39</v>
      </c>
      <c r="AX148" s="14" t="s">
        <v>85</v>
      </c>
      <c r="AY148" s="165" t="s">
        <v>194</v>
      </c>
    </row>
    <row r="149" spans="2:65" s="1" customFormat="1" ht="49.05" customHeight="1">
      <c r="B149" s="33"/>
      <c r="C149" s="133" t="s">
        <v>249</v>
      </c>
      <c r="D149" s="133" t="s">
        <v>196</v>
      </c>
      <c r="E149" s="134" t="s">
        <v>250</v>
      </c>
      <c r="F149" s="135" t="s">
        <v>251</v>
      </c>
      <c r="G149" s="136" t="s">
        <v>115</v>
      </c>
      <c r="H149" s="137">
        <v>28.44</v>
      </c>
      <c r="I149" s="138"/>
      <c r="J149" s="139">
        <f>ROUND(I149*H149,2)</f>
        <v>0</v>
      </c>
      <c r="K149" s="135" t="s">
        <v>199</v>
      </c>
      <c r="L149" s="33"/>
      <c r="M149" s="140" t="s">
        <v>32</v>
      </c>
      <c r="N149" s="141" t="s">
        <v>49</v>
      </c>
      <c r="P149" s="142">
        <f>O149*H149</f>
        <v>0</v>
      </c>
      <c r="Q149" s="142">
        <v>0</v>
      </c>
      <c r="R149" s="142">
        <f>Q149*H149</f>
        <v>0</v>
      </c>
      <c r="S149" s="142">
        <v>0.20499999999999999</v>
      </c>
      <c r="T149" s="143">
        <f>S149*H149</f>
        <v>5.8301999999999996</v>
      </c>
      <c r="AR149" s="144" t="s">
        <v>200</v>
      </c>
      <c r="AT149" s="144" t="s">
        <v>196</v>
      </c>
      <c r="AU149" s="144" t="s">
        <v>87</v>
      </c>
      <c r="AY149" s="17" t="s">
        <v>194</v>
      </c>
      <c r="BE149" s="145">
        <f>IF(N149="základní",J149,0)</f>
        <v>0</v>
      </c>
      <c r="BF149" s="145">
        <f>IF(N149="snížená",J149,0)</f>
        <v>0</v>
      </c>
      <c r="BG149" s="145">
        <f>IF(N149="zákl. přenesená",J149,0)</f>
        <v>0</v>
      </c>
      <c r="BH149" s="145">
        <f>IF(N149="sníž. přenesená",J149,0)</f>
        <v>0</v>
      </c>
      <c r="BI149" s="145">
        <f>IF(N149="nulová",J149,0)</f>
        <v>0</v>
      </c>
      <c r="BJ149" s="17" t="s">
        <v>85</v>
      </c>
      <c r="BK149" s="145">
        <f>ROUND(I149*H149,2)</f>
        <v>0</v>
      </c>
      <c r="BL149" s="17" t="s">
        <v>200</v>
      </c>
      <c r="BM149" s="144" t="s">
        <v>252</v>
      </c>
    </row>
    <row r="150" spans="2:65" s="1" customFormat="1">
      <c r="B150" s="33"/>
      <c r="D150" s="146" t="s">
        <v>202</v>
      </c>
      <c r="F150" s="147" t="s">
        <v>253</v>
      </c>
      <c r="I150" s="148"/>
      <c r="L150" s="33"/>
      <c r="M150" s="149"/>
      <c r="T150" s="54"/>
      <c r="AT150" s="17" t="s">
        <v>202</v>
      </c>
      <c r="AU150" s="17" t="s">
        <v>87</v>
      </c>
    </row>
    <row r="151" spans="2:65" s="12" customFormat="1">
      <c r="B151" s="150"/>
      <c r="D151" s="151" t="s">
        <v>204</v>
      </c>
      <c r="E151" s="152" t="s">
        <v>32</v>
      </c>
      <c r="F151" s="153" t="s">
        <v>205</v>
      </c>
      <c r="H151" s="152" t="s">
        <v>32</v>
      </c>
      <c r="I151" s="154"/>
      <c r="L151" s="150"/>
      <c r="M151" s="155"/>
      <c r="T151" s="156"/>
      <c r="AT151" s="152" t="s">
        <v>204</v>
      </c>
      <c r="AU151" s="152" t="s">
        <v>87</v>
      </c>
      <c r="AV151" s="12" t="s">
        <v>85</v>
      </c>
      <c r="AW151" s="12" t="s">
        <v>39</v>
      </c>
      <c r="AX151" s="12" t="s">
        <v>78</v>
      </c>
      <c r="AY151" s="152" t="s">
        <v>194</v>
      </c>
    </row>
    <row r="152" spans="2:65" s="12" customFormat="1">
      <c r="B152" s="150"/>
      <c r="D152" s="151" t="s">
        <v>204</v>
      </c>
      <c r="E152" s="152" t="s">
        <v>32</v>
      </c>
      <c r="F152" s="153" t="s">
        <v>206</v>
      </c>
      <c r="H152" s="152" t="s">
        <v>32</v>
      </c>
      <c r="I152" s="154"/>
      <c r="L152" s="150"/>
      <c r="M152" s="155"/>
      <c r="T152" s="156"/>
      <c r="AT152" s="152" t="s">
        <v>204</v>
      </c>
      <c r="AU152" s="152" t="s">
        <v>87</v>
      </c>
      <c r="AV152" s="12" t="s">
        <v>85</v>
      </c>
      <c r="AW152" s="12" t="s">
        <v>39</v>
      </c>
      <c r="AX152" s="12" t="s">
        <v>78</v>
      </c>
      <c r="AY152" s="152" t="s">
        <v>194</v>
      </c>
    </row>
    <row r="153" spans="2:65" s="13" customFormat="1">
      <c r="B153" s="157"/>
      <c r="D153" s="151" t="s">
        <v>204</v>
      </c>
      <c r="E153" s="158" t="s">
        <v>32</v>
      </c>
      <c r="F153" s="159" t="s">
        <v>254</v>
      </c>
      <c r="H153" s="160">
        <v>28.44</v>
      </c>
      <c r="I153" s="161"/>
      <c r="L153" s="157"/>
      <c r="M153" s="162"/>
      <c r="T153" s="163"/>
      <c r="AT153" s="158" t="s">
        <v>204</v>
      </c>
      <c r="AU153" s="158" t="s">
        <v>87</v>
      </c>
      <c r="AV153" s="13" t="s">
        <v>87</v>
      </c>
      <c r="AW153" s="13" t="s">
        <v>39</v>
      </c>
      <c r="AX153" s="13" t="s">
        <v>78</v>
      </c>
      <c r="AY153" s="158" t="s">
        <v>194</v>
      </c>
    </row>
    <row r="154" spans="2:65" s="14" customFormat="1">
      <c r="B154" s="164"/>
      <c r="D154" s="151" t="s">
        <v>204</v>
      </c>
      <c r="E154" s="165" t="s">
        <v>32</v>
      </c>
      <c r="F154" s="166" t="s">
        <v>208</v>
      </c>
      <c r="H154" s="167">
        <v>28.44</v>
      </c>
      <c r="I154" s="168"/>
      <c r="L154" s="164"/>
      <c r="M154" s="169"/>
      <c r="T154" s="170"/>
      <c r="AT154" s="165" t="s">
        <v>204</v>
      </c>
      <c r="AU154" s="165" t="s">
        <v>87</v>
      </c>
      <c r="AV154" s="14" t="s">
        <v>200</v>
      </c>
      <c r="AW154" s="14" t="s">
        <v>39</v>
      </c>
      <c r="AX154" s="14" t="s">
        <v>85</v>
      </c>
      <c r="AY154" s="165" t="s">
        <v>194</v>
      </c>
    </row>
    <row r="155" spans="2:65" s="1" customFormat="1" ht="37.799999999999997" customHeight="1">
      <c r="B155" s="33"/>
      <c r="C155" s="133" t="s">
        <v>255</v>
      </c>
      <c r="D155" s="133" t="s">
        <v>196</v>
      </c>
      <c r="E155" s="134" t="s">
        <v>256</v>
      </c>
      <c r="F155" s="135" t="s">
        <v>257</v>
      </c>
      <c r="G155" s="136" t="s">
        <v>258</v>
      </c>
      <c r="H155" s="137">
        <v>137.34800000000001</v>
      </c>
      <c r="I155" s="138"/>
      <c r="J155" s="139">
        <f>ROUND(I155*H155,2)</f>
        <v>0</v>
      </c>
      <c r="K155" s="135" t="s">
        <v>199</v>
      </c>
      <c r="L155" s="33"/>
      <c r="M155" s="140" t="s">
        <v>32</v>
      </c>
      <c r="N155" s="141" t="s">
        <v>49</v>
      </c>
      <c r="P155" s="142">
        <f>O155*H155</f>
        <v>0</v>
      </c>
      <c r="Q155" s="142">
        <v>0</v>
      </c>
      <c r="R155" s="142">
        <f>Q155*H155</f>
        <v>0</v>
      </c>
      <c r="S155" s="142">
        <v>0</v>
      </c>
      <c r="T155" s="143">
        <f>S155*H155</f>
        <v>0</v>
      </c>
      <c r="AR155" s="144" t="s">
        <v>200</v>
      </c>
      <c r="AT155" s="144" t="s">
        <v>196</v>
      </c>
      <c r="AU155" s="144" t="s">
        <v>87</v>
      </c>
      <c r="AY155" s="17" t="s">
        <v>194</v>
      </c>
      <c r="BE155" s="145">
        <f>IF(N155="základní",J155,0)</f>
        <v>0</v>
      </c>
      <c r="BF155" s="145">
        <f>IF(N155="snížená",J155,0)</f>
        <v>0</v>
      </c>
      <c r="BG155" s="145">
        <f>IF(N155="zákl. přenesená",J155,0)</f>
        <v>0</v>
      </c>
      <c r="BH155" s="145">
        <f>IF(N155="sníž. přenesená",J155,0)</f>
        <v>0</v>
      </c>
      <c r="BI155" s="145">
        <f>IF(N155="nulová",J155,0)</f>
        <v>0</v>
      </c>
      <c r="BJ155" s="17" t="s">
        <v>85</v>
      </c>
      <c r="BK155" s="145">
        <f>ROUND(I155*H155,2)</f>
        <v>0</v>
      </c>
      <c r="BL155" s="17" t="s">
        <v>200</v>
      </c>
      <c r="BM155" s="144" t="s">
        <v>259</v>
      </c>
    </row>
    <row r="156" spans="2:65" s="1" customFormat="1">
      <c r="B156" s="33"/>
      <c r="D156" s="146" t="s">
        <v>202</v>
      </c>
      <c r="F156" s="147" t="s">
        <v>260</v>
      </c>
      <c r="I156" s="148"/>
      <c r="L156" s="33"/>
      <c r="M156" s="149"/>
      <c r="T156" s="54"/>
      <c r="AT156" s="17" t="s">
        <v>202</v>
      </c>
      <c r="AU156" s="17" t="s">
        <v>87</v>
      </c>
    </row>
    <row r="157" spans="2:65" s="12" customFormat="1">
      <c r="B157" s="150"/>
      <c r="D157" s="151" t="s">
        <v>204</v>
      </c>
      <c r="E157" s="152" t="s">
        <v>32</v>
      </c>
      <c r="F157" s="153" t="s">
        <v>205</v>
      </c>
      <c r="H157" s="152" t="s">
        <v>32</v>
      </c>
      <c r="I157" s="154"/>
      <c r="L157" s="150"/>
      <c r="M157" s="155"/>
      <c r="T157" s="156"/>
      <c r="AT157" s="152" t="s">
        <v>204</v>
      </c>
      <c r="AU157" s="152" t="s">
        <v>87</v>
      </c>
      <c r="AV157" s="12" t="s">
        <v>85</v>
      </c>
      <c r="AW157" s="12" t="s">
        <v>39</v>
      </c>
      <c r="AX157" s="12" t="s">
        <v>78</v>
      </c>
      <c r="AY157" s="152" t="s">
        <v>194</v>
      </c>
    </row>
    <row r="158" spans="2:65" s="12" customFormat="1">
      <c r="B158" s="150"/>
      <c r="D158" s="151" t="s">
        <v>204</v>
      </c>
      <c r="E158" s="152" t="s">
        <v>32</v>
      </c>
      <c r="F158" s="153" t="s">
        <v>206</v>
      </c>
      <c r="H158" s="152" t="s">
        <v>32</v>
      </c>
      <c r="I158" s="154"/>
      <c r="L158" s="150"/>
      <c r="M158" s="155"/>
      <c r="T158" s="156"/>
      <c r="AT158" s="152" t="s">
        <v>204</v>
      </c>
      <c r="AU158" s="152" t="s">
        <v>87</v>
      </c>
      <c r="AV158" s="12" t="s">
        <v>85</v>
      </c>
      <c r="AW158" s="12" t="s">
        <v>39</v>
      </c>
      <c r="AX158" s="12" t="s">
        <v>78</v>
      </c>
      <c r="AY158" s="152" t="s">
        <v>194</v>
      </c>
    </row>
    <row r="159" spans="2:65" s="12" customFormat="1">
      <c r="B159" s="150"/>
      <c r="D159" s="151" t="s">
        <v>204</v>
      </c>
      <c r="E159" s="152" t="s">
        <v>32</v>
      </c>
      <c r="F159" s="153" t="s">
        <v>241</v>
      </c>
      <c r="H159" s="152" t="s">
        <v>32</v>
      </c>
      <c r="I159" s="154"/>
      <c r="L159" s="150"/>
      <c r="M159" s="155"/>
      <c r="T159" s="156"/>
      <c r="AT159" s="152" t="s">
        <v>204</v>
      </c>
      <c r="AU159" s="152" t="s">
        <v>87</v>
      </c>
      <c r="AV159" s="12" t="s">
        <v>85</v>
      </c>
      <c r="AW159" s="12" t="s">
        <v>39</v>
      </c>
      <c r="AX159" s="12" t="s">
        <v>78</v>
      </c>
      <c r="AY159" s="152" t="s">
        <v>194</v>
      </c>
    </row>
    <row r="160" spans="2:65" s="13" customFormat="1" ht="20.399999999999999">
      <c r="B160" s="157"/>
      <c r="D160" s="151" t="s">
        <v>204</v>
      </c>
      <c r="E160" s="158" t="s">
        <v>32</v>
      </c>
      <c r="F160" s="159" t="s">
        <v>261</v>
      </c>
      <c r="H160" s="160">
        <v>137.34800000000001</v>
      </c>
      <c r="I160" s="161"/>
      <c r="L160" s="157"/>
      <c r="M160" s="162"/>
      <c r="T160" s="163"/>
      <c r="AT160" s="158" t="s">
        <v>204</v>
      </c>
      <c r="AU160" s="158" t="s">
        <v>87</v>
      </c>
      <c r="AV160" s="13" t="s">
        <v>87</v>
      </c>
      <c r="AW160" s="13" t="s">
        <v>39</v>
      </c>
      <c r="AX160" s="13" t="s">
        <v>78</v>
      </c>
      <c r="AY160" s="158" t="s">
        <v>194</v>
      </c>
    </row>
    <row r="161" spans="2:65" s="14" customFormat="1">
      <c r="B161" s="164"/>
      <c r="D161" s="151" t="s">
        <v>204</v>
      </c>
      <c r="E161" s="165" t="s">
        <v>32</v>
      </c>
      <c r="F161" s="166" t="s">
        <v>208</v>
      </c>
      <c r="H161" s="167">
        <v>137.34800000000001</v>
      </c>
      <c r="I161" s="168"/>
      <c r="L161" s="164"/>
      <c r="M161" s="169"/>
      <c r="T161" s="170"/>
      <c r="AT161" s="165" t="s">
        <v>204</v>
      </c>
      <c r="AU161" s="165" t="s">
        <v>87</v>
      </c>
      <c r="AV161" s="14" t="s">
        <v>200</v>
      </c>
      <c r="AW161" s="14" t="s">
        <v>39</v>
      </c>
      <c r="AX161" s="14" t="s">
        <v>85</v>
      </c>
      <c r="AY161" s="165" t="s">
        <v>194</v>
      </c>
    </row>
    <row r="162" spans="2:65" s="1" customFormat="1" ht="49.05" customHeight="1">
      <c r="B162" s="33"/>
      <c r="C162" s="133" t="s">
        <v>262</v>
      </c>
      <c r="D162" s="133" t="s">
        <v>196</v>
      </c>
      <c r="E162" s="134" t="s">
        <v>263</v>
      </c>
      <c r="F162" s="135" t="s">
        <v>264</v>
      </c>
      <c r="G162" s="136" t="s">
        <v>258</v>
      </c>
      <c r="H162" s="137">
        <v>0.91200000000000003</v>
      </c>
      <c r="I162" s="138"/>
      <c r="J162" s="139">
        <f>ROUND(I162*H162,2)</f>
        <v>0</v>
      </c>
      <c r="K162" s="135" t="s">
        <v>199</v>
      </c>
      <c r="L162" s="33"/>
      <c r="M162" s="140" t="s">
        <v>32</v>
      </c>
      <c r="N162" s="141" t="s">
        <v>49</v>
      </c>
      <c r="P162" s="142">
        <f>O162*H162</f>
        <v>0</v>
      </c>
      <c r="Q162" s="142">
        <v>0</v>
      </c>
      <c r="R162" s="142">
        <f>Q162*H162</f>
        <v>0</v>
      </c>
      <c r="S162" s="142">
        <v>0</v>
      </c>
      <c r="T162" s="143">
        <f>S162*H162</f>
        <v>0</v>
      </c>
      <c r="AR162" s="144" t="s">
        <v>200</v>
      </c>
      <c r="AT162" s="144" t="s">
        <v>196</v>
      </c>
      <c r="AU162" s="144" t="s">
        <v>87</v>
      </c>
      <c r="AY162" s="17" t="s">
        <v>194</v>
      </c>
      <c r="BE162" s="145">
        <f>IF(N162="základní",J162,0)</f>
        <v>0</v>
      </c>
      <c r="BF162" s="145">
        <f>IF(N162="snížená",J162,0)</f>
        <v>0</v>
      </c>
      <c r="BG162" s="145">
        <f>IF(N162="zákl. přenesená",J162,0)</f>
        <v>0</v>
      </c>
      <c r="BH162" s="145">
        <f>IF(N162="sníž. přenesená",J162,0)</f>
        <v>0</v>
      </c>
      <c r="BI162" s="145">
        <f>IF(N162="nulová",J162,0)</f>
        <v>0</v>
      </c>
      <c r="BJ162" s="17" t="s">
        <v>85</v>
      </c>
      <c r="BK162" s="145">
        <f>ROUND(I162*H162,2)</f>
        <v>0</v>
      </c>
      <c r="BL162" s="17" t="s">
        <v>200</v>
      </c>
      <c r="BM162" s="144" t="s">
        <v>265</v>
      </c>
    </row>
    <row r="163" spans="2:65" s="1" customFormat="1">
      <c r="B163" s="33"/>
      <c r="D163" s="146" t="s">
        <v>202</v>
      </c>
      <c r="F163" s="147" t="s">
        <v>266</v>
      </c>
      <c r="I163" s="148"/>
      <c r="L163" s="33"/>
      <c r="M163" s="149"/>
      <c r="T163" s="54"/>
      <c r="AT163" s="17" t="s">
        <v>202</v>
      </c>
      <c r="AU163" s="17" t="s">
        <v>87</v>
      </c>
    </row>
    <row r="164" spans="2:65" s="12" customFormat="1">
      <c r="B164" s="150"/>
      <c r="D164" s="151" t="s">
        <v>204</v>
      </c>
      <c r="E164" s="152" t="s">
        <v>32</v>
      </c>
      <c r="F164" s="153" t="s">
        <v>205</v>
      </c>
      <c r="H164" s="152" t="s">
        <v>32</v>
      </c>
      <c r="I164" s="154"/>
      <c r="L164" s="150"/>
      <c r="M164" s="155"/>
      <c r="T164" s="156"/>
      <c r="AT164" s="152" t="s">
        <v>204</v>
      </c>
      <c r="AU164" s="152" t="s">
        <v>87</v>
      </c>
      <c r="AV164" s="12" t="s">
        <v>85</v>
      </c>
      <c r="AW164" s="12" t="s">
        <v>39</v>
      </c>
      <c r="AX164" s="12" t="s">
        <v>78</v>
      </c>
      <c r="AY164" s="152" t="s">
        <v>194</v>
      </c>
    </row>
    <row r="165" spans="2:65" s="12" customFormat="1">
      <c r="B165" s="150"/>
      <c r="D165" s="151" t="s">
        <v>204</v>
      </c>
      <c r="E165" s="152" t="s">
        <v>32</v>
      </c>
      <c r="F165" s="153" t="s">
        <v>267</v>
      </c>
      <c r="H165" s="152" t="s">
        <v>32</v>
      </c>
      <c r="I165" s="154"/>
      <c r="L165" s="150"/>
      <c r="M165" s="155"/>
      <c r="T165" s="156"/>
      <c r="AT165" s="152" t="s">
        <v>204</v>
      </c>
      <c r="AU165" s="152" t="s">
        <v>87</v>
      </c>
      <c r="AV165" s="12" t="s">
        <v>85</v>
      </c>
      <c r="AW165" s="12" t="s">
        <v>39</v>
      </c>
      <c r="AX165" s="12" t="s">
        <v>78</v>
      </c>
      <c r="AY165" s="152" t="s">
        <v>194</v>
      </c>
    </row>
    <row r="166" spans="2:65" s="12" customFormat="1">
      <c r="B166" s="150"/>
      <c r="D166" s="151" t="s">
        <v>204</v>
      </c>
      <c r="E166" s="152" t="s">
        <v>32</v>
      </c>
      <c r="F166" s="153" t="s">
        <v>268</v>
      </c>
      <c r="H166" s="152" t="s">
        <v>32</v>
      </c>
      <c r="I166" s="154"/>
      <c r="L166" s="150"/>
      <c r="M166" s="155"/>
      <c r="T166" s="156"/>
      <c r="AT166" s="152" t="s">
        <v>204</v>
      </c>
      <c r="AU166" s="152" t="s">
        <v>87</v>
      </c>
      <c r="AV166" s="12" t="s">
        <v>85</v>
      </c>
      <c r="AW166" s="12" t="s">
        <v>39</v>
      </c>
      <c r="AX166" s="12" t="s">
        <v>78</v>
      </c>
      <c r="AY166" s="152" t="s">
        <v>194</v>
      </c>
    </row>
    <row r="167" spans="2:65" s="13" customFormat="1">
      <c r="B167" s="157"/>
      <c r="D167" s="151" t="s">
        <v>204</v>
      </c>
      <c r="E167" s="158" t="s">
        <v>32</v>
      </c>
      <c r="F167" s="159" t="s">
        <v>269</v>
      </c>
      <c r="H167" s="160">
        <v>0.36499999999999999</v>
      </c>
      <c r="I167" s="161"/>
      <c r="L167" s="157"/>
      <c r="M167" s="162"/>
      <c r="T167" s="163"/>
      <c r="AT167" s="158" t="s">
        <v>204</v>
      </c>
      <c r="AU167" s="158" t="s">
        <v>87</v>
      </c>
      <c r="AV167" s="13" t="s">
        <v>87</v>
      </c>
      <c r="AW167" s="13" t="s">
        <v>39</v>
      </c>
      <c r="AX167" s="13" t="s">
        <v>78</v>
      </c>
      <c r="AY167" s="158" t="s">
        <v>194</v>
      </c>
    </row>
    <row r="168" spans="2:65" s="13" customFormat="1">
      <c r="B168" s="157"/>
      <c r="D168" s="151" t="s">
        <v>204</v>
      </c>
      <c r="E168" s="158" t="s">
        <v>32</v>
      </c>
      <c r="F168" s="159" t="s">
        <v>270</v>
      </c>
      <c r="H168" s="160">
        <v>0.54700000000000004</v>
      </c>
      <c r="I168" s="161"/>
      <c r="L168" s="157"/>
      <c r="M168" s="162"/>
      <c r="T168" s="163"/>
      <c r="AT168" s="158" t="s">
        <v>204</v>
      </c>
      <c r="AU168" s="158" t="s">
        <v>87</v>
      </c>
      <c r="AV168" s="13" t="s">
        <v>87</v>
      </c>
      <c r="AW168" s="13" t="s">
        <v>39</v>
      </c>
      <c r="AX168" s="13" t="s">
        <v>78</v>
      </c>
      <c r="AY168" s="158" t="s">
        <v>194</v>
      </c>
    </row>
    <row r="169" spans="2:65" s="14" customFormat="1">
      <c r="B169" s="164"/>
      <c r="D169" s="151" t="s">
        <v>204</v>
      </c>
      <c r="E169" s="165" t="s">
        <v>32</v>
      </c>
      <c r="F169" s="166" t="s">
        <v>208</v>
      </c>
      <c r="H169" s="167">
        <v>0.91200000000000003</v>
      </c>
      <c r="I169" s="168"/>
      <c r="L169" s="164"/>
      <c r="M169" s="169"/>
      <c r="T169" s="170"/>
      <c r="AT169" s="165" t="s">
        <v>204</v>
      </c>
      <c r="AU169" s="165" t="s">
        <v>87</v>
      </c>
      <c r="AV169" s="14" t="s">
        <v>200</v>
      </c>
      <c r="AW169" s="14" t="s">
        <v>39</v>
      </c>
      <c r="AX169" s="14" t="s">
        <v>85</v>
      </c>
      <c r="AY169" s="165" t="s">
        <v>194</v>
      </c>
    </row>
    <row r="170" spans="2:65" s="1" customFormat="1" ht="24.15" customHeight="1">
      <c r="B170" s="33"/>
      <c r="C170" s="133" t="s">
        <v>8</v>
      </c>
      <c r="D170" s="133" t="s">
        <v>196</v>
      </c>
      <c r="E170" s="134" t="s">
        <v>271</v>
      </c>
      <c r="F170" s="135" t="s">
        <v>272</v>
      </c>
      <c r="G170" s="136" t="s">
        <v>110</v>
      </c>
      <c r="H170" s="137">
        <v>446.38099999999997</v>
      </c>
      <c r="I170" s="138"/>
      <c r="J170" s="139">
        <f>ROUND(I170*H170,2)</f>
        <v>0</v>
      </c>
      <c r="K170" s="135" t="s">
        <v>199</v>
      </c>
      <c r="L170" s="33"/>
      <c r="M170" s="140" t="s">
        <v>32</v>
      </c>
      <c r="N170" s="141" t="s">
        <v>49</v>
      </c>
      <c r="P170" s="142">
        <f>O170*H170</f>
        <v>0</v>
      </c>
      <c r="Q170" s="142">
        <v>0</v>
      </c>
      <c r="R170" s="142">
        <f>Q170*H170</f>
        <v>0</v>
      </c>
      <c r="S170" s="142">
        <v>0</v>
      </c>
      <c r="T170" s="143">
        <f>S170*H170</f>
        <v>0</v>
      </c>
      <c r="AR170" s="144" t="s">
        <v>200</v>
      </c>
      <c r="AT170" s="144" t="s">
        <v>196</v>
      </c>
      <c r="AU170" s="144" t="s">
        <v>87</v>
      </c>
      <c r="AY170" s="17" t="s">
        <v>194</v>
      </c>
      <c r="BE170" s="145">
        <f>IF(N170="základní",J170,0)</f>
        <v>0</v>
      </c>
      <c r="BF170" s="145">
        <f>IF(N170="snížená",J170,0)</f>
        <v>0</v>
      </c>
      <c r="BG170" s="145">
        <f>IF(N170="zákl. přenesená",J170,0)</f>
        <v>0</v>
      </c>
      <c r="BH170" s="145">
        <f>IF(N170="sníž. přenesená",J170,0)</f>
        <v>0</v>
      </c>
      <c r="BI170" s="145">
        <f>IF(N170="nulová",J170,0)</f>
        <v>0</v>
      </c>
      <c r="BJ170" s="17" t="s">
        <v>85</v>
      </c>
      <c r="BK170" s="145">
        <f>ROUND(I170*H170,2)</f>
        <v>0</v>
      </c>
      <c r="BL170" s="17" t="s">
        <v>200</v>
      </c>
      <c r="BM170" s="144" t="s">
        <v>273</v>
      </c>
    </row>
    <row r="171" spans="2:65" s="1" customFormat="1">
      <c r="B171" s="33"/>
      <c r="D171" s="146" t="s">
        <v>202</v>
      </c>
      <c r="F171" s="147" t="s">
        <v>274</v>
      </c>
      <c r="I171" s="148"/>
      <c r="L171" s="33"/>
      <c r="M171" s="149"/>
      <c r="T171" s="54"/>
      <c r="AT171" s="17" t="s">
        <v>202</v>
      </c>
      <c r="AU171" s="17" t="s">
        <v>87</v>
      </c>
    </row>
    <row r="172" spans="2:65" s="12" customFormat="1">
      <c r="B172" s="150"/>
      <c r="D172" s="151" t="s">
        <v>204</v>
      </c>
      <c r="E172" s="152" t="s">
        <v>32</v>
      </c>
      <c r="F172" s="153" t="s">
        <v>205</v>
      </c>
      <c r="H172" s="152" t="s">
        <v>32</v>
      </c>
      <c r="I172" s="154"/>
      <c r="L172" s="150"/>
      <c r="M172" s="155"/>
      <c r="T172" s="156"/>
      <c r="AT172" s="152" t="s">
        <v>204</v>
      </c>
      <c r="AU172" s="152" t="s">
        <v>87</v>
      </c>
      <c r="AV172" s="12" t="s">
        <v>85</v>
      </c>
      <c r="AW172" s="12" t="s">
        <v>39</v>
      </c>
      <c r="AX172" s="12" t="s">
        <v>78</v>
      </c>
      <c r="AY172" s="152" t="s">
        <v>194</v>
      </c>
    </row>
    <row r="173" spans="2:65" s="12" customFormat="1">
      <c r="B173" s="150"/>
      <c r="D173" s="151" t="s">
        <v>204</v>
      </c>
      <c r="E173" s="152" t="s">
        <v>32</v>
      </c>
      <c r="F173" s="153" t="s">
        <v>206</v>
      </c>
      <c r="H173" s="152" t="s">
        <v>32</v>
      </c>
      <c r="I173" s="154"/>
      <c r="L173" s="150"/>
      <c r="M173" s="155"/>
      <c r="T173" s="156"/>
      <c r="AT173" s="152" t="s">
        <v>204</v>
      </c>
      <c r="AU173" s="152" t="s">
        <v>87</v>
      </c>
      <c r="AV173" s="12" t="s">
        <v>85</v>
      </c>
      <c r="AW173" s="12" t="s">
        <v>39</v>
      </c>
      <c r="AX173" s="12" t="s">
        <v>78</v>
      </c>
      <c r="AY173" s="152" t="s">
        <v>194</v>
      </c>
    </row>
    <row r="174" spans="2:65" s="12" customFormat="1">
      <c r="B174" s="150"/>
      <c r="D174" s="151" t="s">
        <v>204</v>
      </c>
      <c r="E174" s="152" t="s">
        <v>32</v>
      </c>
      <c r="F174" s="153" t="s">
        <v>241</v>
      </c>
      <c r="H174" s="152" t="s">
        <v>32</v>
      </c>
      <c r="I174" s="154"/>
      <c r="L174" s="150"/>
      <c r="M174" s="155"/>
      <c r="T174" s="156"/>
      <c r="AT174" s="152" t="s">
        <v>204</v>
      </c>
      <c r="AU174" s="152" t="s">
        <v>87</v>
      </c>
      <c r="AV174" s="12" t="s">
        <v>85</v>
      </c>
      <c r="AW174" s="12" t="s">
        <v>39</v>
      </c>
      <c r="AX174" s="12" t="s">
        <v>78</v>
      </c>
      <c r="AY174" s="152" t="s">
        <v>194</v>
      </c>
    </row>
    <row r="175" spans="2:65" s="12" customFormat="1" ht="20.399999999999999">
      <c r="B175" s="150"/>
      <c r="D175" s="151" t="s">
        <v>204</v>
      </c>
      <c r="E175" s="152" t="s">
        <v>32</v>
      </c>
      <c r="F175" s="153" t="s">
        <v>275</v>
      </c>
      <c r="H175" s="152" t="s">
        <v>32</v>
      </c>
      <c r="I175" s="154"/>
      <c r="L175" s="150"/>
      <c r="M175" s="155"/>
      <c r="T175" s="156"/>
      <c r="AT175" s="152" t="s">
        <v>204</v>
      </c>
      <c r="AU175" s="152" t="s">
        <v>87</v>
      </c>
      <c r="AV175" s="12" t="s">
        <v>85</v>
      </c>
      <c r="AW175" s="12" t="s">
        <v>39</v>
      </c>
      <c r="AX175" s="12" t="s">
        <v>78</v>
      </c>
      <c r="AY175" s="152" t="s">
        <v>194</v>
      </c>
    </row>
    <row r="176" spans="2:65" s="13" customFormat="1" ht="20.399999999999999">
      <c r="B176" s="157"/>
      <c r="D176" s="151" t="s">
        <v>204</v>
      </c>
      <c r="E176" s="158" t="s">
        <v>32</v>
      </c>
      <c r="F176" s="159" t="s">
        <v>276</v>
      </c>
      <c r="H176" s="160">
        <v>446.38099999999997</v>
      </c>
      <c r="I176" s="161"/>
      <c r="L176" s="157"/>
      <c r="M176" s="162"/>
      <c r="T176" s="163"/>
      <c r="AT176" s="158" t="s">
        <v>204</v>
      </c>
      <c r="AU176" s="158" t="s">
        <v>87</v>
      </c>
      <c r="AV176" s="13" t="s">
        <v>87</v>
      </c>
      <c r="AW176" s="13" t="s">
        <v>39</v>
      </c>
      <c r="AX176" s="13" t="s">
        <v>78</v>
      </c>
      <c r="AY176" s="158" t="s">
        <v>194</v>
      </c>
    </row>
    <row r="177" spans="2:65" s="14" customFormat="1">
      <c r="B177" s="164"/>
      <c r="D177" s="151" t="s">
        <v>204</v>
      </c>
      <c r="E177" s="165" t="s">
        <v>32</v>
      </c>
      <c r="F177" s="166" t="s">
        <v>208</v>
      </c>
      <c r="H177" s="167">
        <v>446.38099999999997</v>
      </c>
      <c r="I177" s="168"/>
      <c r="L177" s="164"/>
      <c r="M177" s="169"/>
      <c r="T177" s="170"/>
      <c r="AT177" s="165" t="s">
        <v>204</v>
      </c>
      <c r="AU177" s="165" t="s">
        <v>87</v>
      </c>
      <c r="AV177" s="14" t="s">
        <v>200</v>
      </c>
      <c r="AW177" s="14" t="s">
        <v>39</v>
      </c>
      <c r="AX177" s="14" t="s">
        <v>85</v>
      </c>
      <c r="AY177" s="165" t="s">
        <v>194</v>
      </c>
    </row>
    <row r="178" spans="2:65" s="1" customFormat="1" ht="24.15" customHeight="1">
      <c r="B178" s="33"/>
      <c r="C178" s="133" t="s">
        <v>277</v>
      </c>
      <c r="D178" s="133" t="s">
        <v>196</v>
      </c>
      <c r="E178" s="134" t="s">
        <v>278</v>
      </c>
      <c r="F178" s="135" t="s">
        <v>279</v>
      </c>
      <c r="G178" s="136" t="s">
        <v>110</v>
      </c>
      <c r="H178" s="137">
        <v>240.35900000000001</v>
      </c>
      <c r="I178" s="138"/>
      <c r="J178" s="139">
        <f>ROUND(I178*H178,2)</f>
        <v>0</v>
      </c>
      <c r="K178" s="135" t="s">
        <v>199</v>
      </c>
      <c r="L178" s="33"/>
      <c r="M178" s="140" t="s">
        <v>32</v>
      </c>
      <c r="N178" s="141" t="s">
        <v>49</v>
      </c>
      <c r="P178" s="142">
        <f>O178*H178</f>
        <v>0</v>
      </c>
      <c r="Q178" s="142">
        <v>0</v>
      </c>
      <c r="R178" s="142">
        <f>Q178*H178</f>
        <v>0</v>
      </c>
      <c r="S178" s="142">
        <v>0</v>
      </c>
      <c r="T178" s="143">
        <f>S178*H178</f>
        <v>0</v>
      </c>
      <c r="AR178" s="144" t="s">
        <v>200</v>
      </c>
      <c r="AT178" s="144" t="s">
        <v>196</v>
      </c>
      <c r="AU178" s="144" t="s">
        <v>87</v>
      </c>
      <c r="AY178" s="17" t="s">
        <v>194</v>
      </c>
      <c r="BE178" s="145">
        <f>IF(N178="základní",J178,0)</f>
        <v>0</v>
      </c>
      <c r="BF178" s="145">
        <f>IF(N178="snížená",J178,0)</f>
        <v>0</v>
      </c>
      <c r="BG178" s="145">
        <f>IF(N178="zákl. přenesená",J178,0)</f>
        <v>0</v>
      </c>
      <c r="BH178" s="145">
        <f>IF(N178="sníž. přenesená",J178,0)</f>
        <v>0</v>
      </c>
      <c r="BI178" s="145">
        <f>IF(N178="nulová",J178,0)</f>
        <v>0</v>
      </c>
      <c r="BJ178" s="17" t="s">
        <v>85</v>
      </c>
      <c r="BK178" s="145">
        <f>ROUND(I178*H178,2)</f>
        <v>0</v>
      </c>
      <c r="BL178" s="17" t="s">
        <v>200</v>
      </c>
      <c r="BM178" s="144" t="s">
        <v>280</v>
      </c>
    </row>
    <row r="179" spans="2:65" s="1" customFormat="1">
      <c r="B179" s="33"/>
      <c r="D179" s="146" t="s">
        <v>202</v>
      </c>
      <c r="F179" s="147" t="s">
        <v>281</v>
      </c>
      <c r="I179" s="148"/>
      <c r="L179" s="33"/>
      <c r="M179" s="149"/>
      <c r="T179" s="54"/>
      <c r="AT179" s="17" t="s">
        <v>202</v>
      </c>
      <c r="AU179" s="17" t="s">
        <v>87</v>
      </c>
    </row>
    <row r="180" spans="2:65" s="12" customFormat="1">
      <c r="B180" s="150"/>
      <c r="D180" s="151" t="s">
        <v>204</v>
      </c>
      <c r="E180" s="152" t="s">
        <v>32</v>
      </c>
      <c r="F180" s="153" t="s">
        <v>205</v>
      </c>
      <c r="H180" s="152" t="s">
        <v>32</v>
      </c>
      <c r="I180" s="154"/>
      <c r="L180" s="150"/>
      <c r="M180" s="155"/>
      <c r="T180" s="156"/>
      <c r="AT180" s="152" t="s">
        <v>204</v>
      </c>
      <c r="AU180" s="152" t="s">
        <v>87</v>
      </c>
      <c r="AV180" s="12" t="s">
        <v>85</v>
      </c>
      <c r="AW180" s="12" t="s">
        <v>39</v>
      </c>
      <c r="AX180" s="12" t="s">
        <v>78</v>
      </c>
      <c r="AY180" s="152" t="s">
        <v>194</v>
      </c>
    </row>
    <row r="181" spans="2:65" s="12" customFormat="1">
      <c r="B181" s="150"/>
      <c r="D181" s="151" t="s">
        <v>204</v>
      </c>
      <c r="E181" s="152" t="s">
        <v>32</v>
      </c>
      <c r="F181" s="153" t="s">
        <v>206</v>
      </c>
      <c r="H181" s="152" t="s">
        <v>32</v>
      </c>
      <c r="I181" s="154"/>
      <c r="L181" s="150"/>
      <c r="M181" s="155"/>
      <c r="T181" s="156"/>
      <c r="AT181" s="152" t="s">
        <v>204</v>
      </c>
      <c r="AU181" s="152" t="s">
        <v>87</v>
      </c>
      <c r="AV181" s="12" t="s">
        <v>85</v>
      </c>
      <c r="AW181" s="12" t="s">
        <v>39</v>
      </c>
      <c r="AX181" s="12" t="s">
        <v>78</v>
      </c>
      <c r="AY181" s="152" t="s">
        <v>194</v>
      </c>
    </row>
    <row r="182" spans="2:65" s="12" customFormat="1">
      <c r="B182" s="150"/>
      <c r="D182" s="151" t="s">
        <v>204</v>
      </c>
      <c r="E182" s="152" t="s">
        <v>32</v>
      </c>
      <c r="F182" s="153" t="s">
        <v>241</v>
      </c>
      <c r="H182" s="152" t="s">
        <v>32</v>
      </c>
      <c r="I182" s="154"/>
      <c r="L182" s="150"/>
      <c r="M182" s="155"/>
      <c r="T182" s="156"/>
      <c r="AT182" s="152" t="s">
        <v>204</v>
      </c>
      <c r="AU182" s="152" t="s">
        <v>87</v>
      </c>
      <c r="AV182" s="12" t="s">
        <v>85</v>
      </c>
      <c r="AW182" s="12" t="s">
        <v>39</v>
      </c>
      <c r="AX182" s="12" t="s">
        <v>78</v>
      </c>
      <c r="AY182" s="152" t="s">
        <v>194</v>
      </c>
    </row>
    <row r="183" spans="2:65" s="12" customFormat="1" ht="20.399999999999999">
      <c r="B183" s="150"/>
      <c r="D183" s="151" t="s">
        <v>204</v>
      </c>
      <c r="E183" s="152" t="s">
        <v>32</v>
      </c>
      <c r="F183" s="153" t="s">
        <v>275</v>
      </c>
      <c r="H183" s="152" t="s">
        <v>32</v>
      </c>
      <c r="I183" s="154"/>
      <c r="L183" s="150"/>
      <c r="M183" s="155"/>
      <c r="T183" s="156"/>
      <c r="AT183" s="152" t="s">
        <v>204</v>
      </c>
      <c r="AU183" s="152" t="s">
        <v>87</v>
      </c>
      <c r="AV183" s="12" t="s">
        <v>85</v>
      </c>
      <c r="AW183" s="12" t="s">
        <v>39</v>
      </c>
      <c r="AX183" s="12" t="s">
        <v>78</v>
      </c>
      <c r="AY183" s="152" t="s">
        <v>194</v>
      </c>
    </row>
    <row r="184" spans="2:65" s="13" customFormat="1" ht="20.399999999999999">
      <c r="B184" s="157"/>
      <c r="D184" s="151" t="s">
        <v>204</v>
      </c>
      <c r="E184" s="158" t="s">
        <v>32</v>
      </c>
      <c r="F184" s="159" t="s">
        <v>282</v>
      </c>
      <c r="H184" s="160">
        <v>240.35900000000001</v>
      </c>
      <c r="I184" s="161"/>
      <c r="L184" s="157"/>
      <c r="M184" s="162"/>
      <c r="T184" s="163"/>
      <c r="AT184" s="158" t="s">
        <v>204</v>
      </c>
      <c r="AU184" s="158" t="s">
        <v>87</v>
      </c>
      <c r="AV184" s="13" t="s">
        <v>87</v>
      </c>
      <c r="AW184" s="13" t="s">
        <v>39</v>
      </c>
      <c r="AX184" s="13" t="s">
        <v>78</v>
      </c>
      <c r="AY184" s="158" t="s">
        <v>194</v>
      </c>
    </row>
    <row r="185" spans="2:65" s="14" customFormat="1">
      <c r="B185" s="164"/>
      <c r="D185" s="151" t="s">
        <v>204</v>
      </c>
      <c r="E185" s="165" t="s">
        <v>32</v>
      </c>
      <c r="F185" s="166" t="s">
        <v>208</v>
      </c>
      <c r="H185" s="167">
        <v>240.35900000000001</v>
      </c>
      <c r="I185" s="168"/>
      <c r="L185" s="164"/>
      <c r="M185" s="169"/>
      <c r="T185" s="170"/>
      <c r="AT185" s="165" t="s">
        <v>204</v>
      </c>
      <c r="AU185" s="165" t="s">
        <v>87</v>
      </c>
      <c r="AV185" s="14" t="s">
        <v>200</v>
      </c>
      <c r="AW185" s="14" t="s">
        <v>39</v>
      </c>
      <c r="AX185" s="14" t="s">
        <v>85</v>
      </c>
      <c r="AY185" s="165" t="s">
        <v>194</v>
      </c>
    </row>
    <row r="186" spans="2:65" s="11" customFormat="1" ht="22.8" customHeight="1">
      <c r="B186" s="121"/>
      <c r="D186" s="122" t="s">
        <v>77</v>
      </c>
      <c r="E186" s="131" t="s">
        <v>87</v>
      </c>
      <c r="F186" s="131" t="s">
        <v>283</v>
      </c>
      <c r="I186" s="124"/>
      <c r="J186" s="132">
        <f>BK186</f>
        <v>0</v>
      </c>
      <c r="L186" s="121"/>
      <c r="M186" s="126"/>
      <c r="P186" s="127">
        <f>SUM(P187:P205)</f>
        <v>0</v>
      </c>
      <c r="R186" s="127">
        <f>SUM(R187:R205)</f>
        <v>2.3030894399999999</v>
      </c>
      <c r="T186" s="128">
        <f>SUM(T187:T205)</f>
        <v>0</v>
      </c>
      <c r="AR186" s="122" t="s">
        <v>85</v>
      </c>
      <c r="AT186" s="129" t="s">
        <v>77</v>
      </c>
      <c r="AU186" s="129" t="s">
        <v>85</v>
      </c>
      <c r="AY186" s="122" t="s">
        <v>194</v>
      </c>
      <c r="BK186" s="130">
        <f>SUM(BK187:BK205)</f>
        <v>0</v>
      </c>
    </row>
    <row r="187" spans="2:65" s="1" customFormat="1" ht="24.15" customHeight="1">
      <c r="B187" s="33"/>
      <c r="C187" s="133" t="s">
        <v>284</v>
      </c>
      <c r="D187" s="133" t="s">
        <v>196</v>
      </c>
      <c r="E187" s="134" t="s">
        <v>285</v>
      </c>
      <c r="F187" s="135" t="s">
        <v>286</v>
      </c>
      <c r="G187" s="136" t="s">
        <v>258</v>
      </c>
      <c r="H187" s="137">
        <v>0.91200000000000003</v>
      </c>
      <c r="I187" s="138"/>
      <c r="J187" s="139">
        <f>ROUND(I187*H187,2)</f>
        <v>0</v>
      </c>
      <c r="K187" s="135" t="s">
        <v>199</v>
      </c>
      <c r="L187" s="33"/>
      <c r="M187" s="140" t="s">
        <v>32</v>
      </c>
      <c r="N187" s="141" t="s">
        <v>49</v>
      </c>
      <c r="P187" s="142">
        <f>O187*H187</f>
        <v>0</v>
      </c>
      <c r="Q187" s="142">
        <v>2.5018699999999998</v>
      </c>
      <c r="R187" s="142">
        <f>Q187*H187</f>
        <v>2.2817054400000001</v>
      </c>
      <c r="S187" s="142">
        <v>0</v>
      </c>
      <c r="T187" s="143">
        <f>S187*H187</f>
        <v>0</v>
      </c>
      <c r="AR187" s="144" t="s">
        <v>200</v>
      </c>
      <c r="AT187" s="144" t="s">
        <v>196</v>
      </c>
      <c r="AU187" s="144" t="s">
        <v>87</v>
      </c>
      <c r="AY187" s="17" t="s">
        <v>194</v>
      </c>
      <c r="BE187" s="145">
        <f>IF(N187="základní",J187,0)</f>
        <v>0</v>
      </c>
      <c r="BF187" s="145">
        <f>IF(N187="snížená",J187,0)</f>
        <v>0</v>
      </c>
      <c r="BG187" s="145">
        <f>IF(N187="zákl. přenesená",J187,0)</f>
        <v>0</v>
      </c>
      <c r="BH187" s="145">
        <f>IF(N187="sníž. přenesená",J187,0)</f>
        <v>0</v>
      </c>
      <c r="BI187" s="145">
        <f>IF(N187="nulová",J187,0)</f>
        <v>0</v>
      </c>
      <c r="BJ187" s="17" t="s">
        <v>85</v>
      </c>
      <c r="BK187" s="145">
        <f>ROUND(I187*H187,2)</f>
        <v>0</v>
      </c>
      <c r="BL187" s="17" t="s">
        <v>200</v>
      </c>
      <c r="BM187" s="144" t="s">
        <v>287</v>
      </c>
    </row>
    <row r="188" spans="2:65" s="1" customFormat="1">
      <c r="B188" s="33"/>
      <c r="D188" s="146" t="s">
        <v>202</v>
      </c>
      <c r="F188" s="147" t="s">
        <v>288</v>
      </c>
      <c r="I188" s="148"/>
      <c r="L188" s="33"/>
      <c r="M188" s="149"/>
      <c r="T188" s="54"/>
      <c r="AT188" s="17" t="s">
        <v>202</v>
      </c>
      <c r="AU188" s="17" t="s">
        <v>87</v>
      </c>
    </row>
    <row r="189" spans="2:65" s="12" customFormat="1">
      <c r="B189" s="150"/>
      <c r="D189" s="151" t="s">
        <v>204</v>
      </c>
      <c r="E189" s="152" t="s">
        <v>32</v>
      </c>
      <c r="F189" s="153" t="s">
        <v>205</v>
      </c>
      <c r="H189" s="152" t="s">
        <v>32</v>
      </c>
      <c r="I189" s="154"/>
      <c r="L189" s="150"/>
      <c r="M189" s="155"/>
      <c r="T189" s="156"/>
      <c r="AT189" s="152" t="s">
        <v>204</v>
      </c>
      <c r="AU189" s="152" t="s">
        <v>87</v>
      </c>
      <c r="AV189" s="12" t="s">
        <v>85</v>
      </c>
      <c r="AW189" s="12" t="s">
        <v>39</v>
      </c>
      <c r="AX189" s="12" t="s">
        <v>78</v>
      </c>
      <c r="AY189" s="152" t="s">
        <v>194</v>
      </c>
    </row>
    <row r="190" spans="2:65" s="12" customFormat="1">
      <c r="B190" s="150"/>
      <c r="D190" s="151" t="s">
        <v>204</v>
      </c>
      <c r="E190" s="152" t="s">
        <v>32</v>
      </c>
      <c r="F190" s="153" t="s">
        <v>267</v>
      </c>
      <c r="H190" s="152" t="s">
        <v>32</v>
      </c>
      <c r="I190" s="154"/>
      <c r="L190" s="150"/>
      <c r="M190" s="155"/>
      <c r="T190" s="156"/>
      <c r="AT190" s="152" t="s">
        <v>204</v>
      </c>
      <c r="AU190" s="152" t="s">
        <v>87</v>
      </c>
      <c r="AV190" s="12" t="s">
        <v>85</v>
      </c>
      <c r="AW190" s="12" t="s">
        <v>39</v>
      </c>
      <c r="AX190" s="12" t="s">
        <v>78</v>
      </c>
      <c r="AY190" s="152" t="s">
        <v>194</v>
      </c>
    </row>
    <row r="191" spans="2:65" s="12" customFormat="1">
      <c r="B191" s="150"/>
      <c r="D191" s="151" t="s">
        <v>204</v>
      </c>
      <c r="E191" s="152" t="s">
        <v>32</v>
      </c>
      <c r="F191" s="153" t="s">
        <v>268</v>
      </c>
      <c r="H191" s="152" t="s">
        <v>32</v>
      </c>
      <c r="I191" s="154"/>
      <c r="L191" s="150"/>
      <c r="M191" s="155"/>
      <c r="T191" s="156"/>
      <c r="AT191" s="152" t="s">
        <v>204</v>
      </c>
      <c r="AU191" s="152" t="s">
        <v>87</v>
      </c>
      <c r="AV191" s="12" t="s">
        <v>85</v>
      </c>
      <c r="AW191" s="12" t="s">
        <v>39</v>
      </c>
      <c r="AX191" s="12" t="s">
        <v>78</v>
      </c>
      <c r="AY191" s="152" t="s">
        <v>194</v>
      </c>
    </row>
    <row r="192" spans="2:65" s="13" customFormat="1">
      <c r="B192" s="157"/>
      <c r="D192" s="151" t="s">
        <v>204</v>
      </c>
      <c r="E192" s="158" t="s">
        <v>32</v>
      </c>
      <c r="F192" s="159" t="s">
        <v>269</v>
      </c>
      <c r="H192" s="160">
        <v>0.36499999999999999</v>
      </c>
      <c r="I192" s="161"/>
      <c r="L192" s="157"/>
      <c r="M192" s="162"/>
      <c r="T192" s="163"/>
      <c r="AT192" s="158" t="s">
        <v>204</v>
      </c>
      <c r="AU192" s="158" t="s">
        <v>87</v>
      </c>
      <c r="AV192" s="13" t="s">
        <v>87</v>
      </c>
      <c r="AW192" s="13" t="s">
        <v>39</v>
      </c>
      <c r="AX192" s="13" t="s">
        <v>78</v>
      </c>
      <c r="AY192" s="158" t="s">
        <v>194</v>
      </c>
    </row>
    <row r="193" spans="2:65" s="13" customFormat="1">
      <c r="B193" s="157"/>
      <c r="D193" s="151" t="s">
        <v>204</v>
      </c>
      <c r="E193" s="158" t="s">
        <v>32</v>
      </c>
      <c r="F193" s="159" t="s">
        <v>270</v>
      </c>
      <c r="H193" s="160">
        <v>0.54700000000000004</v>
      </c>
      <c r="I193" s="161"/>
      <c r="L193" s="157"/>
      <c r="M193" s="162"/>
      <c r="T193" s="163"/>
      <c r="AT193" s="158" t="s">
        <v>204</v>
      </c>
      <c r="AU193" s="158" t="s">
        <v>87</v>
      </c>
      <c r="AV193" s="13" t="s">
        <v>87</v>
      </c>
      <c r="AW193" s="13" t="s">
        <v>39</v>
      </c>
      <c r="AX193" s="13" t="s">
        <v>78</v>
      </c>
      <c r="AY193" s="158" t="s">
        <v>194</v>
      </c>
    </row>
    <row r="194" spans="2:65" s="14" customFormat="1">
      <c r="B194" s="164"/>
      <c r="D194" s="151" t="s">
        <v>204</v>
      </c>
      <c r="E194" s="165" t="s">
        <v>32</v>
      </c>
      <c r="F194" s="166" t="s">
        <v>208</v>
      </c>
      <c r="H194" s="167">
        <v>0.91200000000000003</v>
      </c>
      <c r="I194" s="168"/>
      <c r="L194" s="164"/>
      <c r="M194" s="169"/>
      <c r="T194" s="170"/>
      <c r="AT194" s="165" t="s">
        <v>204</v>
      </c>
      <c r="AU194" s="165" t="s">
        <v>87</v>
      </c>
      <c r="AV194" s="14" t="s">
        <v>200</v>
      </c>
      <c r="AW194" s="14" t="s">
        <v>39</v>
      </c>
      <c r="AX194" s="14" t="s">
        <v>85</v>
      </c>
      <c r="AY194" s="165" t="s">
        <v>194</v>
      </c>
    </row>
    <row r="195" spans="2:65" s="1" customFormat="1" ht="16.5" customHeight="1">
      <c r="B195" s="33"/>
      <c r="C195" s="133" t="s">
        <v>289</v>
      </c>
      <c r="D195" s="133" t="s">
        <v>196</v>
      </c>
      <c r="E195" s="134" t="s">
        <v>290</v>
      </c>
      <c r="F195" s="135" t="s">
        <v>291</v>
      </c>
      <c r="G195" s="136" t="s">
        <v>110</v>
      </c>
      <c r="H195" s="137">
        <v>8.1</v>
      </c>
      <c r="I195" s="138"/>
      <c r="J195" s="139">
        <f>ROUND(I195*H195,2)</f>
        <v>0</v>
      </c>
      <c r="K195" s="135" t="s">
        <v>199</v>
      </c>
      <c r="L195" s="33"/>
      <c r="M195" s="140" t="s">
        <v>32</v>
      </c>
      <c r="N195" s="141" t="s">
        <v>49</v>
      </c>
      <c r="P195" s="142">
        <f>O195*H195</f>
        <v>0</v>
      </c>
      <c r="Q195" s="142">
        <v>2.64E-3</v>
      </c>
      <c r="R195" s="142">
        <f>Q195*H195</f>
        <v>2.1384E-2</v>
      </c>
      <c r="S195" s="142">
        <v>0</v>
      </c>
      <c r="T195" s="143">
        <f>S195*H195</f>
        <v>0</v>
      </c>
      <c r="AR195" s="144" t="s">
        <v>200</v>
      </c>
      <c r="AT195" s="144" t="s">
        <v>196</v>
      </c>
      <c r="AU195" s="144" t="s">
        <v>87</v>
      </c>
      <c r="AY195" s="17" t="s">
        <v>194</v>
      </c>
      <c r="BE195" s="145">
        <f>IF(N195="základní",J195,0)</f>
        <v>0</v>
      </c>
      <c r="BF195" s="145">
        <f>IF(N195="snížená",J195,0)</f>
        <v>0</v>
      </c>
      <c r="BG195" s="145">
        <f>IF(N195="zákl. přenesená",J195,0)</f>
        <v>0</v>
      </c>
      <c r="BH195" s="145">
        <f>IF(N195="sníž. přenesená",J195,0)</f>
        <v>0</v>
      </c>
      <c r="BI195" s="145">
        <f>IF(N195="nulová",J195,0)</f>
        <v>0</v>
      </c>
      <c r="BJ195" s="17" t="s">
        <v>85</v>
      </c>
      <c r="BK195" s="145">
        <f>ROUND(I195*H195,2)</f>
        <v>0</v>
      </c>
      <c r="BL195" s="17" t="s">
        <v>200</v>
      </c>
      <c r="BM195" s="144" t="s">
        <v>292</v>
      </c>
    </row>
    <row r="196" spans="2:65" s="1" customFormat="1">
      <c r="B196" s="33"/>
      <c r="D196" s="146" t="s">
        <v>202</v>
      </c>
      <c r="F196" s="147" t="s">
        <v>293</v>
      </c>
      <c r="I196" s="148"/>
      <c r="L196" s="33"/>
      <c r="M196" s="149"/>
      <c r="T196" s="54"/>
      <c r="AT196" s="17" t="s">
        <v>202</v>
      </c>
      <c r="AU196" s="17" t="s">
        <v>87</v>
      </c>
    </row>
    <row r="197" spans="2:65" s="12" customFormat="1">
      <c r="B197" s="150"/>
      <c r="D197" s="151" t="s">
        <v>204</v>
      </c>
      <c r="E197" s="152" t="s">
        <v>32</v>
      </c>
      <c r="F197" s="153" t="s">
        <v>205</v>
      </c>
      <c r="H197" s="152" t="s">
        <v>32</v>
      </c>
      <c r="I197" s="154"/>
      <c r="L197" s="150"/>
      <c r="M197" s="155"/>
      <c r="T197" s="156"/>
      <c r="AT197" s="152" t="s">
        <v>204</v>
      </c>
      <c r="AU197" s="152" t="s">
        <v>87</v>
      </c>
      <c r="AV197" s="12" t="s">
        <v>85</v>
      </c>
      <c r="AW197" s="12" t="s">
        <v>39</v>
      </c>
      <c r="AX197" s="12" t="s">
        <v>78</v>
      </c>
      <c r="AY197" s="152" t="s">
        <v>194</v>
      </c>
    </row>
    <row r="198" spans="2:65" s="12" customFormat="1">
      <c r="B198" s="150"/>
      <c r="D198" s="151" t="s">
        <v>204</v>
      </c>
      <c r="E198" s="152" t="s">
        <v>32</v>
      </c>
      <c r="F198" s="153" t="s">
        <v>267</v>
      </c>
      <c r="H198" s="152" t="s">
        <v>32</v>
      </c>
      <c r="I198" s="154"/>
      <c r="L198" s="150"/>
      <c r="M198" s="155"/>
      <c r="T198" s="156"/>
      <c r="AT198" s="152" t="s">
        <v>204</v>
      </c>
      <c r="AU198" s="152" t="s">
        <v>87</v>
      </c>
      <c r="AV198" s="12" t="s">
        <v>85</v>
      </c>
      <c r="AW198" s="12" t="s">
        <v>39</v>
      </c>
      <c r="AX198" s="12" t="s">
        <v>78</v>
      </c>
      <c r="AY198" s="152" t="s">
        <v>194</v>
      </c>
    </row>
    <row r="199" spans="2:65" s="12" customFormat="1">
      <c r="B199" s="150"/>
      <c r="D199" s="151" t="s">
        <v>204</v>
      </c>
      <c r="E199" s="152" t="s">
        <v>32</v>
      </c>
      <c r="F199" s="153" t="s">
        <v>268</v>
      </c>
      <c r="H199" s="152" t="s">
        <v>32</v>
      </c>
      <c r="I199" s="154"/>
      <c r="L199" s="150"/>
      <c r="M199" s="155"/>
      <c r="T199" s="156"/>
      <c r="AT199" s="152" t="s">
        <v>204</v>
      </c>
      <c r="AU199" s="152" t="s">
        <v>87</v>
      </c>
      <c r="AV199" s="12" t="s">
        <v>85</v>
      </c>
      <c r="AW199" s="12" t="s">
        <v>39</v>
      </c>
      <c r="AX199" s="12" t="s">
        <v>78</v>
      </c>
      <c r="AY199" s="152" t="s">
        <v>194</v>
      </c>
    </row>
    <row r="200" spans="2:65" s="13" customFormat="1">
      <c r="B200" s="157"/>
      <c r="D200" s="151" t="s">
        <v>204</v>
      </c>
      <c r="E200" s="158" t="s">
        <v>32</v>
      </c>
      <c r="F200" s="159" t="s">
        <v>294</v>
      </c>
      <c r="H200" s="160">
        <v>3.24</v>
      </c>
      <c r="I200" s="161"/>
      <c r="L200" s="157"/>
      <c r="M200" s="162"/>
      <c r="T200" s="163"/>
      <c r="AT200" s="158" t="s">
        <v>204</v>
      </c>
      <c r="AU200" s="158" t="s">
        <v>87</v>
      </c>
      <c r="AV200" s="13" t="s">
        <v>87</v>
      </c>
      <c r="AW200" s="13" t="s">
        <v>39</v>
      </c>
      <c r="AX200" s="13" t="s">
        <v>78</v>
      </c>
      <c r="AY200" s="158" t="s">
        <v>194</v>
      </c>
    </row>
    <row r="201" spans="2:65" s="13" customFormat="1">
      <c r="B201" s="157"/>
      <c r="D201" s="151" t="s">
        <v>204</v>
      </c>
      <c r="E201" s="158" t="s">
        <v>32</v>
      </c>
      <c r="F201" s="159" t="s">
        <v>295</v>
      </c>
      <c r="H201" s="160">
        <v>4.8600000000000003</v>
      </c>
      <c r="I201" s="161"/>
      <c r="L201" s="157"/>
      <c r="M201" s="162"/>
      <c r="T201" s="163"/>
      <c r="AT201" s="158" t="s">
        <v>204</v>
      </c>
      <c r="AU201" s="158" t="s">
        <v>87</v>
      </c>
      <c r="AV201" s="13" t="s">
        <v>87</v>
      </c>
      <c r="AW201" s="13" t="s">
        <v>39</v>
      </c>
      <c r="AX201" s="13" t="s">
        <v>78</v>
      </c>
      <c r="AY201" s="158" t="s">
        <v>194</v>
      </c>
    </row>
    <row r="202" spans="2:65" s="14" customFormat="1">
      <c r="B202" s="164"/>
      <c r="D202" s="151" t="s">
        <v>204</v>
      </c>
      <c r="E202" s="165" t="s">
        <v>32</v>
      </c>
      <c r="F202" s="166" t="s">
        <v>208</v>
      </c>
      <c r="H202" s="167">
        <v>8.1</v>
      </c>
      <c r="I202" s="168"/>
      <c r="L202" s="164"/>
      <c r="M202" s="169"/>
      <c r="T202" s="170"/>
      <c r="AT202" s="165" t="s">
        <v>204</v>
      </c>
      <c r="AU202" s="165" t="s">
        <v>87</v>
      </c>
      <c r="AV202" s="14" t="s">
        <v>200</v>
      </c>
      <c r="AW202" s="14" t="s">
        <v>39</v>
      </c>
      <c r="AX202" s="14" t="s">
        <v>85</v>
      </c>
      <c r="AY202" s="165" t="s">
        <v>194</v>
      </c>
    </row>
    <row r="203" spans="2:65" s="1" customFormat="1" ht="16.5" customHeight="1">
      <c r="B203" s="33"/>
      <c r="C203" s="133" t="s">
        <v>296</v>
      </c>
      <c r="D203" s="133" t="s">
        <v>196</v>
      </c>
      <c r="E203" s="134" t="s">
        <v>297</v>
      </c>
      <c r="F203" s="135" t="s">
        <v>298</v>
      </c>
      <c r="G203" s="136" t="s">
        <v>110</v>
      </c>
      <c r="H203" s="137">
        <v>8.1</v>
      </c>
      <c r="I203" s="138"/>
      <c r="J203" s="139">
        <f>ROUND(I203*H203,2)</f>
        <v>0</v>
      </c>
      <c r="K203" s="135" t="s">
        <v>199</v>
      </c>
      <c r="L203" s="33"/>
      <c r="M203" s="140" t="s">
        <v>32</v>
      </c>
      <c r="N203" s="141" t="s">
        <v>49</v>
      </c>
      <c r="P203" s="142">
        <f>O203*H203</f>
        <v>0</v>
      </c>
      <c r="Q203" s="142">
        <v>0</v>
      </c>
      <c r="R203" s="142">
        <f>Q203*H203</f>
        <v>0</v>
      </c>
      <c r="S203" s="142">
        <v>0</v>
      </c>
      <c r="T203" s="143">
        <f>S203*H203</f>
        <v>0</v>
      </c>
      <c r="AR203" s="144" t="s">
        <v>200</v>
      </c>
      <c r="AT203" s="144" t="s">
        <v>196</v>
      </c>
      <c r="AU203" s="144" t="s">
        <v>87</v>
      </c>
      <c r="AY203" s="17" t="s">
        <v>194</v>
      </c>
      <c r="BE203" s="145">
        <f>IF(N203="základní",J203,0)</f>
        <v>0</v>
      </c>
      <c r="BF203" s="145">
        <f>IF(N203="snížená",J203,0)</f>
        <v>0</v>
      </c>
      <c r="BG203" s="145">
        <f>IF(N203="zákl. přenesená",J203,0)</f>
        <v>0</v>
      </c>
      <c r="BH203" s="145">
        <f>IF(N203="sníž. přenesená",J203,0)</f>
        <v>0</v>
      </c>
      <c r="BI203" s="145">
        <f>IF(N203="nulová",J203,0)</f>
        <v>0</v>
      </c>
      <c r="BJ203" s="17" t="s">
        <v>85</v>
      </c>
      <c r="BK203" s="145">
        <f>ROUND(I203*H203,2)</f>
        <v>0</v>
      </c>
      <c r="BL203" s="17" t="s">
        <v>200</v>
      </c>
      <c r="BM203" s="144" t="s">
        <v>299</v>
      </c>
    </row>
    <row r="204" spans="2:65" s="1" customFormat="1">
      <c r="B204" s="33"/>
      <c r="D204" s="146" t="s">
        <v>202</v>
      </c>
      <c r="F204" s="147" t="s">
        <v>300</v>
      </c>
      <c r="I204" s="148"/>
      <c r="L204" s="33"/>
      <c r="M204" s="149"/>
      <c r="T204" s="54"/>
      <c r="AT204" s="17" t="s">
        <v>202</v>
      </c>
      <c r="AU204" s="17" t="s">
        <v>87</v>
      </c>
    </row>
    <row r="205" spans="2:65" s="13" customFormat="1">
      <c r="B205" s="157"/>
      <c r="D205" s="151" t="s">
        <v>204</v>
      </c>
      <c r="E205" s="158" t="s">
        <v>32</v>
      </c>
      <c r="F205" s="159" t="s">
        <v>301</v>
      </c>
      <c r="H205" s="160">
        <v>8.1</v>
      </c>
      <c r="I205" s="161"/>
      <c r="L205" s="157"/>
      <c r="M205" s="162"/>
      <c r="T205" s="163"/>
      <c r="AT205" s="158" t="s">
        <v>204</v>
      </c>
      <c r="AU205" s="158" t="s">
        <v>87</v>
      </c>
      <c r="AV205" s="13" t="s">
        <v>87</v>
      </c>
      <c r="AW205" s="13" t="s">
        <v>39</v>
      </c>
      <c r="AX205" s="13" t="s">
        <v>85</v>
      </c>
      <c r="AY205" s="158" t="s">
        <v>194</v>
      </c>
    </row>
    <row r="206" spans="2:65" s="11" customFormat="1" ht="22.8" customHeight="1">
      <c r="B206" s="121"/>
      <c r="D206" s="122" t="s">
        <v>77</v>
      </c>
      <c r="E206" s="131" t="s">
        <v>112</v>
      </c>
      <c r="F206" s="131" t="s">
        <v>302</v>
      </c>
      <c r="I206" s="124"/>
      <c r="J206" s="132">
        <f>BK206</f>
        <v>0</v>
      </c>
      <c r="L206" s="121"/>
      <c r="M206" s="126"/>
      <c r="P206" s="127">
        <f>SUM(P207:P215)</f>
        <v>0</v>
      </c>
      <c r="R206" s="127">
        <f>SUM(R207:R215)</f>
        <v>2.8849640000000001</v>
      </c>
      <c r="T206" s="128">
        <f>SUM(T207:T215)</f>
        <v>0</v>
      </c>
      <c r="AR206" s="122" t="s">
        <v>85</v>
      </c>
      <c r="AT206" s="129" t="s">
        <v>77</v>
      </c>
      <c r="AU206" s="129" t="s">
        <v>85</v>
      </c>
      <c r="AY206" s="122" t="s">
        <v>194</v>
      </c>
      <c r="BK206" s="130">
        <f>SUM(BK207:BK215)</f>
        <v>0</v>
      </c>
    </row>
    <row r="207" spans="2:65" s="1" customFormat="1" ht="33" customHeight="1">
      <c r="B207" s="33"/>
      <c r="C207" s="133" t="s">
        <v>303</v>
      </c>
      <c r="D207" s="133" t="s">
        <v>196</v>
      </c>
      <c r="E207" s="134" t="s">
        <v>304</v>
      </c>
      <c r="F207" s="135" t="s">
        <v>305</v>
      </c>
      <c r="G207" s="136" t="s">
        <v>115</v>
      </c>
      <c r="H207" s="137">
        <v>7.4</v>
      </c>
      <c r="I207" s="138"/>
      <c r="J207" s="139">
        <f>ROUND(I207*H207,2)</f>
        <v>0</v>
      </c>
      <c r="K207" s="135" t="s">
        <v>199</v>
      </c>
      <c r="L207" s="33"/>
      <c r="M207" s="140" t="s">
        <v>32</v>
      </c>
      <c r="N207" s="141" t="s">
        <v>49</v>
      </c>
      <c r="P207" s="142">
        <f>O207*H207</f>
        <v>0</v>
      </c>
      <c r="Q207" s="142">
        <v>0.24127000000000001</v>
      </c>
      <c r="R207" s="142">
        <f>Q207*H207</f>
        <v>1.7853980000000003</v>
      </c>
      <c r="S207" s="142">
        <v>0</v>
      </c>
      <c r="T207" s="143">
        <f>S207*H207</f>
        <v>0</v>
      </c>
      <c r="AR207" s="144" t="s">
        <v>200</v>
      </c>
      <c r="AT207" s="144" t="s">
        <v>196</v>
      </c>
      <c r="AU207" s="144" t="s">
        <v>87</v>
      </c>
      <c r="AY207" s="17" t="s">
        <v>194</v>
      </c>
      <c r="BE207" s="145">
        <f>IF(N207="základní",J207,0)</f>
        <v>0</v>
      </c>
      <c r="BF207" s="145">
        <f>IF(N207="snížená",J207,0)</f>
        <v>0</v>
      </c>
      <c r="BG207" s="145">
        <f>IF(N207="zákl. přenesená",J207,0)</f>
        <v>0</v>
      </c>
      <c r="BH207" s="145">
        <f>IF(N207="sníž. přenesená",J207,0)</f>
        <v>0</v>
      </c>
      <c r="BI207" s="145">
        <f>IF(N207="nulová",J207,0)</f>
        <v>0</v>
      </c>
      <c r="BJ207" s="17" t="s">
        <v>85</v>
      </c>
      <c r="BK207" s="145">
        <f>ROUND(I207*H207,2)</f>
        <v>0</v>
      </c>
      <c r="BL207" s="17" t="s">
        <v>200</v>
      </c>
      <c r="BM207" s="144" t="s">
        <v>306</v>
      </c>
    </row>
    <row r="208" spans="2:65" s="1" customFormat="1">
      <c r="B208" s="33"/>
      <c r="D208" s="146" t="s">
        <v>202</v>
      </c>
      <c r="F208" s="147" t="s">
        <v>307</v>
      </c>
      <c r="I208" s="148"/>
      <c r="L208" s="33"/>
      <c r="M208" s="149"/>
      <c r="T208" s="54"/>
      <c r="AT208" s="17" t="s">
        <v>202</v>
      </c>
      <c r="AU208" s="17" t="s">
        <v>87</v>
      </c>
    </row>
    <row r="209" spans="2:65" s="12" customFormat="1">
      <c r="B209" s="150"/>
      <c r="D209" s="151" t="s">
        <v>204</v>
      </c>
      <c r="E209" s="152" t="s">
        <v>32</v>
      </c>
      <c r="F209" s="153" t="s">
        <v>205</v>
      </c>
      <c r="H209" s="152" t="s">
        <v>32</v>
      </c>
      <c r="I209" s="154"/>
      <c r="L209" s="150"/>
      <c r="M209" s="155"/>
      <c r="T209" s="156"/>
      <c r="AT209" s="152" t="s">
        <v>204</v>
      </c>
      <c r="AU209" s="152" t="s">
        <v>87</v>
      </c>
      <c r="AV209" s="12" t="s">
        <v>85</v>
      </c>
      <c r="AW209" s="12" t="s">
        <v>39</v>
      </c>
      <c r="AX209" s="12" t="s">
        <v>78</v>
      </c>
      <c r="AY209" s="152" t="s">
        <v>194</v>
      </c>
    </row>
    <row r="210" spans="2:65" s="12" customFormat="1">
      <c r="B210" s="150"/>
      <c r="D210" s="151" t="s">
        <v>204</v>
      </c>
      <c r="E210" s="152" t="s">
        <v>32</v>
      </c>
      <c r="F210" s="153" t="s">
        <v>206</v>
      </c>
      <c r="H210" s="152" t="s">
        <v>32</v>
      </c>
      <c r="I210" s="154"/>
      <c r="L210" s="150"/>
      <c r="M210" s="155"/>
      <c r="T210" s="156"/>
      <c r="AT210" s="152" t="s">
        <v>204</v>
      </c>
      <c r="AU210" s="152" t="s">
        <v>87</v>
      </c>
      <c r="AV210" s="12" t="s">
        <v>85</v>
      </c>
      <c r="AW210" s="12" t="s">
        <v>39</v>
      </c>
      <c r="AX210" s="12" t="s">
        <v>78</v>
      </c>
      <c r="AY210" s="152" t="s">
        <v>194</v>
      </c>
    </row>
    <row r="211" spans="2:65" s="12" customFormat="1">
      <c r="B211" s="150"/>
      <c r="D211" s="151" t="s">
        <v>204</v>
      </c>
      <c r="E211" s="152" t="s">
        <v>32</v>
      </c>
      <c r="F211" s="153" t="s">
        <v>241</v>
      </c>
      <c r="H211" s="152" t="s">
        <v>32</v>
      </c>
      <c r="I211" s="154"/>
      <c r="L211" s="150"/>
      <c r="M211" s="155"/>
      <c r="T211" s="156"/>
      <c r="AT211" s="152" t="s">
        <v>204</v>
      </c>
      <c r="AU211" s="152" t="s">
        <v>87</v>
      </c>
      <c r="AV211" s="12" t="s">
        <v>85</v>
      </c>
      <c r="AW211" s="12" t="s">
        <v>39</v>
      </c>
      <c r="AX211" s="12" t="s">
        <v>78</v>
      </c>
      <c r="AY211" s="152" t="s">
        <v>194</v>
      </c>
    </row>
    <row r="212" spans="2:65" s="13" customFormat="1">
      <c r="B212" s="157"/>
      <c r="D212" s="151" t="s">
        <v>204</v>
      </c>
      <c r="E212" s="158" t="s">
        <v>32</v>
      </c>
      <c r="F212" s="159" t="s">
        <v>308</v>
      </c>
      <c r="H212" s="160">
        <v>7.4</v>
      </c>
      <c r="I212" s="161"/>
      <c r="L212" s="157"/>
      <c r="M212" s="162"/>
      <c r="T212" s="163"/>
      <c r="AT212" s="158" t="s">
        <v>204</v>
      </c>
      <c r="AU212" s="158" t="s">
        <v>87</v>
      </c>
      <c r="AV212" s="13" t="s">
        <v>87</v>
      </c>
      <c r="AW212" s="13" t="s">
        <v>39</v>
      </c>
      <c r="AX212" s="13" t="s">
        <v>78</v>
      </c>
      <c r="AY212" s="158" t="s">
        <v>194</v>
      </c>
    </row>
    <row r="213" spans="2:65" s="14" customFormat="1">
      <c r="B213" s="164"/>
      <c r="D213" s="151" t="s">
        <v>204</v>
      </c>
      <c r="E213" s="165" t="s">
        <v>32</v>
      </c>
      <c r="F213" s="166" t="s">
        <v>208</v>
      </c>
      <c r="H213" s="167">
        <v>7.4</v>
      </c>
      <c r="I213" s="168"/>
      <c r="L213" s="164"/>
      <c r="M213" s="169"/>
      <c r="T213" s="170"/>
      <c r="AT213" s="165" t="s">
        <v>204</v>
      </c>
      <c r="AU213" s="165" t="s">
        <v>87</v>
      </c>
      <c r="AV213" s="14" t="s">
        <v>200</v>
      </c>
      <c r="AW213" s="14" t="s">
        <v>39</v>
      </c>
      <c r="AX213" s="14" t="s">
        <v>85</v>
      </c>
      <c r="AY213" s="165" t="s">
        <v>194</v>
      </c>
    </row>
    <row r="214" spans="2:65" s="1" customFormat="1" ht="24.15" customHeight="1">
      <c r="B214" s="33"/>
      <c r="C214" s="171" t="s">
        <v>309</v>
      </c>
      <c r="D214" s="171" t="s">
        <v>310</v>
      </c>
      <c r="E214" s="172" t="s">
        <v>311</v>
      </c>
      <c r="F214" s="173" t="s">
        <v>312</v>
      </c>
      <c r="G214" s="174" t="s">
        <v>313</v>
      </c>
      <c r="H214" s="175">
        <v>42.290999999999997</v>
      </c>
      <c r="I214" s="176"/>
      <c r="J214" s="177">
        <f>ROUND(I214*H214,2)</f>
        <v>0</v>
      </c>
      <c r="K214" s="173" t="s">
        <v>199</v>
      </c>
      <c r="L214" s="178"/>
      <c r="M214" s="179" t="s">
        <v>32</v>
      </c>
      <c r="N214" s="180" t="s">
        <v>49</v>
      </c>
      <c r="P214" s="142">
        <f>O214*H214</f>
        <v>0</v>
      </c>
      <c r="Q214" s="142">
        <v>2.5999999999999999E-2</v>
      </c>
      <c r="R214" s="142">
        <f>Q214*H214</f>
        <v>1.0995659999999998</v>
      </c>
      <c r="S214" s="142">
        <v>0</v>
      </c>
      <c r="T214" s="143">
        <f>S214*H214</f>
        <v>0</v>
      </c>
      <c r="AR214" s="144" t="s">
        <v>243</v>
      </c>
      <c r="AT214" s="144" t="s">
        <v>310</v>
      </c>
      <c r="AU214" s="144" t="s">
        <v>87</v>
      </c>
      <c r="AY214" s="17" t="s">
        <v>194</v>
      </c>
      <c r="BE214" s="145">
        <f>IF(N214="základní",J214,0)</f>
        <v>0</v>
      </c>
      <c r="BF214" s="145">
        <f>IF(N214="snížená",J214,0)</f>
        <v>0</v>
      </c>
      <c r="BG214" s="145">
        <f>IF(N214="zákl. přenesená",J214,0)</f>
        <v>0</v>
      </c>
      <c r="BH214" s="145">
        <f>IF(N214="sníž. přenesená",J214,0)</f>
        <v>0</v>
      </c>
      <c r="BI214" s="145">
        <f>IF(N214="nulová",J214,0)</f>
        <v>0</v>
      </c>
      <c r="BJ214" s="17" t="s">
        <v>85</v>
      </c>
      <c r="BK214" s="145">
        <f>ROUND(I214*H214,2)</f>
        <v>0</v>
      </c>
      <c r="BL214" s="17" t="s">
        <v>200</v>
      </c>
      <c r="BM214" s="144" t="s">
        <v>314</v>
      </c>
    </row>
    <row r="215" spans="2:65" s="13" customFormat="1">
      <c r="B215" s="157"/>
      <c r="D215" s="151" t="s">
        <v>204</v>
      </c>
      <c r="F215" s="159" t="s">
        <v>315</v>
      </c>
      <c r="H215" s="160">
        <v>42.290999999999997</v>
      </c>
      <c r="I215" s="161"/>
      <c r="L215" s="157"/>
      <c r="M215" s="162"/>
      <c r="T215" s="163"/>
      <c r="AT215" s="158" t="s">
        <v>204</v>
      </c>
      <c r="AU215" s="158" t="s">
        <v>87</v>
      </c>
      <c r="AV215" s="13" t="s">
        <v>87</v>
      </c>
      <c r="AW215" s="13" t="s">
        <v>4</v>
      </c>
      <c r="AX215" s="13" t="s">
        <v>85</v>
      </c>
      <c r="AY215" s="158" t="s">
        <v>194</v>
      </c>
    </row>
    <row r="216" spans="2:65" s="11" customFormat="1" ht="22.8" customHeight="1">
      <c r="B216" s="121"/>
      <c r="D216" s="122" t="s">
        <v>77</v>
      </c>
      <c r="E216" s="131" t="s">
        <v>224</v>
      </c>
      <c r="F216" s="131" t="s">
        <v>316</v>
      </c>
      <c r="I216" s="124"/>
      <c r="J216" s="132">
        <f>BK216</f>
        <v>0</v>
      </c>
      <c r="L216" s="121"/>
      <c r="M216" s="126"/>
      <c r="P216" s="127">
        <f>SUM(P217:P418)</f>
        <v>0</v>
      </c>
      <c r="R216" s="127">
        <f>SUM(R217:R418)</f>
        <v>84.152248200000017</v>
      </c>
      <c r="T216" s="128">
        <f>SUM(T217:T418)</f>
        <v>0</v>
      </c>
      <c r="AR216" s="122" t="s">
        <v>85</v>
      </c>
      <c r="AT216" s="129" t="s">
        <v>77</v>
      </c>
      <c r="AU216" s="129" t="s">
        <v>85</v>
      </c>
      <c r="AY216" s="122" t="s">
        <v>194</v>
      </c>
      <c r="BK216" s="130">
        <f>SUM(BK217:BK418)</f>
        <v>0</v>
      </c>
    </row>
    <row r="217" spans="2:65" s="1" customFormat="1" ht="33" customHeight="1">
      <c r="B217" s="33"/>
      <c r="C217" s="133" t="s">
        <v>317</v>
      </c>
      <c r="D217" s="133" t="s">
        <v>196</v>
      </c>
      <c r="E217" s="134" t="s">
        <v>318</v>
      </c>
      <c r="F217" s="135" t="s">
        <v>319</v>
      </c>
      <c r="G217" s="136" t="s">
        <v>110</v>
      </c>
      <c r="H217" s="137">
        <v>99.14</v>
      </c>
      <c r="I217" s="138"/>
      <c r="J217" s="139">
        <f>ROUND(I217*H217,2)</f>
        <v>0</v>
      </c>
      <c r="K217" s="135" t="s">
        <v>199</v>
      </c>
      <c r="L217" s="33"/>
      <c r="M217" s="140" t="s">
        <v>32</v>
      </c>
      <c r="N217" s="141" t="s">
        <v>49</v>
      </c>
      <c r="P217" s="142">
        <f>O217*H217</f>
        <v>0</v>
      </c>
      <c r="Q217" s="142">
        <v>0</v>
      </c>
      <c r="R217" s="142">
        <f>Q217*H217</f>
        <v>0</v>
      </c>
      <c r="S217" s="142">
        <v>0</v>
      </c>
      <c r="T217" s="143">
        <f>S217*H217</f>
        <v>0</v>
      </c>
      <c r="AR217" s="144" t="s">
        <v>200</v>
      </c>
      <c r="AT217" s="144" t="s">
        <v>196</v>
      </c>
      <c r="AU217" s="144" t="s">
        <v>87</v>
      </c>
      <c r="AY217" s="17" t="s">
        <v>194</v>
      </c>
      <c r="BE217" s="145">
        <f>IF(N217="základní",J217,0)</f>
        <v>0</v>
      </c>
      <c r="BF217" s="145">
        <f>IF(N217="snížená",J217,0)</f>
        <v>0</v>
      </c>
      <c r="BG217" s="145">
        <f>IF(N217="zákl. přenesená",J217,0)</f>
        <v>0</v>
      </c>
      <c r="BH217" s="145">
        <f>IF(N217="sníž. přenesená",J217,0)</f>
        <v>0</v>
      </c>
      <c r="BI217" s="145">
        <f>IF(N217="nulová",J217,0)</f>
        <v>0</v>
      </c>
      <c r="BJ217" s="17" t="s">
        <v>85</v>
      </c>
      <c r="BK217" s="145">
        <f>ROUND(I217*H217,2)</f>
        <v>0</v>
      </c>
      <c r="BL217" s="17" t="s">
        <v>200</v>
      </c>
      <c r="BM217" s="144" t="s">
        <v>320</v>
      </c>
    </row>
    <row r="218" spans="2:65" s="1" customFormat="1">
      <c r="B218" s="33"/>
      <c r="D218" s="146" t="s">
        <v>202</v>
      </c>
      <c r="F218" s="147" t="s">
        <v>321</v>
      </c>
      <c r="I218" s="148"/>
      <c r="L218" s="33"/>
      <c r="M218" s="149"/>
      <c r="T218" s="54"/>
      <c r="AT218" s="17" t="s">
        <v>202</v>
      </c>
      <c r="AU218" s="17" t="s">
        <v>87</v>
      </c>
    </row>
    <row r="219" spans="2:65" s="12" customFormat="1">
      <c r="B219" s="150"/>
      <c r="D219" s="151" t="s">
        <v>204</v>
      </c>
      <c r="E219" s="152" t="s">
        <v>32</v>
      </c>
      <c r="F219" s="153" t="s">
        <v>205</v>
      </c>
      <c r="H219" s="152" t="s">
        <v>32</v>
      </c>
      <c r="I219" s="154"/>
      <c r="L219" s="150"/>
      <c r="M219" s="155"/>
      <c r="T219" s="156"/>
      <c r="AT219" s="152" t="s">
        <v>204</v>
      </c>
      <c r="AU219" s="152" t="s">
        <v>87</v>
      </c>
      <c r="AV219" s="12" t="s">
        <v>85</v>
      </c>
      <c r="AW219" s="12" t="s">
        <v>39</v>
      </c>
      <c r="AX219" s="12" t="s">
        <v>78</v>
      </c>
      <c r="AY219" s="152" t="s">
        <v>194</v>
      </c>
    </row>
    <row r="220" spans="2:65" s="12" customFormat="1">
      <c r="B220" s="150"/>
      <c r="D220" s="151" t="s">
        <v>204</v>
      </c>
      <c r="E220" s="152" t="s">
        <v>32</v>
      </c>
      <c r="F220" s="153" t="s">
        <v>206</v>
      </c>
      <c r="H220" s="152" t="s">
        <v>32</v>
      </c>
      <c r="I220" s="154"/>
      <c r="L220" s="150"/>
      <c r="M220" s="155"/>
      <c r="T220" s="156"/>
      <c r="AT220" s="152" t="s">
        <v>204</v>
      </c>
      <c r="AU220" s="152" t="s">
        <v>87</v>
      </c>
      <c r="AV220" s="12" t="s">
        <v>85</v>
      </c>
      <c r="AW220" s="12" t="s">
        <v>39</v>
      </c>
      <c r="AX220" s="12" t="s">
        <v>78</v>
      </c>
      <c r="AY220" s="152" t="s">
        <v>194</v>
      </c>
    </row>
    <row r="221" spans="2:65" s="12" customFormat="1">
      <c r="B221" s="150"/>
      <c r="D221" s="151" t="s">
        <v>204</v>
      </c>
      <c r="E221" s="152" t="s">
        <v>32</v>
      </c>
      <c r="F221" s="153" t="s">
        <v>241</v>
      </c>
      <c r="H221" s="152" t="s">
        <v>32</v>
      </c>
      <c r="I221" s="154"/>
      <c r="L221" s="150"/>
      <c r="M221" s="155"/>
      <c r="T221" s="156"/>
      <c r="AT221" s="152" t="s">
        <v>204</v>
      </c>
      <c r="AU221" s="152" t="s">
        <v>87</v>
      </c>
      <c r="AV221" s="12" t="s">
        <v>85</v>
      </c>
      <c r="AW221" s="12" t="s">
        <v>39</v>
      </c>
      <c r="AX221" s="12" t="s">
        <v>78</v>
      </c>
      <c r="AY221" s="152" t="s">
        <v>194</v>
      </c>
    </row>
    <row r="222" spans="2:65" s="13" customFormat="1">
      <c r="B222" s="157"/>
      <c r="D222" s="151" t="s">
        <v>204</v>
      </c>
      <c r="E222" s="158" t="s">
        <v>32</v>
      </c>
      <c r="F222" s="159" t="s">
        <v>152</v>
      </c>
      <c r="H222" s="160">
        <v>0.5</v>
      </c>
      <c r="I222" s="161"/>
      <c r="L222" s="157"/>
      <c r="M222" s="162"/>
      <c r="T222" s="163"/>
      <c r="AT222" s="158" t="s">
        <v>204</v>
      </c>
      <c r="AU222" s="158" t="s">
        <v>87</v>
      </c>
      <c r="AV222" s="13" t="s">
        <v>87</v>
      </c>
      <c r="AW222" s="13" t="s">
        <v>39</v>
      </c>
      <c r="AX222" s="13" t="s">
        <v>78</v>
      </c>
      <c r="AY222" s="158" t="s">
        <v>194</v>
      </c>
    </row>
    <row r="223" spans="2:65" s="13" customFormat="1">
      <c r="B223" s="157"/>
      <c r="D223" s="151" t="s">
        <v>204</v>
      </c>
      <c r="E223" s="158" t="s">
        <v>32</v>
      </c>
      <c r="F223" s="159" t="s">
        <v>158</v>
      </c>
      <c r="H223" s="160">
        <v>24.59</v>
      </c>
      <c r="I223" s="161"/>
      <c r="L223" s="157"/>
      <c r="M223" s="162"/>
      <c r="T223" s="163"/>
      <c r="AT223" s="158" t="s">
        <v>204</v>
      </c>
      <c r="AU223" s="158" t="s">
        <v>87</v>
      </c>
      <c r="AV223" s="13" t="s">
        <v>87</v>
      </c>
      <c r="AW223" s="13" t="s">
        <v>39</v>
      </c>
      <c r="AX223" s="13" t="s">
        <v>78</v>
      </c>
      <c r="AY223" s="158" t="s">
        <v>194</v>
      </c>
    </row>
    <row r="224" spans="2:65" s="13" customFormat="1">
      <c r="B224" s="157"/>
      <c r="D224" s="151" t="s">
        <v>204</v>
      </c>
      <c r="E224" s="158" t="s">
        <v>32</v>
      </c>
      <c r="F224" s="159" t="s">
        <v>155</v>
      </c>
      <c r="H224" s="160">
        <v>8.4700000000000006</v>
      </c>
      <c r="I224" s="161"/>
      <c r="L224" s="157"/>
      <c r="M224" s="162"/>
      <c r="T224" s="163"/>
      <c r="AT224" s="158" t="s">
        <v>204</v>
      </c>
      <c r="AU224" s="158" t="s">
        <v>87</v>
      </c>
      <c r="AV224" s="13" t="s">
        <v>87</v>
      </c>
      <c r="AW224" s="13" t="s">
        <v>39</v>
      </c>
      <c r="AX224" s="13" t="s">
        <v>78</v>
      </c>
      <c r="AY224" s="158" t="s">
        <v>194</v>
      </c>
    </row>
    <row r="225" spans="2:65" s="13" customFormat="1">
      <c r="B225" s="157"/>
      <c r="D225" s="151" t="s">
        <v>204</v>
      </c>
      <c r="E225" s="158" t="s">
        <v>32</v>
      </c>
      <c r="F225" s="159" t="s">
        <v>161</v>
      </c>
      <c r="H225" s="160">
        <v>65.58</v>
      </c>
      <c r="I225" s="161"/>
      <c r="L225" s="157"/>
      <c r="M225" s="162"/>
      <c r="T225" s="163"/>
      <c r="AT225" s="158" t="s">
        <v>204</v>
      </c>
      <c r="AU225" s="158" t="s">
        <v>87</v>
      </c>
      <c r="AV225" s="13" t="s">
        <v>87</v>
      </c>
      <c r="AW225" s="13" t="s">
        <v>39</v>
      </c>
      <c r="AX225" s="13" t="s">
        <v>78</v>
      </c>
      <c r="AY225" s="158" t="s">
        <v>194</v>
      </c>
    </row>
    <row r="226" spans="2:65" s="14" customFormat="1">
      <c r="B226" s="164"/>
      <c r="D226" s="151" t="s">
        <v>204</v>
      </c>
      <c r="E226" s="165" t="s">
        <v>32</v>
      </c>
      <c r="F226" s="166" t="s">
        <v>208</v>
      </c>
      <c r="H226" s="167">
        <v>99.14</v>
      </c>
      <c r="I226" s="168"/>
      <c r="L226" s="164"/>
      <c r="M226" s="169"/>
      <c r="T226" s="170"/>
      <c r="AT226" s="165" t="s">
        <v>204</v>
      </c>
      <c r="AU226" s="165" t="s">
        <v>87</v>
      </c>
      <c r="AV226" s="14" t="s">
        <v>200</v>
      </c>
      <c r="AW226" s="14" t="s">
        <v>39</v>
      </c>
      <c r="AX226" s="14" t="s">
        <v>85</v>
      </c>
      <c r="AY226" s="165" t="s">
        <v>194</v>
      </c>
    </row>
    <row r="227" spans="2:65" s="1" customFormat="1">
      <c r="B227" s="33"/>
      <c r="D227" s="151" t="s">
        <v>322</v>
      </c>
      <c r="F227" s="181" t="s">
        <v>323</v>
      </c>
      <c r="L227" s="33"/>
      <c r="M227" s="149"/>
      <c r="T227" s="54"/>
      <c r="AU227" s="17" t="s">
        <v>87</v>
      </c>
    </row>
    <row r="228" spans="2:65" s="1" customFormat="1">
      <c r="B228" s="33"/>
      <c r="D228" s="151" t="s">
        <v>322</v>
      </c>
      <c r="F228" s="182" t="s">
        <v>324</v>
      </c>
      <c r="H228" s="183">
        <v>0.5</v>
      </c>
      <c r="L228" s="33"/>
      <c r="M228" s="149"/>
      <c r="T228" s="54"/>
      <c r="AU228" s="17" t="s">
        <v>87</v>
      </c>
    </row>
    <row r="229" spans="2:65" s="1" customFormat="1">
      <c r="B229" s="33"/>
      <c r="D229" s="151" t="s">
        <v>322</v>
      </c>
      <c r="F229" s="181" t="s">
        <v>325</v>
      </c>
      <c r="L229" s="33"/>
      <c r="M229" s="149"/>
      <c r="T229" s="54"/>
      <c r="AU229" s="17" t="s">
        <v>87</v>
      </c>
    </row>
    <row r="230" spans="2:65" s="1" customFormat="1">
      <c r="B230" s="33"/>
      <c r="D230" s="151" t="s">
        <v>322</v>
      </c>
      <c r="F230" s="182" t="s">
        <v>326</v>
      </c>
      <c r="H230" s="183">
        <v>24.59</v>
      </c>
      <c r="L230" s="33"/>
      <c r="M230" s="149"/>
      <c r="T230" s="54"/>
      <c r="AU230" s="17" t="s">
        <v>87</v>
      </c>
    </row>
    <row r="231" spans="2:65" s="1" customFormat="1">
      <c r="B231" s="33"/>
      <c r="D231" s="151" t="s">
        <v>322</v>
      </c>
      <c r="F231" s="181" t="s">
        <v>327</v>
      </c>
      <c r="L231" s="33"/>
      <c r="M231" s="149"/>
      <c r="T231" s="54"/>
      <c r="AU231" s="17" t="s">
        <v>87</v>
      </c>
    </row>
    <row r="232" spans="2:65" s="1" customFormat="1">
      <c r="B232" s="33"/>
      <c r="D232" s="151" t="s">
        <v>322</v>
      </c>
      <c r="F232" s="182" t="s">
        <v>328</v>
      </c>
      <c r="H232" s="183">
        <v>8.4700000000000006</v>
      </c>
      <c r="L232" s="33"/>
      <c r="M232" s="149"/>
      <c r="T232" s="54"/>
      <c r="AU232" s="17" t="s">
        <v>87</v>
      </c>
    </row>
    <row r="233" spans="2:65" s="1" customFormat="1">
      <c r="B233" s="33"/>
      <c r="D233" s="151" t="s">
        <v>322</v>
      </c>
      <c r="F233" s="181" t="s">
        <v>329</v>
      </c>
      <c r="L233" s="33"/>
      <c r="M233" s="149"/>
      <c r="T233" s="54"/>
      <c r="AU233" s="17" t="s">
        <v>87</v>
      </c>
    </row>
    <row r="234" spans="2:65" s="1" customFormat="1">
      <c r="B234" s="33"/>
      <c r="D234" s="151" t="s">
        <v>322</v>
      </c>
      <c r="F234" s="182" t="s">
        <v>330</v>
      </c>
      <c r="H234" s="183">
        <v>65.58</v>
      </c>
      <c r="L234" s="33"/>
      <c r="M234" s="149"/>
      <c r="T234" s="54"/>
      <c r="AU234" s="17" t="s">
        <v>87</v>
      </c>
    </row>
    <row r="235" spans="2:65" s="1" customFormat="1" ht="33" customHeight="1">
      <c r="B235" s="33"/>
      <c r="C235" s="133" t="s">
        <v>331</v>
      </c>
      <c r="D235" s="133" t="s">
        <v>196</v>
      </c>
      <c r="E235" s="134" t="s">
        <v>332</v>
      </c>
      <c r="F235" s="135" t="s">
        <v>333</v>
      </c>
      <c r="G235" s="136" t="s">
        <v>110</v>
      </c>
      <c r="H235" s="137">
        <v>124.76</v>
      </c>
      <c r="I235" s="138"/>
      <c r="J235" s="139">
        <f>ROUND(I235*H235,2)</f>
        <v>0</v>
      </c>
      <c r="K235" s="135" t="s">
        <v>199</v>
      </c>
      <c r="L235" s="33"/>
      <c r="M235" s="140" t="s">
        <v>32</v>
      </c>
      <c r="N235" s="141" t="s">
        <v>49</v>
      </c>
      <c r="P235" s="142">
        <f>O235*H235</f>
        <v>0</v>
      </c>
      <c r="Q235" s="142">
        <v>0</v>
      </c>
      <c r="R235" s="142">
        <f>Q235*H235</f>
        <v>0</v>
      </c>
      <c r="S235" s="142">
        <v>0</v>
      </c>
      <c r="T235" s="143">
        <f>S235*H235</f>
        <v>0</v>
      </c>
      <c r="AR235" s="144" t="s">
        <v>200</v>
      </c>
      <c r="AT235" s="144" t="s">
        <v>196</v>
      </c>
      <c r="AU235" s="144" t="s">
        <v>87</v>
      </c>
      <c r="AY235" s="17" t="s">
        <v>194</v>
      </c>
      <c r="BE235" s="145">
        <f>IF(N235="základní",J235,0)</f>
        <v>0</v>
      </c>
      <c r="BF235" s="145">
        <f>IF(N235="snížená",J235,0)</f>
        <v>0</v>
      </c>
      <c r="BG235" s="145">
        <f>IF(N235="zákl. přenesená",J235,0)</f>
        <v>0</v>
      </c>
      <c r="BH235" s="145">
        <f>IF(N235="sníž. přenesená",J235,0)</f>
        <v>0</v>
      </c>
      <c r="BI235" s="145">
        <f>IF(N235="nulová",J235,0)</f>
        <v>0</v>
      </c>
      <c r="BJ235" s="17" t="s">
        <v>85</v>
      </c>
      <c r="BK235" s="145">
        <f>ROUND(I235*H235,2)</f>
        <v>0</v>
      </c>
      <c r="BL235" s="17" t="s">
        <v>200</v>
      </c>
      <c r="BM235" s="144" t="s">
        <v>334</v>
      </c>
    </row>
    <row r="236" spans="2:65" s="1" customFormat="1">
      <c r="B236" s="33"/>
      <c r="D236" s="146" t="s">
        <v>202</v>
      </c>
      <c r="F236" s="147" t="s">
        <v>335</v>
      </c>
      <c r="I236" s="148"/>
      <c r="L236" s="33"/>
      <c r="M236" s="149"/>
      <c r="T236" s="54"/>
      <c r="AT236" s="17" t="s">
        <v>202</v>
      </c>
      <c r="AU236" s="17" t="s">
        <v>87</v>
      </c>
    </row>
    <row r="237" spans="2:65" s="12" customFormat="1">
      <c r="B237" s="150"/>
      <c r="D237" s="151" t="s">
        <v>204</v>
      </c>
      <c r="E237" s="152" t="s">
        <v>32</v>
      </c>
      <c r="F237" s="153" t="s">
        <v>205</v>
      </c>
      <c r="H237" s="152" t="s">
        <v>32</v>
      </c>
      <c r="I237" s="154"/>
      <c r="L237" s="150"/>
      <c r="M237" s="155"/>
      <c r="T237" s="156"/>
      <c r="AT237" s="152" t="s">
        <v>204</v>
      </c>
      <c r="AU237" s="152" t="s">
        <v>87</v>
      </c>
      <c r="AV237" s="12" t="s">
        <v>85</v>
      </c>
      <c r="AW237" s="12" t="s">
        <v>39</v>
      </c>
      <c r="AX237" s="12" t="s">
        <v>78</v>
      </c>
      <c r="AY237" s="152" t="s">
        <v>194</v>
      </c>
    </row>
    <row r="238" spans="2:65" s="12" customFormat="1">
      <c r="B238" s="150"/>
      <c r="D238" s="151" t="s">
        <v>204</v>
      </c>
      <c r="E238" s="152" t="s">
        <v>32</v>
      </c>
      <c r="F238" s="153" t="s">
        <v>206</v>
      </c>
      <c r="H238" s="152" t="s">
        <v>32</v>
      </c>
      <c r="I238" s="154"/>
      <c r="L238" s="150"/>
      <c r="M238" s="155"/>
      <c r="T238" s="156"/>
      <c r="AT238" s="152" t="s">
        <v>204</v>
      </c>
      <c r="AU238" s="152" t="s">
        <v>87</v>
      </c>
      <c r="AV238" s="12" t="s">
        <v>85</v>
      </c>
      <c r="AW238" s="12" t="s">
        <v>39</v>
      </c>
      <c r="AX238" s="12" t="s">
        <v>78</v>
      </c>
      <c r="AY238" s="152" t="s">
        <v>194</v>
      </c>
    </row>
    <row r="239" spans="2:65" s="12" customFormat="1">
      <c r="B239" s="150"/>
      <c r="D239" s="151" t="s">
        <v>204</v>
      </c>
      <c r="E239" s="152" t="s">
        <v>32</v>
      </c>
      <c r="F239" s="153" t="s">
        <v>241</v>
      </c>
      <c r="H239" s="152" t="s">
        <v>32</v>
      </c>
      <c r="I239" s="154"/>
      <c r="L239" s="150"/>
      <c r="M239" s="155"/>
      <c r="T239" s="156"/>
      <c r="AT239" s="152" t="s">
        <v>204</v>
      </c>
      <c r="AU239" s="152" t="s">
        <v>87</v>
      </c>
      <c r="AV239" s="12" t="s">
        <v>85</v>
      </c>
      <c r="AW239" s="12" t="s">
        <v>39</v>
      </c>
      <c r="AX239" s="12" t="s">
        <v>78</v>
      </c>
      <c r="AY239" s="152" t="s">
        <v>194</v>
      </c>
    </row>
    <row r="240" spans="2:65" s="13" customFormat="1">
      <c r="B240" s="157"/>
      <c r="D240" s="151" t="s">
        <v>204</v>
      </c>
      <c r="E240" s="158" t="s">
        <v>32</v>
      </c>
      <c r="F240" s="159" t="s">
        <v>149</v>
      </c>
      <c r="H240" s="160">
        <v>118.82</v>
      </c>
      <c r="I240" s="161"/>
      <c r="L240" s="157"/>
      <c r="M240" s="162"/>
      <c r="T240" s="163"/>
      <c r="AT240" s="158" t="s">
        <v>204</v>
      </c>
      <c r="AU240" s="158" t="s">
        <v>87</v>
      </c>
      <c r="AV240" s="13" t="s">
        <v>87</v>
      </c>
      <c r="AW240" s="13" t="s">
        <v>39</v>
      </c>
      <c r="AX240" s="13" t="s">
        <v>78</v>
      </c>
      <c r="AY240" s="158" t="s">
        <v>194</v>
      </c>
    </row>
    <row r="241" spans="2:65" s="13" customFormat="1">
      <c r="B241" s="157"/>
      <c r="D241" s="151" t="s">
        <v>204</v>
      </c>
      <c r="E241" s="158" t="s">
        <v>32</v>
      </c>
      <c r="F241" s="159" t="s">
        <v>146</v>
      </c>
      <c r="H241" s="160">
        <v>5.94</v>
      </c>
      <c r="I241" s="161"/>
      <c r="L241" s="157"/>
      <c r="M241" s="162"/>
      <c r="T241" s="163"/>
      <c r="AT241" s="158" t="s">
        <v>204</v>
      </c>
      <c r="AU241" s="158" t="s">
        <v>87</v>
      </c>
      <c r="AV241" s="13" t="s">
        <v>87</v>
      </c>
      <c r="AW241" s="13" t="s">
        <v>39</v>
      </c>
      <c r="AX241" s="13" t="s">
        <v>78</v>
      </c>
      <c r="AY241" s="158" t="s">
        <v>194</v>
      </c>
    </row>
    <row r="242" spans="2:65" s="14" customFormat="1">
      <c r="B242" s="164"/>
      <c r="D242" s="151" t="s">
        <v>204</v>
      </c>
      <c r="E242" s="165" t="s">
        <v>32</v>
      </c>
      <c r="F242" s="166" t="s">
        <v>208</v>
      </c>
      <c r="H242" s="167">
        <v>124.76</v>
      </c>
      <c r="I242" s="168"/>
      <c r="L242" s="164"/>
      <c r="M242" s="169"/>
      <c r="T242" s="170"/>
      <c r="AT242" s="165" t="s">
        <v>204</v>
      </c>
      <c r="AU242" s="165" t="s">
        <v>87</v>
      </c>
      <c r="AV242" s="14" t="s">
        <v>200</v>
      </c>
      <c r="AW242" s="14" t="s">
        <v>39</v>
      </c>
      <c r="AX242" s="14" t="s">
        <v>85</v>
      </c>
      <c r="AY242" s="165" t="s">
        <v>194</v>
      </c>
    </row>
    <row r="243" spans="2:65" s="1" customFormat="1">
      <c r="B243" s="33"/>
      <c r="D243" s="151" t="s">
        <v>322</v>
      </c>
      <c r="F243" s="181" t="s">
        <v>336</v>
      </c>
      <c r="L243" s="33"/>
      <c r="M243" s="149"/>
      <c r="T243" s="54"/>
      <c r="AU243" s="17" t="s">
        <v>87</v>
      </c>
    </row>
    <row r="244" spans="2:65" s="1" customFormat="1">
      <c r="B244" s="33"/>
      <c r="D244" s="151" t="s">
        <v>322</v>
      </c>
      <c r="F244" s="182" t="s">
        <v>337</v>
      </c>
      <c r="H244" s="183">
        <v>118.82</v>
      </c>
      <c r="L244" s="33"/>
      <c r="M244" s="149"/>
      <c r="T244" s="54"/>
      <c r="AU244" s="17" t="s">
        <v>87</v>
      </c>
    </row>
    <row r="245" spans="2:65" s="1" customFormat="1">
      <c r="B245" s="33"/>
      <c r="D245" s="151" t="s">
        <v>322</v>
      </c>
      <c r="F245" s="181" t="s">
        <v>338</v>
      </c>
      <c r="L245" s="33"/>
      <c r="M245" s="149"/>
      <c r="T245" s="54"/>
      <c r="AU245" s="17" t="s">
        <v>87</v>
      </c>
    </row>
    <row r="246" spans="2:65" s="1" customFormat="1">
      <c r="B246" s="33"/>
      <c r="D246" s="151" t="s">
        <v>322</v>
      </c>
      <c r="F246" s="182" t="s">
        <v>339</v>
      </c>
      <c r="H246" s="183">
        <v>5.94</v>
      </c>
      <c r="L246" s="33"/>
      <c r="M246" s="149"/>
      <c r="T246" s="54"/>
      <c r="AU246" s="17" t="s">
        <v>87</v>
      </c>
    </row>
    <row r="247" spans="2:65" s="1" customFormat="1" ht="33" customHeight="1">
      <c r="B247" s="33"/>
      <c r="C247" s="133" t="s">
        <v>7</v>
      </c>
      <c r="D247" s="133" t="s">
        <v>196</v>
      </c>
      <c r="E247" s="134" t="s">
        <v>340</v>
      </c>
      <c r="F247" s="135" t="s">
        <v>341</v>
      </c>
      <c r="G247" s="136" t="s">
        <v>110</v>
      </c>
      <c r="H247" s="137">
        <v>372.36</v>
      </c>
      <c r="I247" s="138"/>
      <c r="J247" s="139">
        <f>ROUND(I247*H247,2)</f>
        <v>0</v>
      </c>
      <c r="K247" s="135" t="s">
        <v>199</v>
      </c>
      <c r="L247" s="33"/>
      <c r="M247" s="140" t="s">
        <v>32</v>
      </c>
      <c r="N247" s="141" t="s">
        <v>49</v>
      </c>
      <c r="P247" s="142">
        <f>O247*H247</f>
        <v>0</v>
      </c>
      <c r="Q247" s="142">
        <v>0</v>
      </c>
      <c r="R247" s="142">
        <f>Q247*H247</f>
        <v>0</v>
      </c>
      <c r="S247" s="142">
        <v>0</v>
      </c>
      <c r="T247" s="143">
        <f>S247*H247</f>
        <v>0</v>
      </c>
      <c r="AR247" s="144" t="s">
        <v>200</v>
      </c>
      <c r="AT247" s="144" t="s">
        <v>196</v>
      </c>
      <c r="AU247" s="144" t="s">
        <v>87</v>
      </c>
      <c r="AY247" s="17" t="s">
        <v>194</v>
      </c>
      <c r="BE247" s="145">
        <f>IF(N247="základní",J247,0)</f>
        <v>0</v>
      </c>
      <c r="BF247" s="145">
        <f>IF(N247="snížená",J247,0)</f>
        <v>0</v>
      </c>
      <c r="BG247" s="145">
        <f>IF(N247="zákl. přenesená",J247,0)</f>
        <v>0</v>
      </c>
      <c r="BH247" s="145">
        <f>IF(N247="sníž. přenesená",J247,0)</f>
        <v>0</v>
      </c>
      <c r="BI247" s="145">
        <f>IF(N247="nulová",J247,0)</f>
        <v>0</v>
      </c>
      <c r="BJ247" s="17" t="s">
        <v>85</v>
      </c>
      <c r="BK247" s="145">
        <f>ROUND(I247*H247,2)</f>
        <v>0</v>
      </c>
      <c r="BL247" s="17" t="s">
        <v>200</v>
      </c>
      <c r="BM247" s="144" t="s">
        <v>342</v>
      </c>
    </row>
    <row r="248" spans="2:65" s="1" customFormat="1">
      <c r="B248" s="33"/>
      <c r="D248" s="146" t="s">
        <v>202</v>
      </c>
      <c r="F248" s="147" t="s">
        <v>343</v>
      </c>
      <c r="I248" s="148"/>
      <c r="L248" s="33"/>
      <c r="M248" s="149"/>
      <c r="T248" s="54"/>
      <c r="AT248" s="17" t="s">
        <v>202</v>
      </c>
      <c r="AU248" s="17" t="s">
        <v>87</v>
      </c>
    </row>
    <row r="249" spans="2:65" s="12" customFormat="1">
      <c r="B249" s="150"/>
      <c r="D249" s="151" t="s">
        <v>204</v>
      </c>
      <c r="E249" s="152" t="s">
        <v>32</v>
      </c>
      <c r="F249" s="153" t="s">
        <v>205</v>
      </c>
      <c r="H249" s="152" t="s">
        <v>32</v>
      </c>
      <c r="I249" s="154"/>
      <c r="L249" s="150"/>
      <c r="M249" s="155"/>
      <c r="T249" s="156"/>
      <c r="AT249" s="152" t="s">
        <v>204</v>
      </c>
      <c r="AU249" s="152" t="s">
        <v>87</v>
      </c>
      <c r="AV249" s="12" t="s">
        <v>85</v>
      </c>
      <c r="AW249" s="12" t="s">
        <v>39</v>
      </c>
      <c r="AX249" s="12" t="s">
        <v>78</v>
      </c>
      <c r="AY249" s="152" t="s">
        <v>194</v>
      </c>
    </row>
    <row r="250" spans="2:65" s="12" customFormat="1">
      <c r="B250" s="150"/>
      <c r="D250" s="151" t="s">
        <v>204</v>
      </c>
      <c r="E250" s="152" t="s">
        <v>32</v>
      </c>
      <c r="F250" s="153" t="s">
        <v>206</v>
      </c>
      <c r="H250" s="152" t="s">
        <v>32</v>
      </c>
      <c r="I250" s="154"/>
      <c r="L250" s="150"/>
      <c r="M250" s="155"/>
      <c r="T250" s="156"/>
      <c r="AT250" s="152" t="s">
        <v>204</v>
      </c>
      <c r="AU250" s="152" t="s">
        <v>87</v>
      </c>
      <c r="AV250" s="12" t="s">
        <v>85</v>
      </c>
      <c r="AW250" s="12" t="s">
        <v>39</v>
      </c>
      <c r="AX250" s="12" t="s">
        <v>78</v>
      </c>
      <c r="AY250" s="152" t="s">
        <v>194</v>
      </c>
    </row>
    <row r="251" spans="2:65" s="12" customFormat="1">
      <c r="B251" s="150"/>
      <c r="D251" s="151" t="s">
        <v>204</v>
      </c>
      <c r="E251" s="152" t="s">
        <v>32</v>
      </c>
      <c r="F251" s="153" t="s">
        <v>241</v>
      </c>
      <c r="H251" s="152" t="s">
        <v>32</v>
      </c>
      <c r="I251" s="154"/>
      <c r="L251" s="150"/>
      <c r="M251" s="155"/>
      <c r="T251" s="156"/>
      <c r="AT251" s="152" t="s">
        <v>204</v>
      </c>
      <c r="AU251" s="152" t="s">
        <v>87</v>
      </c>
      <c r="AV251" s="12" t="s">
        <v>85</v>
      </c>
      <c r="AW251" s="12" t="s">
        <v>39</v>
      </c>
      <c r="AX251" s="12" t="s">
        <v>78</v>
      </c>
      <c r="AY251" s="152" t="s">
        <v>194</v>
      </c>
    </row>
    <row r="252" spans="2:65" s="13" customFormat="1">
      <c r="B252" s="157"/>
      <c r="D252" s="151" t="s">
        <v>204</v>
      </c>
      <c r="E252" s="158" t="s">
        <v>32</v>
      </c>
      <c r="F252" s="159" t="s">
        <v>135</v>
      </c>
      <c r="H252" s="160">
        <v>372.36</v>
      </c>
      <c r="I252" s="161"/>
      <c r="L252" s="157"/>
      <c r="M252" s="162"/>
      <c r="T252" s="163"/>
      <c r="AT252" s="158" t="s">
        <v>204</v>
      </c>
      <c r="AU252" s="158" t="s">
        <v>87</v>
      </c>
      <c r="AV252" s="13" t="s">
        <v>87</v>
      </c>
      <c r="AW252" s="13" t="s">
        <v>39</v>
      </c>
      <c r="AX252" s="13" t="s">
        <v>78</v>
      </c>
      <c r="AY252" s="158" t="s">
        <v>194</v>
      </c>
    </row>
    <row r="253" spans="2:65" s="14" customFormat="1">
      <c r="B253" s="164"/>
      <c r="D253" s="151" t="s">
        <v>204</v>
      </c>
      <c r="E253" s="165" t="s">
        <v>32</v>
      </c>
      <c r="F253" s="166" t="s">
        <v>208</v>
      </c>
      <c r="H253" s="167">
        <v>372.36</v>
      </c>
      <c r="I253" s="168"/>
      <c r="L253" s="164"/>
      <c r="M253" s="169"/>
      <c r="T253" s="170"/>
      <c r="AT253" s="165" t="s">
        <v>204</v>
      </c>
      <c r="AU253" s="165" t="s">
        <v>87</v>
      </c>
      <c r="AV253" s="14" t="s">
        <v>200</v>
      </c>
      <c r="AW253" s="14" t="s">
        <v>39</v>
      </c>
      <c r="AX253" s="14" t="s">
        <v>85</v>
      </c>
      <c r="AY253" s="165" t="s">
        <v>194</v>
      </c>
    </row>
    <row r="254" spans="2:65" s="1" customFormat="1">
      <c r="B254" s="33"/>
      <c r="D254" s="151" t="s">
        <v>322</v>
      </c>
      <c r="F254" s="181" t="s">
        <v>344</v>
      </c>
      <c r="L254" s="33"/>
      <c r="M254" s="149"/>
      <c r="T254" s="54"/>
      <c r="AU254" s="17" t="s">
        <v>87</v>
      </c>
    </row>
    <row r="255" spans="2:65" s="1" customFormat="1">
      <c r="B255" s="33"/>
      <c r="D255" s="151" t="s">
        <v>322</v>
      </c>
      <c r="F255" s="182" t="s">
        <v>345</v>
      </c>
      <c r="H255" s="183">
        <v>372.36</v>
      </c>
      <c r="L255" s="33"/>
      <c r="M255" s="149"/>
      <c r="T255" s="54"/>
      <c r="AU255" s="17" t="s">
        <v>87</v>
      </c>
    </row>
    <row r="256" spans="2:65" s="1" customFormat="1" ht="49.05" customHeight="1">
      <c r="B256" s="33"/>
      <c r="C256" s="133" t="s">
        <v>123</v>
      </c>
      <c r="D256" s="133" t="s">
        <v>196</v>
      </c>
      <c r="E256" s="134" t="s">
        <v>346</v>
      </c>
      <c r="F256" s="135" t="s">
        <v>347</v>
      </c>
      <c r="G256" s="136" t="s">
        <v>110</v>
      </c>
      <c r="H256" s="137">
        <v>424.65499999999997</v>
      </c>
      <c r="I256" s="138"/>
      <c r="J256" s="139">
        <f>ROUND(I256*H256,2)</f>
        <v>0</v>
      </c>
      <c r="K256" s="135" t="s">
        <v>199</v>
      </c>
      <c r="L256" s="33"/>
      <c r="M256" s="140" t="s">
        <v>32</v>
      </c>
      <c r="N256" s="141" t="s">
        <v>49</v>
      </c>
      <c r="P256" s="142">
        <f>O256*H256</f>
        <v>0</v>
      </c>
      <c r="Q256" s="142">
        <v>0</v>
      </c>
      <c r="R256" s="142">
        <f>Q256*H256</f>
        <v>0</v>
      </c>
      <c r="S256" s="142">
        <v>0</v>
      </c>
      <c r="T256" s="143">
        <f>S256*H256</f>
        <v>0</v>
      </c>
      <c r="AR256" s="144" t="s">
        <v>200</v>
      </c>
      <c r="AT256" s="144" t="s">
        <v>196</v>
      </c>
      <c r="AU256" s="144" t="s">
        <v>87</v>
      </c>
      <c r="AY256" s="17" t="s">
        <v>194</v>
      </c>
      <c r="BE256" s="145">
        <f>IF(N256="základní",J256,0)</f>
        <v>0</v>
      </c>
      <c r="BF256" s="145">
        <f>IF(N256="snížená",J256,0)</f>
        <v>0</v>
      </c>
      <c r="BG256" s="145">
        <f>IF(N256="zákl. přenesená",J256,0)</f>
        <v>0</v>
      </c>
      <c r="BH256" s="145">
        <f>IF(N256="sníž. přenesená",J256,0)</f>
        <v>0</v>
      </c>
      <c r="BI256" s="145">
        <f>IF(N256="nulová",J256,0)</f>
        <v>0</v>
      </c>
      <c r="BJ256" s="17" t="s">
        <v>85</v>
      </c>
      <c r="BK256" s="145">
        <f>ROUND(I256*H256,2)</f>
        <v>0</v>
      </c>
      <c r="BL256" s="17" t="s">
        <v>200</v>
      </c>
      <c r="BM256" s="144" t="s">
        <v>348</v>
      </c>
    </row>
    <row r="257" spans="2:65" s="1" customFormat="1">
      <c r="B257" s="33"/>
      <c r="D257" s="146" t="s">
        <v>202</v>
      </c>
      <c r="F257" s="147" t="s">
        <v>349</v>
      </c>
      <c r="I257" s="148"/>
      <c r="L257" s="33"/>
      <c r="M257" s="149"/>
      <c r="T257" s="54"/>
      <c r="AT257" s="17" t="s">
        <v>202</v>
      </c>
      <c r="AU257" s="17" t="s">
        <v>87</v>
      </c>
    </row>
    <row r="258" spans="2:65" s="12" customFormat="1">
      <c r="B258" s="150"/>
      <c r="D258" s="151" t="s">
        <v>204</v>
      </c>
      <c r="E258" s="152" t="s">
        <v>32</v>
      </c>
      <c r="F258" s="153" t="s">
        <v>205</v>
      </c>
      <c r="H258" s="152" t="s">
        <v>32</v>
      </c>
      <c r="I258" s="154"/>
      <c r="L258" s="150"/>
      <c r="M258" s="155"/>
      <c r="T258" s="156"/>
      <c r="AT258" s="152" t="s">
        <v>204</v>
      </c>
      <c r="AU258" s="152" t="s">
        <v>87</v>
      </c>
      <c r="AV258" s="12" t="s">
        <v>85</v>
      </c>
      <c r="AW258" s="12" t="s">
        <v>39</v>
      </c>
      <c r="AX258" s="12" t="s">
        <v>78</v>
      </c>
      <c r="AY258" s="152" t="s">
        <v>194</v>
      </c>
    </row>
    <row r="259" spans="2:65" s="12" customFormat="1">
      <c r="B259" s="150"/>
      <c r="D259" s="151" t="s">
        <v>204</v>
      </c>
      <c r="E259" s="152" t="s">
        <v>32</v>
      </c>
      <c r="F259" s="153" t="s">
        <v>206</v>
      </c>
      <c r="H259" s="152" t="s">
        <v>32</v>
      </c>
      <c r="I259" s="154"/>
      <c r="L259" s="150"/>
      <c r="M259" s="155"/>
      <c r="T259" s="156"/>
      <c r="AT259" s="152" t="s">
        <v>204</v>
      </c>
      <c r="AU259" s="152" t="s">
        <v>87</v>
      </c>
      <c r="AV259" s="12" t="s">
        <v>85</v>
      </c>
      <c r="AW259" s="12" t="s">
        <v>39</v>
      </c>
      <c r="AX259" s="12" t="s">
        <v>78</v>
      </c>
      <c r="AY259" s="152" t="s">
        <v>194</v>
      </c>
    </row>
    <row r="260" spans="2:65" s="12" customFormat="1">
      <c r="B260" s="150"/>
      <c r="D260" s="151" t="s">
        <v>204</v>
      </c>
      <c r="E260" s="152" t="s">
        <v>32</v>
      </c>
      <c r="F260" s="153" t="s">
        <v>241</v>
      </c>
      <c r="H260" s="152" t="s">
        <v>32</v>
      </c>
      <c r="I260" s="154"/>
      <c r="L260" s="150"/>
      <c r="M260" s="155"/>
      <c r="T260" s="156"/>
      <c r="AT260" s="152" t="s">
        <v>204</v>
      </c>
      <c r="AU260" s="152" t="s">
        <v>87</v>
      </c>
      <c r="AV260" s="12" t="s">
        <v>85</v>
      </c>
      <c r="AW260" s="12" t="s">
        <v>39</v>
      </c>
      <c r="AX260" s="12" t="s">
        <v>78</v>
      </c>
      <c r="AY260" s="152" t="s">
        <v>194</v>
      </c>
    </row>
    <row r="261" spans="2:65" s="13" customFormat="1">
      <c r="B261" s="157"/>
      <c r="D261" s="151" t="s">
        <v>204</v>
      </c>
      <c r="E261" s="158" t="s">
        <v>32</v>
      </c>
      <c r="F261" s="159" t="s">
        <v>135</v>
      </c>
      <c r="H261" s="160">
        <v>372.36</v>
      </c>
      <c r="I261" s="161"/>
      <c r="L261" s="157"/>
      <c r="M261" s="162"/>
      <c r="T261" s="163"/>
      <c r="AT261" s="158" t="s">
        <v>204</v>
      </c>
      <c r="AU261" s="158" t="s">
        <v>87</v>
      </c>
      <c r="AV261" s="13" t="s">
        <v>87</v>
      </c>
      <c r="AW261" s="13" t="s">
        <v>39</v>
      </c>
      <c r="AX261" s="13" t="s">
        <v>78</v>
      </c>
      <c r="AY261" s="158" t="s">
        <v>194</v>
      </c>
    </row>
    <row r="262" spans="2:65" s="13" customFormat="1">
      <c r="B262" s="157"/>
      <c r="D262" s="151" t="s">
        <v>204</v>
      </c>
      <c r="E262" s="158" t="s">
        <v>32</v>
      </c>
      <c r="F262" s="159" t="s">
        <v>139</v>
      </c>
      <c r="H262" s="160">
        <v>10.3</v>
      </c>
      <c r="I262" s="161"/>
      <c r="L262" s="157"/>
      <c r="M262" s="162"/>
      <c r="T262" s="163"/>
      <c r="AT262" s="158" t="s">
        <v>204</v>
      </c>
      <c r="AU262" s="158" t="s">
        <v>87</v>
      </c>
      <c r="AV262" s="13" t="s">
        <v>87</v>
      </c>
      <c r="AW262" s="13" t="s">
        <v>39</v>
      </c>
      <c r="AX262" s="13" t="s">
        <v>78</v>
      </c>
      <c r="AY262" s="158" t="s">
        <v>194</v>
      </c>
    </row>
    <row r="263" spans="2:65" s="13" customFormat="1">
      <c r="B263" s="157"/>
      <c r="D263" s="151" t="s">
        <v>204</v>
      </c>
      <c r="E263" s="158" t="s">
        <v>32</v>
      </c>
      <c r="F263" s="159" t="s">
        <v>350</v>
      </c>
      <c r="H263" s="160">
        <v>41.994999999999997</v>
      </c>
      <c r="I263" s="161"/>
      <c r="L263" s="157"/>
      <c r="M263" s="162"/>
      <c r="T263" s="163"/>
      <c r="AT263" s="158" t="s">
        <v>204</v>
      </c>
      <c r="AU263" s="158" t="s">
        <v>87</v>
      </c>
      <c r="AV263" s="13" t="s">
        <v>87</v>
      </c>
      <c r="AW263" s="13" t="s">
        <v>39</v>
      </c>
      <c r="AX263" s="13" t="s">
        <v>78</v>
      </c>
      <c r="AY263" s="158" t="s">
        <v>194</v>
      </c>
    </row>
    <row r="264" spans="2:65" s="14" customFormat="1">
      <c r="B264" s="164"/>
      <c r="D264" s="151" t="s">
        <v>204</v>
      </c>
      <c r="E264" s="165" t="s">
        <v>32</v>
      </c>
      <c r="F264" s="166" t="s">
        <v>208</v>
      </c>
      <c r="H264" s="167">
        <v>424.65499999999997</v>
      </c>
      <c r="I264" s="168"/>
      <c r="L264" s="164"/>
      <c r="M264" s="169"/>
      <c r="T264" s="170"/>
      <c r="AT264" s="165" t="s">
        <v>204</v>
      </c>
      <c r="AU264" s="165" t="s">
        <v>87</v>
      </c>
      <c r="AV264" s="14" t="s">
        <v>200</v>
      </c>
      <c r="AW264" s="14" t="s">
        <v>39</v>
      </c>
      <c r="AX264" s="14" t="s">
        <v>85</v>
      </c>
      <c r="AY264" s="165" t="s">
        <v>194</v>
      </c>
    </row>
    <row r="265" spans="2:65" s="1" customFormat="1">
      <c r="B265" s="33"/>
      <c r="D265" s="151" t="s">
        <v>322</v>
      </c>
      <c r="F265" s="181" t="s">
        <v>344</v>
      </c>
      <c r="L265" s="33"/>
      <c r="M265" s="149"/>
      <c r="T265" s="54"/>
      <c r="AU265" s="17" t="s">
        <v>87</v>
      </c>
    </row>
    <row r="266" spans="2:65" s="1" customFormat="1">
      <c r="B266" s="33"/>
      <c r="D266" s="151" t="s">
        <v>322</v>
      </c>
      <c r="F266" s="182" t="s">
        <v>345</v>
      </c>
      <c r="H266" s="183">
        <v>372.36</v>
      </c>
      <c r="L266" s="33"/>
      <c r="M266" s="149"/>
      <c r="T266" s="54"/>
      <c r="AU266" s="17" t="s">
        <v>87</v>
      </c>
    </row>
    <row r="267" spans="2:65" s="1" customFormat="1">
      <c r="B267" s="33"/>
      <c r="D267" s="151" t="s">
        <v>322</v>
      </c>
      <c r="F267" s="181" t="s">
        <v>351</v>
      </c>
      <c r="L267" s="33"/>
      <c r="M267" s="149"/>
      <c r="T267" s="54"/>
      <c r="AU267" s="17" t="s">
        <v>87</v>
      </c>
    </row>
    <row r="268" spans="2:65" s="1" customFormat="1">
      <c r="B268" s="33"/>
      <c r="D268" s="151" t="s">
        <v>322</v>
      </c>
      <c r="F268" s="182" t="s">
        <v>352</v>
      </c>
      <c r="H268" s="183">
        <v>10.3</v>
      </c>
      <c r="L268" s="33"/>
      <c r="M268" s="149"/>
      <c r="T268" s="54"/>
      <c r="AU268" s="17" t="s">
        <v>87</v>
      </c>
    </row>
    <row r="269" spans="2:65" s="1" customFormat="1">
      <c r="B269" s="33"/>
      <c r="D269" s="151" t="s">
        <v>322</v>
      </c>
      <c r="F269" s="181" t="s">
        <v>353</v>
      </c>
      <c r="L269" s="33"/>
      <c r="M269" s="149"/>
      <c r="T269" s="54"/>
      <c r="AU269" s="17" t="s">
        <v>87</v>
      </c>
    </row>
    <row r="270" spans="2:65" s="1" customFormat="1">
      <c r="B270" s="33"/>
      <c r="D270" s="151" t="s">
        <v>322</v>
      </c>
      <c r="F270" s="182" t="s">
        <v>354</v>
      </c>
      <c r="H270" s="183">
        <v>83.99</v>
      </c>
      <c r="L270" s="33"/>
      <c r="M270" s="149"/>
      <c r="T270" s="54"/>
      <c r="AU270" s="17" t="s">
        <v>87</v>
      </c>
    </row>
    <row r="271" spans="2:65" s="1" customFormat="1" ht="66.75" customHeight="1">
      <c r="B271" s="33"/>
      <c r="C271" s="133" t="s">
        <v>355</v>
      </c>
      <c r="D271" s="133" t="s">
        <v>196</v>
      </c>
      <c r="E271" s="134" t="s">
        <v>356</v>
      </c>
      <c r="F271" s="135" t="s">
        <v>357</v>
      </c>
      <c r="G271" s="136" t="s">
        <v>110</v>
      </c>
      <c r="H271" s="137">
        <v>0.5</v>
      </c>
      <c r="I271" s="138"/>
      <c r="J271" s="139">
        <f>ROUND(I271*H271,2)</f>
        <v>0</v>
      </c>
      <c r="K271" s="135" t="s">
        <v>199</v>
      </c>
      <c r="L271" s="33"/>
      <c r="M271" s="140" t="s">
        <v>32</v>
      </c>
      <c r="N271" s="141" t="s">
        <v>49</v>
      </c>
      <c r="P271" s="142">
        <f>O271*H271</f>
        <v>0</v>
      </c>
      <c r="Q271" s="142">
        <v>9.8479999999999998E-2</v>
      </c>
      <c r="R271" s="142">
        <f>Q271*H271</f>
        <v>4.9239999999999999E-2</v>
      </c>
      <c r="S271" s="142">
        <v>0</v>
      </c>
      <c r="T271" s="143">
        <f>S271*H271</f>
        <v>0</v>
      </c>
      <c r="AR271" s="144" t="s">
        <v>200</v>
      </c>
      <c r="AT271" s="144" t="s">
        <v>196</v>
      </c>
      <c r="AU271" s="144" t="s">
        <v>87</v>
      </c>
      <c r="AY271" s="17" t="s">
        <v>194</v>
      </c>
      <c r="BE271" s="145">
        <f>IF(N271="základní",J271,0)</f>
        <v>0</v>
      </c>
      <c r="BF271" s="145">
        <f>IF(N271="snížená",J271,0)</f>
        <v>0</v>
      </c>
      <c r="BG271" s="145">
        <f>IF(N271="zákl. přenesená",J271,0)</f>
        <v>0</v>
      </c>
      <c r="BH271" s="145">
        <f>IF(N271="sníž. přenesená",J271,0)</f>
        <v>0</v>
      </c>
      <c r="BI271" s="145">
        <f>IF(N271="nulová",J271,0)</f>
        <v>0</v>
      </c>
      <c r="BJ271" s="17" t="s">
        <v>85</v>
      </c>
      <c r="BK271" s="145">
        <f>ROUND(I271*H271,2)</f>
        <v>0</v>
      </c>
      <c r="BL271" s="17" t="s">
        <v>200</v>
      </c>
      <c r="BM271" s="144" t="s">
        <v>358</v>
      </c>
    </row>
    <row r="272" spans="2:65" s="1" customFormat="1">
      <c r="B272" s="33"/>
      <c r="D272" s="146" t="s">
        <v>202</v>
      </c>
      <c r="F272" s="147" t="s">
        <v>359</v>
      </c>
      <c r="I272" s="148"/>
      <c r="L272" s="33"/>
      <c r="M272" s="149"/>
      <c r="T272" s="54"/>
      <c r="AT272" s="17" t="s">
        <v>202</v>
      </c>
      <c r="AU272" s="17" t="s">
        <v>87</v>
      </c>
    </row>
    <row r="273" spans="2:65" s="12" customFormat="1">
      <c r="B273" s="150"/>
      <c r="D273" s="151" t="s">
        <v>204</v>
      </c>
      <c r="E273" s="152" t="s">
        <v>32</v>
      </c>
      <c r="F273" s="153" t="s">
        <v>205</v>
      </c>
      <c r="H273" s="152" t="s">
        <v>32</v>
      </c>
      <c r="I273" s="154"/>
      <c r="L273" s="150"/>
      <c r="M273" s="155"/>
      <c r="T273" s="156"/>
      <c r="AT273" s="152" t="s">
        <v>204</v>
      </c>
      <c r="AU273" s="152" t="s">
        <v>87</v>
      </c>
      <c r="AV273" s="12" t="s">
        <v>85</v>
      </c>
      <c r="AW273" s="12" t="s">
        <v>39</v>
      </c>
      <c r="AX273" s="12" t="s">
        <v>78</v>
      </c>
      <c r="AY273" s="152" t="s">
        <v>194</v>
      </c>
    </row>
    <row r="274" spans="2:65" s="12" customFormat="1">
      <c r="B274" s="150"/>
      <c r="D274" s="151" t="s">
        <v>204</v>
      </c>
      <c r="E274" s="152" t="s">
        <v>32</v>
      </c>
      <c r="F274" s="153" t="s">
        <v>206</v>
      </c>
      <c r="H274" s="152" t="s">
        <v>32</v>
      </c>
      <c r="I274" s="154"/>
      <c r="L274" s="150"/>
      <c r="M274" s="155"/>
      <c r="T274" s="156"/>
      <c r="AT274" s="152" t="s">
        <v>204</v>
      </c>
      <c r="AU274" s="152" t="s">
        <v>87</v>
      </c>
      <c r="AV274" s="12" t="s">
        <v>85</v>
      </c>
      <c r="AW274" s="12" t="s">
        <v>39</v>
      </c>
      <c r="AX274" s="12" t="s">
        <v>78</v>
      </c>
      <c r="AY274" s="152" t="s">
        <v>194</v>
      </c>
    </row>
    <row r="275" spans="2:65" s="12" customFormat="1">
      <c r="B275" s="150"/>
      <c r="D275" s="151" t="s">
        <v>204</v>
      </c>
      <c r="E275" s="152" t="s">
        <v>32</v>
      </c>
      <c r="F275" s="153" t="s">
        <v>241</v>
      </c>
      <c r="H275" s="152" t="s">
        <v>32</v>
      </c>
      <c r="I275" s="154"/>
      <c r="L275" s="150"/>
      <c r="M275" s="155"/>
      <c r="T275" s="156"/>
      <c r="AT275" s="152" t="s">
        <v>204</v>
      </c>
      <c r="AU275" s="152" t="s">
        <v>87</v>
      </c>
      <c r="AV275" s="12" t="s">
        <v>85</v>
      </c>
      <c r="AW275" s="12" t="s">
        <v>39</v>
      </c>
      <c r="AX275" s="12" t="s">
        <v>78</v>
      </c>
      <c r="AY275" s="152" t="s">
        <v>194</v>
      </c>
    </row>
    <row r="276" spans="2:65" s="13" customFormat="1" ht="20.399999999999999">
      <c r="B276" s="157"/>
      <c r="D276" s="151" t="s">
        <v>204</v>
      </c>
      <c r="E276" s="158" t="s">
        <v>32</v>
      </c>
      <c r="F276" s="159" t="s">
        <v>360</v>
      </c>
      <c r="H276" s="160">
        <v>0.5</v>
      </c>
      <c r="I276" s="161"/>
      <c r="L276" s="157"/>
      <c r="M276" s="162"/>
      <c r="T276" s="163"/>
      <c r="AT276" s="158" t="s">
        <v>204</v>
      </c>
      <c r="AU276" s="158" t="s">
        <v>87</v>
      </c>
      <c r="AV276" s="13" t="s">
        <v>87</v>
      </c>
      <c r="AW276" s="13" t="s">
        <v>39</v>
      </c>
      <c r="AX276" s="13" t="s">
        <v>78</v>
      </c>
      <c r="AY276" s="158" t="s">
        <v>194</v>
      </c>
    </row>
    <row r="277" spans="2:65" s="14" customFormat="1">
      <c r="B277" s="164"/>
      <c r="D277" s="151" t="s">
        <v>204</v>
      </c>
      <c r="E277" s="165" t="s">
        <v>32</v>
      </c>
      <c r="F277" s="166" t="s">
        <v>208</v>
      </c>
      <c r="H277" s="167">
        <v>0.5</v>
      </c>
      <c r="I277" s="168"/>
      <c r="L277" s="164"/>
      <c r="M277" s="169"/>
      <c r="T277" s="170"/>
      <c r="AT277" s="165" t="s">
        <v>204</v>
      </c>
      <c r="AU277" s="165" t="s">
        <v>87</v>
      </c>
      <c r="AV277" s="14" t="s">
        <v>200</v>
      </c>
      <c r="AW277" s="14" t="s">
        <v>39</v>
      </c>
      <c r="AX277" s="14" t="s">
        <v>85</v>
      </c>
      <c r="AY277" s="165" t="s">
        <v>194</v>
      </c>
    </row>
    <row r="278" spans="2:65" s="1" customFormat="1">
      <c r="B278" s="33"/>
      <c r="D278" s="151" t="s">
        <v>322</v>
      </c>
      <c r="F278" s="181" t="s">
        <v>323</v>
      </c>
      <c r="L278" s="33"/>
      <c r="M278" s="149"/>
      <c r="T278" s="54"/>
      <c r="AU278" s="17" t="s">
        <v>87</v>
      </c>
    </row>
    <row r="279" spans="2:65" s="1" customFormat="1">
      <c r="B279" s="33"/>
      <c r="D279" s="151" t="s">
        <v>322</v>
      </c>
      <c r="F279" s="182" t="s">
        <v>324</v>
      </c>
      <c r="H279" s="183">
        <v>0.5</v>
      </c>
      <c r="L279" s="33"/>
      <c r="M279" s="149"/>
      <c r="T279" s="54"/>
      <c r="AU279" s="17" t="s">
        <v>87</v>
      </c>
    </row>
    <row r="280" spans="2:65" s="1" customFormat="1" ht="37.799999999999997" customHeight="1">
      <c r="B280" s="33"/>
      <c r="C280" s="133" t="s">
        <v>361</v>
      </c>
      <c r="D280" s="133" t="s">
        <v>196</v>
      </c>
      <c r="E280" s="134" t="s">
        <v>362</v>
      </c>
      <c r="F280" s="135" t="s">
        <v>363</v>
      </c>
      <c r="G280" s="136" t="s">
        <v>110</v>
      </c>
      <c r="H280" s="137">
        <v>33.06</v>
      </c>
      <c r="I280" s="138"/>
      <c r="J280" s="139">
        <f>ROUND(I280*H280,2)</f>
        <v>0</v>
      </c>
      <c r="K280" s="135" t="s">
        <v>199</v>
      </c>
      <c r="L280" s="33"/>
      <c r="M280" s="140" t="s">
        <v>32</v>
      </c>
      <c r="N280" s="141" t="s">
        <v>49</v>
      </c>
      <c r="P280" s="142">
        <f>O280*H280</f>
        <v>0</v>
      </c>
      <c r="Q280" s="142">
        <v>0</v>
      </c>
      <c r="R280" s="142">
        <f>Q280*H280</f>
        <v>0</v>
      </c>
      <c r="S280" s="142">
        <v>0</v>
      </c>
      <c r="T280" s="143">
        <f>S280*H280</f>
        <v>0</v>
      </c>
      <c r="AR280" s="144" t="s">
        <v>200</v>
      </c>
      <c r="AT280" s="144" t="s">
        <v>196</v>
      </c>
      <c r="AU280" s="144" t="s">
        <v>87</v>
      </c>
      <c r="AY280" s="17" t="s">
        <v>194</v>
      </c>
      <c r="BE280" s="145">
        <f>IF(N280="základní",J280,0)</f>
        <v>0</v>
      </c>
      <c r="BF280" s="145">
        <f>IF(N280="snížená",J280,0)</f>
        <v>0</v>
      </c>
      <c r="BG280" s="145">
        <f>IF(N280="zákl. přenesená",J280,0)</f>
        <v>0</v>
      </c>
      <c r="BH280" s="145">
        <f>IF(N280="sníž. přenesená",J280,0)</f>
        <v>0</v>
      </c>
      <c r="BI280" s="145">
        <f>IF(N280="nulová",J280,0)</f>
        <v>0</v>
      </c>
      <c r="BJ280" s="17" t="s">
        <v>85</v>
      </c>
      <c r="BK280" s="145">
        <f>ROUND(I280*H280,2)</f>
        <v>0</v>
      </c>
      <c r="BL280" s="17" t="s">
        <v>200</v>
      </c>
      <c r="BM280" s="144" t="s">
        <v>364</v>
      </c>
    </row>
    <row r="281" spans="2:65" s="1" customFormat="1">
      <c r="B281" s="33"/>
      <c r="D281" s="146" t="s">
        <v>202</v>
      </c>
      <c r="F281" s="147" t="s">
        <v>365</v>
      </c>
      <c r="I281" s="148"/>
      <c r="L281" s="33"/>
      <c r="M281" s="149"/>
      <c r="T281" s="54"/>
      <c r="AT281" s="17" t="s">
        <v>202</v>
      </c>
      <c r="AU281" s="17" t="s">
        <v>87</v>
      </c>
    </row>
    <row r="282" spans="2:65" s="12" customFormat="1">
      <c r="B282" s="150"/>
      <c r="D282" s="151" t="s">
        <v>204</v>
      </c>
      <c r="E282" s="152" t="s">
        <v>32</v>
      </c>
      <c r="F282" s="153" t="s">
        <v>205</v>
      </c>
      <c r="H282" s="152" t="s">
        <v>32</v>
      </c>
      <c r="I282" s="154"/>
      <c r="L282" s="150"/>
      <c r="M282" s="155"/>
      <c r="T282" s="156"/>
      <c r="AT282" s="152" t="s">
        <v>204</v>
      </c>
      <c r="AU282" s="152" t="s">
        <v>87</v>
      </c>
      <c r="AV282" s="12" t="s">
        <v>85</v>
      </c>
      <c r="AW282" s="12" t="s">
        <v>39</v>
      </c>
      <c r="AX282" s="12" t="s">
        <v>78</v>
      </c>
      <c r="AY282" s="152" t="s">
        <v>194</v>
      </c>
    </row>
    <row r="283" spans="2:65" s="12" customFormat="1">
      <c r="B283" s="150"/>
      <c r="D283" s="151" t="s">
        <v>204</v>
      </c>
      <c r="E283" s="152" t="s">
        <v>32</v>
      </c>
      <c r="F283" s="153" t="s">
        <v>206</v>
      </c>
      <c r="H283" s="152" t="s">
        <v>32</v>
      </c>
      <c r="I283" s="154"/>
      <c r="L283" s="150"/>
      <c r="M283" s="155"/>
      <c r="T283" s="156"/>
      <c r="AT283" s="152" t="s">
        <v>204</v>
      </c>
      <c r="AU283" s="152" t="s">
        <v>87</v>
      </c>
      <c r="AV283" s="12" t="s">
        <v>85</v>
      </c>
      <c r="AW283" s="12" t="s">
        <v>39</v>
      </c>
      <c r="AX283" s="12" t="s">
        <v>78</v>
      </c>
      <c r="AY283" s="152" t="s">
        <v>194</v>
      </c>
    </row>
    <row r="284" spans="2:65" s="12" customFormat="1">
      <c r="B284" s="150"/>
      <c r="D284" s="151" t="s">
        <v>204</v>
      </c>
      <c r="E284" s="152" t="s">
        <v>32</v>
      </c>
      <c r="F284" s="153" t="s">
        <v>241</v>
      </c>
      <c r="H284" s="152" t="s">
        <v>32</v>
      </c>
      <c r="I284" s="154"/>
      <c r="L284" s="150"/>
      <c r="M284" s="155"/>
      <c r="T284" s="156"/>
      <c r="AT284" s="152" t="s">
        <v>204</v>
      </c>
      <c r="AU284" s="152" t="s">
        <v>87</v>
      </c>
      <c r="AV284" s="12" t="s">
        <v>85</v>
      </c>
      <c r="AW284" s="12" t="s">
        <v>39</v>
      </c>
      <c r="AX284" s="12" t="s">
        <v>78</v>
      </c>
      <c r="AY284" s="152" t="s">
        <v>194</v>
      </c>
    </row>
    <row r="285" spans="2:65" s="13" customFormat="1">
      <c r="B285" s="157"/>
      <c r="D285" s="151" t="s">
        <v>204</v>
      </c>
      <c r="E285" s="158" t="s">
        <v>32</v>
      </c>
      <c r="F285" s="159" t="s">
        <v>158</v>
      </c>
      <c r="H285" s="160">
        <v>24.59</v>
      </c>
      <c r="I285" s="161"/>
      <c r="L285" s="157"/>
      <c r="M285" s="162"/>
      <c r="T285" s="163"/>
      <c r="AT285" s="158" t="s">
        <v>204</v>
      </c>
      <c r="AU285" s="158" t="s">
        <v>87</v>
      </c>
      <c r="AV285" s="13" t="s">
        <v>87</v>
      </c>
      <c r="AW285" s="13" t="s">
        <v>39</v>
      </c>
      <c r="AX285" s="13" t="s">
        <v>78</v>
      </c>
      <c r="AY285" s="158" t="s">
        <v>194</v>
      </c>
    </row>
    <row r="286" spans="2:65" s="13" customFormat="1">
      <c r="B286" s="157"/>
      <c r="D286" s="151" t="s">
        <v>204</v>
      </c>
      <c r="E286" s="158" t="s">
        <v>32</v>
      </c>
      <c r="F286" s="159" t="s">
        <v>155</v>
      </c>
      <c r="H286" s="160">
        <v>8.4700000000000006</v>
      </c>
      <c r="I286" s="161"/>
      <c r="L286" s="157"/>
      <c r="M286" s="162"/>
      <c r="T286" s="163"/>
      <c r="AT286" s="158" t="s">
        <v>204</v>
      </c>
      <c r="AU286" s="158" t="s">
        <v>87</v>
      </c>
      <c r="AV286" s="13" t="s">
        <v>87</v>
      </c>
      <c r="AW286" s="13" t="s">
        <v>39</v>
      </c>
      <c r="AX286" s="13" t="s">
        <v>78</v>
      </c>
      <c r="AY286" s="158" t="s">
        <v>194</v>
      </c>
    </row>
    <row r="287" spans="2:65" s="14" customFormat="1">
      <c r="B287" s="164"/>
      <c r="D287" s="151" t="s">
        <v>204</v>
      </c>
      <c r="E287" s="165" t="s">
        <v>32</v>
      </c>
      <c r="F287" s="166" t="s">
        <v>208</v>
      </c>
      <c r="H287" s="167">
        <v>33.06</v>
      </c>
      <c r="I287" s="168"/>
      <c r="L287" s="164"/>
      <c r="M287" s="169"/>
      <c r="T287" s="170"/>
      <c r="AT287" s="165" t="s">
        <v>204</v>
      </c>
      <c r="AU287" s="165" t="s">
        <v>87</v>
      </c>
      <c r="AV287" s="14" t="s">
        <v>200</v>
      </c>
      <c r="AW287" s="14" t="s">
        <v>39</v>
      </c>
      <c r="AX287" s="14" t="s">
        <v>85</v>
      </c>
      <c r="AY287" s="165" t="s">
        <v>194</v>
      </c>
    </row>
    <row r="288" spans="2:65" s="1" customFormat="1">
      <c r="B288" s="33"/>
      <c r="D288" s="151" t="s">
        <v>322</v>
      </c>
      <c r="F288" s="181" t="s">
        <v>325</v>
      </c>
      <c r="L288" s="33"/>
      <c r="M288" s="149"/>
      <c r="T288" s="54"/>
      <c r="AU288" s="17" t="s">
        <v>87</v>
      </c>
    </row>
    <row r="289" spans="2:65" s="1" customFormat="1">
      <c r="B289" s="33"/>
      <c r="D289" s="151" t="s">
        <v>322</v>
      </c>
      <c r="F289" s="182" t="s">
        <v>326</v>
      </c>
      <c r="H289" s="183">
        <v>24.59</v>
      </c>
      <c r="L289" s="33"/>
      <c r="M289" s="149"/>
      <c r="T289" s="54"/>
      <c r="AU289" s="17" t="s">
        <v>87</v>
      </c>
    </row>
    <row r="290" spans="2:65" s="1" customFormat="1">
      <c r="B290" s="33"/>
      <c r="D290" s="151" t="s">
        <v>322</v>
      </c>
      <c r="F290" s="181" t="s">
        <v>327</v>
      </c>
      <c r="L290" s="33"/>
      <c r="M290" s="149"/>
      <c r="T290" s="54"/>
      <c r="AU290" s="17" t="s">
        <v>87</v>
      </c>
    </row>
    <row r="291" spans="2:65" s="1" customFormat="1">
      <c r="B291" s="33"/>
      <c r="D291" s="151" t="s">
        <v>322</v>
      </c>
      <c r="F291" s="182" t="s">
        <v>328</v>
      </c>
      <c r="H291" s="183">
        <v>8.4700000000000006</v>
      </c>
      <c r="L291" s="33"/>
      <c r="M291" s="149"/>
      <c r="T291" s="54"/>
      <c r="AU291" s="17" t="s">
        <v>87</v>
      </c>
    </row>
    <row r="292" spans="2:65" s="1" customFormat="1" ht="37.799999999999997" customHeight="1">
      <c r="B292" s="33"/>
      <c r="C292" s="133" t="s">
        <v>366</v>
      </c>
      <c r="D292" s="133" t="s">
        <v>196</v>
      </c>
      <c r="E292" s="134" t="s">
        <v>367</v>
      </c>
      <c r="F292" s="135" t="s">
        <v>368</v>
      </c>
      <c r="G292" s="136" t="s">
        <v>110</v>
      </c>
      <c r="H292" s="137">
        <v>26.74</v>
      </c>
      <c r="I292" s="138"/>
      <c r="J292" s="139">
        <f>ROUND(I292*H292,2)</f>
        <v>0</v>
      </c>
      <c r="K292" s="135" t="s">
        <v>199</v>
      </c>
      <c r="L292" s="33"/>
      <c r="M292" s="140" t="s">
        <v>32</v>
      </c>
      <c r="N292" s="141" t="s">
        <v>49</v>
      </c>
      <c r="P292" s="142">
        <f>O292*H292</f>
        <v>0</v>
      </c>
      <c r="Q292" s="142">
        <v>0.23</v>
      </c>
      <c r="R292" s="142">
        <f>Q292*H292</f>
        <v>6.1501999999999999</v>
      </c>
      <c r="S292" s="142">
        <v>0</v>
      </c>
      <c r="T292" s="143">
        <f>S292*H292</f>
        <v>0</v>
      </c>
      <c r="AR292" s="144" t="s">
        <v>200</v>
      </c>
      <c r="AT292" s="144" t="s">
        <v>196</v>
      </c>
      <c r="AU292" s="144" t="s">
        <v>87</v>
      </c>
      <c r="AY292" s="17" t="s">
        <v>194</v>
      </c>
      <c r="BE292" s="145">
        <f>IF(N292="základní",J292,0)</f>
        <v>0</v>
      </c>
      <c r="BF292" s="145">
        <f>IF(N292="snížená",J292,0)</f>
        <v>0</v>
      </c>
      <c r="BG292" s="145">
        <f>IF(N292="zákl. přenesená",J292,0)</f>
        <v>0</v>
      </c>
      <c r="BH292" s="145">
        <f>IF(N292="sníž. přenesená",J292,0)</f>
        <v>0</v>
      </c>
      <c r="BI292" s="145">
        <f>IF(N292="nulová",J292,0)</f>
        <v>0</v>
      </c>
      <c r="BJ292" s="17" t="s">
        <v>85</v>
      </c>
      <c r="BK292" s="145">
        <f>ROUND(I292*H292,2)</f>
        <v>0</v>
      </c>
      <c r="BL292" s="17" t="s">
        <v>200</v>
      </c>
      <c r="BM292" s="144" t="s">
        <v>369</v>
      </c>
    </row>
    <row r="293" spans="2:65" s="1" customFormat="1">
      <c r="B293" s="33"/>
      <c r="D293" s="146" t="s">
        <v>202</v>
      </c>
      <c r="F293" s="147" t="s">
        <v>370</v>
      </c>
      <c r="I293" s="148"/>
      <c r="L293" s="33"/>
      <c r="M293" s="149"/>
      <c r="T293" s="54"/>
      <c r="AT293" s="17" t="s">
        <v>202</v>
      </c>
      <c r="AU293" s="17" t="s">
        <v>87</v>
      </c>
    </row>
    <row r="294" spans="2:65" s="12" customFormat="1">
      <c r="B294" s="150"/>
      <c r="D294" s="151" t="s">
        <v>204</v>
      </c>
      <c r="E294" s="152" t="s">
        <v>32</v>
      </c>
      <c r="F294" s="153" t="s">
        <v>205</v>
      </c>
      <c r="H294" s="152" t="s">
        <v>32</v>
      </c>
      <c r="I294" s="154"/>
      <c r="L294" s="150"/>
      <c r="M294" s="155"/>
      <c r="T294" s="156"/>
      <c r="AT294" s="152" t="s">
        <v>204</v>
      </c>
      <c r="AU294" s="152" t="s">
        <v>87</v>
      </c>
      <c r="AV294" s="12" t="s">
        <v>85</v>
      </c>
      <c r="AW294" s="12" t="s">
        <v>39</v>
      </c>
      <c r="AX294" s="12" t="s">
        <v>78</v>
      </c>
      <c r="AY294" s="152" t="s">
        <v>194</v>
      </c>
    </row>
    <row r="295" spans="2:65" s="12" customFormat="1">
      <c r="B295" s="150"/>
      <c r="D295" s="151" t="s">
        <v>204</v>
      </c>
      <c r="E295" s="152" t="s">
        <v>32</v>
      </c>
      <c r="F295" s="153" t="s">
        <v>206</v>
      </c>
      <c r="H295" s="152" t="s">
        <v>32</v>
      </c>
      <c r="I295" s="154"/>
      <c r="L295" s="150"/>
      <c r="M295" s="155"/>
      <c r="T295" s="156"/>
      <c r="AT295" s="152" t="s">
        <v>204</v>
      </c>
      <c r="AU295" s="152" t="s">
        <v>87</v>
      </c>
      <c r="AV295" s="12" t="s">
        <v>85</v>
      </c>
      <c r="AW295" s="12" t="s">
        <v>39</v>
      </c>
      <c r="AX295" s="12" t="s">
        <v>78</v>
      </c>
      <c r="AY295" s="152" t="s">
        <v>194</v>
      </c>
    </row>
    <row r="296" spans="2:65" s="12" customFormat="1">
      <c r="B296" s="150"/>
      <c r="D296" s="151" t="s">
        <v>204</v>
      </c>
      <c r="E296" s="152" t="s">
        <v>32</v>
      </c>
      <c r="F296" s="153" t="s">
        <v>241</v>
      </c>
      <c r="H296" s="152" t="s">
        <v>32</v>
      </c>
      <c r="I296" s="154"/>
      <c r="L296" s="150"/>
      <c r="M296" s="155"/>
      <c r="T296" s="156"/>
      <c r="AT296" s="152" t="s">
        <v>204</v>
      </c>
      <c r="AU296" s="152" t="s">
        <v>87</v>
      </c>
      <c r="AV296" s="12" t="s">
        <v>85</v>
      </c>
      <c r="AW296" s="12" t="s">
        <v>39</v>
      </c>
      <c r="AX296" s="12" t="s">
        <v>78</v>
      </c>
      <c r="AY296" s="152" t="s">
        <v>194</v>
      </c>
    </row>
    <row r="297" spans="2:65" s="13" customFormat="1">
      <c r="B297" s="157"/>
      <c r="D297" s="151" t="s">
        <v>204</v>
      </c>
      <c r="E297" s="158" t="s">
        <v>32</v>
      </c>
      <c r="F297" s="159" t="s">
        <v>371</v>
      </c>
      <c r="H297" s="160">
        <v>26.74</v>
      </c>
      <c r="I297" s="161"/>
      <c r="L297" s="157"/>
      <c r="M297" s="162"/>
      <c r="T297" s="163"/>
      <c r="AT297" s="158" t="s">
        <v>204</v>
      </c>
      <c r="AU297" s="158" t="s">
        <v>87</v>
      </c>
      <c r="AV297" s="13" t="s">
        <v>87</v>
      </c>
      <c r="AW297" s="13" t="s">
        <v>39</v>
      </c>
      <c r="AX297" s="13" t="s">
        <v>78</v>
      </c>
      <c r="AY297" s="158" t="s">
        <v>194</v>
      </c>
    </row>
    <row r="298" spans="2:65" s="14" customFormat="1">
      <c r="B298" s="164"/>
      <c r="D298" s="151" t="s">
        <v>204</v>
      </c>
      <c r="E298" s="165" t="s">
        <v>32</v>
      </c>
      <c r="F298" s="166" t="s">
        <v>208</v>
      </c>
      <c r="H298" s="167">
        <v>26.74</v>
      </c>
      <c r="I298" s="168"/>
      <c r="L298" s="164"/>
      <c r="M298" s="169"/>
      <c r="T298" s="170"/>
      <c r="AT298" s="165" t="s">
        <v>204</v>
      </c>
      <c r="AU298" s="165" t="s">
        <v>87</v>
      </c>
      <c r="AV298" s="14" t="s">
        <v>200</v>
      </c>
      <c r="AW298" s="14" t="s">
        <v>39</v>
      </c>
      <c r="AX298" s="14" t="s">
        <v>85</v>
      </c>
      <c r="AY298" s="165" t="s">
        <v>194</v>
      </c>
    </row>
    <row r="299" spans="2:65" s="1" customFormat="1">
      <c r="B299" s="33"/>
      <c r="D299" s="151" t="s">
        <v>322</v>
      </c>
      <c r="F299" s="181" t="s">
        <v>372</v>
      </c>
      <c r="L299" s="33"/>
      <c r="M299" s="149"/>
      <c r="T299" s="54"/>
      <c r="AU299" s="17" t="s">
        <v>87</v>
      </c>
    </row>
    <row r="300" spans="2:65" s="1" customFormat="1">
      <c r="B300" s="33"/>
      <c r="D300" s="151" t="s">
        <v>322</v>
      </c>
      <c r="F300" s="182" t="s">
        <v>373</v>
      </c>
      <c r="H300" s="183">
        <v>26.74</v>
      </c>
      <c r="L300" s="33"/>
      <c r="M300" s="149"/>
      <c r="T300" s="54"/>
      <c r="AU300" s="17" t="s">
        <v>87</v>
      </c>
    </row>
    <row r="301" spans="2:65" s="1" customFormat="1" ht="24.15" customHeight="1">
      <c r="B301" s="33"/>
      <c r="C301" s="133" t="s">
        <v>374</v>
      </c>
      <c r="D301" s="133" t="s">
        <v>196</v>
      </c>
      <c r="E301" s="134" t="s">
        <v>375</v>
      </c>
      <c r="F301" s="135" t="s">
        <v>376</v>
      </c>
      <c r="G301" s="136" t="s">
        <v>110</v>
      </c>
      <c r="H301" s="137">
        <v>424.65499999999997</v>
      </c>
      <c r="I301" s="138"/>
      <c r="J301" s="139">
        <f>ROUND(I301*H301,2)</f>
        <v>0</v>
      </c>
      <c r="K301" s="135" t="s">
        <v>199</v>
      </c>
      <c r="L301" s="33"/>
      <c r="M301" s="140" t="s">
        <v>32</v>
      </c>
      <c r="N301" s="141" t="s">
        <v>49</v>
      </c>
      <c r="P301" s="142">
        <f>O301*H301</f>
        <v>0</v>
      </c>
      <c r="Q301" s="142">
        <v>0</v>
      </c>
      <c r="R301" s="142">
        <f>Q301*H301</f>
        <v>0</v>
      </c>
      <c r="S301" s="142">
        <v>0</v>
      </c>
      <c r="T301" s="143">
        <f>S301*H301</f>
        <v>0</v>
      </c>
      <c r="AR301" s="144" t="s">
        <v>200</v>
      </c>
      <c r="AT301" s="144" t="s">
        <v>196</v>
      </c>
      <c r="AU301" s="144" t="s">
        <v>87</v>
      </c>
      <c r="AY301" s="17" t="s">
        <v>194</v>
      </c>
      <c r="BE301" s="145">
        <f>IF(N301="základní",J301,0)</f>
        <v>0</v>
      </c>
      <c r="BF301" s="145">
        <f>IF(N301="snížená",J301,0)</f>
        <v>0</v>
      </c>
      <c r="BG301" s="145">
        <f>IF(N301="zákl. přenesená",J301,0)</f>
        <v>0</v>
      </c>
      <c r="BH301" s="145">
        <f>IF(N301="sníž. přenesená",J301,0)</f>
        <v>0</v>
      </c>
      <c r="BI301" s="145">
        <f>IF(N301="nulová",J301,0)</f>
        <v>0</v>
      </c>
      <c r="BJ301" s="17" t="s">
        <v>85</v>
      </c>
      <c r="BK301" s="145">
        <f>ROUND(I301*H301,2)</f>
        <v>0</v>
      </c>
      <c r="BL301" s="17" t="s">
        <v>200</v>
      </c>
      <c r="BM301" s="144" t="s">
        <v>377</v>
      </c>
    </row>
    <row r="302" spans="2:65" s="1" customFormat="1">
      <c r="B302" s="33"/>
      <c r="D302" s="146" t="s">
        <v>202</v>
      </c>
      <c r="F302" s="147" t="s">
        <v>378</v>
      </c>
      <c r="I302" s="148"/>
      <c r="L302" s="33"/>
      <c r="M302" s="149"/>
      <c r="T302" s="54"/>
      <c r="AT302" s="17" t="s">
        <v>202</v>
      </c>
      <c r="AU302" s="17" t="s">
        <v>87</v>
      </c>
    </row>
    <row r="303" spans="2:65" s="12" customFormat="1">
      <c r="B303" s="150"/>
      <c r="D303" s="151" t="s">
        <v>204</v>
      </c>
      <c r="E303" s="152" t="s">
        <v>32</v>
      </c>
      <c r="F303" s="153" t="s">
        <v>205</v>
      </c>
      <c r="H303" s="152" t="s">
        <v>32</v>
      </c>
      <c r="I303" s="154"/>
      <c r="L303" s="150"/>
      <c r="M303" s="155"/>
      <c r="T303" s="156"/>
      <c r="AT303" s="152" t="s">
        <v>204</v>
      </c>
      <c r="AU303" s="152" t="s">
        <v>87</v>
      </c>
      <c r="AV303" s="12" t="s">
        <v>85</v>
      </c>
      <c r="AW303" s="12" t="s">
        <v>39</v>
      </c>
      <c r="AX303" s="12" t="s">
        <v>78</v>
      </c>
      <c r="AY303" s="152" t="s">
        <v>194</v>
      </c>
    </row>
    <row r="304" spans="2:65" s="12" customFormat="1">
      <c r="B304" s="150"/>
      <c r="D304" s="151" t="s">
        <v>204</v>
      </c>
      <c r="E304" s="152" t="s">
        <v>32</v>
      </c>
      <c r="F304" s="153" t="s">
        <v>206</v>
      </c>
      <c r="H304" s="152" t="s">
        <v>32</v>
      </c>
      <c r="I304" s="154"/>
      <c r="L304" s="150"/>
      <c r="M304" s="155"/>
      <c r="T304" s="156"/>
      <c r="AT304" s="152" t="s">
        <v>204</v>
      </c>
      <c r="AU304" s="152" t="s">
        <v>87</v>
      </c>
      <c r="AV304" s="12" t="s">
        <v>85</v>
      </c>
      <c r="AW304" s="12" t="s">
        <v>39</v>
      </c>
      <c r="AX304" s="12" t="s">
        <v>78</v>
      </c>
      <c r="AY304" s="152" t="s">
        <v>194</v>
      </c>
    </row>
    <row r="305" spans="2:65" s="12" customFormat="1">
      <c r="B305" s="150"/>
      <c r="D305" s="151" t="s">
        <v>204</v>
      </c>
      <c r="E305" s="152" t="s">
        <v>32</v>
      </c>
      <c r="F305" s="153" t="s">
        <v>241</v>
      </c>
      <c r="H305" s="152" t="s">
        <v>32</v>
      </c>
      <c r="I305" s="154"/>
      <c r="L305" s="150"/>
      <c r="M305" s="155"/>
      <c r="T305" s="156"/>
      <c r="AT305" s="152" t="s">
        <v>204</v>
      </c>
      <c r="AU305" s="152" t="s">
        <v>87</v>
      </c>
      <c r="AV305" s="12" t="s">
        <v>85</v>
      </c>
      <c r="AW305" s="12" t="s">
        <v>39</v>
      </c>
      <c r="AX305" s="12" t="s">
        <v>78</v>
      </c>
      <c r="AY305" s="152" t="s">
        <v>194</v>
      </c>
    </row>
    <row r="306" spans="2:65" s="13" customFormat="1">
      <c r="B306" s="157"/>
      <c r="D306" s="151" t="s">
        <v>204</v>
      </c>
      <c r="E306" s="158" t="s">
        <v>32</v>
      </c>
      <c r="F306" s="159" t="s">
        <v>135</v>
      </c>
      <c r="H306" s="160">
        <v>372.36</v>
      </c>
      <c r="I306" s="161"/>
      <c r="L306" s="157"/>
      <c r="M306" s="162"/>
      <c r="T306" s="163"/>
      <c r="AT306" s="158" t="s">
        <v>204</v>
      </c>
      <c r="AU306" s="158" t="s">
        <v>87</v>
      </c>
      <c r="AV306" s="13" t="s">
        <v>87</v>
      </c>
      <c r="AW306" s="13" t="s">
        <v>39</v>
      </c>
      <c r="AX306" s="13" t="s">
        <v>78</v>
      </c>
      <c r="AY306" s="158" t="s">
        <v>194</v>
      </c>
    </row>
    <row r="307" spans="2:65" s="13" customFormat="1">
      <c r="B307" s="157"/>
      <c r="D307" s="151" t="s">
        <v>204</v>
      </c>
      <c r="E307" s="158" t="s">
        <v>32</v>
      </c>
      <c r="F307" s="159" t="s">
        <v>139</v>
      </c>
      <c r="H307" s="160">
        <v>10.3</v>
      </c>
      <c r="I307" s="161"/>
      <c r="L307" s="157"/>
      <c r="M307" s="162"/>
      <c r="T307" s="163"/>
      <c r="AT307" s="158" t="s">
        <v>204</v>
      </c>
      <c r="AU307" s="158" t="s">
        <v>87</v>
      </c>
      <c r="AV307" s="13" t="s">
        <v>87</v>
      </c>
      <c r="AW307" s="13" t="s">
        <v>39</v>
      </c>
      <c r="AX307" s="13" t="s">
        <v>78</v>
      </c>
      <c r="AY307" s="158" t="s">
        <v>194</v>
      </c>
    </row>
    <row r="308" spans="2:65" s="13" customFormat="1">
      <c r="B308" s="157"/>
      <c r="D308" s="151" t="s">
        <v>204</v>
      </c>
      <c r="E308" s="158" t="s">
        <v>32</v>
      </c>
      <c r="F308" s="159" t="s">
        <v>350</v>
      </c>
      <c r="H308" s="160">
        <v>41.994999999999997</v>
      </c>
      <c r="I308" s="161"/>
      <c r="L308" s="157"/>
      <c r="M308" s="162"/>
      <c r="T308" s="163"/>
      <c r="AT308" s="158" t="s">
        <v>204</v>
      </c>
      <c r="AU308" s="158" t="s">
        <v>87</v>
      </c>
      <c r="AV308" s="13" t="s">
        <v>87</v>
      </c>
      <c r="AW308" s="13" t="s">
        <v>39</v>
      </c>
      <c r="AX308" s="13" t="s">
        <v>78</v>
      </c>
      <c r="AY308" s="158" t="s">
        <v>194</v>
      </c>
    </row>
    <row r="309" spans="2:65" s="14" customFormat="1">
      <c r="B309" s="164"/>
      <c r="D309" s="151" t="s">
        <v>204</v>
      </c>
      <c r="E309" s="165" t="s">
        <v>32</v>
      </c>
      <c r="F309" s="166" t="s">
        <v>208</v>
      </c>
      <c r="H309" s="167">
        <v>424.65499999999997</v>
      </c>
      <c r="I309" s="168"/>
      <c r="L309" s="164"/>
      <c r="M309" s="169"/>
      <c r="T309" s="170"/>
      <c r="AT309" s="165" t="s">
        <v>204</v>
      </c>
      <c r="AU309" s="165" t="s">
        <v>87</v>
      </c>
      <c r="AV309" s="14" t="s">
        <v>200</v>
      </c>
      <c r="AW309" s="14" t="s">
        <v>39</v>
      </c>
      <c r="AX309" s="14" t="s">
        <v>85</v>
      </c>
      <c r="AY309" s="165" t="s">
        <v>194</v>
      </c>
    </row>
    <row r="310" spans="2:65" s="1" customFormat="1">
      <c r="B310" s="33"/>
      <c r="D310" s="151" t="s">
        <v>322</v>
      </c>
      <c r="F310" s="181" t="s">
        <v>344</v>
      </c>
      <c r="L310" s="33"/>
      <c r="M310" s="149"/>
      <c r="T310" s="54"/>
      <c r="AU310" s="17" t="s">
        <v>87</v>
      </c>
    </row>
    <row r="311" spans="2:65" s="1" customFormat="1">
      <c r="B311" s="33"/>
      <c r="D311" s="151" t="s">
        <v>322</v>
      </c>
      <c r="F311" s="182" t="s">
        <v>345</v>
      </c>
      <c r="H311" s="183">
        <v>372.36</v>
      </c>
      <c r="L311" s="33"/>
      <c r="M311" s="149"/>
      <c r="T311" s="54"/>
      <c r="AU311" s="17" t="s">
        <v>87</v>
      </c>
    </row>
    <row r="312" spans="2:65" s="1" customFormat="1">
      <c r="B312" s="33"/>
      <c r="D312" s="151" t="s">
        <v>322</v>
      </c>
      <c r="F312" s="181" t="s">
        <v>351</v>
      </c>
      <c r="L312" s="33"/>
      <c r="M312" s="149"/>
      <c r="T312" s="54"/>
      <c r="AU312" s="17" t="s">
        <v>87</v>
      </c>
    </row>
    <row r="313" spans="2:65" s="1" customFormat="1">
      <c r="B313" s="33"/>
      <c r="D313" s="151" t="s">
        <v>322</v>
      </c>
      <c r="F313" s="182" t="s">
        <v>352</v>
      </c>
      <c r="H313" s="183">
        <v>10.3</v>
      </c>
      <c r="L313" s="33"/>
      <c r="M313" s="149"/>
      <c r="T313" s="54"/>
      <c r="AU313" s="17" t="s">
        <v>87</v>
      </c>
    </row>
    <row r="314" spans="2:65" s="1" customFormat="1">
      <c r="B314" s="33"/>
      <c r="D314" s="151" t="s">
        <v>322</v>
      </c>
      <c r="F314" s="181" t="s">
        <v>353</v>
      </c>
      <c r="L314" s="33"/>
      <c r="M314" s="149"/>
      <c r="T314" s="54"/>
      <c r="AU314" s="17" t="s">
        <v>87</v>
      </c>
    </row>
    <row r="315" spans="2:65" s="1" customFormat="1">
      <c r="B315" s="33"/>
      <c r="D315" s="151" t="s">
        <v>322</v>
      </c>
      <c r="F315" s="182" t="s">
        <v>354</v>
      </c>
      <c r="H315" s="183">
        <v>83.99</v>
      </c>
      <c r="L315" s="33"/>
      <c r="M315" s="149"/>
      <c r="T315" s="54"/>
      <c r="AU315" s="17" t="s">
        <v>87</v>
      </c>
    </row>
    <row r="316" spans="2:65" s="1" customFormat="1" ht="24.15" customHeight="1">
      <c r="B316" s="33"/>
      <c r="C316" s="133" t="s">
        <v>379</v>
      </c>
      <c r="D316" s="133" t="s">
        <v>196</v>
      </c>
      <c r="E316" s="134" t="s">
        <v>380</v>
      </c>
      <c r="F316" s="135" t="s">
        <v>381</v>
      </c>
      <c r="G316" s="136" t="s">
        <v>110</v>
      </c>
      <c r="H316" s="137">
        <v>466.65</v>
      </c>
      <c r="I316" s="138"/>
      <c r="J316" s="139">
        <f>ROUND(I316*H316,2)</f>
        <v>0</v>
      </c>
      <c r="K316" s="135" t="s">
        <v>199</v>
      </c>
      <c r="L316" s="33"/>
      <c r="M316" s="140" t="s">
        <v>32</v>
      </c>
      <c r="N316" s="141" t="s">
        <v>49</v>
      </c>
      <c r="P316" s="142">
        <f>O316*H316</f>
        <v>0</v>
      </c>
      <c r="Q316" s="142">
        <v>0</v>
      </c>
      <c r="R316" s="142">
        <f>Q316*H316</f>
        <v>0</v>
      </c>
      <c r="S316" s="142">
        <v>0</v>
      </c>
      <c r="T316" s="143">
        <f>S316*H316</f>
        <v>0</v>
      </c>
      <c r="AR316" s="144" t="s">
        <v>200</v>
      </c>
      <c r="AT316" s="144" t="s">
        <v>196</v>
      </c>
      <c r="AU316" s="144" t="s">
        <v>87</v>
      </c>
      <c r="AY316" s="17" t="s">
        <v>194</v>
      </c>
      <c r="BE316" s="145">
        <f>IF(N316="základní",J316,0)</f>
        <v>0</v>
      </c>
      <c r="BF316" s="145">
        <f>IF(N316="snížená",J316,0)</f>
        <v>0</v>
      </c>
      <c r="BG316" s="145">
        <f>IF(N316="zákl. přenesená",J316,0)</f>
        <v>0</v>
      </c>
      <c r="BH316" s="145">
        <f>IF(N316="sníž. přenesená",J316,0)</f>
        <v>0</v>
      </c>
      <c r="BI316" s="145">
        <f>IF(N316="nulová",J316,0)</f>
        <v>0</v>
      </c>
      <c r="BJ316" s="17" t="s">
        <v>85</v>
      </c>
      <c r="BK316" s="145">
        <f>ROUND(I316*H316,2)</f>
        <v>0</v>
      </c>
      <c r="BL316" s="17" t="s">
        <v>200</v>
      </c>
      <c r="BM316" s="144" t="s">
        <v>382</v>
      </c>
    </row>
    <row r="317" spans="2:65" s="1" customFormat="1">
      <c r="B317" s="33"/>
      <c r="D317" s="146" t="s">
        <v>202</v>
      </c>
      <c r="F317" s="147" t="s">
        <v>383</v>
      </c>
      <c r="I317" s="148"/>
      <c r="L317" s="33"/>
      <c r="M317" s="149"/>
      <c r="T317" s="54"/>
      <c r="AT317" s="17" t="s">
        <v>202</v>
      </c>
      <c r="AU317" s="17" t="s">
        <v>87</v>
      </c>
    </row>
    <row r="318" spans="2:65" s="12" customFormat="1">
      <c r="B318" s="150"/>
      <c r="D318" s="151" t="s">
        <v>204</v>
      </c>
      <c r="E318" s="152" t="s">
        <v>32</v>
      </c>
      <c r="F318" s="153" t="s">
        <v>205</v>
      </c>
      <c r="H318" s="152" t="s">
        <v>32</v>
      </c>
      <c r="I318" s="154"/>
      <c r="L318" s="150"/>
      <c r="M318" s="155"/>
      <c r="T318" s="156"/>
      <c r="AT318" s="152" t="s">
        <v>204</v>
      </c>
      <c r="AU318" s="152" t="s">
        <v>87</v>
      </c>
      <c r="AV318" s="12" t="s">
        <v>85</v>
      </c>
      <c r="AW318" s="12" t="s">
        <v>39</v>
      </c>
      <c r="AX318" s="12" t="s">
        <v>78</v>
      </c>
      <c r="AY318" s="152" t="s">
        <v>194</v>
      </c>
    </row>
    <row r="319" spans="2:65" s="12" customFormat="1">
      <c r="B319" s="150"/>
      <c r="D319" s="151" t="s">
        <v>204</v>
      </c>
      <c r="E319" s="152" t="s">
        <v>32</v>
      </c>
      <c r="F319" s="153" t="s">
        <v>206</v>
      </c>
      <c r="H319" s="152" t="s">
        <v>32</v>
      </c>
      <c r="I319" s="154"/>
      <c r="L319" s="150"/>
      <c r="M319" s="155"/>
      <c r="T319" s="156"/>
      <c r="AT319" s="152" t="s">
        <v>204</v>
      </c>
      <c r="AU319" s="152" t="s">
        <v>87</v>
      </c>
      <c r="AV319" s="12" t="s">
        <v>85</v>
      </c>
      <c r="AW319" s="12" t="s">
        <v>39</v>
      </c>
      <c r="AX319" s="12" t="s">
        <v>78</v>
      </c>
      <c r="AY319" s="152" t="s">
        <v>194</v>
      </c>
    </row>
    <row r="320" spans="2:65" s="12" customFormat="1">
      <c r="B320" s="150"/>
      <c r="D320" s="151" t="s">
        <v>204</v>
      </c>
      <c r="E320" s="152" t="s">
        <v>32</v>
      </c>
      <c r="F320" s="153" t="s">
        <v>241</v>
      </c>
      <c r="H320" s="152" t="s">
        <v>32</v>
      </c>
      <c r="I320" s="154"/>
      <c r="L320" s="150"/>
      <c r="M320" s="155"/>
      <c r="T320" s="156"/>
      <c r="AT320" s="152" t="s">
        <v>204</v>
      </c>
      <c r="AU320" s="152" t="s">
        <v>87</v>
      </c>
      <c r="AV320" s="12" t="s">
        <v>85</v>
      </c>
      <c r="AW320" s="12" t="s">
        <v>39</v>
      </c>
      <c r="AX320" s="12" t="s">
        <v>78</v>
      </c>
      <c r="AY320" s="152" t="s">
        <v>194</v>
      </c>
    </row>
    <row r="321" spans="2:65" s="13" customFormat="1">
      <c r="B321" s="157"/>
      <c r="D321" s="151" t="s">
        <v>204</v>
      </c>
      <c r="E321" s="158" t="s">
        <v>32</v>
      </c>
      <c r="F321" s="159" t="s">
        <v>135</v>
      </c>
      <c r="H321" s="160">
        <v>372.36</v>
      </c>
      <c r="I321" s="161"/>
      <c r="L321" s="157"/>
      <c r="M321" s="162"/>
      <c r="T321" s="163"/>
      <c r="AT321" s="158" t="s">
        <v>204</v>
      </c>
      <c r="AU321" s="158" t="s">
        <v>87</v>
      </c>
      <c r="AV321" s="13" t="s">
        <v>87</v>
      </c>
      <c r="AW321" s="13" t="s">
        <v>39</v>
      </c>
      <c r="AX321" s="13" t="s">
        <v>78</v>
      </c>
      <c r="AY321" s="158" t="s">
        <v>194</v>
      </c>
    </row>
    <row r="322" spans="2:65" s="13" customFormat="1">
      <c r="B322" s="157"/>
      <c r="D322" s="151" t="s">
        <v>204</v>
      </c>
      <c r="E322" s="158" t="s">
        <v>32</v>
      </c>
      <c r="F322" s="159" t="s">
        <v>139</v>
      </c>
      <c r="H322" s="160">
        <v>10.3</v>
      </c>
      <c r="I322" s="161"/>
      <c r="L322" s="157"/>
      <c r="M322" s="162"/>
      <c r="T322" s="163"/>
      <c r="AT322" s="158" t="s">
        <v>204</v>
      </c>
      <c r="AU322" s="158" t="s">
        <v>87</v>
      </c>
      <c r="AV322" s="13" t="s">
        <v>87</v>
      </c>
      <c r="AW322" s="13" t="s">
        <v>39</v>
      </c>
      <c r="AX322" s="13" t="s">
        <v>78</v>
      </c>
      <c r="AY322" s="158" t="s">
        <v>194</v>
      </c>
    </row>
    <row r="323" spans="2:65" s="13" customFormat="1">
      <c r="B323" s="157"/>
      <c r="D323" s="151" t="s">
        <v>204</v>
      </c>
      <c r="E323" s="158" t="s">
        <v>32</v>
      </c>
      <c r="F323" s="159" t="s">
        <v>143</v>
      </c>
      <c r="H323" s="160">
        <v>83.99</v>
      </c>
      <c r="I323" s="161"/>
      <c r="L323" s="157"/>
      <c r="M323" s="162"/>
      <c r="T323" s="163"/>
      <c r="AT323" s="158" t="s">
        <v>204</v>
      </c>
      <c r="AU323" s="158" t="s">
        <v>87</v>
      </c>
      <c r="AV323" s="13" t="s">
        <v>87</v>
      </c>
      <c r="AW323" s="13" t="s">
        <v>39</v>
      </c>
      <c r="AX323" s="13" t="s">
        <v>78</v>
      </c>
      <c r="AY323" s="158" t="s">
        <v>194</v>
      </c>
    </row>
    <row r="324" spans="2:65" s="14" customFormat="1">
      <c r="B324" s="164"/>
      <c r="D324" s="151" t="s">
        <v>204</v>
      </c>
      <c r="E324" s="165" t="s">
        <v>32</v>
      </c>
      <c r="F324" s="166" t="s">
        <v>208</v>
      </c>
      <c r="H324" s="167">
        <v>466.65</v>
      </c>
      <c r="I324" s="168"/>
      <c r="L324" s="164"/>
      <c r="M324" s="169"/>
      <c r="T324" s="170"/>
      <c r="AT324" s="165" t="s">
        <v>204</v>
      </c>
      <c r="AU324" s="165" t="s">
        <v>87</v>
      </c>
      <c r="AV324" s="14" t="s">
        <v>200</v>
      </c>
      <c r="AW324" s="14" t="s">
        <v>39</v>
      </c>
      <c r="AX324" s="14" t="s">
        <v>85</v>
      </c>
      <c r="AY324" s="165" t="s">
        <v>194</v>
      </c>
    </row>
    <row r="325" spans="2:65" s="1" customFormat="1">
      <c r="B325" s="33"/>
      <c r="D325" s="151" t="s">
        <v>322</v>
      </c>
      <c r="F325" s="181" t="s">
        <v>344</v>
      </c>
      <c r="L325" s="33"/>
      <c r="M325" s="149"/>
      <c r="T325" s="54"/>
      <c r="AU325" s="17" t="s">
        <v>87</v>
      </c>
    </row>
    <row r="326" spans="2:65" s="1" customFormat="1">
      <c r="B326" s="33"/>
      <c r="D326" s="151" t="s">
        <v>322</v>
      </c>
      <c r="F326" s="182" t="s">
        <v>345</v>
      </c>
      <c r="H326" s="183">
        <v>372.36</v>
      </c>
      <c r="L326" s="33"/>
      <c r="M326" s="149"/>
      <c r="T326" s="54"/>
      <c r="AU326" s="17" t="s">
        <v>87</v>
      </c>
    </row>
    <row r="327" spans="2:65" s="1" customFormat="1">
      <c r="B327" s="33"/>
      <c r="D327" s="151" t="s">
        <v>322</v>
      </c>
      <c r="F327" s="181" t="s">
        <v>351</v>
      </c>
      <c r="L327" s="33"/>
      <c r="M327" s="149"/>
      <c r="T327" s="54"/>
      <c r="AU327" s="17" t="s">
        <v>87</v>
      </c>
    </row>
    <row r="328" spans="2:65" s="1" customFormat="1">
      <c r="B328" s="33"/>
      <c r="D328" s="151" t="s">
        <v>322</v>
      </c>
      <c r="F328" s="182" t="s">
        <v>352</v>
      </c>
      <c r="H328" s="183">
        <v>10.3</v>
      </c>
      <c r="L328" s="33"/>
      <c r="M328" s="149"/>
      <c r="T328" s="54"/>
      <c r="AU328" s="17" t="s">
        <v>87</v>
      </c>
    </row>
    <row r="329" spans="2:65" s="1" customFormat="1">
      <c r="B329" s="33"/>
      <c r="D329" s="151" t="s">
        <v>322</v>
      </c>
      <c r="F329" s="181" t="s">
        <v>353</v>
      </c>
      <c r="L329" s="33"/>
      <c r="M329" s="149"/>
      <c r="T329" s="54"/>
      <c r="AU329" s="17" t="s">
        <v>87</v>
      </c>
    </row>
    <row r="330" spans="2:65" s="1" customFormat="1">
      <c r="B330" s="33"/>
      <c r="D330" s="151" t="s">
        <v>322</v>
      </c>
      <c r="F330" s="182" t="s">
        <v>354</v>
      </c>
      <c r="H330" s="183">
        <v>83.99</v>
      </c>
      <c r="L330" s="33"/>
      <c r="M330" s="149"/>
      <c r="T330" s="54"/>
      <c r="AU330" s="17" t="s">
        <v>87</v>
      </c>
    </row>
    <row r="331" spans="2:65" s="1" customFormat="1" ht="49.05" customHeight="1">
      <c r="B331" s="33"/>
      <c r="C331" s="133" t="s">
        <v>384</v>
      </c>
      <c r="D331" s="133" t="s">
        <v>196</v>
      </c>
      <c r="E331" s="134" t="s">
        <v>385</v>
      </c>
      <c r="F331" s="135" t="s">
        <v>386</v>
      </c>
      <c r="G331" s="136" t="s">
        <v>110</v>
      </c>
      <c r="H331" s="137">
        <v>466.65</v>
      </c>
      <c r="I331" s="138"/>
      <c r="J331" s="139">
        <f>ROUND(I331*H331,2)</f>
        <v>0</v>
      </c>
      <c r="K331" s="135" t="s">
        <v>199</v>
      </c>
      <c r="L331" s="33"/>
      <c r="M331" s="140" t="s">
        <v>32</v>
      </c>
      <c r="N331" s="141" t="s">
        <v>49</v>
      </c>
      <c r="P331" s="142">
        <f>O331*H331</f>
        <v>0</v>
      </c>
      <c r="Q331" s="142">
        <v>0</v>
      </c>
      <c r="R331" s="142">
        <f>Q331*H331</f>
        <v>0</v>
      </c>
      <c r="S331" s="142">
        <v>0</v>
      </c>
      <c r="T331" s="143">
        <f>S331*H331</f>
        <v>0</v>
      </c>
      <c r="AR331" s="144" t="s">
        <v>200</v>
      </c>
      <c r="AT331" s="144" t="s">
        <v>196</v>
      </c>
      <c r="AU331" s="144" t="s">
        <v>87</v>
      </c>
      <c r="AY331" s="17" t="s">
        <v>194</v>
      </c>
      <c r="BE331" s="145">
        <f>IF(N331="základní",J331,0)</f>
        <v>0</v>
      </c>
      <c r="BF331" s="145">
        <f>IF(N331="snížená",J331,0)</f>
        <v>0</v>
      </c>
      <c r="BG331" s="145">
        <f>IF(N331="zákl. přenesená",J331,0)</f>
        <v>0</v>
      </c>
      <c r="BH331" s="145">
        <f>IF(N331="sníž. přenesená",J331,0)</f>
        <v>0</v>
      </c>
      <c r="BI331" s="145">
        <f>IF(N331="nulová",J331,0)</f>
        <v>0</v>
      </c>
      <c r="BJ331" s="17" t="s">
        <v>85</v>
      </c>
      <c r="BK331" s="145">
        <f>ROUND(I331*H331,2)</f>
        <v>0</v>
      </c>
      <c r="BL331" s="17" t="s">
        <v>200</v>
      </c>
      <c r="BM331" s="144" t="s">
        <v>387</v>
      </c>
    </row>
    <row r="332" spans="2:65" s="1" customFormat="1">
      <c r="B332" s="33"/>
      <c r="D332" s="146" t="s">
        <v>202</v>
      </c>
      <c r="F332" s="147" t="s">
        <v>388</v>
      </c>
      <c r="I332" s="148"/>
      <c r="L332" s="33"/>
      <c r="M332" s="149"/>
      <c r="T332" s="54"/>
      <c r="AT332" s="17" t="s">
        <v>202</v>
      </c>
      <c r="AU332" s="17" t="s">
        <v>87</v>
      </c>
    </row>
    <row r="333" spans="2:65" s="12" customFormat="1">
      <c r="B333" s="150"/>
      <c r="D333" s="151" t="s">
        <v>204</v>
      </c>
      <c r="E333" s="152" t="s">
        <v>32</v>
      </c>
      <c r="F333" s="153" t="s">
        <v>205</v>
      </c>
      <c r="H333" s="152" t="s">
        <v>32</v>
      </c>
      <c r="I333" s="154"/>
      <c r="L333" s="150"/>
      <c r="M333" s="155"/>
      <c r="T333" s="156"/>
      <c r="AT333" s="152" t="s">
        <v>204</v>
      </c>
      <c r="AU333" s="152" t="s">
        <v>87</v>
      </c>
      <c r="AV333" s="12" t="s">
        <v>85</v>
      </c>
      <c r="AW333" s="12" t="s">
        <v>39</v>
      </c>
      <c r="AX333" s="12" t="s">
        <v>78</v>
      </c>
      <c r="AY333" s="152" t="s">
        <v>194</v>
      </c>
    </row>
    <row r="334" spans="2:65" s="12" customFormat="1">
      <c r="B334" s="150"/>
      <c r="D334" s="151" t="s">
        <v>204</v>
      </c>
      <c r="E334" s="152" t="s">
        <v>32</v>
      </c>
      <c r="F334" s="153" t="s">
        <v>206</v>
      </c>
      <c r="H334" s="152" t="s">
        <v>32</v>
      </c>
      <c r="I334" s="154"/>
      <c r="L334" s="150"/>
      <c r="M334" s="155"/>
      <c r="T334" s="156"/>
      <c r="AT334" s="152" t="s">
        <v>204</v>
      </c>
      <c r="AU334" s="152" t="s">
        <v>87</v>
      </c>
      <c r="AV334" s="12" t="s">
        <v>85</v>
      </c>
      <c r="AW334" s="12" t="s">
        <v>39</v>
      </c>
      <c r="AX334" s="12" t="s">
        <v>78</v>
      </c>
      <c r="AY334" s="152" t="s">
        <v>194</v>
      </c>
    </row>
    <row r="335" spans="2:65" s="12" customFormat="1">
      <c r="B335" s="150"/>
      <c r="D335" s="151" t="s">
        <v>204</v>
      </c>
      <c r="E335" s="152" t="s">
        <v>32</v>
      </c>
      <c r="F335" s="153" t="s">
        <v>241</v>
      </c>
      <c r="H335" s="152" t="s">
        <v>32</v>
      </c>
      <c r="I335" s="154"/>
      <c r="L335" s="150"/>
      <c r="M335" s="155"/>
      <c r="T335" s="156"/>
      <c r="AT335" s="152" t="s">
        <v>204</v>
      </c>
      <c r="AU335" s="152" t="s">
        <v>87</v>
      </c>
      <c r="AV335" s="12" t="s">
        <v>85</v>
      </c>
      <c r="AW335" s="12" t="s">
        <v>39</v>
      </c>
      <c r="AX335" s="12" t="s">
        <v>78</v>
      </c>
      <c r="AY335" s="152" t="s">
        <v>194</v>
      </c>
    </row>
    <row r="336" spans="2:65" s="13" customFormat="1">
      <c r="B336" s="157"/>
      <c r="D336" s="151" t="s">
        <v>204</v>
      </c>
      <c r="E336" s="158" t="s">
        <v>32</v>
      </c>
      <c r="F336" s="159" t="s">
        <v>135</v>
      </c>
      <c r="H336" s="160">
        <v>372.36</v>
      </c>
      <c r="I336" s="161"/>
      <c r="L336" s="157"/>
      <c r="M336" s="162"/>
      <c r="T336" s="163"/>
      <c r="AT336" s="158" t="s">
        <v>204</v>
      </c>
      <c r="AU336" s="158" t="s">
        <v>87</v>
      </c>
      <c r="AV336" s="13" t="s">
        <v>87</v>
      </c>
      <c r="AW336" s="13" t="s">
        <v>39</v>
      </c>
      <c r="AX336" s="13" t="s">
        <v>78</v>
      </c>
      <c r="AY336" s="158" t="s">
        <v>194</v>
      </c>
    </row>
    <row r="337" spans="2:65" s="13" customFormat="1">
      <c r="B337" s="157"/>
      <c r="D337" s="151" t="s">
        <v>204</v>
      </c>
      <c r="E337" s="158" t="s">
        <v>32</v>
      </c>
      <c r="F337" s="159" t="s">
        <v>139</v>
      </c>
      <c r="H337" s="160">
        <v>10.3</v>
      </c>
      <c r="I337" s="161"/>
      <c r="L337" s="157"/>
      <c r="M337" s="162"/>
      <c r="T337" s="163"/>
      <c r="AT337" s="158" t="s">
        <v>204</v>
      </c>
      <c r="AU337" s="158" t="s">
        <v>87</v>
      </c>
      <c r="AV337" s="13" t="s">
        <v>87</v>
      </c>
      <c r="AW337" s="13" t="s">
        <v>39</v>
      </c>
      <c r="AX337" s="13" t="s">
        <v>78</v>
      </c>
      <c r="AY337" s="158" t="s">
        <v>194</v>
      </c>
    </row>
    <row r="338" spans="2:65" s="13" customFormat="1">
      <c r="B338" s="157"/>
      <c r="D338" s="151" t="s">
        <v>204</v>
      </c>
      <c r="E338" s="158" t="s">
        <v>32</v>
      </c>
      <c r="F338" s="159" t="s">
        <v>143</v>
      </c>
      <c r="H338" s="160">
        <v>83.99</v>
      </c>
      <c r="I338" s="161"/>
      <c r="L338" s="157"/>
      <c r="M338" s="162"/>
      <c r="T338" s="163"/>
      <c r="AT338" s="158" t="s">
        <v>204</v>
      </c>
      <c r="AU338" s="158" t="s">
        <v>87</v>
      </c>
      <c r="AV338" s="13" t="s">
        <v>87</v>
      </c>
      <c r="AW338" s="13" t="s">
        <v>39</v>
      </c>
      <c r="AX338" s="13" t="s">
        <v>78</v>
      </c>
      <c r="AY338" s="158" t="s">
        <v>194</v>
      </c>
    </row>
    <row r="339" spans="2:65" s="14" customFormat="1">
      <c r="B339" s="164"/>
      <c r="D339" s="151" t="s">
        <v>204</v>
      </c>
      <c r="E339" s="165" t="s">
        <v>32</v>
      </c>
      <c r="F339" s="166" t="s">
        <v>208</v>
      </c>
      <c r="H339" s="167">
        <v>466.65</v>
      </c>
      <c r="I339" s="168"/>
      <c r="L339" s="164"/>
      <c r="M339" s="169"/>
      <c r="T339" s="170"/>
      <c r="AT339" s="165" t="s">
        <v>204</v>
      </c>
      <c r="AU339" s="165" t="s">
        <v>87</v>
      </c>
      <c r="AV339" s="14" t="s">
        <v>200</v>
      </c>
      <c r="AW339" s="14" t="s">
        <v>39</v>
      </c>
      <c r="AX339" s="14" t="s">
        <v>85</v>
      </c>
      <c r="AY339" s="165" t="s">
        <v>194</v>
      </c>
    </row>
    <row r="340" spans="2:65" s="1" customFormat="1">
      <c r="B340" s="33"/>
      <c r="D340" s="151" t="s">
        <v>322</v>
      </c>
      <c r="F340" s="181" t="s">
        <v>344</v>
      </c>
      <c r="L340" s="33"/>
      <c r="M340" s="149"/>
      <c r="T340" s="54"/>
      <c r="AU340" s="17" t="s">
        <v>87</v>
      </c>
    </row>
    <row r="341" spans="2:65" s="1" customFormat="1">
      <c r="B341" s="33"/>
      <c r="D341" s="151" t="s">
        <v>322</v>
      </c>
      <c r="F341" s="182" t="s">
        <v>345</v>
      </c>
      <c r="H341" s="183">
        <v>372.36</v>
      </c>
      <c r="L341" s="33"/>
      <c r="M341" s="149"/>
      <c r="T341" s="54"/>
      <c r="AU341" s="17" t="s">
        <v>87</v>
      </c>
    </row>
    <row r="342" spans="2:65" s="1" customFormat="1">
      <c r="B342" s="33"/>
      <c r="D342" s="151" t="s">
        <v>322</v>
      </c>
      <c r="F342" s="181" t="s">
        <v>351</v>
      </c>
      <c r="L342" s="33"/>
      <c r="M342" s="149"/>
      <c r="T342" s="54"/>
      <c r="AU342" s="17" t="s">
        <v>87</v>
      </c>
    </row>
    <row r="343" spans="2:65" s="1" customFormat="1">
      <c r="B343" s="33"/>
      <c r="D343" s="151" t="s">
        <v>322</v>
      </c>
      <c r="F343" s="182" t="s">
        <v>352</v>
      </c>
      <c r="H343" s="183">
        <v>10.3</v>
      </c>
      <c r="L343" s="33"/>
      <c r="M343" s="149"/>
      <c r="T343" s="54"/>
      <c r="AU343" s="17" t="s">
        <v>87</v>
      </c>
    </row>
    <row r="344" spans="2:65" s="1" customFormat="1">
      <c r="B344" s="33"/>
      <c r="D344" s="151" t="s">
        <v>322</v>
      </c>
      <c r="F344" s="181" t="s">
        <v>353</v>
      </c>
      <c r="L344" s="33"/>
      <c r="M344" s="149"/>
      <c r="T344" s="54"/>
      <c r="AU344" s="17" t="s">
        <v>87</v>
      </c>
    </row>
    <row r="345" spans="2:65" s="1" customFormat="1">
      <c r="B345" s="33"/>
      <c r="D345" s="151" t="s">
        <v>322</v>
      </c>
      <c r="F345" s="182" t="s">
        <v>354</v>
      </c>
      <c r="H345" s="183">
        <v>83.99</v>
      </c>
      <c r="L345" s="33"/>
      <c r="M345" s="149"/>
      <c r="T345" s="54"/>
      <c r="AU345" s="17" t="s">
        <v>87</v>
      </c>
    </row>
    <row r="346" spans="2:65" s="1" customFormat="1" ht="24.15" customHeight="1">
      <c r="B346" s="33"/>
      <c r="C346" s="133" t="s">
        <v>389</v>
      </c>
      <c r="D346" s="133" t="s">
        <v>196</v>
      </c>
      <c r="E346" s="134" t="s">
        <v>390</v>
      </c>
      <c r="F346" s="135" t="s">
        <v>391</v>
      </c>
      <c r="G346" s="136" t="s">
        <v>110</v>
      </c>
      <c r="H346" s="137">
        <v>65.58</v>
      </c>
      <c r="I346" s="138"/>
      <c r="J346" s="139">
        <f>ROUND(I346*H346,2)</f>
        <v>0</v>
      </c>
      <c r="K346" s="135" t="s">
        <v>199</v>
      </c>
      <c r="L346" s="33"/>
      <c r="M346" s="140" t="s">
        <v>32</v>
      </c>
      <c r="N346" s="141" t="s">
        <v>49</v>
      </c>
      <c r="P346" s="142">
        <f>O346*H346</f>
        <v>0</v>
      </c>
      <c r="Q346" s="142">
        <v>0</v>
      </c>
      <c r="R346" s="142">
        <f>Q346*H346</f>
        <v>0</v>
      </c>
      <c r="S346" s="142">
        <v>0</v>
      </c>
      <c r="T346" s="143">
        <f>S346*H346</f>
        <v>0</v>
      </c>
      <c r="AR346" s="144" t="s">
        <v>200</v>
      </c>
      <c r="AT346" s="144" t="s">
        <v>196</v>
      </c>
      <c r="AU346" s="144" t="s">
        <v>87</v>
      </c>
      <c r="AY346" s="17" t="s">
        <v>194</v>
      </c>
      <c r="BE346" s="145">
        <f>IF(N346="základní",J346,0)</f>
        <v>0</v>
      </c>
      <c r="BF346" s="145">
        <f>IF(N346="snížená",J346,0)</f>
        <v>0</v>
      </c>
      <c r="BG346" s="145">
        <f>IF(N346="zákl. přenesená",J346,0)</f>
        <v>0</v>
      </c>
      <c r="BH346" s="145">
        <f>IF(N346="sníž. přenesená",J346,0)</f>
        <v>0</v>
      </c>
      <c r="BI346" s="145">
        <f>IF(N346="nulová",J346,0)</f>
        <v>0</v>
      </c>
      <c r="BJ346" s="17" t="s">
        <v>85</v>
      </c>
      <c r="BK346" s="145">
        <f>ROUND(I346*H346,2)</f>
        <v>0</v>
      </c>
      <c r="BL346" s="17" t="s">
        <v>200</v>
      </c>
      <c r="BM346" s="144" t="s">
        <v>392</v>
      </c>
    </row>
    <row r="347" spans="2:65" s="1" customFormat="1">
      <c r="B347" s="33"/>
      <c r="D347" s="146" t="s">
        <v>202</v>
      </c>
      <c r="F347" s="147" t="s">
        <v>393</v>
      </c>
      <c r="I347" s="148"/>
      <c r="L347" s="33"/>
      <c r="M347" s="149"/>
      <c r="T347" s="54"/>
      <c r="AT347" s="17" t="s">
        <v>202</v>
      </c>
      <c r="AU347" s="17" t="s">
        <v>87</v>
      </c>
    </row>
    <row r="348" spans="2:65" s="12" customFormat="1">
      <c r="B348" s="150"/>
      <c r="D348" s="151" t="s">
        <v>204</v>
      </c>
      <c r="E348" s="152" t="s">
        <v>32</v>
      </c>
      <c r="F348" s="153" t="s">
        <v>205</v>
      </c>
      <c r="H348" s="152" t="s">
        <v>32</v>
      </c>
      <c r="I348" s="154"/>
      <c r="L348" s="150"/>
      <c r="M348" s="155"/>
      <c r="T348" s="156"/>
      <c r="AT348" s="152" t="s">
        <v>204</v>
      </c>
      <c r="AU348" s="152" t="s">
        <v>87</v>
      </c>
      <c r="AV348" s="12" t="s">
        <v>85</v>
      </c>
      <c r="AW348" s="12" t="s">
        <v>39</v>
      </c>
      <c r="AX348" s="12" t="s">
        <v>78</v>
      </c>
      <c r="AY348" s="152" t="s">
        <v>194</v>
      </c>
    </row>
    <row r="349" spans="2:65" s="12" customFormat="1">
      <c r="B349" s="150"/>
      <c r="D349" s="151" t="s">
        <v>204</v>
      </c>
      <c r="E349" s="152" t="s">
        <v>32</v>
      </c>
      <c r="F349" s="153" t="s">
        <v>206</v>
      </c>
      <c r="H349" s="152" t="s">
        <v>32</v>
      </c>
      <c r="I349" s="154"/>
      <c r="L349" s="150"/>
      <c r="M349" s="155"/>
      <c r="T349" s="156"/>
      <c r="AT349" s="152" t="s">
        <v>204</v>
      </c>
      <c r="AU349" s="152" t="s">
        <v>87</v>
      </c>
      <c r="AV349" s="12" t="s">
        <v>85</v>
      </c>
      <c r="AW349" s="12" t="s">
        <v>39</v>
      </c>
      <c r="AX349" s="12" t="s">
        <v>78</v>
      </c>
      <c r="AY349" s="152" t="s">
        <v>194</v>
      </c>
    </row>
    <row r="350" spans="2:65" s="12" customFormat="1">
      <c r="B350" s="150"/>
      <c r="D350" s="151" t="s">
        <v>204</v>
      </c>
      <c r="E350" s="152" t="s">
        <v>32</v>
      </c>
      <c r="F350" s="153" t="s">
        <v>241</v>
      </c>
      <c r="H350" s="152" t="s">
        <v>32</v>
      </c>
      <c r="I350" s="154"/>
      <c r="L350" s="150"/>
      <c r="M350" s="155"/>
      <c r="T350" s="156"/>
      <c r="AT350" s="152" t="s">
        <v>204</v>
      </c>
      <c r="AU350" s="152" t="s">
        <v>87</v>
      </c>
      <c r="AV350" s="12" t="s">
        <v>85</v>
      </c>
      <c r="AW350" s="12" t="s">
        <v>39</v>
      </c>
      <c r="AX350" s="12" t="s">
        <v>78</v>
      </c>
      <c r="AY350" s="152" t="s">
        <v>194</v>
      </c>
    </row>
    <row r="351" spans="2:65" s="13" customFormat="1">
      <c r="B351" s="157"/>
      <c r="D351" s="151" t="s">
        <v>204</v>
      </c>
      <c r="E351" s="158" t="s">
        <v>32</v>
      </c>
      <c r="F351" s="159" t="s">
        <v>161</v>
      </c>
      <c r="H351" s="160">
        <v>65.58</v>
      </c>
      <c r="I351" s="161"/>
      <c r="L351" s="157"/>
      <c r="M351" s="162"/>
      <c r="T351" s="163"/>
      <c r="AT351" s="158" t="s">
        <v>204</v>
      </c>
      <c r="AU351" s="158" t="s">
        <v>87</v>
      </c>
      <c r="AV351" s="13" t="s">
        <v>87</v>
      </c>
      <c r="AW351" s="13" t="s">
        <v>39</v>
      </c>
      <c r="AX351" s="13" t="s">
        <v>78</v>
      </c>
      <c r="AY351" s="158" t="s">
        <v>194</v>
      </c>
    </row>
    <row r="352" spans="2:65" s="14" customFormat="1">
      <c r="B352" s="164"/>
      <c r="D352" s="151" t="s">
        <v>204</v>
      </c>
      <c r="E352" s="165" t="s">
        <v>32</v>
      </c>
      <c r="F352" s="166" t="s">
        <v>208</v>
      </c>
      <c r="H352" s="167">
        <v>65.58</v>
      </c>
      <c r="I352" s="168"/>
      <c r="L352" s="164"/>
      <c r="M352" s="169"/>
      <c r="T352" s="170"/>
      <c r="AT352" s="165" t="s">
        <v>204</v>
      </c>
      <c r="AU352" s="165" t="s">
        <v>87</v>
      </c>
      <c r="AV352" s="14" t="s">
        <v>200</v>
      </c>
      <c r="AW352" s="14" t="s">
        <v>39</v>
      </c>
      <c r="AX352" s="14" t="s">
        <v>85</v>
      </c>
      <c r="AY352" s="165" t="s">
        <v>194</v>
      </c>
    </row>
    <row r="353" spans="2:65" s="1" customFormat="1">
      <c r="B353" s="33"/>
      <c r="D353" s="151" t="s">
        <v>322</v>
      </c>
      <c r="F353" s="181" t="s">
        <v>329</v>
      </c>
      <c r="L353" s="33"/>
      <c r="M353" s="149"/>
      <c r="T353" s="54"/>
      <c r="AU353" s="17" t="s">
        <v>87</v>
      </c>
    </row>
    <row r="354" spans="2:65" s="1" customFormat="1">
      <c r="B354" s="33"/>
      <c r="D354" s="151" t="s">
        <v>322</v>
      </c>
      <c r="F354" s="182" t="s">
        <v>330</v>
      </c>
      <c r="H354" s="183">
        <v>65.58</v>
      </c>
      <c r="L354" s="33"/>
      <c r="M354" s="149"/>
      <c r="T354" s="54"/>
      <c r="AU354" s="17" t="s">
        <v>87</v>
      </c>
    </row>
    <row r="355" spans="2:65" s="1" customFormat="1" ht="55.5" customHeight="1">
      <c r="B355" s="33"/>
      <c r="C355" s="133" t="s">
        <v>394</v>
      </c>
      <c r="D355" s="133" t="s">
        <v>196</v>
      </c>
      <c r="E355" s="134" t="s">
        <v>395</v>
      </c>
      <c r="F355" s="135" t="s">
        <v>396</v>
      </c>
      <c r="G355" s="136" t="s">
        <v>110</v>
      </c>
      <c r="H355" s="137">
        <v>65.58</v>
      </c>
      <c r="I355" s="138"/>
      <c r="J355" s="139">
        <f>ROUND(I355*H355,2)</f>
        <v>0</v>
      </c>
      <c r="K355" s="135" t="s">
        <v>199</v>
      </c>
      <c r="L355" s="33"/>
      <c r="M355" s="140" t="s">
        <v>32</v>
      </c>
      <c r="N355" s="141" t="s">
        <v>49</v>
      </c>
      <c r="P355" s="142">
        <f>O355*H355</f>
        <v>0</v>
      </c>
      <c r="Q355" s="142">
        <v>0.19536000000000001</v>
      </c>
      <c r="R355" s="142">
        <f>Q355*H355</f>
        <v>12.8117088</v>
      </c>
      <c r="S355" s="142">
        <v>0</v>
      </c>
      <c r="T355" s="143">
        <f>S355*H355</f>
        <v>0</v>
      </c>
      <c r="AR355" s="144" t="s">
        <v>200</v>
      </c>
      <c r="AT355" s="144" t="s">
        <v>196</v>
      </c>
      <c r="AU355" s="144" t="s">
        <v>87</v>
      </c>
      <c r="AY355" s="17" t="s">
        <v>194</v>
      </c>
      <c r="BE355" s="145">
        <f>IF(N355="základní",J355,0)</f>
        <v>0</v>
      </c>
      <c r="BF355" s="145">
        <f>IF(N355="snížená",J355,0)</f>
        <v>0</v>
      </c>
      <c r="BG355" s="145">
        <f>IF(N355="zákl. přenesená",J355,0)</f>
        <v>0</v>
      </c>
      <c r="BH355" s="145">
        <f>IF(N355="sníž. přenesená",J355,0)</f>
        <v>0</v>
      </c>
      <c r="BI355" s="145">
        <f>IF(N355="nulová",J355,0)</f>
        <v>0</v>
      </c>
      <c r="BJ355" s="17" t="s">
        <v>85</v>
      </c>
      <c r="BK355" s="145">
        <f>ROUND(I355*H355,2)</f>
        <v>0</v>
      </c>
      <c r="BL355" s="17" t="s">
        <v>200</v>
      </c>
      <c r="BM355" s="144" t="s">
        <v>397</v>
      </c>
    </row>
    <row r="356" spans="2:65" s="1" customFormat="1">
      <c r="B356" s="33"/>
      <c r="D356" s="146" t="s">
        <v>202</v>
      </c>
      <c r="F356" s="147" t="s">
        <v>398</v>
      </c>
      <c r="I356" s="148"/>
      <c r="L356" s="33"/>
      <c r="M356" s="149"/>
      <c r="T356" s="54"/>
      <c r="AT356" s="17" t="s">
        <v>202</v>
      </c>
      <c r="AU356" s="17" t="s">
        <v>87</v>
      </c>
    </row>
    <row r="357" spans="2:65" s="12" customFormat="1">
      <c r="B357" s="150"/>
      <c r="D357" s="151" t="s">
        <v>204</v>
      </c>
      <c r="E357" s="152" t="s">
        <v>32</v>
      </c>
      <c r="F357" s="153" t="s">
        <v>205</v>
      </c>
      <c r="H357" s="152" t="s">
        <v>32</v>
      </c>
      <c r="I357" s="154"/>
      <c r="L357" s="150"/>
      <c r="M357" s="155"/>
      <c r="T357" s="156"/>
      <c r="AT357" s="152" t="s">
        <v>204</v>
      </c>
      <c r="AU357" s="152" t="s">
        <v>87</v>
      </c>
      <c r="AV357" s="12" t="s">
        <v>85</v>
      </c>
      <c r="AW357" s="12" t="s">
        <v>39</v>
      </c>
      <c r="AX357" s="12" t="s">
        <v>78</v>
      </c>
      <c r="AY357" s="152" t="s">
        <v>194</v>
      </c>
    </row>
    <row r="358" spans="2:65" s="12" customFormat="1">
      <c r="B358" s="150"/>
      <c r="D358" s="151" t="s">
        <v>204</v>
      </c>
      <c r="E358" s="152" t="s">
        <v>32</v>
      </c>
      <c r="F358" s="153" t="s">
        <v>206</v>
      </c>
      <c r="H358" s="152" t="s">
        <v>32</v>
      </c>
      <c r="I358" s="154"/>
      <c r="L358" s="150"/>
      <c r="M358" s="155"/>
      <c r="T358" s="156"/>
      <c r="AT358" s="152" t="s">
        <v>204</v>
      </c>
      <c r="AU358" s="152" t="s">
        <v>87</v>
      </c>
      <c r="AV358" s="12" t="s">
        <v>85</v>
      </c>
      <c r="AW358" s="12" t="s">
        <v>39</v>
      </c>
      <c r="AX358" s="12" t="s">
        <v>78</v>
      </c>
      <c r="AY358" s="152" t="s">
        <v>194</v>
      </c>
    </row>
    <row r="359" spans="2:65" s="12" customFormat="1">
      <c r="B359" s="150"/>
      <c r="D359" s="151" t="s">
        <v>204</v>
      </c>
      <c r="E359" s="152" t="s">
        <v>32</v>
      </c>
      <c r="F359" s="153" t="s">
        <v>241</v>
      </c>
      <c r="H359" s="152" t="s">
        <v>32</v>
      </c>
      <c r="I359" s="154"/>
      <c r="L359" s="150"/>
      <c r="M359" s="155"/>
      <c r="T359" s="156"/>
      <c r="AT359" s="152" t="s">
        <v>204</v>
      </c>
      <c r="AU359" s="152" t="s">
        <v>87</v>
      </c>
      <c r="AV359" s="12" t="s">
        <v>85</v>
      </c>
      <c r="AW359" s="12" t="s">
        <v>39</v>
      </c>
      <c r="AX359" s="12" t="s">
        <v>78</v>
      </c>
      <c r="AY359" s="152" t="s">
        <v>194</v>
      </c>
    </row>
    <row r="360" spans="2:65" s="13" customFormat="1">
      <c r="B360" s="157"/>
      <c r="D360" s="151" t="s">
        <v>204</v>
      </c>
      <c r="E360" s="158" t="s">
        <v>32</v>
      </c>
      <c r="F360" s="159" t="s">
        <v>161</v>
      </c>
      <c r="H360" s="160">
        <v>65.58</v>
      </c>
      <c r="I360" s="161"/>
      <c r="L360" s="157"/>
      <c r="M360" s="162"/>
      <c r="T360" s="163"/>
      <c r="AT360" s="158" t="s">
        <v>204</v>
      </c>
      <c r="AU360" s="158" t="s">
        <v>87</v>
      </c>
      <c r="AV360" s="13" t="s">
        <v>87</v>
      </c>
      <c r="AW360" s="13" t="s">
        <v>39</v>
      </c>
      <c r="AX360" s="13" t="s">
        <v>78</v>
      </c>
      <c r="AY360" s="158" t="s">
        <v>194</v>
      </c>
    </row>
    <row r="361" spans="2:65" s="14" customFormat="1">
      <c r="B361" s="164"/>
      <c r="D361" s="151" t="s">
        <v>204</v>
      </c>
      <c r="E361" s="165" t="s">
        <v>32</v>
      </c>
      <c r="F361" s="166" t="s">
        <v>208</v>
      </c>
      <c r="H361" s="167">
        <v>65.58</v>
      </c>
      <c r="I361" s="168"/>
      <c r="L361" s="164"/>
      <c r="M361" s="169"/>
      <c r="T361" s="170"/>
      <c r="AT361" s="165" t="s">
        <v>204</v>
      </c>
      <c r="AU361" s="165" t="s">
        <v>87</v>
      </c>
      <c r="AV361" s="14" t="s">
        <v>200</v>
      </c>
      <c r="AW361" s="14" t="s">
        <v>39</v>
      </c>
      <c r="AX361" s="14" t="s">
        <v>85</v>
      </c>
      <c r="AY361" s="165" t="s">
        <v>194</v>
      </c>
    </row>
    <row r="362" spans="2:65" s="1" customFormat="1">
      <c r="B362" s="33"/>
      <c r="D362" s="151" t="s">
        <v>322</v>
      </c>
      <c r="F362" s="181" t="s">
        <v>329</v>
      </c>
      <c r="L362" s="33"/>
      <c r="M362" s="149"/>
      <c r="T362" s="54"/>
      <c r="AU362" s="17" t="s">
        <v>87</v>
      </c>
    </row>
    <row r="363" spans="2:65" s="1" customFormat="1">
      <c r="B363" s="33"/>
      <c r="D363" s="151" t="s">
        <v>322</v>
      </c>
      <c r="F363" s="182" t="s">
        <v>330</v>
      </c>
      <c r="H363" s="183">
        <v>65.58</v>
      </c>
      <c r="L363" s="33"/>
      <c r="M363" s="149"/>
      <c r="T363" s="54"/>
      <c r="AU363" s="17" t="s">
        <v>87</v>
      </c>
    </row>
    <row r="364" spans="2:65" s="1" customFormat="1" ht="16.5" customHeight="1">
      <c r="B364" s="33"/>
      <c r="C364" s="171" t="s">
        <v>399</v>
      </c>
      <c r="D364" s="171" t="s">
        <v>310</v>
      </c>
      <c r="E364" s="172" t="s">
        <v>400</v>
      </c>
      <c r="F364" s="173" t="s">
        <v>401</v>
      </c>
      <c r="G364" s="174" t="s">
        <v>110</v>
      </c>
      <c r="H364" s="175">
        <v>66.236000000000004</v>
      </c>
      <c r="I364" s="176"/>
      <c r="J364" s="177">
        <f>ROUND(I364*H364,2)</f>
        <v>0</v>
      </c>
      <c r="K364" s="173" t="s">
        <v>199</v>
      </c>
      <c r="L364" s="178"/>
      <c r="M364" s="179" t="s">
        <v>32</v>
      </c>
      <c r="N364" s="180" t="s">
        <v>49</v>
      </c>
      <c r="P364" s="142">
        <f>O364*H364</f>
        <v>0</v>
      </c>
      <c r="Q364" s="142">
        <v>0.41699999999999998</v>
      </c>
      <c r="R364" s="142">
        <f>Q364*H364</f>
        <v>27.620412000000002</v>
      </c>
      <c r="S364" s="142">
        <v>0</v>
      </c>
      <c r="T364" s="143">
        <f>S364*H364</f>
        <v>0</v>
      </c>
      <c r="AR364" s="144" t="s">
        <v>243</v>
      </c>
      <c r="AT364" s="144" t="s">
        <v>310</v>
      </c>
      <c r="AU364" s="144" t="s">
        <v>87</v>
      </c>
      <c r="AY364" s="17" t="s">
        <v>194</v>
      </c>
      <c r="BE364" s="145">
        <f>IF(N364="základní",J364,0)</f>
        <v>0</v>
      </c>
      <c r="BF364" s="145">
        <f>IF(N364="snížená",J364,0)</f>
        <v>0</v>
      </c>
      <c r="BG364" s="145">
        <f>IF(N364="zákl. přenesená",J364,0)</f>
        <v>0</v>
      </c>
      <c r="BH364" s="145">
        <f>IF(N364="sníž. přenesená",J364,0)</f>
        <v>0</v>
      </c>
      <c r="BI364" s="145">
        <f>IF(N364="nulová",J364,0)</f>
        <v>0</v>
      </c>
      <c r="BJ364" s="17" t="s">
        <v>85</v>
      </c>
      <c r="BK364" s="145">
        <f>ROUND(I364*H364,2)</f>
        <v>0</v>
      </c>
      <c r="BL364" s="17" t="s">
        <v>200</v>
      </c>
      <c r="BM364" s="144" t="s">
        <v>402</v>
      </c>
    </row>
    <row r="365" spans="2:65" s="13" customFormat="1">
      <c r="B365" s="157"/>
      <c r="D365" s="151" t="s">
        <v>204</v>
      </c>
      <c r="F365" s="159" t="s">
        <v>403</v>
      </c>
      <c r="H365" s="160">
        <v>66.236000000000004</v>
      </c>
      <c r="I365" s="161"/>
      <c r="L365" s="157"/>
      <c r="M365" s="162"/>
      <c r="T365" s="163"/>
      <c r="AT365" s="158" t="s">
        <v>204</v>
      </c>
      <c r="AU365" s="158" t="s">
        <v>87</v>
      </c>
      <c r="AV365" s="13" t="s">
        <v>87</v>
      </c>
      <c r="AW365" s="13" t="s">
        <v>4</v>
      </c>
      <c r="AX365" s="13" t="s">
        <v>85</v>
      </c>
      <c r="AY365" s="158" t="s">
        <v>194</v>
      </c>
    </row>
    <row r="366" spans="2:65" s="1" customFormat="1" ht="78" customHeight="1">
      <c r="B366" s="33"/>
      <c r="C366" s="133" t="s">
        <v>404</v>
      </c>
      <c r="D366" s="133" t="s">
        <v>196</v>
      </c>
      <c r="E366" s="134" t="s">
        <v>405</v>
      </c>
      <c r="F366" s="135" t="s">
        <v>406</v>
      </c>
      <c r="G366" s="136" t="s">
        <v>110</v>
      </c>
      <c r="H366" s="137">
        <v>0.5</v>
      </c>
      <c r="I366" s="138"/>
      <c r="J366" s="139">
        <f>ROUND(I366*H366,2)</f>
        <v>0</v>
      </c>
      <c r="K366" s="135" t="s">
        <v>199</v>
      </c>
      <c r="L366" s="33"/>
      <c r="M366" s="140" t="s">
        <v>32</v>
      </c>
      <c r="N366" s="141" t="s">
        <v>49</v>
      </c>
      <c r="P366" s="142">
        <f>O366*H366</f>
        <v>0</v>
      </c>
      <c r="Q366" s="142">
        <v>8.9219999999999994E-2</v>
      </c>
      <c r="R366" s="142">
        <f>Q366*H366</f>
        <v>4.4609999999999997E-2</v>
      </c>
      <c r="S366" s="142">
        <v>0</v>
      </c>
      <c r="T366" s="143">
        <f>S366*H366</f>
        <v>0</v>
      </c>
      <c r="AR366" s="144" t="s">
        <v>200</v>
      </c>
      <c r="AT366" s="144" t="s">
        <v>196</v>
      </c>
      <c r="AU366" s="144" t="s">
        <v>87</v>
      </c>
      <c r="AY366" s="17" t="s">
        <v>194</v>
      </c>
      <c r="BE366" s="145">
        <f>IF(N366="základní",J366,0)</f>
        <v>0</v>
      </c>
      <c r="BF366" s="145">
        <f>IF(N366="snížená",J366,0)</f>
        <v>0</v>
      </c>
      <c r="BG366" s="145">
        <f>IF(N366="zákl. přenesená",J366,0)</f>
        <v>0</v>
      </c>
      <c r="BH366" s="145">
        <f>IF(N366="sníž. přenesená",J366,0)</f>
        <v>0</v>
      </c>
      <c r="BI366" s="145">
        <f>IF(N366="nulová",J366,0)</f>
        <v>0</v>
      </c>
      <c r="BJ366" s="17" t="s">
        <v>85</v>
      </c>
      <c r="BK366" s="145">
        <f>ROUND(I366*H366,2)</f>
        <v>0</v>
      </c>
      <c r="BL366" s="17" t="s">
        <v>200</v>
      </c>
      <c r="BM366" s="144" t="s">
        <v>407</v>
      </c>
    </row>
    <row r="367" spans="2:65" s="1" customFormat="1">
      <c r="B367" s="33"/>
      <c r="D367" s="146" t="s">
        <v>202</v>
      </c>
      <c r="F367" s="147" t="s">
        <v>408</v>
      </c>
      <c r="I367" s="148"/>
      <c r="L367" s="33"/>
      <c r="M367" s="149"/>
      <c r="T367" s="54"/>
      <c r="AT367" s="17" t="s">
        <v>202</v>
      </c>
      <c r="AU367" s="17" t="s">
        <v>87</v>
      </c>
    </row>
    <row r="368" spans="2:65" s="12" customFormat="1">
      <c r="B368" s="150"/>
      <c r="D368" s="151" t="s">
        <v>204</v>
      </c>
      <c r="E368" s="152" t="s">
        <v>32</v>
      </c>
      <c r="F368" s="153" t="s">
        <v>205</v>
      </c>
      <c r="H368" s="152" t="s">
        <v>32</v>
      </c>
      <c r="I368" s="154"/>
      <c r="L368" s="150"/>
      <c r="M368" s="155"/>
      <c r="T368" s="156"/>
      <c r="AT368" s="152" t="s">
        <v>204</v>
      </c>
      <c r="AU368" s="152" t="s">
        <v>87</v>
      </c>
      <c r="AV368" s="12" t="s">
        <v>85</v>
      </c>
      <c r="AW368" s="12" t="s">
        <v>39</v>
      </c>
      <c r="AX368" s="12" t="s">
        <v>78</v>
      </c>
      <c r="AY368" s="152" t="s">
        <v>194</v>
      </c>
    </row>
    <row r="369" spans="2:65" s="12" customFormat="1">
      <c r="B369" s="150"/>
      <c r="D369" s="151" t="s">
        <v>204</v>
      </c>
      <c r="E369" s="152" t="s">
        <v>32</v>
      </c>
      <c r="F369" s="153" t="s">
        <v>206</v>
      </c>
      <c r="H369" s="152" t="s">
        <v>32</v>
      </c>
      <c r="I369" s="154"/>
      <c r="L369" s="150"/>
      <c r="M369" s="155"/>
      <c r="T369" s="156"/>
      <c r="AT369" s="152" t="s">
        <v>204</v>
      </c>
      <c r="AU369" s="152" t="s">
        <v>87</v>
      </c>
      <c r="AV369" s="12" t="s">
        <v>85</v>
      </c>
      <c r="AW369" s="12" t="s">
        <v>39</v>
      </c>
      <c r="AX369" s="12" t="s">
        <v>78</v>
      </c>
      <c r="AY369" s="152" t="s">
        <v>194</v>
      </c>
    </row>
    <row r="370" spans="2:65" s="12" customFormat="1">
      <c r="B370" s="150"/>
      <c r="D370" s="151" t="s">
        <v>204</v>
      </c>
      <c r="E370" s="152" t="s">
        <v>32</v>
      </c>
      <c r="F370" s="153" t="s">
        <v>241</v>
      </c>
      <c r="H370" s="152" t="s">
        <v>32</v>
      </c>
      <c r="I370" s="154"/>
      <c r="L370" s="150"/>
      <c r="M370" s="155"/>
      <c r="T370" s="156"/>
      <c r="AT370" s="152" t="s">
        <v>204</v>
      </c>
      <c r="AU370" s="152" t="s">
        <v>87</v>
      </c>
      <c r="AV370" s="12" t="s">
        <v>85</v>
      </c>
      <c r="AW370" s="12" t="s">
        <v>39</v>
      </c>
      <c r="AX370" s="12" t="s">
        <v>78</v>
      </c>
      <c r="AY370" s="152" t="s">
        <v>194</v>
      </c>
    </row>
    <row r="371" spans="2:65" s="13" customFormat="1">
      <c r="B371" s="157"/>
      <c r="D371" s="151" t="s">
        <v>204</v>
      </c>
      <c r="E371" s="158" t="s">
        <v>32</v>
      </c>
      <c r="F371" s="159" t="s">
        <v>409</v>
      </c>
      <c r="H371" s="160">
        <v>0.5</v>
      </c>
      <c r="I371" s="161"/>
      <c r="L371" s="157"/>
      <c r="M371" s="162"/>
      <c r="T371" s="163"/>
      <c r="AT371" s="158" t="s">
        <v>204</v>
      </c>
      <c r="AU371" s="158" t="s">
        <v>87</v>
      </c>
      <c r="AV371" s="13" t="s">
        <v>87</v>
      </c>
      <c r="AW371" s="13" t="s">
        <v>39</v>
      </c>
      <c r="AX371" s="13" t="s">
        <v>78</v>
      </c>
      <c r="AY371" s="158" t="s">
        <v>194</v>
      </c>
    </row>
    <row r="372" spans="2:65" s="14" customFormat="1">
      <c r="B372" s="164"/>
      <c r="D372" s="151" t="s">
        <v>204</v>
      </c>
      <c r="E372" s="165" t="s">
        <v>32</v>
      </c>
      <c r="F372" s="166" t="s">
        <v>208</v>
      </c>
      <c r="H372" s="167">
        <v>0.5</v>
      </c>
      <c r="I372" s="168"/>
      <c r="L372" s="164"/>
      <c r="M372" s="169"/>
      <c r="T372" s="170"/>
      <c r="AT372" s="165" t="s">
        <v>204</v>
      </c>
      <c r="AU372" s="165" t="s">
        <v>87</v>
      </c>
      <c r="AV372" s="14" t="s">
        <v>200</v>
      </c>
      <c r="AW372" s="14" t="s">
        <v>39</v>
      </c>
      <c r="AX372" s="14" t="s">
        <v>85</v>
      </c>
      <c r="AY372" s="165" t="s">
        <v>194</v>
      </c>
    </row>
    <row r="373" spans="2:65" s="1" customFormat="1">
      <c r="B373" s="33"/>
      <c r="D373" s="151" t="s">
        <v>322</v>
      </c>
      <c r="F373" s="181" t="s">
        <v>323</v>
      </c>
      <c r="L373" s="33"/>
      <c r="M373" s="149"/>
      <c r="T373" s="54"/>
      <c r="AU373" s="17" t="s">
        <v>87</v>
      </c>
    </row>
    <row r="374" spans="2:65" s="1" customFormat="1">
      <c r="B374" s="33"/>
      <c r="D374" s="151" t="s">
        <v>322</v>
      </c>
      <c r="F374" s="182" t="s">
        <v>324</v>
      </c>
      <c r="H374" s="183">
        <v>0.5</v>
      </c>
      <c r="L374" s="33"/>
      <c r="M374" s="149"/>
      <c r="T374" s="54"/>
      <c r="AU374" s="17" t="s">
        <v>87</v>
      </c>
    </row>
    <row r="375" spans="2:65" s="1" customFormat="1" ht="78" customHeight="1">
      <c r="B375" s="33"/>
      <c r="C375" s="133" t="s">
        <v>410</v>
      </c>
      <c r="D375" s="133" t="s">
        <v>196</v>
      </c>
      <c r="E375" s="134" t="s">
        <v>411</v>
      </c>
      <c r="F375" s="135" t="s">
        <v>412</v>
      </c>
      <c r="G375" s="136" t="s">
        <v>110</v>
      </c>
      <c r="H375" s="137">
        <v>124.76</v>
      </c>
      <c r="I375" s="138"/>
      <c r="J375" s="139">
        <f>ROUND(I375*H375,2)</f>
        <v>0</v>
      </c>
      <c r="K375" s="135" t="s">
        <v>199</v>
      </c>
      <c r="L375" s="33"/>
      <c r="M375" s="140" t="s">
        <v>32</v>
      </c>
      <c r="N375" s="141" t="s">
        <v>49</v>
      </c>
      <c r="P375" s="142">
        <f>O375*H375</f>
        <v>0</v>
      </c>
      <c r="Q375" s="142">
        <v>8.9219999999999994E-2</v>
      </c>
      <c r="R375" s="142">
        <f>Q375*H375</f>
        <v>11.1310872</v>
      </c>
      <c r="S375" s="142">
        <v>0</v>
      </c>
      <c r="T375" s="143">
        <f>S375*H375</f>
        <v>0</v>
      </c>
      <c r="AR375" s="144" t="s">
        <v>200</v>
      </c>
      <c r="AT375" s="144" t="s">
        <v>196</v>
      </c>
      <c r="AU375" s="144" t="s">
        <v>87</v>
      </c>
      <c r="AY375" s="17" t="s">
        <v>194</v>
      </c>
      <c r="BE375" s="145">
        <f>IF(N375="základní",J375,0)</f>
        <v>0</v>
      </c>
      <c r="BF375" s="145">
        <f>IF(N375="snížená",J375,0)</f>
        <v>0</v>
      </c>
      <c r="BG375" s="145">
        <f>IF(N375="zákl. přenesená",J375,0)</f>
        <v>0</v>
      </c>
      <c r="BH375" s="145">
        <f>IF(N375="sníž. přenesená",J375,0)</f>
        <v>0</v>
      </c>
      <c r="BI375" s="145">
        <f>IF(N375="nulová",J375,0)</f>
        <v>0</v>
      </c>
      <c r="BJ375" s="17" t="s">
        <v>85</v>
      </c>
      <c r="BK375" s="145">
        <f>ROUND(I375*H375,2)</f>
        <v>0</v>
      </c>
      <c r="BL375" s="17" t="s">
        <v>200</v>
      </c>
      <c r="BM375" s="144" t="s">
        <v>413</v>
      </c>
    </row>
    <row r="376" spans="2:65" s="1" customFormat="1">
      <c r="B376" s="33"/>
      <c r="D376" s="146" t="s">
        <v>202</v>
      </c>
      <c r="F376" s="147" t="s">
        <v>414</v>
      </c>
      <c r="I376" s="148"/>
      <c r="L376" s="33"/>
      <c r="M376" s="149"/>
      <c r="T376" s="54"/>
      <c r="AT376" s="17" t="s">
        <v>202</v>
      </c>
      <c r="AU376" s="17" t="s">
        <v>87</v>
      </c>
    </row>
    <row r="377" spans="2:65" s="12" customFormat="1">
      <c r="B377" s="150"/>
      <c r="D377" s="151" t="s">
        <v>204</v>
      </c>
      <c r="E377" s="152" t="s">
        <v>32</v>
      </c>
      <c r="F377" s="153" t="s">
        <v>205</v>
      </c>
      <c r="H377" s="152" t="s">
        <v>32</v>
      </c>
      <c r="I377" s="154"/>
      <c r="L377" s="150"/>
      <c r="M377" s="155"/>
      <c r="T377" s="156"/>
      <c r="AT377" s="152" t="s">
        <v>204</v>
      </c>
      <c r="AU377" s="152" t="s">
        <v>87</v>
      </c>
      <c r="AV377" s="12" t="s">
        <v>85</v>
      </c>
      <c r="AW377" s="12" t="s">
        <v>39</v>
      </c>
      <c r="AX377" s="12" t="s">
        <v>78</v>
      </c>
      <c r="AY377" s="152" t="s">
        <v>194</v>
      </c>
    </row>
    <row r="378" spans="2:65" s="12" customFormat="1">
      <c r="B378" s="150"/>
      <c r="D378" s="151" t="s">
        <v>204</v>
      </c>
      <c r="E378" s="152" t="s">
        <v>32</v>
      </c>
      <c r="F378" s="153" t="s">
        <v>206</v>
      </c>
      <c r="H378" s="152" t="s">
        <v>32</v>
      </c>
      <c r="I378" s="154"/>
      <c r="L378" s="150"/>
      <c r="M378" s="155"/>
      <c r="T378" s="156"/>
      <c r="AT378" s="152" t="s">
        <v>204</v>
      </c>
      <c r="AU378" s="152" t="s">
        <v>87</v>
      </c>
      <c r="AV378" s="12" t="s">
        <v>85</v>
      </c>
      <c r="AW378" s="12" t="s">
        <v>39</v>
      </c>
      <c r="AX378" s="12" t="s">
        <v>78</v>
      </c>
      <c r="AY378" s="152" t="s">
        <v>194</v>
      </c>
    </row>
    <row r="379" spans="2:65" s="12" customFormat="1">
      <c r="B379" s="150"/>
      <c r="D379" s="151" t="s">
        <v>204</v>
      </c>
      <c r="E379" s="152" t="s">
        <v>32</v>
      </c>
      <c r="F379" s="153" t="s">
        <v>241</v>
      </c>
      <c r="H379" s="152" t="s">
        <v>32</v>
      </c>
      <c r="I379" s="154"/>
      <c r="L379" s="150"/>
      <c r="M379" s="155"/>
      <c r="T379" s="156"/>
      <c r="AT379" s="152" t="s">
        <v>204</v>
      </c>
      <c r="AU379" s="152" t="s">
        <v>87</v>
      </c>
      <c r="AV379" s="12" t="s">
        <v>85</v>
      </c>
      <c r="AW379" s="12" t="s">
        <v>39</v>
      </c>
      <c r="AX379" s="12" t="s">
        <v>78</v>
      </c>
      <c r="AY379" s="152" t="s">
        <v>194</v>
      </c>
    </row>
    <row r="380" spans="2:65" s="13" customFormat="1">
      <c r="B380" s="157"/>
      <c r="D380" s="151" t="s">
        <v>204</v>
      </c>
      <c r="E380" s="158" t="s">
        <v>32</v>
      </c>
      <c r="F380" s="159" t="s">
        <v>149</v>
      </c>
      <c r="H380" s="160">
        <v>118.82</v>
      </c>
      <c r="I380" s="161"/>
      <c r="L380" s="157"/>
      <c r="M380" s="162"/>
      <c r="T380" s="163"/>
      <c r="AT380" s="158" t="s">
        <v>204</v>
      </c>
      <c r="AU380" s="158" t="s">
        <v>87</v>
      </c>
      <c r="AV380" s="13" t="s">
        <v>87</v>
      </c>
      <c r="AW380" s="13" t="s">
        <v>39</v>
      </c>
      <c r="AX380" s="13" t="s">
        <v>78</v>
      </c>
      <c r="AY380" s="158" t="s">
        <v>194</v>
      </c>
    </row>
    <row r="381" spans="2:65" s="13" customFormat="1">
      <c r="B381" s="157"/>
      <c r="D381" s="151" t="s">
        <v>204</v>
      </c>
      <c r="E381" s="158" t="s">
        <v>32</v>
      </c>
      <c r="F381" s="159" t="s">
        <v>146</v>
      </c>
      <c r="H381" s="160">
        <v>5.94</v>
      </c>
      <c r="I381" s="161"/>
      <c r="L381" s="157"/>
      <c r="M381" s="162"/>
      <c r="T381" s="163"/>
      <c r="AT381" s="158" t="s">
        <v>204</v>
      </c>
      <c r="AU381" s="158" t="s">
        <v>87</v>
      </c>
      <c r="AV381" s="13" t="s">
        <v>87</v>
      </c>
      <c r="AW381" s="13" t="s">
        <v>39</v>
      </c>
      <c r="AX381" s="13" t="s">
        <v>78</v>
      </c>
      <c r="AY381" s="158" t="s">
        <v>194</v>
      </c>
    </row>
    <row r="382" spans="2:65" s="14" customFormat="1">
      <c r="B382" s="164"/>
      <c r="D382" s="151" t="s">
        <v>204</v>
      </c>
      <c r="E382" s="165" t="s">
        <v>32</v>
      </c>
      <c r="F382" s="166" t="s">
        <v>208</v>
      </c>
      <c r="H382" s="167">
        <v>124.76</v>
      </c>
      <c r="I382" s="168"/>
      <c r="L382" s="164"/>
      <c r="M382" s="169"/>
      <c r="T382" s="170"/>
      <c r="AT382" s="165" t="s">
        <v>204</v>
      </c>
      <c r="AU382" s="165" t="s">
        <v>87</v>
      </c>
      <c r="AV382" s="14" t="s">
        <v>200</v>
      </c>
      <c r="AW382" s="14" t="s">
        <v>39</v>
      </c>
      <c r="AX382" s="14" t="s">
        <v>85</v>
      </c>
      <c r="AY382" s="165" t="s">
        <v>194</v>
      </c>
    </row>
    <row r="383" spans="2:65" s="1" customFormat="1">
      <c r="B383" s="33"/>
      <c r="D383" s="151" t="s">
        <v>322</v>
      </c>
      <c r="F383" s="181" t="s">
        <v>336</v>
      </c>
      <c r="L383" s="33"/>
      <c r="M383" s="149"/>
      <c r="T383" s="54"/>
      <c r="AU383" s="17" t="s">
        <v>87</v>
      </c>
    </row>
    <row r="384" spans="2:65" s="1" customFormat="1">
      <c r="B384" s="33"/>
      <c r="D384" s="151" t="s">
        <v>322</v>
      </c>
      <c r="F384" s="182" t="s">
        <v>337</v>
      </c>
      <c r="H384" s="183">
        <v>118.82</v>
      </c>
      <c r="L384" s="33"/>
      <c r="M384" s="149"/>
      <c r="T384" s="54"/>
      <c r="AU384" s="17" t="s">
        <v>87</v>
      </c>
    </row>
    <row r="385" spans="2:65" s="1" customFormat="1">
      <c r="B385" s="33"/>
      <c r="D385" s="151" t="s">
        <v>322</v>
      </c>
      <c r="F385" s="181" t="s">
        <v>338</v>
      </c>
      <c r="L385" s="33"/>
      <c r="M385" s="149"/>
      <c r="T385" s="54"/>
      <c r="AU385" s="17" t="s">
        <v>87</v>
      </c>
    </row>
    <row r="386" spans="2:65" s="1" customFormat="1">
      <c r="B386" s="33"/>
      <c r="D386" s="151" t="s">
        <v>322</v>
      </c>
      <c r="F386" s="182" t="s">
        <v>339</v>
      </c>
      <c r="H386" s="183">
        <v>5.94</v>
      </c>
      <c r="L386" s="33"/>
      <c r="M386" s="149"/>
      <c r="T386" s="54"/>
      <c r="AU386" s="17" t="s">
        <v>87</v>
      </c>
    </row>
    <row r="387" spans="2:65" s="1" customFormat="1" ht="24.15" customHeight="1">
      <c r="B387" s="33"/>
      <c r="C387" s="171" t="s">
        <v>415</v>
      </c>
      <c r="D387" s="171" t="s">
        <v>310</v>
      </c>
      <c r="E387" s="172" t="s">
        <v>416</v>
      </c>
      <c r="F387" s="173" t="s">
        <v>417</v>
      </c>
      <c r="G387" s="174" t="s">
        <v>110</v>
      </c>
      <c r="H387" s="175">
        <v>121.196</v>
      </c>
      <c r="I387" s="176"/>
      <c r="J387" s="177">
        <f>ROUND(I387*H387,2)</f>
        <v>0</v>
      </c>
      <c r="K387" s="173" t="s">
        <v>199</v>
      </c>
      <c r="L387" s="178"/>
      <c r="M387" s="179" t="s">
        <v>32</v>
      </c>
      <c r="N387" s="180" t="s">
        <v>49</v>
      </c>
      <c r="P387" s="142">
        <f>O387*H387</f>
        <v>0</v>
      </c>
      <c r="Q387" s="142">
        <v>0.13100000000000001</v>
      </c>
      <c r="R387" s="142">
        <f>Q387*H387</f>
        <v>15.876676</v>
      </c>
      <c r="S387" s="142">
        <v>0</v>
      </c>
      <c r="T387" s="143">
        <f>S387*H387</f>
        <v>0</v>
      </c>
      <c r="AR387" s="144" t="s">
        <v>243</v>
      </c>
      <c r="AT387" s="144" t="s">
        <v>310</v>
      </c>
      <c r="AU387" s="144" t="s">
        <v>87</v>
      </c>
      <c r="AY387" s="17" t="s">
        <v>194</v>
      </c>
      <c r="BE387" s="145">
        <f>IF(N387="základní",J387,0)</f>
        <v>0</v>
      </c>
      <c r="BF387" s="145">
        <f>IF(N387="snížená",J387,0)</f>
        <v>0</v>
      </c>
      <c r="BG387" s="145">
        <f>IF(N387="zákl. přenesená",J387,0)</f>
        <v>0</v>
      </c>
      <c r="BH387" s="145">
        <f>IF(N387="sníž. přenesená",J387,0)</f>
        <v>0</v>
      </c>
      <c r="BI387" s="145">
        <f>IF(N387="nulová",J387,0)</f>
        <v>0</v>
      </c>
      <c r="BJ387" s="17" t="s">
        <v>85</v>
      </c>
      <c r="BK387" s="145">
        <f>ROUND(I387*H387,2)</f>
        <v>0</v>
      </c>
      <c r="BL387" s="17" t="s">
        <v>200</v>
      </c>
      <c r="BM387" s="144" t="s">
        <v>418</v>
      </c>
    </row>
    <row r="388" spans="2:65" s="13" customFormat="1">
      <c r="B388" s="157"/>
      <c r="D388" s="151" t="s">
        <v>204</v>
      </c>
      <c r="E388" s="158" t="s">
        <v>32</v>
      </c>
      <c r="F388" s="159" t="s">
        <v>149</v>
      </c>
      <c r="H388" s="160">
        <v>118.82</v>
      </c>
      <c r="I388" s="161"/>
      <c r="L388" s="157"/>
      <c r="M388" s="162"/>
      <c r="T388" s="163"/>
      <c r="AT388" s="158" t="s">
        <v>204</v>
      </c>
      <c r="AU388" s="158" t="s">
        <v>87</v>
      </c>
      <c r="AV388" s="13" t="s">
        <v>87</v>
      </c>
      <c r="AW388" s="13" t="s">
        <v>39</v>
      </c>
      <c r="AX388" s="13" t="s">
        <v>85</v>
      </c>
      <c r="AY388" s="158" t="s">
        <v>194</v>
      </c>
    </row>
    <row r="389" spans="2:65" s="1" customFormat="1">
      <c r="B389" s="33"/>
      <c r="D389" s="151" t="s">
        <v>322</v>
      </c>
      <c r="F389" s="181" t="s">
        <v>336</v>
      </c>
      <c r="L389" s="33"/>
      <c r="M389" s="149"/>
      <c r="T389" s="54"/>
      <c r="AU389" s="17" t="s">
        <v>87</v>
      </c>
    </row>
    <row r="390" spans="2:65" s="1" customFormat="1">
      <c r="B390" s="33"/>
      <c r="D390" s="151" t="s">
        <v>322</v>
      </c>
      <c r="F390" s="182" t="s">
        <v>337</v>
      </c>
      <c r="H390" s="183">
        <v>118.82</v>
      </c>
      <c r="L390" s="33"/>
      <c r="M390" s="149"/>
      <c r="T390" s="54"/>
      <c r="AU390" s="17" t="s">
        <v>87</v>
      </c>
    </row>
    <row r="391" spans="2:65" s="13" customFormat="1">
      <c r="B391" s="157"/>
      <c r="D391" s="151" t="s">
        <v>204</v>
      </c>
      <c r="F391" s="159" t="s">
        <v>419</v>
      </c>
      <c r="H391" s="160">
        <v>121.196</v>
      </c>
      <c r="I391" s="161"/>
      <c r="L391" s="157"/>
      <c r="M391" s="162"/>
      <c r="T391" s="163"/>
      <c r="AT391" s="158" t="s">
        <v>204</v>
      </c>
      <c r="AU391" s="158" t="s">
        <v>87</v>
      </c>
      <c r="AV391" s="13" t="s">
        <v>87</v>
      </c>
      <c r="AW391" s="13" t="s">
        <v>4</v>
      </c>
      <c r="AX391" s="13" t="s">
        <v>85</v>
      </c>
      <c r="AY391" s="158" t="s">
        <v>194</v>
      </c>
    </row>
    <row r="392" spans="2:65" s="1" customFormat="1" ht="24.15" customHeight="1">
      <c r="B392" s="33"/>
      <c r="C392" s="171" t="s">
        <v>420</v>
      </c>
      <c r="D392" s="171" t="s">
        <v>310</v>
      </c>
      <c r="E392" s="172" t="s">
        <v>421</v>
      </c>
      <c r="F392" s="173" t="s">
        <v>422</v>
      </c>
      <c r="G392" s="174" t="s">
        <v>110</v>
      </c>
      <c r="H392" s="175">
        <v>6.0590000000000002</v>
      </c>
      <c r="I392" s="176"/>
      <c r="J392" s="177">
        <f>ROUND(I392*H392,2)</f>
        <v>0</v>
      </c>
      <c r="K392" s="173" t="s">
        <v>199</v>
      </c>
      <c r="L392" s="178"/>
      <c r="M392" s="179" t="s">
        <v>32</v>
      </c>
      <c r="N392" s="180" t="s">
        <v>49</v>
      </c>
      <c r="P392" s="142">
        <f>O392*H392</f>
        <v>0</v>
      </c>
      <c r="Q392" s="142">
        <v>0.13100000000000001</v>
      </c>
      <c r="R392" s="142">
        <f>Q392*H392</f>
        <v>0.79372900000000002</v>
      </c>
      <c r="S392" s="142">
        <v>0</v>
      </c>
      <c r="T392" s="143">
        <f>S392*H392</f>
        <v>0</v>
      </c>
      <c r="AR392" s="144" t="s">
        <v>243</v>
      </c>
      <c r="AT392" s="144" t="s">
        <v>310</v>
      </c>
      <c r="AU392" s="144" t="s">
        <v>87</v>
      </c>
      <c r="AY392" s="17" t="s">
        <v>194</v>
      </c>
      <c r="BE392" s="145">
        <f>IF(N392="základní",J392,0)</f>
        <v>0</v>
      </c>
      <c r="BF392" s="145">
        <f>IF(N392="snížená",J392,0)</f>
        <v>0</v>
      </c>
      <c r="BG392" s="145">
        <f>IF(N392="zákl. přenesená",J392,0)</f>
        <v>0</v>
      </c>
      <c r="BH392" s="145">
        <f>IF(N392="sníž. přenesená",J392,0)</f>
        <v>0</v>
      </c>
      <c r="BI392" s="145">
        <f>IF(N392="nulová",J392,0)</f>
        <v>0</v>
      </c>
      <c r="BJ392" s="17" t="s">
        <v>85</v>
      </c>
      <c r="BK392" s="145">
        <f>ROUND(I392*H392,2)</f>
        <v>0</v>
      </c>
      <c r="BL392" s="17" t="s">
        <v>200</v>
      </c>
      <c r="BM392" s="144" t="s">
        <v>423</v>
      </c>
    </row>
    <row r="393" spans="2:65" s="13" customFormat="1">
      <c r="B393" s="157"/>
      <c r="D393" s="151" t="s">
        <v>204</v>
      </c>
      <c r="E393" s="158" t="s">
        <v>32</v>
      </c>
      <c r="F393" s="159" t="s">
        <v>146</v>
      </c>
      <c r="H393" s="160">
        <v>5.94</v>
      </c>
      <c r="I393" s="161"/>
      <c r="L393" s="157"/>
      <c r="M393" s="162"/>
      <c r="T393" s="163"/>
      <c r="AT393" s="158" t="s">
        <v>204</v>
      </c>
      <c r="AU393" s="158" t="s">
        <v>87</v>
      </c>
      <c r="AV393" s="13" t="s">
        <v>87</v>
      </c>
      <c r="AW393" s="13" t="s">
        <v>39</v>
      </c>
      <c r="AX393" s="13" t="s">
        <v>85</v>
      </c>
      <c r="AY393" s="158" t="s">
        <v>194</v>
      </c>
    </row>
    <row r="394" spans="2:65" s="1" customFormat="1">
      <c r="B394" s="33"/>
      <c r="D394" s="151" t="s">
        <v>322</v>
      </c>
      <c r="F394" s="181" t="s">
        <v>338</v>
      </c>
      <c r="L394" s="33"/>
      <c r="M394" s="149"/>
      <c r="T394" s="54"/>
      <c r="AU394" s="17" t="s">
        <v>87</v>
      </c>
    </row>
    <row r="395" spans="2:65" s="1" customFormat="1">
      <c r="B395" s="33"/>
      <c r="D395" s="151" t="s">
        <v>322</v>
      </c>
      <c r="F395" s="182" t="s">
        <v>339</v>
      </c>
      <c r="H395" s="183">
        <v>5.94</v>
      </c>
      <c r="L395" s="33"/>
      <c r="M395" s="149"/>
      <c r="T395" s="54"/>
      <c r="AU395" s="17" t="s">
        <v>87</v>
      </c>
    </row>
    <row r="396" spans="2:65" s="13" customFormat="1">
      <c r="B396" s="157"/>
      <c r="D396" s="151" t="s">
        <v>204</v>
      </c>
      <c r="F396" s="159" t="s">
        <v>424</v>
      </c>
      <c r="H396" s="160">
        <v>6.0590000000000002</v>
      </c>
      <c r="I396" s="161"/>
      <c r="L396" s="157"/>
      <c r="M396" s="162"/>
      <c r="T396" s="163"/>
      <c r="AT396" s="158" t="s">
        <v>204</v>
      </c>
      <c r="AU396" s="158" t="s">
        <v>87</v>
      </c>
      <c r="AV396" s="13" t="s">
        <v>87</v>
      </c>
      <c r="AW396" s="13" t="s">
        <v>4</v>
      </c>
      <c r="AX396" s="13" t="s">
        <v>85</v>
      </c>
      <c r="AY396" s="158" t="s">
        <v>194</v>
      </c>
    </row>
    <row r="397" spans="2:65" s="1" customFormat="1" ht="78" customHeight="1">
      <c r="B397" s="33"/>
      <c r="C397" s="133" t="s">
        <v>425</v>
      </c>
      <c r="D397" s="133" t="s">
        <v>196</v>
      </c>
      <c r="E397" s="134" t="s">
        <v>426</v>
      </c>
      <c r="F397" s="135" t="s">
        <v>427</v>
      </c>
      <c r="G397" s="136" t="s">
        <v>110</v>
      </c>
      <c r="H397" s="137">
        <v>33.06</v>
      </c>
      <c r="I397" s="138"/>
      <c r="J397" s="139">
        <f>ROUND(I397*H397,2)</f>
        <v>0</v>
      </c>
      <c r="K397" s="135" t="s">
        <v>199</v>
      </c>
      <c r="L397" s="33"/>
      <c r="M397" s="140" t="s">
        <v>32</v>
      </c>
      <c r="N397" s="141" t="s">
        <v>49</v>
      </c>
      <c r="P397" s="142">
        <f>O397*H397</f>
        <v>0</v>
      </c>
      <c r="Q397" s="142">
        <v>0.11162</v>
      </c>
      <c r="R397" s="142">
        <f>Q397*H397</f>
        <v>3.6901572000000002</v>
      </c>
      <c r="S397" s="142">
        <v>0</v>
      </c>
      <c r="T397" s="143">
        <f>S397*H397</f>
        <v>0</v>
      </c>
      <c r="AR397" s="144" t="s">
        <v>200</v>
      </c>
      <c r="AT397" s="144" t="s">
        <v>196</v>
      </c>
      <c r="AU397" s="144" t="s">
        <v>87</v>
      </c>
      <c r="AY397" s="17" t="s">
        <v>194</v>
      </c>
      <c r="BE397" s="145">
        <f>IF(N397="základní",J397,0)</f>
        <v>0</v>
      </c>
      <c r="BF397" s="145">
        <f>IF(N397="snížená",J397,0)</f>
        <v>0</v>
      </c>
      <c r="BG397" s="145">
        <f>IF(N397="zákl. přenesená",J397,0)</f>
        <v>0</v>
      </c>
      <c r="BH397" s="145">
        <f>IF(N397="sníž. přenesená",J397,0)</f>
        <v>0</v>
      </c>
      <c r="BI397" s="145">
        <f>IF(N397="nulová",J397,0)</f>
        <v>0</v>
      </c>
      <c r="BJ397" s="17" t="s">
        <v>85</v>
      </c>
      <c r="BK397" s="145">
        <f>ROUND(I397*H397,2)</f>
        <v>0</v>
      </c>
      <c r="BL397" s="17" t="s">
        <v>200</v>
      </c>
      <c r="BM397" s="144" t="s">
        <v>428</v>
      </c>
    </row>
    <row r="398" spans="2:65" s="1" customFormat="1">
      <c r="B398" s="33"/>
      <c r="D398" s="146" t="s">
        <v>202</v>
      </c>
      <c r="F398" s="147" t="s">
        <v>429</v>
      </c>
      <c r="I398" s="148"/>
      <c r="L398" s="33"/>
      <c r="M398" s="149"/>
      <c r="T398" s="54"/>
      <c r="AT398" s="17" t="s">
        <v>202</v>
      </c>
      <c r="AU398" s="17" t="s">
        <v>87</v>
      </c>
    </row>
    <row r="399" spans="2:65" s="12" customFormat="1">
      <c r="B399" s="150"/>
      <c r="D399" s="151" t="s">
        <v>204</v>
      </c>
      <c r="E399" s="152" t="s">
        <v>32</v>
      </c>
      <c r="F399" s="153" t="s">
        <v>205</v>
      </c>
      <c r="H399" s="152" t="s">
        <v>32</v>
      </c>
      <c r="I399" s="154"/>
      <c r="L399" s="150"/>
      <c r="M399" s="155"/>
      <c r="T399" s="156"/>
      <c r="AT399" s="152" t="s">
        <v>204</v>
      </c>
      <c r="AU399" s="152" t="s">
        <v>87</v>
      </c>
      <c r="AV399" s="12" t="s">
        <v>85</v>
      </c>
      <c r="AW399" s="12" t="s">
        <v>39</v>
      </c>
      <c r="AX399" s="12" t="s">
        <v>78</v>
      </c>
      <c r="AY399" s="152" t="s">
        <v>194</v>
      </c>
    </row>
    <row r="400" spans="2:65" s="12" customFormat="1">
      <c r="B400" s="150"/>
      <c r="D400" s="151" t="s">
        <v>204</v>
      </c>
      <c r="E400" s="152" t="s">
        <v>32</v>
      </c>
      <c r="F400" s="153" t="s">
        <v>206</v>
      </c>
      <c r="H400" s="152" t="s">
        <v>32</v>
      </c>
      <c r="I400" s="154"/>
      <c r="L400" s="150"/>
      <c r="M400" s="155"/>
      <c r="T400" s="156"/>
      <c r="AT400" s="152" t="s">
        <v>204</v>
      </c>
      <c r="AU400" s="152" t="s">
        <v>87</v>
      </c>
      <c r="AV400" s="12" t="s">
        <v>85</v>
      </c>
      <c r="AW400" s="12" t="s">
        <v>39</v>
      </c>
      <c r="AX400" s="12" t="s">
        <v>78</v>
      </c>
      <c r="AY400" s="152" t="s">
        <v>194</v>
      </c>
    </row>
    <row r="401" spans="2:65" s="12" customFormat="1">
      <c r="B401" s="150"/>
      <c r="D401" s="151" t="s">
        <v>204</v>
      </c>
      <c r="E401" s="152" t="s">
        <v>32</v>
      </c>
      <c r="F401" s="153" t="s">
        <v>241</v>
      </c>
      <c r="H401" s="152" t="s">
        <v>32</v>
      </c>
      <c r="I401" s="154"/>
      <c r="L401" s="150"/>
      <c r="M401" s="155"/>
      <c r="T401" s="156"/>
      <c r="AT401" s="152" t="s">
        <v>204</v>
      </c>
      <c r="AU401" s="152" t="s">
        <v>87</v>
      </c>
      <c r="AV401" s="12" t="s">
        <v>85</v>
      </c>
      <c r="AW401" s="12" t="s">
        <v>39</v>
      </c>
      <c r="AX401" s="12" t="s">
        <v>78</v>
      </c>
      <c r="AY401" s="152" t="s">
        <v>194</v>
      </c>
    </row>
    <row r="402" spans="2:65" s="13" customFormat="1">
      <c r="B402" s="157"/>
      <c r="D402" s="151" t="s">
        <v>204</v>
      </c>
      <c r="E402" s="158" t="s">
        <v>32</v>
      </c>
      <c r="F402" s="159" t="s">
        <v>158</v>
      </c>
      <c r="H402" s="160">
        <v>24.59</v>
      </c>
      <c r="I402" s="161"/>
      <c r="L402" s="157"/>
      <c r="M402" s="162"/>
      <c r="T402" s="163"/>
      <c r="AT402" s="158" t="s">
        <v>204</v>
      </c>
      <c r="AU402" s="158" t="s">
        <v>87</v>
      </c>
      <c r="AV402" s="13" t="s">
        <v>87</v>
      </c>
      <c r="AW402" s="13" t="s">
        <v>39</v>
      </c>
      <c r="AX402" s="13" t="s">
        <v>78</v>
      </c>
      <c r="AY402" s="158" t="s">
        <v>194</v>
      </c>
    </row>
    <row r="403" spans="2:65" s="13" customFormat="1">
      <c r="B403" s="157"/>
      <c r="D403" s="151" t="s">
        <v>204</v>
      </c>
      <c r="E403" s="158" t="s">
        <v>32</v>
      </c>
      <c r="F403" s="159" t="s">
        <v>155</v>
      </c>
      <c r="H403" s="160">
        <v>8.4700000000000006</v>
      </c>
      <c r="I403" s="161"/>
      <c r="L403" s="157"/>
      <c r="M403" s="162"/>
      <c r="T403" s="163"/>
      <c r="AT403" s="158" t="s">
        <v>204</v>
      </c>
      <c r="AU403" s="158" t="s">
        <v>87</v>
      </c>
      <c r="AV403" s="13" t="s">
        <v>87</v>
      </c>
      <c r="AW403" s="13" t="s">
        <v>39</v>
      </c>
      <c r="AX403" s="13" t="s">
        <v>78</v>
      </c>
      <c r="AY403" s="158" t="s">
        <v>194</v>
      </c>
    </row>
    <row r="404" spans="2:65" s="14" customFormat="1">
      <c r="B404" s="164"/>
      <c r="D404" s="151" t="s">
        <v>204</v>
      </c>
      <c r="E404" s="165" t="s">
        <v>32</v>
      </c>
      <c r="F404" s="166" t="s">
        <v>208</v>
      </c>
      <c r="H404" s="167">
        <v>33.06</v>
      </c>
      <c r="I404" s="168"/>
      <c r="L404" s="164"/>
      <c r="M404" s="169"/>
      <c r="T404" s="170"/>
      <c r="AT404" s="165" t="s">
        <v>204</v>
      </c>
      <c r="AU404" s="165" t="s">
        <v>87</v>
      </c>
      <c r="AV404" s="14" t="s">
        <v>200</v>
      </c>
      <c r="AW404" s="14" t="s">
        <v>39</v>
      </c>
      <c r="AX404" s="14" t="s">
        <v>85</v>
      </c>
      <c r="AY404" s="165" t="s">
        <v>194</v>
      </c>
    </row>
    <row r="405" spans="2:65" s="1" customFormat="1">
      <c r="B405" s="33"/>
      <c r="D405" s="151" t="s">
        <v>322</v>
      </c>
      <c r="F405" s="181" t="s">
        <v>325</v>
      </c>
      <c r="L405" s="33"/>
      <c r="M405" s="149"/>
      <c r="T405" s="54"/>
      <c r="AU405" s="17" t="s">
        <v>87</v>
      </c>
    </row>
    <row r="406" spans="2:65" s="1" customFormat="1">
      <c r="B406" s="33"/>
      <c r="D406" s="151" t="s">
        <v>322</v>
      </c>
      <c r="F406" s="182" t="s">
        <v>326</v>
      </c>
      <c r="H406" s="183">
        <v>24.59</v>
      </c>
      <c r="L406" s="33"/>
      <c r="M406" s="149"/>
      <c r="T406" s="54"/>
      <c r="AU406" s="17" t="s">
        <v>87</v>
      </c>
    </row>
    <row r="407" spans="2:65" s="1" customFormat="1">
      <c r="B407" s="33"/>
      <c r="D407" s="151" t="s">
        <v>322</v>
      </c>
      <c r="F407" s="181" t="s">
        <v>327</v>
      </c>
      <c r="L407" s="33"/>
      <c r="M407" s="149"/>
      <c r="T407" s="54"/>
      <c r="AU407" s="17" t="s">
        <v>87</v>
      </c>
    </row>
    <row r="408" spans="2:65" s="1" customFormat="1">
      <c r="B408" s="33"/>
      <c r="D408" s="151" t="s">
        <v>322</v>
      </c>
      <c r="F408" s="182" t="s">
        <v>328</v>
      </c>
      <c r="H408" s="183">
        <v>8.4700000000000006</v>
      </c>
      <c r="L408" s="33"/>
      <c r="M408" s="149"/>
      <c r="T408" s="54"/>
      <c r="AU408" s="17" t="s">
        <v>87</v>
      </c>
    </row>
    <row r="409" spans="2:65" s="1" customFormat="1" ht="24.15" customHeight="1">
      <c r="B409" s="33"/>
      <c r="C409" s="171" t="s">
        <v>430</v>
      </c>
      <c r="D409" s="171" t="s">
        <v>310</v>
      </c>
      <c r="E409" s="172" t="s">
        <v>431</v>
      </c>
      <c r="F409" s="173" t="s">
        <v>432</v>
      </c>
      <c r="G409" s="174" t="s">
        <v>110</v>
      </c>
      <c r="H409" s="175">
        <v>25.327999999999999</v>
      </c>
      <c r="I409" s="176"/>
      <c r="J409" s="177">
        <f>ROUND(I409*H409,2)</f>
        <v>0</v>
      </c>
      <c r="K409" s="173" t="s">
        <v>199</v>
      </c>
      <c r="L409" s="178"/>
      <c r="M409" s="179" t="s">
        <v>32</v>
      </c>
      <c r="N409" s="180" t="s">
        <v>49</v>
      </c>
      <c r="P409" s="142">
        <f>O409*H409</f>
        <v>0</v>
      </c>
      <c r="Q409" s="142">
        <v>0.17599999999999999</v>
      </c>
      <c r="R409" s="142">
        <f>Q409*H409</f>
        <v>4.4577279999999995</v>
      </c>
      <c r="S409" s="142">
        <v>0</v>
      </c>
      <c r="T409" s="143">
        <f>S409*H409</f>
        <v>0</v>
      </c>
      <c r="AR409" s="144" t="s">
        <v>243</v>
      </c>
      <c r="AT409" s="144" t="s">
        <v>310</v>
      </c>
      <c r="AU409" s="144" t="s">
        <v>87</v>
      </c>
      <c r="AY409" s="17" t="s">
        <v>194</v>
      </c>
      <c r="BE409" s="145">
        <f>IF(N409="základní",J409,0)</f>
        <v>0</v>
      </c>
      <c r="BF409" s="145">
        <f>IF(N409="snížená",J409,0)</f>
        <v>0</v>
      </c>
      <c r="BG409" s="145">
        <f>IF(N409="zákl. přenesená",J409,0)</f>
        <v>0</v>
      </c>
      <c r="BH409" s="145">
        <f>IF(N409="sníž. přenesená",J409,0)</f>
        <v>0</v>
      </c>
      <c r="BI409" s="145">
        <f>IF(N409="nulová",J409,0)</f>
        <v>0</v>
      </c>
      <c r="BJ409" s="17" t="s">
        <v>85</v>
      </c>
      <c r="BK409" s="145">
        <f>ROUND(I409*H409,2)</f>
        <v>0</v>
      </c>
      <c r="BL409" s="17" t="s">
        <v>200</v>
      </c>
      <c r="BM409" s="144" t="s">
        <v>433</v>
      </c>
    </row>
    <row r="410" spans="2:65" s="13" customFormat="1">
      <c r="B410" s="157"/>
      <c r="D410" s="151" t="s">
        <v>204</v>
      </c>
      <c r="E410" s="158" t="s">
        <v>32</v>
      </c>
      <c r="F410" s="159" t="s">
        <v>158</v>
      </c>
      <c r="H410" s="160">
        <v>24.59</v>
      </c>
      <c r="I410" s="161"/>
      <c r="L410" s="157"/>
      <c r="M410" s="162"/>
      <c r="T410" s="163"/>
      <c r="AT410" s="158" t="s">
        <v>204</v>
      </c>
      <c r="AU410" s="158" t="s">
        <v>87</v>
      </c>
      <c r="AV410" s="13" t="s">
        <v>87</v>
      </c>
      <c r="AW410" s="13" t="s">
        <v>39</v>
      </c>
      <c r="AX410" s="13" t="s">
        <v>85</v>
      </c>
      <c r="AY410" s="158" t="s">
        <v>194</v>
      </c>
    </row>
    <row r="411" spans="2:65" s="1" customFormat="1">
      <c r="B411" s="33"/>
      <c r="D411" s="151" t="s">
        <v>322</v>
      </c>
      <c r="F411" s="181" t="s">
        <v>325</v>
      </c>
      <c r="L411" s="33"/>
      <c r="M411" s="149"/>
      <c r="T411" s="54"/>
      <c r="AU411" s="17" t="s">
        <v>87</v>
      </c>
    </row>
    <row r="412" spans="2:65" s="1" customFormat="1">
      <c r="B412" s="33"/>
      <c r="D412" s="151" t="s">
        <v>322</v>
      </c>
      <c r="F412" s="182" t="s">
        <v>326</v>
      </c>
      <c r="H412" s="183">
        <v>24.59</v>
      </c>
      <c r="L412" s="33"/>
      <c r="M412" s="149"/>
      <c r="T412" s="54"/>
      <c r="AU412" s="17" t="s">
        <v>87</v>
      </c>
    </row>
    <row r="413" spans="2:65" s="13" customFormat="1">
      <c r="B413" s="157"/>
      <c r="D413" s="151" t="s">
        <v>204</v>
      </c>
      <c r="F413" s="159" t="s">
        <v>434</v>
      </c>
      <c r="H413" s="160">
        <v>25.327999999999999</v>
      </c>
      <c r="I413" s="161"/>
      <c r="L413" s="157"/>
      <c r="M413" s="162"/>
      <c r="T413" s="163"/>
      <c r="AT413" s="158" t="s">
        <v>204</v>
      </c>
      <c r="AU413" s="158" t="s">
        <v>87</v>
      </c>
      <c r="AV413" s="13" t="s">
        <v>87</v>
      </c>
      <c r="AW413" s="13" t="s">
        <v>4</v>
      </c>
      <c r="AX413" s="13" t="s">
        <v>85</v>
      </c>
      <c r="AY413" s="158" t="s">
        <v>194</v>
      </c>
    </row>
    <row r="414" spans="2:65" s="1" customFormat="1" ht="24.15" customHeight="1">
      <c r="B414" s="33"/>
      <c r="C414" s="171" t="s">
        <v>435</v>
      </c>
      <c r="D414" s="171" t="s">
        <v>310</v>
      </c>
      <c r="E414" s="172" t="s">
        <v>436</v>
      </c>
      <c r="F414" s="173" t="s">
        <v>437</v>
      </c>
      <c r="G414" s="174" t="s">
        <v>110</v>
      </c>
      <c r="H414" s="175">
        <v>8.7240000000000002</v>
      </c>
      <c r="I414" s="176"/>
      <c r="J414" s="177">
        <f>ROUND(I414*H414,2)</f>
        <v>0</v>
      </c>
      <c r="K414" s="173" t="s">
        <v>199</v>
      </c>
      <c r="L414" s="178"/>
      <c r="M414" s="179" t="s">
        <v>32</v>
      </c>
      <c r="N414" s="180" t="s">
        <v>49</v>
      </c>
      <c r="P414" s="142">
        <f>O414*H414</f>
        <v>0</v>
      </c>
      <c r="Q414" s="142">
        <v>0.17499999999999999</v>
      </c>
      <c r="R414" s="142">
        <f>Q414*H414</f>
        <v>1.5266999999999999</v>
      </c>
      <c r="S414" s="142">
        <v>0</v>
      </c>
      <c r="T414" s="143">
        <f>S414*H414</f>
        <v>0</v>
      </c>
      <c r="AR414" s="144" t="s">
        <v>243</v>
      </c>
      <c r="AT414" s="144" t="s">
        <v>310</v>
      </c>
      <c r="AU414" s="144" t="s">
        <v>87</v>
      </c>
      <c r="AY414" s="17" t="s">
        <v>194</v>
      </c>
      <c r="BE414" s="145">
        <f>IF(N414="základní",J414,0)</f>
        <v>0</v>
      </c>
      <c r="BF414" s="145">
        <f>IF(N414="snížená",J414,0)</f>
        <v>0</v>
      </c>
      <c r="BG414" s="145">
        <f>IF(N414="zákl. přenesená",J414,0)</f>
        <v>0</v>
      </c>
      <c r="BH414" s="145">
        <f>IF(N414="sníž. přenesená",J414,0)</f>
        <v>0</v>
      </c>
      <c r="BI414" s="145">
        <f>IF(N414="nulová",J414,0)</f>
        <v>0</v>
      </c>
      <c r="BJ414" s="17" t="s">
        <v>85</v>
      </c>
      <c r="BK414" s="145">
        <f>ROUND(I414*H414,2)</f>
        <v>0</v>
      </c>
      <c r="BL414" s="17" t="s">
        <v>200</v>
      </c>
      <c r="BM414" s="144" t="s">
        <v>438</v>
      </c>
    </row>
    <row r="415" spans="2:65" s="13" customFormat="1">
      <c r="B415" s="157"/>
      <c r="D415" s="151" t="s">
        <v>204</v>
      </c>
      <c r="E415" s="158" t="s">
        <v>32</v>
      </c>
      <c r="F415" s="159" t="s">
        <v>155</v>
      </c>
      <c r="H415" s="160">
        <v>8.4700000000000006</v>
      </c>
      <c r="I415" s="161"/>
      <c r="L415" s="157"/>
      <c r="M415" s="162"/>
      <c r="T415" s="163"/>
      <c r="AT415" s="158" t="s">
        <v>204</v>
      </c>
      <c r="AU415" s="158" t="s">
        <v>87</v>
      </c>
      <c r="AV415" s="13" t="s">
        <v>87</v>
      </c>
      <c r="AW415" s="13" t="s">
        <v>39</v>
      </c>
      <c r="AX415" s="13" t="s">
        <v>85</v>
      </c>
      <c r="AY415" s="158" t="s">
        <v>194</v>
      </c>
    </row>
    <row r="416" spans="2:65" s="1" customFormat="1">
      <c r="B416" s="33"/>
      <c r="D416" s="151" t="s">
        <v>322</v>
      </c>
      <c r="F416" s="181" t="s">
        <v>327</v>
      </c>
      <c r="L416" s="33"/>
      <c r="M416" s="149"/>
      <c r="T416" s="54"/>
      <c r="AU416" s="17" t="s">
        <v>87</v>
      </c>
    </row>
    <row r="417" spans="2:65" s="1" customFormat="1">
      <c r="B417" s="33"/>
      <c r="D417" s="151" t="s">
        <v>322</v>
      </c>
      <c r="F417" s="182" t="s">
        <v>328</v>
      </c>
      <c r="H417" s="183">
        <v>8.4700000000000006</v>
      </c>
      <c r="L417" s="33"/>
      <c r="M417" s="149"/>
      <c r="T417" s="54"/>
      <c r="AU417" s="17" t="s">
        <v>87</v>
      </c>
    </row>
    <row r="418" spans="2:65" s="13" customFormat="1">
      <c r="B418" s="157"/>
      <c r="D418" s="151" t="s">
        <v>204</v>
      </c>
      <c r="F418" s="159" t="s">
        <v>439</v>
      </c>
      <c r="H418" s="160">
        <v>8.7240000000000002</v>
      </c>
      <c r="I418" s="161"/>
      <c r="L418" s="157"/>
      <c r="M418" s="162"/>
      <c r="T418" s="163"/>
      <c r="AT418" s="158" t="s">
        <v>204</v>
      </c>
      <c r="AU418" s="158" t="s">
        <v>87</v>
      </c>
      <c r="AV418" s="13" t="s">
        <v>87</v>
      </c>
      <c r="AW418" s="13" t="s">
        <v>4</v>
      </c>
      <c r="AX418" s="13" t="s">
        <v>85</v>
      </c>
      <c r="AY418" s="158" t="s">
        <v>194</v>
      </c>
    </row>
    <row r="419" spans="2:65" s="11" customFormat="1" ht="22.8" customHeight="1">
      <c r="B419" s="121"/>
      <c r="D419" s="122" t="s">
        <v>77</v>
      </c>
      <c r="E419" s="131" t="s">
        <v>249</v>
      </c>
      <c r="F419" s="131" t="s">
        <v>440</v>
      </c>
      <c r="I419" s="124"/>
      <c r="J419" s="132">
        <f>BK419</f>
        <v>0</v>
      </c>
      <c r="L419" s="121"/>
      <c r="M419" s="126"/>
      <c r="P419" s="127">
        <f>SUM(P420:P771)</f>
        <v>0</v>
      </c>
      <c r="R419" s="127">
        <f>SUM(R420:R771)</f>
        <v>88.74234749</v>
      </c>
      <c r="T419" s="128">
        <f>SUM(T420:T771)</f>
        <v>0.42200000000000004</v>
      </c>
      <c r="AR419" s="122" t="s">
        <v>85</v>
      </c>
      <c r="AT419" s="129" t="s">
        <v>77</v>
      </c>
      <c r="AU419" s="129" t="s">
        <v>85</v>
      </c>
      <c r="AY419" s="122" t="s">
        <v>194</v>
      </c>
      <c r="BK419" s="130">
        <f>SUM(BK420:BK771)</f>
        <v>0</v>
      </c>
    </row>
    <row r="420" spans="2:65" s="1" customFormat="1" ht="33" customHeight="1">
      <c r="B420" s="33"/>
      <c r="C420" s="133" t="s">
        <v>441</v>
      </c>
      <c r="D420" s="133" t="s">
        <v>196</v>
      </c>
      <c r="E420" s="134" t="s">
        <v>442</v>
      </c>
      <c r="F420" s="135" t="s">
        <v>443</v>
      </c>
      <c r="G420" s="136" t="s">
        <v>313</v>
      </c>
      <c r="H420" s="137">
        <v>3</v>
      </c>
      <c r="I420" s="138"/>
      <c r="J420" s="139">
        <f>ROUND(I420*H420,2)</f>
        <v>0</v>
      </c>
      <c r="K420" s="135" t="s">
        <v>199</v>
      </c>
      <c r="L420" s="33"/>
      <c r="M420" s="140" t="s">
        <v>32</v>
      </c>
      <c r="N420" s="141" t="s">
        <v>49</v>
      </c>
      <c r="P420" s="142">
        <f>O420*H420</f>
        <v>0</v>
      </c>
      <c r="Q420" s="142">
        <v>0</v>
      </c>
      <c r="R420" s="142">
        <f>Q420*H420</f>
        <v>0</v>
      </c>
      <c r="S420" s="142">
        <v>0</v>
      </c>
      <c r="T420" s="143">
        <f>S420*H420</f>
        <v>0</v>
      </c>
      <c r="AR420" s="144" t="s">
        <v>200</v>
      </c>
      <c r="AT420" s="144" t="s">
        <v>196</v>
      </c>
      <c r="AU420" s="144" t="s">
        <v>87</v>
      </c>
      <c r="AY420" s="17" t="s">
        <v>194</v>
      </c>
      <c r="BE420" s="145">
        <f>IF(N420="základní",J420,0)</f>
        <v>0</v>
      </c>
      <c r="BF420" s="145">
        <f>IF(N420="snížená",J420,0)</f>
        <v>0</v>
      </c>
      <c r="BG420" s="145">
        <f>IF(N420="zákl. přenesená",J420,0)</f>
        <v>0</v>
      </c>
      <c r="BH420" s="145">
        <f>IF(N420="sníž. přenesená",J420,0)</f>
        <v>0</v>
      </c>
      <c r="BI420" s="145">
        <f>IF(N420="nulová",J420,0)</f>
        <v>0</v>
      </c>
      <c r="BJ420" s="17" t="s">
        <v>85</v>
      </c>
      <c r="BK420" s="145">
        <f>ROUND(I420*H420,2)</f>
        <v>0</v>
      </c>
      <c r="BL420" s="17" t="s">
        <v>200</v>
      </c>
      <c r="BM420" s="144" t="s">
        <v>444</v>
      </c>
    </row>
    <row r="421" spans="2:65" s="1" customFormat="1">
      <c r="B421" s="33"/>
      <c r="D421" s="146" t="s">
        <v>202</v>
      </c>
      <c r="F421" s="147" t="s">
        <v>445</v>
      </c>
      <c r="I421" s="148"/>
      <c r="L421" s="33"/>
      <c r="M421" s="149"/>
      <c r="T421" s="54"/>
      <c r="AT421" s="17" t="s">
        <v>202</v>
      </c>
      <c r="AU421" s="17" t="s">
        <v>87</v>
      </c>
    </row>
    <row r="422" spans="2:65" s="12" customFormat="1">
      <c r="B422" s="150"/>
      <c r="D422" s="151" t="s">
        <v>204</v>
      </c>
      <c r="E422" s="152" t="s">
        <v>32</v>
      </c>
      <c r="F422" s="153" t="s">
        <v>205</v>
      </c>
      <c r="H422" s="152" t="s">
        <v>32</v>
      </c>
      <c r="I422" s="154"/>
      <c r="L422" s="150"/>
      <c r="M422" s="155"/>
      <c r="T422" s="156"/>
      <c r="AT422" s="152" t="s">
        <v>204</v>
      </c>
      <c r="AU422" s="152" t="s">
        <v>87</v>
      </c>
      <c r="AV422" s="12" t="s">
        <v>85</v>
      </c>
      <c r="AW422" s="12" t="s">
        <v>39</v>
      </c>
      <c r="AX422" s="12" t="s">
        <v>78</v>
      </c>
      <c r="AY422" s="152" t="s">
        <v>194</v>
      </c>
    </row>
    <row r="423" spans="2:65" s="12" customFormat="1">
      <c r="B423" s="150"/>
      <c r="D423" s="151" t="s">
        <v>204</v>
      </c>
      <c r="E423" s="152" t="s">
        <v>32</v>
      </c>
      <c r="F423" s="153" t="s">
        <v>267</v>
      </c>
      <c r="H423" s="152" t="s">
        <v>32</v>
      </c>
      <c r="I423" s="154"/>
      <c r="L423" s="150"/>
      <c r="M423" s="155"/>
      <c r="T423" s="156"/>
      <c r="AT423" s="152" t="s">
        <v>204</v>
      </c>
      <c r="AU423" s="152" t="s">
        <v>87</v>
      </c>
      <c r="AV423" s="12" t="s">
        <v>85</v>
      </c>
      <c r="AW423" s="12" t="s">
        <v>39</v>
      </c>
      <c r="AX423" s="12" t="s">
        <v>78</v>
      </c>
      <c r="AY423" s="152" t="s">
        <v>194</v>
      </c>
    </row>
    <row r="424" spans="2:65" s="12" customFormat="1">
      <c r="B424" s="150"/>
      <c r="D424" s="151" t="s">
        <v>204</v>
      </c>
      <c r="E424" s="152" t="s">
        <v>32</v>
      </c>
      <c r="F424" s="153" t="s">
        <v>446</v>
      </c>
      <c r="H424" s="152" t="s">
        <v>32</v>
      </c>
      <c r="I424" s="154"/>
      <c r="L424" s="150"/>
      <c r="M424" s="155"/>
      <c r="T424" s="156"/>
      <c r="AT424" s="152" t="s">
        <v>204</v>
      </c>
      <c r="AU424" s="152" t="s">
        <v>87</v>
      </c>
      <c r="AV424" s="12" t="s">
        <v>85</v>
      </c>
      <c r="AW424" s="12" t="s">
        <v>39</v>
      </c>
      <c r="AX424" s="12" t="s">
        <v>78</v>
      </c>
      <c r="AY424" s="152" t="s">
        <v>194</v>
      </c>
    </row>
    <row r="425" spans="2:65" s="13" customFormat="1">
      <c r="B425" s="157"/>
      <c r="D425" s="151" t="s">
        <v>204</v>
      </c>
      <c r="E425" s="158" t="s">
        <v>32</v>
      </c>
      <c r="F425" s="159" t="s">
        <v>447</v>
      </c>
      <c r="H425" s="160">
        <v>3</v>
      </c>
      <c r="I425" s="161"/>
      <c r="L425" s="157"/>
      <c r="M425" s="162"/>
      <c r="T425" s="163"/>
      <c r="AT425" s="158" t="s">
        <v>204</v>
      </c>
      <c r="AU425" s="158" t="s">
        <v>87</v>
      </c>
      <c r="AV425" s="13" t="s">
        <v>87</v>
      </c>
      <c r="AW425" s="13" t="s">
        <v>39</v>
      </c>
      <c r="AX425" s="13" t="s">
        <v>78</v>
      </c>
      <c r="AY425" s="158" t="s">
        <v>194</v>
      </c>
    </row>
    <row r="426" spans="2:65" s="14" customFormat="1">
      <c r="B426" s="164"/>
      <c r="D426" s="151" t="s">
        <v>204</v>
      </c>
      <c r="E426" s="165" t="s">
        <v>32</v>
      </c>
      <c r="F426" s="166" t="s">
        <v>208</v>
      </c>
      <c r="H426" s="167">
        <v>3</v>
      </c>
      <c r="I426" s="168"/>
      <c r="L426" s="164"/>
      <c r="M426" s="169"/>
      <c r="T426" s="170"/>
      <c r="AT426" s="165" t="s">
        <v>204</v>
      </c>
      <c r="AU426" s="165" t="s">
        <v>87</v>
      </c>
      <c r="AV426" s="14" t="s">
        <v>200</v>
      </c>
      <c r="AW426" s="14" t="s">
        <v>39</v>
      </c>
      <c r="AX426" s="14" t="s">
        <v>85</v>
      </c>
      <c r="AY426" s="165" t="s">
        <v>194</v>
      </c>
    </row>
    <row r="427" spans="2:65" s="1" customFormat="1" ht="16.5" customHeight="1">
      <c r="B427" s="33"/>
      <c r="C427" s="171" t="s">
        <v>448</v>
      </c>
      <c r="D427" s="171" t="s">
        <v>310</v>
      </c>
      <c r="E427" s="172" t="s">
        <v>449</v>
      </c>
      <c r="F427" s="173" t="s">
        <v>450</v>
      </c>
      <c r="G427" s="174" t="s">
        <v>313</v>
      </c>
      <c r="H427" s="175">
        <v>3</v>
      </c>
      <c r="I427" s="176"/>
      <c r="J427" s="177">
        <f>ROUND(I427*H427,2)</f>
        <v>0</v>
      </c>
      <c r="K427" s="173" t="s">
        <v>199</v>
      </c>
      <c r="L427" s="178"/>
      <c r="M427" s="179" t="s">
        <v>32</v>
      </c>
      <c r="N427" s="180" t="s">
        <v>49</v>
      </c>
      <c r="P427" s="142">
        <f>O427*H427</f>
        <v>0</v>
      </c>
      <c r="Q427" s="142">
        <v>2.0999999999999999E-3</v>
      </c>
      <c r="R427" s="142">
        <f>Q427*H427</f>
        <v>6.3E-3</v>
      </c>
      <c r="S427" s="142">
        <v>0</v>
      </c>
      <c r="T427" s="143">
        <f>S427*H427</f>
        <v>0</v>
      </c>
      <c r="AR427" s="144" t="s">
        <v>243</v>
      </c>
      <c r="AT427" s="144" t="s">
        <v>310</v>
      </c>
      <c r="AU427" s="144" t="s">
        <v>87</v>
      </c>
      <c r="AY427" s="17" t="s">
        <v>194</v>
      </c>
      <c r="BE427" s="145">
        <f>IF(N427="základní",J427,0)</f>
        <v>0</v>
      </c>
      <c r="BF427" s="145">
        <f>IF(N427="snížená",J427,0)</f>
        <v>0</v>
      </c>
      <c r="BG427" s="145">
        <f>IF(N427="zákl. přenesená",J427,0)</f>
        <v>0</v>
      </c>
      <c r="BH427" s="145">
        <f>IF(N427="sníž. přenesená",J427,0)</f>
        <v>0</v>
      </c>
      <c r="BI427" s="145">
        <f>IF(N427="nulová",J427,0)</f>
        <v>0</v>
      </c>
      <c r="BJ427" s="17" t="s">
        <v>85</v>
      </c>
      <c r="BK427" s="145">
        <f>ROUND(I427*H427,2)</f>
        <v>0</v>
      </c>
      <c r="BL427" s="17" t="s">
        <v>200</v>
      </c>
      <c r="BM427" s="144" t="s">
        <v>451</v>
      </c>
    </row>
    <row r="428" spans="2:65" s="1" customFormat="1" ht="24.15" customHeight="1">
      <c r="B428" s="33"/>
      <c r="C428" s="133" t="s">
        <v>452</v>
      </c>
      <c r="D428" s="133" t="s">
        <v>196</v>
      </c>
      <c r="E428" s="134" t="s">
        <v>453</v>
      </c>
      <c r="F428" s="135" t="s">
        <v>454</v>
      </c>
      <c r="G428" s="136" t="s">
        <v>313</v>
      </c>
      <c r="H428" s="137">
        <v>10</v>
      </c>
      <c r="I428" s="138"/>
      <c r="J428" s="139">
        <f>ROUND(I428*H428,2)</f>
        <v>0</v>
      </c>
      <c r="K428" s="135" t="s">
        <v>199</v>
      </c>
      <c r="L428" s="33"/>
      <c r="M428" s="140" t="s">
        <v>32</v>
      </c>
      <c r="N428" s="141" t="s">
        <v>49</v>
      </c>
      <c r="P428" s="142">
        <f>O428*H428</f>
        <v>0</v>
      </c>
      <c r="Q428" s="142">
        <v>6.9999999999999999E-4</v>
      </c>
      <c r="R428" s="142">
        <f>Q428*H428</f>
        <v>7.0000000000000001E-3</v>
      </c>
      <c r="S428" s="142">
        <v>0</v>
      </c>
      <c r="T428" s="143">
        <f>S428*H428</f>
        <v>0</v>
      </c>
      <c r="AR428" s="144" t="s">
        <v>200</v>
      </c>
      <c r="AT428" s="144" t="s">
        <v>196</v>
      </c>
      <c r="AU428" s="144" t="s">
        <v>87</v>
      </c>
      <c r="AY428" s="17" t="s">
        <v>194</v>
      </c>
      <c r="BE428" s="145">
        <f>IF(N428="základní",J428,0)</f>
        <v>0</v>
      </c>
      <c r="BF428" s="145">
        <f>IF(N428="snížená",J428,0)</f>
        <v>0</v>
      </c>
      <c r="BG428" s="145">
        <f>IF(N428="zákl. přenesená",J428,0)</f>
        <v>0</v>
      </c>
      <c r="BH428" s="145">
        <f>IF(N428="sníž. přenesená",J428,0)</f>
        <v>0</v>
      </c>
      <c r="BI428" s="145">
        <f>IF(N428="nulová",J428,0)</f>
        <v>0</v>
      </c>
      <c r="BJ428" s="17" t="s">
        <v>85</v>
      </c>
      <c r="BK428" s="145">
        <f>ROUND(I428*H428,2)</f>
        <v>0</v>
      </c>
      <c r="BL428" s="17" t="s">
        <v>200</v>
      </c>
      <c r="BM428" s="144" t="s">
        <v>455</v>
      </c>
    </row>
    <row r="429" spans="2:65" s="1" customFormat="1">
      <c r="B429" s="33"/>
      <c r="D429" s="146" t="s">
        <v>202</v>
      </c>
      <c r="F429" s="147" t="s">
        <v>456</v>
      </c>
      <c r="I429" s="148"/>
      <c r="L429" s="33"/>
      <c r="M429" s="149"/>
      <c r="T429" s="54"/>
      <c r="AT429" s="17" t="s">
        <v>202</v>
      </c>
      <c r="AU429" s="17" t="s">
        <v>87</v>
      </c>
    </row>
    <row r="430" spans="2:65" s="12" customFormat="1">
      <c r="B430" s="150"/>
      <c r="D430" s="151" t="s">
        <v>204</v>
      </c>
      <c r="E430" s="152" t="s">
        <v>32</v>
      </c>
      <c r="F430" s="153" t="s">
        <v>205</v>
      </c>
      <c r="H430" s="152" t="s">
        <v>32</v>
      </c>
      <c r="I430" s="154"/>
      <c r="L430" s="150"/>
      <c r="M430" s="155"/>
      <c r="T430" s="156"/>
      <c r="AT430" s="152" t="s">
        <v>204</v>
      </c>
      <c r="AU430" s="152" t="s">
        <v>87</v>
      </c>
      <c r="AV430" s="12" t="s">
        <v>85</v>
      </c>
      <c r="AW430" s="12" t="s">
        <v>39</v>
      </c>
      <c r="AX430" s="12" t="s">
        <v>78</v>
      </c>
      <c r="AY430" s="152" t="s">
        <v>194</v>
      </c>
    </row>
    <row r="431" spans="2:65" s="12" customFormat="1">
      <c r="B431" s="150"/>
      <c r="D431" s="151" t="s">
        <v>204</v>
      </c>
      <c r="E431" s="152" t="s">
        <v>32</v>
      </c>
      <c r="F431" s="153" t="s">
        <v>267</v>
      </c>
      <c r="H431" s="152" t="s">
        <v>32</v>
      </c>
      <c r="I431" s="154"/>
      <c r="L431" s="150"/>
      <c r="M431" s="155"/>
      <c r="T431" s="156"/>
      <c r="AT431" s="152" t="s">
        <v>204</v>
      </c>
      <c r="AU431" s="152" t="s">
        <v>87</v>
      </c>
      <c r="AV431" s="12" t="s">
        <v>85</v>
      </c>
      <c r="AW431" s="12" t="s">
        <v>39</v>
      </c>
      <c r="AX431" s="12" t="s">
        <v>78</v>
      </c>
      <c r="AY431" s="152" t="s">
        <v>194</v>
      </c>
    </row>
    <row r="432" spans="2:65" s="12" customFormat="1">
      <c r="B432" s="150"/>
      <c r="D432" s="151" t="s">
        <v>204</v>
      </c>
      <c r="E432" s="152" t="s">
        <v>32</v>
      </c>
      <c r="F432" s="153" t="s">
        <v>457</v>
      </c>
      <c r="H432" s="152" t="s">
        <v>32</v>
      </c>
      <c r="I432" s="154"/>
      <c r="L432" s="150"/>
      <c r="M432" s="155"/>
      <c r="T432" s="156"/>
      <c r="AT432" s="152" t="s">
        <v>204</v>
      </c>
      <c r="AU432" s="152" t="s">
        <v>87</v>
      </c>
      <c r="AV432" s="12" t="s">
        <v>85</v>
      </c>
      <c r="AW432" s="12" t="s">
        <v>39</v>
      </c>
      <c r="AX432" s="12" t="s">
        <v>78</v>
      </c>
      <c r="AY432" s="152" t="s">
        <v>194</v>
      </c>
    </row>
    <row r="433" spans="2:65" s="13" customFormat="1">
      <c r="B433" s="157"/>
      <c r="D433" s="151" t="s">
        <v>204</v>
      </c>
      <c r="E433" s="158" t="s">
        <v>32</v>
      </c>
      <c r="F433" s="159" t="s">
        <v>458</v>
      </c>
      <c r="H433" s="160">
        <v>1</v>
      </c>
      <c r="I433" s="161"/>
      <c r="L433" s="157"/>
      <c r="M433" s="162"/>
      <c r="T433" s="163"/>
      <c r="AT433" s="158" t="s">
        <v>204</v>
      </c>
      <c r="AU433" s="158" t="s">
        <v>87</v>
      </c>
      <c r="AV433" s="13" t="s">
        <v>87</v>
      </c>
      <c r="AW433" s="13" t="s">
        <v>39</v>
      </c>
      <c r="AX433" s="13" t="s">
        <v>78</v>
      </c>
      <c r="AY433" s="158" t="s">
        <v>194</v>
      </c>
    </row>
    <row r="434" spans="2:65" s="13" customFormat="1">
      <c r="B434" s="157"/>
      <c r="D434" s="151" t="s">
        <v>204</v>
      </c>
      <c r="E434" s="158" t="s">
        <v>32</v>
      </c>
      <c r="F434" s="159" t="s">
        <v>459</v>
      </c>
      <c r="H434" s="160">
        <v>1</v>
      </c>
      <c r="I434" s="161"/>
      <c r="L434" s="157"/>
      <c r="M434" s="162"/>
      <c r="T434" s="163"/>
      <c r="AT434" s="158" t="s">
        <v>204</v>
      </c>
      <c r="AU434" s="158" t="s">
        <v>87</v>
      </c>
      <c r="AV434" s="13" t="s">
        <v>87</v>
      </c>
      <c r="AW434" s="13" t="s">
        <v>39</v>
      </c>
      <c r="AX434" s="13" t="s">
        <v>78</v>
      </c>
      <c r="AY434" s="158" t="s">
        <v>194</v>
      </c>
    </row>
    <row r="435" spans="2:65" s="13" customFormat="1">
      <c r="B435" s="157"/>
      <c r="D435" s="151" t="s">
        <v>204</v>
      </c>
      <c r="E435" s="158" t="s">
        <v>32</v>
      </c>
      <c r="F435" s="159" t="s">
        <v>460</v>
      </c>
      <c r="H435" s="160">
        <v>1</v>
      </c>
      <c r="I435" s="161"/>
      <c r="L435" s="157"/>
      <c r="M435" s="162"/>
      <c r="T435" s="163"/>
      <c r="AT435" s="158" t="s">
        <v>204</v>
      </c>
      <c r="AU435" s="158" t="s">
        <v>87</v>
      </c>
      <c r="AV435" s="13" t="s">
        <v>87</v>
      </c>
      <c r="AW435" s="13" t="s">
        <v>39</v>
      </c>
      <c r="AX435" s="13" t="s">
        <v>78</v>
      </c>
      <c r="AY435" s="158" t="s">
        <v>194</v>
      </c>
    </row>
    <row r="436" spans="2:65" s="13" customFormat="1">
      <c r="B436" s="157"/>
      <c r="D436" s="151" t="s">
        <v>204</v>
      </c>
      <c r="E436" s="158" t="s">
        <v>32</v>
      </c>
      <c r="F436" s="159" t="s">
        <v>461</v>
      </c>
      <c r="H436" s="160">
        <v>1</v>
      </c>
      <c r="I436" s="161"/>
      <c r="L436" s="157"/>
      <c r="M436" s="162"/>
      <c r="T436" s="163"/>
      <c r="AT436" s="158" t="s">
        <v>204</v>
      </c>
      <c r="AU436" s="158" t="s">
        <v>87</v>
      </c>
      <c r="AV436" s="13" t="s">
        <v>87</v>
      </c>
      <c r="AW436" s="13" t="s">
        <v>39</v>
      </c>
      <c r="AX436" s="13" t="s">
        <v>78</v>
      </c>
      <c r="AY436" s="158" t="s">
        <v>194</v>
      </c>
    </row>
    <row r="437" spans="2:65" s="12" customFormat="1">
      <c r="B437" s="150"/>
      <c r="D437" s="151" t="s">
        <v>204</v>
      </c>
      <c r="E437" s="152" t="s">
        <v>32</v>
      </c>
      <c r="F437" s="153" t="s">
        <v>446</v>
      </c>
      <c r="H437" s="152" t="s">
        <v>32</v>
      </c>
      <c r="I437" s="154"/>
      <c r="L437" s="150"/>
      <c r="M437" s="155"/>
      <c r="T437" s="156"/>
      <c r="AT437" s="152" t="s">
        <v>204</v>
      </c>
      <c r="AU437" s="152" t="s">
        <v>87</v>
      </c>
      <c r="AV437" s="12" t="s">
        <v>85</v>
      </c>
      <c r="AW437" s="12" t="s">
        <v>39</v>
      </c>
      <c r="AX437" s="12" t="s">
        <v>78</v>
      </c>
      <c r="AY437" s="152" t="s">
        <v>194</v>
      </c>
    </row>
    <row r="438" spans="2:65" s="13" customFormat="1">
      <c r="B438" s="157"/>
      <c r="D438" s="151" t="s">
        <v>204</v>
      </c>
      <c r="E438" s="158" t="s">
        <v>32</v>
      </c>
      <c r="F438" s="159" t="s">
        <v>462</v>
      </c>
      <c r="H438" s="160">
        <v>1</v>
      </c>
      <c r="I438" s="161"/>
      <c r="L438" s="157"/>
      <c r="M438" s="162"/>
      <c r="T438" s="163"/>
      <c r="AT438" s="158" t="s">
        <v>204</v>
      </c>
      <c r="AU438" s="158" t="s">
        <v>87</v>
      </c>
      <c r="AV438" s="13" t="s">
        <v>87</v>
      </c>
      <c r="AW438" s="13" t="s">
        <v>39</v>
      </c>
      <c r="AX438" s="13" t="s">
        <v>78</v>
      </c>
      <c r="AY438" s="158" t="s">
        <v>194</v>
      </c>
    </row>
    <row r="439" spans="2:65" s="13" customFormat="1">
      <c r="B439" s="157"/>
      <c r="D439" s="151" t="s">
        <v>204</v>
      </c>
      <c r="E439" s="158" t="s">
        <v>32</v>
      </c>
      <c r="F439" s="159" t="s">
        <v>463</v>
      </c>
      <c r="H439" s="160">
        <v>1</v>
      </c>
      <c r="I439" s="161"/>
      <c r="L439" s="157"/>
      <c r="M439" s="162"/>
      <c r="T439" s="163"/>
      <c r="AT439" s="158" t="s">
        <v>204</v>
      </c>
      <c r="AU439" s="158" t="s">
        <v>87</v>
      </c>
      <c r="AV439" s="13" t="s">
        <v>87</v>
      </c>
      <c r="AW439" s="13" t="s">
        <v>39</v>
      </c>
      <c r="AX439" s="13" t="s">
        <v>78</v>
      </c>
      <c r="AY439" s="158" t="s">
        <v>194</v>
      </c>
    </row>
    <row r="440" spans="2:65" s="13" customFormat="1">
      <c r="B440" s="157"/>
      <c r="D440" s="151" t="s">
        <v>204</v>
      </c>
      <c r="E440" s="158" t="s">
        <v>32</v>
      </c>
      <c r="F440" s="159" t="s">
        <v>464</v>
      </c>
      <c r="H440" s="160">
        <v>1</v>
      </c>
      <c r="I440" s="161"/>
      <c r="L440" s="157"/>
      <c r="M440" s="162"/>
      <c r="T440" s="163"/>
      <c r="AT440" s="158" t="s">
        <v>204</v>
      </c>
      <c r="AU440" s="158" t="s">
        <v>87</v>
      </c>
      <c r="AV440" s="13" t="s">
        <v>87</v>
      </c>
      <c r="AW440" s="13" t="s">
        <v>39</v>
      </c>
      <c r="AX440" s="13" t="s">
        <v>78</v>
      </c>
      <c r="AY440" s="158" t="s">
        <v>194</v>
      </c>
    </row>
    <row r="441" spans="2:65" s="13" customFormat="1">
      <c r="B441" s="157"/>
      <c r="D441" s="151" t="s">
        <v>204</v>
      </c>
      <c r="E441" s="158" t="s">
        <v>32</v>
      </c>
      <c r="F441" s="159" t="s">
        <v>465</v>
      </c>
      <c r="H441" s="160">
        <v>2</v>
      </c>
      <c r="I441" s="161"/>
      <c r="L441" s="157"/>
      <c r="M441" s="162"/>
      <c r="T441" s="163"/>
      <c r="AT441" s="158" t="s">
        <v>204</v>
      </c>
      <c r="AU441" s="158" t="s">
        <v>87</v>
      </c>
      <c r="AV441" s="13" t="s">
        <v>87</v>
      </c>
      <c r="AW441" s="13" t="s">
        <v>39</v>
      </c>
      <c r="AX441" s="13" t="s">
        <v>78</v>
      </c>
      <c r="AY441" s="158" t="s">
        <v>194</v>
      </c>
    </row>
    <row r="442" spans="2:65" s="13" customFormat="1">
      <c r="B442" s="157"/>
      <c r="D442" s="151" t="s">
        <v>204</v>
      </c>
      <c r="E442" s="158" t="s">
        <v>32</v>
      </c>
      <c r="F442" s="159" t="s">
        <v>466</v>
      </c>
      <c r="H442" s="160">
        <v>1</v>
      </c>
      <c r="I442" s="161"/>
      <c r="L442" s="157"/>
      <c r="M442" s="162"/>
      <c r="T442" s="163"/>
      <c r="AT442" s="158" t="s">
        <v>204</v>
      </c>
      <c r="AU442" s="158" t="s">
        <v>87</v>
      </c>
      <c r="AV442" s="13" t="s">
        <v>87</v>
      </c>
      <c r="AW442" s="13" t="s">
        <v>39</v>
      </c>
      <c r="AX442" s="13" t="s">
        <v>78</v>
      </c>
      <c r="AY442" s="158" t="s">
        <v>194</v>
      </c>
    </row>
    <row r="443" spans="2:65" s="14" customFormat="1">
      <c r="B443" s="164"/>
      <c r="D443" s="151" t="s">
        <v>204</v>
      </c>
      <c r="E443" s="165" t="s">
        <v>32</v>
      </c>
      <c r="F443" s="166" t="s">
        <v>208</v>
      </c>
      <c r="H443" s="167">
        <v>10</v>
      </c>
      <c r="I443" s="168"/>
      <c r="L443" s="164"/>
      <c r="M443" s="169"/>
      <c r="T443" s="170"/>
      <c r="AT443" s="165" t="s">
        <v>204</v>
      </c>
      <c r="AU443" s="165" t="s">
        <v>87</v>
      </c>
      <c r="AV443" s="14" t="s">
        <v>200</v>
      </c>
      <c r="AW443" s="14" t="s">
        <v>39</v>
      </c>
      <c r="AX443" s="14" t="s">
        <v>85</v>
      </c>
      <c r="AY443" s="165" t="s">
        <v>194</v>
      </c>
    </row>
    <row r="444" spans="2:65" s="1" customFormat="1" ht="16.5" customHeight="1">
      <c r="B444" s="33"/>
      <c r="C444" s="171" t="s">
        <v>467</v>
      </c>
      <c r="D444" s="171" t="s">
        <v>310</v>
      </c>
      <c r="E444" s="172" t="s">
        <v>468</v>
      </c>
      <c r="F444" s="173" t="s">
        <v>469</v>
      </c>
      <c r="G444" s="174" t="s">
        <v>313</v>
      </c>
      <c r="H444" s="175">
        <v>1</v>
      </c>
      <c r="I444" s="176"/>
      <c r="J444" s="177">
        <f t="shared" ref="J444:J450" si="0">ROUND(I444*H444,2)</f>
        <v>0</v>
      </c>
      <c r="K444" s="173" t="s">
        <v>470</v>
      </c>
      <c r="L444" s="178"/>
      <c r="M444" s="179" t="s">
        <v>32</v>
      </c>
      <c r="N444" s="180" t="s">
        <v>49</v>
      </c>
      <c r="P444" s="142">
        <f t="shared" ref="P444:P450" si="1">O444*H444</f>
        <v>0</v>
      </c>
      <c r="Q444" s="142">
        <v>2.5000000000000001E-3</v>
      </c>
      <c r="R444" s="142">
        <f t="shared" ref="R444:R450" si="2">Q444*H444</f>
        <v>2.5000000000000001E-3</v>
      </c>
      <c r="S444" s="142">
        <v>0</v>
      </c>
      <c r="T444" s="143">
        <f t="shared" ref="T444:T450" si="3">S444*H444</f>
        <v>0</v>
      </c>
      <c r="AR444" s="144" t="s">
        <v>243</v>
      </c>
      <c r="AT444" s="144" t="s">
        <v>310</v>
      </c>
      <c r="AU444" s="144" t="s">
        <v>87</v>
      </c>
      <c r="AY444" s="17" t="s">
        <v>194</v>
      </c>
      <c r="BE444" s="145">
        <f t="shared" ref="BE444:BE450" si="4">IF(N444="základní",J444,0)</f>
        <v>0</v>
      </c>
      <c r="BF444" s="145">
        <f t="shared" ref="BF444:BF450" si="5">IF(N444="snížená",J444,0)</f>
        <v>0</v>
      </c>
      <c r="BG444" s="145">
        <f t="shared" ref="BG444:BG450" si="6">IF(N444="zákl. přenesená",J444,0)</f>
        <v>0</v>
      </c>
      <c r="BH444" s="145">
        <f t="shared" ref="BH444:BH450" si="7">IF(N444="sníž. přenesená",J444,0)</f>
        <v>0</v>
      </c>
      <c r="BI444" s="145">
        <f t="shared" ref="BI444:BI450" si="8">IF(N444="nulová",J444,0)</f>
        <v>0</v>
      </c>
      <c r="BJ444" s="17" t="s">
        <v>85</v>
      </c>
      <c r="BK444" s="145">
        <f t="shared" ref="BK444:BK450" si="9">ROUND(I444*H444,2)</f>
        <v>0</v>
      </c>
      <c r="BL444" s="17" t="s">
        <v>200</v>
      </c>
      <c r="BM444" s="144" t="s">
        <v>471</v>
      </c>
    </row>
    <row r="445" spans="2:65" s="1" customFormat="1" ht="21.75" customHeight="1">
      <c r="B445" s="33"/>
      <c r="C445" s="171" t="s">
        <v>472</v>
      </c>
      <c r="D445" s="171" t="s">
        <v>310</v>
      </c>
      <c r="E445" s="172" t="s">
        <v>473</v>
      </c>
      <c r="F445" s="173" t="s">
        <v>474</v>
      </c>
      <c r="G445" s="174" t="s">
        <v>313</v>
      </c>
      <c r="H445" s="175">
        <v>2</v>
      </c>
      <c r="I445" s="176"/>
      <c r="J445" s="177">
        <f t="shared" si="0"/>
        <v>0</v>
      </c>
      <c r="K445" s="173" t="s">
        <v>470</v>
      </c>
      <c r="L445" s="178"/>
      <c r="M445" s="179" t="s">
        <v>32</v>
      </c>
      <c r="N445" s="180" t="s">
        <v>49</v>
      </c>
      <c r="P445" s="142">
        <f t="shared" si="1"/>
        <v>0</v>
      </c>
      <c r="Q445" s="142">
        <v>2.5000000000000001E-3</v>
      </c>
      <c r="R445" s="142">
        <f t="shared" si="2"/>
        <v>5.0000000000000001E-3</v>
      </c>
      <c r="S445" s="142">
        <v>0</v>
      </c>
      <c r="T445" s="143">
        <f t="shared" si="3"/>
        <v>0</v>
      </c>
      <c r="AR445" s="144" t="s">
        <v>243</v>
      </c>
      <c r="AT445" s="144" t="s">
        <v>310</v>
      </c>
      <c r="AU445" s="144" t="s">
        <v>87</v>
      </c>
      <c r="AY445" s="17" t="s">
        <v>194</v>
      </c>
      <c r="BE445" s="145">
        <f t="shared" si="4"/>
        <v>0</v>
      </c>
      <c r="BF445" s="145">
        <f t="shared" si="5"/>
        <v>0</v>
      </c>
      <c r="BG445" s="145">
        <f t="shared" si="6"/>
        <v>0</v>
      </c>
      <c r="BH445" s="145">
        <f t="shared" si="7"/>
        <v>0</v>
      </c>
      <c r="BI445" s="145">
        <f t="shared" si="8"/>
        <v>0</v>
      </c>
      <c r="BJ445" s="17" t="s">
        <v>85</v>
      </c>
      <c r="BK445" s="145">
        <f t="shared" si="9"/>
        <v>0</v>
      </c>
      <c r="BL445" s="17" t="s">
        <v>200</v>
      </c>
      <c r="BM445" s="144" t="s">
        <v>475</v>
      </c>
    </row>
    <row r="446" spans="2:65" s="1" customFormat="1" ht="16.5" customHeight="1">
      <c r="B446" s="33"/>
      <c r="C446" s="171" t="s">
        <v>476</v>
      </c>
      <c r="D446" s="171" t="s">
        <v>310</v>
      </c>
      <c r="E446" s="172" t="s">
        <v>477</v>
      </c>
      <c r="F446" s="173" t="s">
        <v>478</v>
      </c>
      <c r="G446" s="174" t="s">
        <v>313</v>
      </c>
      <c r="H446" s="175">
        <v>1</v>
      </c>
      <c r="I446" s="176"/>
      <c r="J446" s="177">
        <f t="shared" si="0"/>
        <v>0</v>
      </c>
      <c r="K446" s="173" t="s">
        <v>470</v>
      </c>
      <c r="L446" s="178"/>
      <c r="M446" s="179" t="s">
        <v>32</v>
      </c>
      <c r="N446" s="180" t="s">
        <v>49</v>
      </c>
      <c r="P446" s="142">
        <f t="shared" si="1"/>
        <v>0</v>
      </c>
      <c r="Q446" s="142">
        <v>2.5000000000000001E-3</v>
      </c>
      <c r="R446" s="142">
        <f t="shared" si="2"/>
        <v>2.5000000000000001E-3</v>
      </c>
      <c r="S446" s="142">
        <v>0</v>
      </c>
      <c r="T446" s="143">
        <f t="shared" si="3"/>
        <v>0</v>
      </c>
      <c r="AR446" s="144" t="s">
        <v>243</v>
      </c>
      <c r="AT446" s="144" t="s">
        <v>310</v>
      </c>
      <c r="AU446" s="144" t="s">
        <v>87</v>
      </c>
      <c r="AY446" s="17" t="s">
        <v>194</v>
      </c>
      <c r="BE446" s="145">
        <f t="shared" si="4"/>
        <v>0</v>
      </c>
      <c r="BF446" s="145">
        <f t="shared" si="5"/>
        <v>0</v>
      </c>
      <c r="BG446" s="145">
        <f t="shared" si="6"/>
        <v>0</v>
      </c>
      <c r="BH446" s="145">
        <f t="shared" si="7"/>
        <v>0</v>
      </c>
      <c r="BI446" s="145">
        <f t="shared" si="8"/>
        <v>0</v>
      </c>
      <c r="BJ446" s="17" t="s">
        <v>85</v>
      </c>
      <c r="BK446" s="145">
        <f t="shared" si="9"/>
        <v>0</v>
      </c>
      <c r="BL446" s="17" t="s">
        <v>200</v>
      </c>
      <c r="BM446" s="144" t="s">
        <v>479</v>
      </c>
    </row>
    <row r="447" spans="2:65" s="1" customFormat="1" ht="16.5" customHeight="1">
      <c r="B447" s="33"/>
      <c r="C447" s="171" t="s">
        <v>480</v>
      </c>
      <c r="D447" s="171" t="s">
        <v>310</v>
      </c>
      <c r="E447" s="172" t="s">
        <v>481</v>
      </c>
      <c r="F447" s="173" t="s">
        <v>482</v>
      </c>
      <c r="G447" s="174" t="s">
        <v>313</v>
      </c>
      <c r="H447" s="175">
        <v>1</v>
      </c>
      <c r="I447" s="176"/>
      <c r="J447" s="177">
        <f t="shared" si="0"/>
        <v>0</v>
      </c>
      <c r="K447" s="173" t="s">
        <v>470</v>
      </c>
      <c r="L447" s="178"/>
      <c r="M447" s="179" t="s">
        <v>32</v>
      </c>
      <c r="N447" s="180" t="s">
        <v>49</v>
      </c>
      <c r="P447" s="142">
        <f t="shared" si="1"/>
        <v>0</v>
      </c>
      <c r="Q447" s="142">
        <v>2.5000000000000001E-3</v>
      </c>
      <c r="R447" s="142">
        <f t="shared" si="2"/>
        <v>2.5000000000000001E-3</v>
      </c>
      <c r="S447" s="142">
        <v>0</v>
      </c>
      <c r="T447" s="143">
        <f t="shared" si="3"/>
        <v>0</v>
      </c>
      <c r="AR447" s="144" t="s">
        <v>243</v>
      </c>
      <c r="AT447" s="144" t="s">
        <v>310</v>
      </c>
      <c r="AU447" s="144" t="s">
        <v>87</v>
      </c>
      <c r="AY447" s="17" t="s">
        <v>194</v>
      </c>
      <c r="BE447" s="145">
        <f t="shared" si="4"/>
        <v>0</v>
      </c>
      <c r="BF447" s="145">
        <f t="shared" si="5"/>
        <v>0</v>
      </c>
      <c r="BG447" s="145">
        <f t="shared" si="6"/>
        <v>0</v>
      </c>
      <c r="BH447" s="145">
        <f t="shared" si="7"/>
        <v>0</v>
      </c>
      <c r="BI447" s="145">
        <f t="shared" si="8"/>
        <v>0</v>
      </c>
      <c r="BJ447" s="17" t="s">
        <v>85</v>
      </c>
      <c r="BK447" s="145">
        <f t="shared" si="9"/>
        <v>0</v>
      </c>
      <c r="BL447" s="17" t="s">
        <v>200</v>
      </c>
      <c r="BM447" s="144" t="s">
        <v>483</v>
      </c>
    </row>
    <row r="448" spans="2:65" s="1" customFormat="1" ht="16.5" customHeight="1">
      <c r="B448" s="33"/>
      <c r="C448" s="171" t="s">
        <v>484</v>
      </c>
      <c r="D448" s="171" t="s">
        <v>310</v>
      </c>
      <c r="E448" s="172" t="s">
        <v>485</v>
      </c>
      <c r="F448" s="173" t="s">
        <v>486</v>
      </c>
      <c r="G448" s="174" t="s">
        <v>313</v>
      </c>
      <c r="H448" s="175">
        <v>1</v>
      </c>
      <c r="I448" s="176"/>
      <c r="J448" s="177">
        <f t="shared" si="0"/>
        <v>0</v>
      </c>
      <c r="K448" s="173" t="s">
        <v>470</v>
      </c>
      <c r="L448" s="178"/>
      <c r="M448" s="179" t="s">
        <v>32</v>
      </c>
      <c r="N448" s="180" t="s">
        <v>49</v>
      </c>
      <c r="P448" s="142">
        <f t="shared" si="1"/>
        <v>0</v>
      </c>
      <c r="Q448" s="142">
        <v>2.5000000000000001E-3</v>
      </c>
      <c r="R448" s="142">
        <f t="shared" si="2"/>
        <v>2.5000000000000001E-3</v>
      </c>
      <c r="S448" s="142">
        <v>0</v>
      </c>
      <c r="T448" s="143">
        <f t="shared" si="3"/>
        <v>0</v>
      </c>
      <c r="AR448" s="144" t="s">
        <v>243</v>
      </c>
      <c r="AT448" s="144" t="s">
        <v>310</v>
      </c>
      <c r="AU448" s="144" t="s">
        <v>87</v>
      </c>
      <c r="AY448" s="17" t="s">
        <v>194</v>
      </c>
      <c r="BE448" s="145">
        <f t="shared" si="4"/>
        <v>0</v>
      </c>
      <c r="BF448" s="145">
        <f t="shared" si="5"/>
        <v>0</v>
      </c>
      <c r="BG448" s="145">
        <f t="shared" si="6"/>
        <v>0</v>
      </c>
      <c r="BH448" s="145">
        <f t="shared" si="7"/>
        <v>0</v>
      </c>
      <c r="BI448" s="145">
        <f t="shared" si="8"/>
        <v>0</v>
      </c>
      <c r="BJ448" s="17" t="s">
        <v>85</v>
      </c>
      <c r="BK448" s="145">
        <f t="shared" si="9"/>
        <v>0</v>
      </c>
      <c r="BL448" s="17" t="s">
        <v>200</v>
      </c>
      <c r="BM448" s="144" t="s">
        <v>487</v>
      </c>
    </row>
    <row r="449" spans="2:65" s="1" customFormat="1" ht="16.5" customHeight="1">
      <c r="B449" s="33"/>
      <c r="C449" s="171" t="s">
        <v>488</v>
      </c>
      <c r="D449" s="171" t="s">
        <v>310</v>
      </c>
      <c r="E449" s="172" t="s">
        <v>489</v>
      </c>
      <c r="F449" s="173" t="s">
        <v>490</v>
      </c>
      <c r="G449" s="174" t="s">
        <v>313</v>
      </c>
      <c r="H449" s="175">
        <v>12</v>
      </c>
      <c r="I449" s="176"/>
      <c r="J449" s="177">
        <f t="shared" si="0"/>
        <v>0</v>
      </c>
      <c r="K449" s="173" t="s">
        <v>199</v>
      </c>
      <c r="L449" s="178"/>
      <c r="M449" s="179" t="s">
        <v>32</v>
      </c>
      <c r="N449" s="180" t="s">
        <v>49</v>
      </c>
      <c r="P449" s="142">
        <f t="shared" si="1"/>
        <v>0</v>
      </c>
      <c r="Q449" s="142">
        <v>4.0000000000000002E-4</v>
      </c>
      <c r="R449" s="142">
        <f t="shared" si="2"/>
        <v>4.8000000000000004E-3</v>
      </c>
      <c r="S449" s="142">
        <v>0</v>
      </c>
      <c r="T449" s="143">
        <f t="shared" si="3"/>
        <v>0</v>
      </c>
      <c r="AR449" s="144" t="s">
        <v>243</v>
      </c>
      <c r="AT449" s="144" t="s">
        <v>310</v>
      </c>
      <c r="AU449" s="144" t="s">
        <v>87</v>
      </c>
      <c r="AY449" s="17" t="s">
        <v>194</v>
      </c>
      <c r="BE449" s="145">
        <f t="shared" si="4"/>
        <v>0</v>
      </c>
      <c r="BF449" s="145">
        <f t="shared" si="5"/>
        <v>0</v>
      </c>
      <c r="BG449" s="145">
        <f t="shared" si="6"/>
        <v>0</v>
      </c>
      <c r="BH449" s="145">
        <f t="shared" si="7"/>
        <v>0</v>
      </c>
      <c r="BI449" s="145">
        <f t="shared" si="8"/>
        <v>0</v>
      </c>
      <c r="BJ449" s="17" t="s">
        <v>85</v>
      </c>
      <c r="BK449" s="145">
        <f t="shared" si="9"/>
        <v>0</v>
      </c>
      <c r="BL449" s="17" t="s">
        <v>200</v>
      </c>
      <c r="BM449" s="144" t="s">
        <v>491</v>
      </c>
    </row>
    <row r="450" spans="2:65" s="1" customFormat="1" ht="24.15" customHeight="1">
      <c r="B450" s="33"/>
      <c r="C450" s="133" t="s">
        <v>492</v>
      </c>
      <c r="D450" s="133" t="s">
        <v>196</v>
      </c>
      <c r="E450" s="134" t="s">
        <v>493</v>
      </c>
      <c r="F450" s="135" t="s">
        <v>494</v>
      </c>
      <c r="G450" s="136" t="s">
        <v>313</v>
      </c>
      <c r="H450" s="137">
        <v>1</v>
      </c>
      <c r="I450" s="138"/>
      <c r="J450" s="139">
        <f t="shared" si="0"/>
        <v>0</v>
      </c>
      <c r="K450" s="135" t="s">
        <v>199</v>
      </c>
      <c r="L450" s="33"/>
      <c r="M450" s="140" t="s">
        <v>32</v>
      </c>
      <c r="N450" s="141" t="s">
        <v>49</v>
      </c>
      <c r="P450" s="142">
        <f t="shared" si="1"/>
        <v>0</v>
      </c>
      <c r="Q450" s="142">
        <v>1.0499999999999999E-3</v>
      </c>
      <c r="R450" s="142">
        <f t="shared" si="2"/>
        <v>1.0499999999999999E-3</v>
      </c>
      <c r="S450" s="142">
        <v>0</v>
      </c>
      <c r="T450" s="143">
        <f t="shared" si="3"/>
        <v>0</v>
      </c>
      <c r="AR450" s="144" t="s">
        <v>200</v>
      </c>
      <c r="AT450" s="144" t="s">
        <v>196</v>
      </c>
      <c r="AU450" s="144" t="s">
        <v>87</v>
      </c>
      <c r="AY450" s="17" t="s">
        <v>194</v>
      </c>
      <c r="BE450" s="145">
        <f t="shared" si="4"/>
        <v>0</v>
      </c>
      <c r="BF450" s="145">
        <f t="shared" si="5"/>
        <v>0</v>
      </c>
      <c r="BG450" s="145">
        <f t="shared" si="6"/>
        <v>0</v>
      </c>
      <c r="BH450" s="145">
        <f t="shared" si="7"/>
        <v>0</v>
      </c>
      <c r="BI450" s="145">
        <f t="shared" si="8"/>
        <v>0</v>
      </c>
      <c r="BJ450" s="17" t="s">
        <v>85</v>
      </c>
      <c r="BK450" s="145">
        <f t="shared" si="9"/>
        <v>0</v>
      </c>
      <c r="BL450" s="17" t="s">
        <v>200</v>
      </c>
      <c r="BM450" s="144" t="s">
        <v>495</v>
      </c>
    </row>
    <row r="451" spans="2:65" s="1" customFormat="1">
      <c r="B451" s="33"/>
      <c r="D451" s="146" t="s">
        <v>202</v>
      </c>
      <c r="F451" s="147" t="s">
        <v>496</v>
      </c>
      <c r="I451" s="148"/>
      <c r="L451" s="33"/>
      <c r="M451" s="149"/>
      <c r="T451" s="54"/>
      <c r="AT451" s="17" t="s">
        <v>202</v>
      </c>
      <c r="AU451" s="17" t="s">
        <v>87</v>
      </c>
    </row>
    <row r="452" spans="2:65" s="12" customFormat="1">
      <c r="B452" s="150"/>
      <c r="D452" s="151" t="s">
        <v>204</v>
      </c>
      <c r="E452" s="152" t="s">
        <v>32</v>
      </c>
      <c r="F452" s="153" t="s">
        <v>205</v>
      </c>
      <c r="H452" s="152" t="s">
        <v>32</v>
      </c>
      <c r="I452" s="154"/>
      <c r="L452" s="150"/>
      <c r="M452" s="155"/>
      <c r="T452" s="156"/>
      <c r="AT452" s="152" t="s">
        <v>204</v>
      </c>
      <c r="AU452" s="152" t="s">
        <v>87</v>
      </c>
      <c r="AV452" s="12" t="s">
        <v>85</v>
      </c>
      <c r="AW452" s="12" t="s">
        <v>39</v>
      </c>
      <c r="AX452" s="12" t="s">
        <v>78</v>
      </c>
      <c r="AY452" s="152" t="s">
        <v>194</v>
      </c>
    </row>
    <row r="453" spans="2:65" s="12" customFormat="1">
      <c r="B453" s="150"/>
      <c r="D453" s="151" t="s">
        <v>204</v>
      </c>
      <c r="E453" s="152" t="s">
        <v>32</v>
      </c>
      <c r="F453" s="153" t="s">
        <v>267</v>
      </c>
      <c r="H453" s="152" t="s">
        <v>32</v>
      </c>
      <c r="I453" s="154"/>
      <c r="L453" s="150"/>
      <c r="M453" s="155"/>
      <c r="T453" s="156"/>
      <c r="AT453" s="152" t="s">
        <v>204</v>
      </c>
      <c r="AU453" s="152" t="s">
        <v>87</v>
      </c>
      <c r="AV453" s="12" t="s">
        <v>85</v>
      </c>
      <c r="AW453" s="12" t="s">
        <v>39</v>
      </c>
      <c r="AX453" s="12" t="s">
        <v>78</v>
      </c>
      <c r="AY453" s="152" t="s">
        <v>194</v>
      </c>
    </row>
    <row r="454" spans="2:65" s="12" customFormat="1">
      <c r="B454" s="150"/>
      <c r="D454" s="151" t="s">
        <v>204</v>
      </c>
      <c r="E454" s="152" t="s">
        <v>32</v>
      </c>
      <c r="F454" s="153" t="s">
        <v>446</v>
      </c>
      <c r="H454" s="152" t="s">
        <v>32</v>
      </c>
      <c r="I454" s="154"/>
      <c r="L454" s="150"/>
      <c r="M454" s="155"/>
      <c r="T454" s="156"/>
      <c r="AT454" s="152" t="s">
        <v>204</v>
      </c>
      <c r="AU454" s="152" t="s">
        <v>87</v>
      </c>
      <c r="AV454" s="12" t="s">
        <v>85</v>
      </c>
      <c r="AW454" s="12" t="s">
        <v>39</v>
      </c>
      <c r="AX454" s="12" t="s">
        <v>78</v>
      </c>
      <c r="AY454" s="152" t="s">
        <v>194</v>
      </c>
    </row>
    <row r="455" spans="2:65" s="13" customFormat="1">
      <c r="B455" s="157"/>
      <c r="D455" s="151" t="s">
        <v>204</v>
      </c>
      <c r="E455" s="158" t="s">
        <v>32</v>
      </c>
      <c r="F455" s="159" t="s">
        <v>497</v>
      </c>
      <c r="H455" s="160">
        <v>1</v>
      </c>
      <c r="I455" s="161"/>
      <c r="L455" s="157"/>
      <c r="M455" s="162"/>
      <c r="T455" s="163"/>
      <c r="AT455" s="158" t="s">
        <v>204</v>
      </c>
      <c r="AU455" s="158" t="s">
        <v>87</v>
      </c>
      <c r="AV455" s="13" t="s">
        <v>87</v>
      </c>
      <c r="AW455" s="13" t="s">
        <v>39</v>
      </c>
      <c r="AX455" s="13" t="s">
        <v>78</v>
      </c>
      <c r="AY455" s="158" t="s">
        <v>194</v>
      </c>
    </row>
    <row r="456" spans="2:65" s="14" customFormat="1">
      <c r="B456" s="164"/>
      <c r="D456" s="151" t="s">
        <v>204</v>
      </c>
      <c r="E456" s="165" t="s">
        <v>32</v>
      </c>
      <c r="F456" s="166" t="s">
        <v>208</v>
      </c>
      <c r="H456" s="167">
        <v>1</v>
      </c>
      <c r="I456" s="168"/>
      <c r="L456" s="164"/>
      <c r="M456" s="169"/>
      <c r="T456" s="170"/>
      <c r="AT456" s="165" t="s">
        <v>204</v>
      </c>
      <c r="AU456" s="165" t="s">
        <v>87</v>
      </c>
      <c r="AV456" s="14" t="s">
        <v>200</v>
      </c>
      <c r="AW456" s="14" t="s">
        <v>39</v>
      </c>
      <c r="AX456" s="14" t="s">
        <v>85</v>
      </c>
      <c r="AY456" s="165" t="s">
        <v>194</v>
      </c>
    </row>
    <row r="457" spans="2:65" s="1" customFormat="1" ht="24.15" customHeight="1">
      <c r="B457" s="33"/>
      <c r="C457" s="171" t="s">
        <v>498</v>
      </c>
      <c r="D457" s="171" t="s">
        <v>310</v>
      </c>
      <c r="E457" s="172" t="s">
        <v>499</v>
      </c>
      <c r="F457" s="173" t="s">
        <v>500</v>
      </c>
      <c r="G457" s="174" t="s">
        <v>313</v>
      </c>
      <c r="H457" s="175">
        <v>1</v>
      </c>
      <c r="I457" s="176"/>
      <c r="J457" s="177">
        <f>ROUND(I457*H457,2)</f>
        <v>0</v>
      </c>
      <c r="K457" s="173" t="s">
        <v>470</v>
      </c>
      <c r="L457" s="178"/>
      <c r="M457" s="179" t="s">
        <v>32</v>
      </c>
      <c r="N457" s="180" t="s">
        <v>49</v>
      </c>
      <c r="P457" s="142">
        <f>O457*H457</f>
        <v>0</v>
      </c>
      <c r="Q457" s="142">
        <v>1.5E-3</v>
      </c>
      <c r="R457" s="142">
        <f>Q457*H457</f>
        <v>1.5E-3</v>
      </c>
      <c r="S457" s="142">
        <v>0</v>
      </c>
      <c r="T457" s="143">
        <f>S457*H457</f>
        <v>0</v>
      </c>
      <c r="AR457" s="144" t="s">
        <v>243</v>
      </c>
      <c r="AT457" s="144" t="s">
        <v>310</v>
      </c>
      <c r="AU457" s="144" t="s">
        <v>87</v>
      </c>
      <c r="AY457" s="17" t="s">
        <v>194</v>
      </c>
      <c r="BE457" s="145">
        <f>IF(N457="základní",J457,0)</f>
        <v>0</v>
      </c>
      <c r="BF457" s="145">
        <f>IF(N457="snížená",J457,0)</f>
        <v>0</v>
      </c>
      <c r="BG457" s="145">
        <f>IF(N457="zákl. přenesená",J457,0)</f>
        <v>0</v>
      </c>
      <c r="BH457" s="145">
        <f>IF(N457="sníž. přenesená",J457,0)</f>
        <v>0</v>
      </c>
      <c r="BI457" s="145">
        <f>IF(N457="nulová",J457,0)</f>
        <v>0</v>
      </c>
      <c r="BJ457" s="17" t="s">
        <v>85</v>
      </c>
      <c r="BK457" s="145">
        <f>ROUND(I457*H457,2)</f>
        <v>0</v>
      </c>
      <c r="BL457" s="17" t="s">
        <v>200</v>
      </c>
      <c r="BM457" s="144" t="s">
        <v>501</v>
      </c>
    </row>
    <row r="458" spans="2:65" s="1" customFormat="1" ht="16.5" customHeight="1">
      <c r="B458" s="33"/>
      <c r="C458" s="171" t="s">
        <v>502</v>
      </c>
      <c r="D458" s="171" t="s">
        <v>310</v>
      </c>
      <c r="E458" s="172" t="s">
        <v>489</v>
      </c>
      <c r="F458" s="173" t="s">
        <v>490</v>
      </c>
      <c r="G458" s="174" t="s">
        <v>313</v>
      </c>
      <c r="H458" s="175">
        <v>8</v>
      </c>
      <c r="I458" s="176"/>
      <c r="J458" s="177">
        <f>ROUND(I458*H458,2)</f>
        <v>0</v>
      </c>
      <c r="K458" s="173" t="s">
        <v>199</v>
      </c>
      <c r="L458" s="178"/>
      <c r="M458" s="179" t="s">
        <v>32</v>
      </c>
      <c r="N458" s="180" t="s">
        <v>49</v>
      </c>
      <c r="P458" s="142">
        <f>O458*H458</f>
        <v>0</v>
      </c>
      <c r="Q458" s="142">
        <v>4.0000000000000002E-4</v>
      </c>
      <c r="R458" s="142">
        <f>Q458*H458</f>
        <v>3.2000000000000002E-3</v>
      </c>
      <c r="S458" s="142">
        <v>0</v>
      </c>
      <c r="T458" s="143">
        <f>S458*H458</f>
        <v>0</v>
      </c>
      <c r="AR458" s="144" t="s">
        <v>243</v>
      </c>
      <c r="AT458" s="144" t="s">
        <v>310</v>
      </c>
      <c r="AU458" s="144" t="s">
        <v>87</v>
      </c>
      <c r="AY458" s="17" t="s">
        <v>194</v>
      </c>
      <c r="BE458" s="145">
        <f>IF(N458="základní",J458,0)</f>
        <v>0</v>
      </c>
      <c r="BF458" s="145">
        <f>IF(N458="snížená",J458,0)</f>
        <v>0</v>
      </c>
      <c r="BG458" s="145">
        <f>IF(N458="zákl. přenesená",J458,0)</f>
        <v>0</v>
      </c>
      <c r="BH458" s="145">
        <f>IF(N458="sníž. přenesená",J458,0)</f>
        <v>0</v>
      </c>
      <c r="BI458" s="145">
        <f>IF(N458="nulová",J458,0)</f>
        <v>0</v>
      </c>
      <c r="BJ458" s="17" t="s">
        <v>85</v>
      </c>
      <c r="BK458" s="145">
        <f>ROUND(I458*H458,2)</f>
        <v>0</v>
      </c>
      <c r="BL458" s="17" t="s">
        <v>200</v>
      </c>
      <c r="BM458" s="144" t="s">
        <v>503</v>
      </c>
    </row>
    <row r="459" spans="2:65" s="1" customFormat="1" ht="24.15" customHeight="1">
      <c r="B459" s="33"/>
      <c r="C459" s="133" t="s">
        <v>504</v>
      </c>
      <c r="D459" s="133" t="s">
        <v>196</v>
      </c>
      <c r="E459" s="134" t="s">
        <v>505</v>
      </c>
      <c r="F459" s="135" t="s">
        <v>506</v>
      </c>
      <c r="G459" s="136" t="s">
        <v>313</v>
      </c>
      <c r="H459" s="137">
        <v>10</v>
      </c>
      <c r="I459" s="138"/>
      <c r="J459" s="139">
        <f>ROUND(I459*H459,2)</f>
        <v>0</v>
      </c>
      <c r="K459" s="135" t="s">
        <v>199</v>
      </c>
      <c r="L459" s="33"/>
      <c r="M459" s="140" t="s">
        <v>32</v>
      </c>
      <c r="N459" s="141" t="s">
        <v>49</v>
      </c>
      <c r="P459" s="142">
        <f>O459*H459</f>
        <v>0</v>
      </c>
      <c r="Q459" s="142">
        <v>0.11276</v>
      </c>
      <c r="R459" s="142">
        <f>Q459*H459</f>
        <v>1.1275999999999999</v>
      </c>
      <c r="S459" s="142">
        <v>0</v>
      </c>
      <c r="T459" s="143">
        <f>S459*H459</f>
        <v>0</v>
      </c>
      <c r="AR459" s="144" t="s">
        <v>200</v>
      </c>
      <c r="AT459" s="144" t="s">
        <v>196</v>
      </c>
      <c r="AU459" s="144" t="s">
        <v>87</v>
      </c>
      <c r="AY459" s="17" t="s">
        <v>194</v>
      </c>
      <c r="BE459" s="145">
        <f>IF(N459="základní",J459,0)</f>
        <v>0</v>
      </c>
      <c r="BF459" s="145">
        <f>IF(N459="snížená",J459,0)</f>
        <v>0</v>
      </c>
      <c r="BG459" s="145">
        <f>IF(N459="zákl. přenesená",J459,0)</f>
        <v>0</v>
      </c>
      <c r="BH459" s="145">
        <f>IF(N459="sníž. přenesená",J459,0)</f>
        <v>0</v>
      </c>
      <c r="BI459" s="145">
        <f>IF(N459="nulová",J459,0)</f>
        <v>0</v>
      </c>
      <c r="BJ459" s="17" t="s">
        <v>85</v>
      </c>
      <c r="BK459" s="145">
        <f>ROUND(I459*H459,2)</f>
        <v>0</v>
      </c>
      <c r="BL459" s="17" t="s">
        <v>200</v>
      </c>
      <c r="BM459" s="144" t="s">
        <v>507</v>
      </c>
    </row>
    <row r="460" spans="2:65" s="1" customFormat="1">
      <c r="B460" s="33"/>
      <c r="D460" s="146" t="s">
        <v>202</v>
      </c>
      <c r="F460" s="147" t="s">
        <v>508</v>
      </c>
      <c r="I460" s="148"/>
      <c r="L460" s="33"/>
      <c r="M460" s="149"/>
      <c r="T460" s="54"/>
      <c r="AT460" s="17" t="s">
        <v>202</v>
      </c>
      <c r="AU460" s="17" t="s">
        <v>87</v>
      </c>
    </row>
    <row r="461" spans="2:65" s="12" customFormat="1">
      <c r="B461" s="150"/>
      <c r="D461" s="151" t="s">
        <v>204</v>
      </c>
      <c r="E461" s="152" t="s">
        <v>32</v>
      </c>
      <c r="F461" s="153" t="s">
        <v>205</v>
      </c>
      <c r="H461" s="152" t="s">
        <v>32</v>
      </c>
      <c r="I461" s="154"/>
      <c r="L461" s="150"/>
      <c r="M461" s="155"/>
      <c r="T461" s="156"/>
      <c r="AT461" s="152" t="s">
        <v>204</v>
      </c>
      <c r="AU461" s="152" t="s">
        <v>87</v>
      </c>
      <c r="AV461" s="12" t="s">
        <v>85</v>
      </c>
      <c r="AW461" s="12" t="s">
        <v>39</v>
      </c>
      <c r="AX461" s="12" t="s">
        <v>78</v>
      </c>
      <c r="AY461" s="152" t="s">
        <v>194</v>
      </c>
    </row>
    <row r="462" spans="2:65" s="12" customFormat="1">
      <c r="B462" s="150"/>
      <c r="D462" s="151" t="s">
        <v>204</v>
      </c>
      <c r="E462" s="152" t="s">
        <v>32</v>
      </c>
      <c r="F462" s="153" t="s">
        <v>267</v>
      </c>
      <c r="H462" s="152" t="s">
        <v>32</v>
      </c>
      <c r="I462" s="154"/>
      <c r="L462" s="150"/>
      <c r="M462" s="155"/>
      <c r="T462" s="156"/>
      <c r="AT462" s="152" t="s">
        <v>204</v>
      </c>
      <c r="AU462" s="152" t="s">
        <v>87</v>
      </c>
      <c r="AV462" s="12" t="s">
        <v>85</v>
      </c>
      <c r="AW462" s="12" t="s">
        <v>39</v>
      </c>
      <c r="AX462" s="12" t="s">
        <v>78</v>
      </c>
      <c r="AY462" s="152" t="s">
        <v>194</v>
      </c>
    </row>
    <row r="463" spans="2:65" s="12" customFormat="1">
      <c r="B463" s="150"/>
      <c r="D463" s="151" t="s">
        <v>204</v>
      </c>
      <c r="E463" s="152" t="s">
        <v>32</v>
      </c>
      <c r="F463" s="153" t="s">
        <v>268</v>
      </c>
      <c r="H463" s="152" t="s">
        <v>32</v>
      </c>
      <c r="I463" s="154"/>
      <c r="L463" s="150"/>
      <c r="M463" s="155"/>
      <c r="T463" s="156"/>
      <c r="AT463" s="152" t="s">
        <v>204</v>
      </c>
      <c r="AU463" s="152" t="s">
        <v>87</v>
      </c>
      <c r="AV463" s="12" t="s">
        <v>85</v>
      </c>
      <c r="AW463" s="12" t="s">
        <v>39</v>
      </c>
      <c r="AX463" s="12" t="s">
        <v>78</v>
      </c>
      <c r="AY463" s="152" t="s">
        <v>194</v>
      </c>
    </row>
    <row r="464" spans="2:65" s="13" customFormat="1">
      <c r="B464" s="157"/>
      <c r="D464" s="151" t="s">
        <v>204</v>
      </c>
      <c r="E464" s="158" t="s">
        <v>32</v>
      </c>
      <c r="F464" s="159" t="s">
        <v>509</v>
      </c>
      <c r="H464" s="160">
        <v>4</v>
      </c>
      <c r="I464" s="161"/>
      <c r="L464" s="157"/>
      <c r="M464" s="162"/>
      <c r="T464" s="163"/>
      <c r="AT464" s="158" t="s">
        <v>204</v>
      </c>
      <c r="AU464" s="158" t="s">
        <v>87</v>
      </c>
      <c r="AV464" s="13" t="s">
        <v>87</v>
      </c>
      <c r="AW464" s="13" t="s">
        <v>39</v>
      </c>
      <c r="AX464" s="13" t="s">
        <v>78</v>
      </c>
      <c r="AY464" s="158" t="s">
        <v>194</v>
      </c>
    </row>
    <row r="465" spans="2:65" s="13" customFormat="1">
      <c r="B465" s="157"/>
      <c r="D465" s="151" t="s">
        <v>204</v>
      </c>
      <c r="E465" s="158" t="s">
        <v>32</v>
      </c>
      <c r="F465" s="159" t="s">
        <v>510</v>
      </c>
      <c r="H465" s="160">
        <v>6</v>
      </c>
      <c r="I465" s="161"/>
      <c r="L465" s="157"/>
      <c r="M465" s="162"/>
      <c r="T465" s="163"/>
      <c r="AT465" s="158" t="s">
        <v>204</v>
      </c>
      <c r="AU465" s="158" t="s">
        <v>87</v>
      </c>
      <c r="AV465" s="13" t="s">
        <v>87</v>
      </c>
      <c r="AW465" s="13" t="s">
        <v>39</v>
      </c>
      <c r="AX465" s="13" t="s">
        <v>78</v>
      </c>
      <c r="AY465" s="158" t="s">
        <v>194</v>
      </c>
    </row>
    <row r="466" spans="2:65" s="14" customFormat="1">
      <c r="B466" s="164"/>
      <c r="D466" s="151" t="s">
        <v>204</v>
      </c>
      <c r="E466" s="165" t="s">
        <v>32</v>
      </c>
      <c r="F466" s="166" t="s">
        <v>208</v>
      </c>
      <c r="H466" s="167">
        <v>10</v>
      </c>
      <c r="I466" s="168"/>
      <c r="L466" s="164"/>
      <c r="M466" s="169"/>
      <c r="T466" s="170"/>
      <c r="AT466" s="165" t="s">
        <v>204</v>
      </c>
      <c r="AU466" s="165" t="s">
        <v>87</v>
      </c>
      <c r="AV466" s="14" t="s">
        <v>200</v>
      </c>
      <c r="AW466" s="14" t="s">
        <v>39</v>
      </c>
      <c r="AX466" s="14" t="s">
        <v>85</v>
      </c>
      <c r="AY466" s="165" t="s">
        <v>194</v>
      </c>
    </row>
    <row r="467" spans="2:65" s="1" customFormat="1" ht="21.75" customHeight="1">
      <c r="B467" s="33"/>
      <c r="C467" s="171" t="s">
        <v>511</v>
      </c>
      <c r="D467" s="171" t="s">
        <v>310</v>
      </c>
      <c r="E467" s="172" t="s">
        <v>512</v>
      </c>
      <c r="F467" s="173" t="s">
        <v>513</v>
      </c>
      <c r="G467" s="174" t="s">
        <v>313</v>
      </c>
      <c r="H467" s="175">
        <v>6</v>
      </c>
      <c r="I467" s="176"/>
      <c r="J467" s="177">
        <f>ROUND(I467*H467,2)</f>
        <v>0</v>
      </c>
      <c r="K467" s="173" t="s">
        <v>199</v>
      </c>
      <c r="L467" s="178"/>
      <c r="M467" s="179" t="s">
        <v>32</v>
      </c>
      <c r="N467" s="180" t="s">
        <v>49</v>
      </c>
      <c r="P467" s="142">
        <f>O467*H467</f>
        <v>0</v>
      </c>
      <c r="Q467" s="142">
        <v>6.4999999999999997E-3</v>
      </c>
      <c r="R467" s="142">
        <f>Q467*H467</f>
        <v>3.9E-2</v>
      </c>
      <c r="S467" s="142">
        <v>0</v>
      </c>
      <c r="T467" s="143">
        <f>S467*H467</f>
        <v>0</v>
      </c>
      <c r="AR467" s="144" t="s">
        <v>243</v>
      </c>
      <c r="AT467" s="144" t="s">
        <v>310</v>
      </c>
      <c r="AU467" s="144" t="s">
        <v>87</v>
      </c>
      <c r="AY467" s="17" t="s">
        <v>194</v>
      </c>
      <c r="BE467" s="145">
        <f>IF(N467="základní",J467,0)</f>
        <v>0</v>
      </c>
      <c r="BF467" s="145">
        <f>IF(N467="snížená",J467,0)</f>
        <v>0</v>
      </c>
      <c r="BG467" s="145">
        <f>IF(N467="zákl. přenesená",J467,0)</f>
        <v>0</v>
      </c>
      <c r="BH467" s="145">
        <f>IF(N467="sníž. přenesená",J467,0)</f>
        <v>0</v>
      </c>
      <c r="BI467" s="145">
        <f>IF(N467="nulová",J467,0)</f>
        <v>0</v>
      </c>
      <c r="BJ467" s="17" t="s">
        <v>85</v>
      </c>
      <c r="BK467" s="145">
        <f>ROUND(I467*H467,2)</f>
        <v>0</v>
      </c>
      <c r="BL467" s="17" t="s">
        <v>200</v>
      </c>
      <c r="BM467" s="144" t="s">
        <v>514</v>
      </c>
    </row>
    <row r="468" spans="2:65" s="13" customFormat="1">
      <c r="B468" s="157"/>
      <c r="D468" s="151" t="s">
        <v>204</v>
      </c>
      <c r="E468" s="158" t="s">
        <v>32</v>
      </c>
      <c r="F468" s="159" t="s">
        <v>515</v>
      </c>
      <c r="H468" s="160">
        <v>6</v>
      </c>
      <c r="I468" s="161"/>
      <c r="L468" s="157"/>
      <c r="M468" s="162"/>
      <c r="T468" s="163"/>
      <c r="AT468" s="158" t="s">
        <v>204</v>
      </c>
      <c r="AU468" s="158" t="s">
        <v>87</v>
      </c>
      <c r="AV468" s="13" t="s">
        <v>87</v>
      </c>
      <c r="AW468" s="13" t="s">
        <v>39</v>
      </c>
      <c r="AX468" s="13" t="s">
        <v>85</v>
      </c>
      <c r="AY468" s="158" t="s">
        <v>194</v>
      </c>
    </row>
    <row r="469" spans="2:65" s="1" customFormat="1" ht="24.15" customHeight="1">
      <c r="B469" s="33"/>
      <c r="C469" s="133" t="s">
        <v>516</v>
      </c>
      <c r="D469" s="133" t="s">
        <v>196</v>
      </c>
      <c r="E469" s="134" t="s">
        <v>517</v>
      </c>
      <c r="F469" s="135" t="s">
        <v>518</v>
      </c>
      <c r="G469" s="136" t="s">
        <v>115</v>
      </c>
      <c r="H469" s="137">
        <v>115.42</v>
      </c>
      <c r="I469" s="138"/>
      <c r="J469" s="139">
        <f>ROUND(I469*H469,2)</f>
        <v>0</v>
      </c>
      <c r="K469" s="135" t="s">
        <v>199</v>
      </c>
      <c r="L469" s="33"/>
      <c r="M469" s="140" t="s">
        <v>32</v>
      </c>
      <c r="N469" s="141" t="s">
        <v>49</v>
      </c>
      <c r="P469" s="142">
        <f>O469*H469</f>
        <v>0</v>
      </c>
      <c r="Q469" s="142">
        <v>1E-4</v>
      </c>
      <c r="R469" s="142">
        <f>Q469*H469</f>
        <v>1.1542E-2</v>
      </c>
      <c r="S469" s="142">
        <v>0</v>
      </c>
      <c r="T469" s="143">
        <f>S469*H469</f>
        <v>0</v>
      </c>
      <c r="AR469" s="144" t="s">
        <v>200</v>
      </c>
      <c r="AT469" s="144" t="s">
        <v>196</v>
      </c>
      <c r="AU469" s="144" t="s">
        <v>87</v>
      </c>
      <c r="AY469" s="17" t="s">
        <v>194</v>
      </c>
      <c r="BE469" s="145">
        <f>IF(N469="základní",J469,0)</f>
        <v>0</v>
      </c>
      <c r="BF469" s="145">
        <f>IF(N469="snížená",J469,0)</f>
        <v>0</v>
      </c>
      <c r="BG469" s="145">
        <f>IF(N469="zákl. přenesená",J469,0)</f>
        <v>0</v>
      </c>
      <c r="BH469" s="145">
        <f>IF(N469="sníž. přenesená",J469,0)</f>
        <v>0</v>
      </c>
      <c r="BI469" s="145">
        <f>IF(N469="nulová",J469,0)</f>
        <v>0</v>
      </c>
      <c r="BJ469" s="17" t="s">
        <v>85</v>
      </c>
      <c r="BK469" s="145">
        <f>ROUND(I469*H469,2)</f>
        <v>0</v>
      </c>
      <c r="BL469" s="17" t="s">
        <v>200</v>
      </c>
      <c r="BM469" s="144" t="s">
        <v>519</v>
      </c>
    </row>
    <row r="470" spans="2:65" s="1" customFormat="1">
      <c r="B470" s="33"/>
      <c r="D470" s="146" t="s">
        <v>202</v>
      </c>
      <c r="F470" s="147" t="s">
        <v>520</v>
      </c>
      <c r="I470" s="148"/>
      <c r="L470" s="33"/>
      <c r="M470" s="149"/>
      <c r="T470" s="54"/>
      <c r="AT470" s="17" t="s">
        <v>202</v>
      </c>
      <c r="AU470" s="17" t="s">
        <v>87</v>
      </c>
    </row>
    <row r="471" spans="2:65" s="12" customFormat="1">
      <c r="B471" s="150"/>
      <c r="D471" s="151" t="s">
        <v>204</v>
      </c>
      <c r="E471" s="152" t="s">
        <v>32</v>
      </c>
      <c r="F471" s="153" t="s">
        <v>205</v>
      </c>
      <c r="H471" s="152" t="s">
        <v>32</v>
      </c>
      <c r="I471" s="154"/>
      <c r="L471" s="150"/>
      <c r="M471" s="155"/>
      <c r="T471" s="156"/>
      <c r="AT471" s="152" t="s">
        <v>204</v>
      </c>
      <c r="AU471" s="152" t="s">
        <v>87</v>
      </c>
      <c r="AV471" s="12" t="s">
        <v>85</v>
      </c>
      <c r="AW471" s="12" t="s">
        <v>39</v>
      </c>
      <c r="AX471" s="12" t="s">
        <v>78</v>
      </c>
      <c r="AY471" s="152" t="s">
        <v>194</v>
      </c>
    </row>
    <row r="472" spans="2:65" s="12" customFormat="1">
      <c r="B472" s="150"/>
      <c r="D472" s="151" t="s">
        <v>204</v>
      </c>
      <c r="E472" s="152" t="s">
        <v>32</v>
      </c>
      <c r="F472" s="153" t="s">
        <v>267</v>
      </c>
      <c r="H472" s="152" t="s">
        <v>32</v>
      </c>
      <c r="I472" s="154"/>
      <c r="L472" s="150"/>
      <c r="M472" s="155"/>
      <c r="T472" s="156"/>
      <c r="AT472" s="152" t="s">
        <v>204</v>
      </c>
      <c r="AU472" s="152" t="s">
        <v>87</v>
      </c>
      <c r="AV472" s="12" t="s">
        <v>85</v>
      </c>
      <c r="AW472" s="12" t="s">
        <v>39</v>
      </c>
      <c r="AX472" s="12" t="s">
        <v>78</v>
      </c>
      <c r="AY472" s="152" t="s">
        <v>194</v>
      </c>
    </row>
    <row r="473" spans="2:65" s="12" customFormat="1">
      <c r="B473" s="150"/>
      <c r="D473" s="151" t="s">
        <v>204</v>
      </c>
      <c r="E473" s="152" t="s">
        <v>32</v>
      </c>
      <c r="F473" s="153" t="s">
        <v>521</v>
      </c>
      <c r="H473" s="152" t="s">
        <v>32</v>
      </c>
      <c r="I473" s="154"/>
      <c r="L473" s="150"/>
      <c r="M473" s="155"/>
      <c r="T473" s="156"/>
      <c r="AT473" s="152" t="s">
        <v>204</v>
      </c>
      <c r="AU473" s="152" t="s">
        <v>87</v>
      </c>
      <c r="AV473" s="12" t="s">
        <v>85</v>
      </c>
      <c r="AW473" s="12" t="s">
        <v>39</v>
      </c>
      <c r="AX473" s="12" t="s">
        <v>78</v>
      </c>
      <c r="AY473" s="152" t="s">
        <v>194</v>
      </c>
    </row>
    <row r="474" spans="2:65" s="13" customFormat="1">
      <c r="B474" s="157"/>
      <c r="D474" s="151" t="s">
        <v>204</v>
      </c>
      <c r="E474" s="158" t="s">
        <v>32</v>
      </c>
      <c r="F474" s="159" t="s">
        <v>522</v>
      </c>
      <c r="H474" s="160">
        <v>82.19</v>
      </c>
      <c r="I474" s="161"/>
      <c r="L474" s="157"/>
      <c r="M474" s="162"/>
      <c r="T474" s="163"/>
      <c r="AT474" s="158" t="s">
        <v>204</v>
      </c>
      <c r="AU474" s="158" t="s">
        <v>87</v>
      </c>
      <c r="AV474" s="13" t="s">
        <v>87</v>
      </c>
      <c r="AW474" s="13" t="s">
        <v>39</v>
      </c>
      <c r="AX474" s="13" t="s">
        <v>78</v>
      </c>
      <c r="AY474" s="158" t="s">
        <v>194</v>
      </c>
    </row>
    <row r="475" spans="2:65" s="13" customFormat="1">
      <c r="B475" s="157"/>
      <c r="D475" s="151" t="s">
        <v>204</v>
      </c>
      <c r="E475" s="158" t="s">
        <v>32</v>
      </c>
      <c r="F475" s="159" t="s">
        <v>523</v>
      </c>
      <c r="H475" s="160">
        <v>33.229999999999997</v>
      </c>
      <c r="I475" s="161"/>
      <c r="L475" s="157"/>
      <c r="M475" s="162"/>
      <c r="T475" s="163"/>
      <c r="AT475" s="158" t="s">
        <v>204</v>
      </c>
      <c r="AU475" s="158" t="s">
        <v>87</v>
      </c>
      <c r="AV475" s="13" t="s">
        <v>87</v>
      </c>
      <c r="AW475" s="13" t="s">
        <v>39</v>
      </c>
      <c r="AX475" s="13" t="s">
        <v>78</v>
      </c>
      <c r="AY475" s="158" t="s">
        <v>194</v>
      </c>
    </row>
    <row r="476" spans="2:65" s="14" customFormat="1">
      <c r="B476" s="164"/>
      <c r="D476" s="151" t="s">
        <v>204</v>
      </c>
      <c r="E476" s="165" t="s">
        <v>32</v>
      </c>
      <c r="F476" s="166" t="s">
        <v>208</v>
      </c>
      <c r="H476" s="167">
        <v>115.42</v>
      </c>
      <c r="I476" s="168"/>
      <c r="L476" s="164"/>
      <c r="M476" s="169"/>
      <c r="T476" s="170"/>
      <c r="AT476" s="165" t="s">
        <v>204</v>
      </c>
      <c r="AU476" s="165" t="s">
        <v>87</v>
      </c>
      <c r="AV476" s="14" t="s">
        <v>200</v>
      </c>
      <c r="AW476" s="14" t="s">
        <v>39</v>
      </c>
      <c r="AX476" s="14" t="s">
        <v>85</v>
      </c>
      <c r="AY476" s="165" t="s">
        <v>194</v>
      </c>
    </row>
    <row r="477" spans="2:65" s="1" customFormat="1" ht="33" customHeight="1">
      <c r="B477" s="33"/>
      <c r="C477" s="133" t="s">
        <v>524</v>
      </c>
      <c r="D477" s="133" t="s">
        <v>196</v>
      </c>
      <c r="E477" s="134" t="s">
        <v>525</v>
      </c>
      <c r="F477" s="135" t="s">
        <v>526</v>
      </c>
      <c r="G477" s="136" t="s">
        <v>115</v>
      </c>
      <c r="H477" s="137">
        <v>59.41</v>
      </c>
      <c r="I477" s="138"/>
      <c r="J477" s="139">
        <f>ROUND(I477*H477,2)</f>
        <v>0</v>
      </c>
      <c r="K477" s="135" t="s">
        <v>199</v>
      </c>
      <c r="L477" s="33"/>
      <c r="M477" s="140" t="s">
        <v>32</v>
      </c>
      <c r="N477" s="141" t="s">
        <v>49</v>
      </c>
      <c r="P477" s="142">
        <f>O477*H477</f>
        <v>0</v>
      </c>
      <c r="Q477" s="142">
        <v>5.0000000000000002E-5</v>
      </c>
      <c r="R477" s="142">
        <f>Q477*H477</f>
        <v>2.9705000000000001E-3</v>
      </c>
      <c r="S477" s="142">
        <v>0</v>
      </c>
      <c r="T477" s="143">
        <f>S477*H477</f>
        <v>0</v>
      </c>
      <c r="AR477" s="144" t="s">
        <v>200</v>
      </c>
      <c r="AT477" s="144" t="s">
        <v>196</v>
      </c>
      <c r="AU477" s="144" t="s">
        <v>87</v>
      </c>
      <c r="AY477" s="17" t="s">
        <v>194</v>
      </c>
      <c r="BE477" s="145">
        <f>IF(N477="základní",J477,0)</f>
        <v>0</v>
      </c>
      <c r="BF477" s="145">
        <f>IF(N477="snížená",J477,0)</f>
        <v>0</v>
      </c>
      <c r="BG477" s="145">
        <f>IF(N477="zákl. přenesená",J477,0)</f>
        <v>0</v>
      </c>
      <c r="BH477" s="145">
        <f>IF(N477="sníž. přenesená",J477,0)</f>
        <v>0</v>
      </c>
      <c r="BI477" s="145">
        <f>IF(N477="nulová",J477,0)</f>
        <v>0</v>
      </c>
      <c r="BJ477" s="17" t="s">
        <v>85</v>
      </c>
      <c r="BK477" s="145">
        <f>ROUND(I477*H477,2)</f>
        <v>0</v>
      </c>
      <c r="BL477" s="17" t="s">
        <v>200</v>
      </c>
      <c r="BM477" s="144" t="s">
        <v>527</v>
      </c>
    </row>
    <row r="478" spans="2:65" s="1" customFormat="1">
      <c r="B478" s="33"/>
      <c r="D478" s="146" t="s">
        <v>202</v>
      </c>
      <c r="F478" s="147" t="s">
        <v>528</v>
      </c>
      <c r="I478" s="148"/>
      <c r="L478" s="33"/>
      <c r="M478" s="149"/>
      <c r="T478" s="54"/>
      <c r="AT478" s="17" t="s">
        <v>202</v>
      </c>
      <c r="AU478" s="17" t="s">
        <v>87</v>
      </c>
    </row>
    <row r="479" spans="2:65" s="12" customFormat="1">
      <c r="B479" s="150"/>
      <c r="D479" s="151" t="s">
        <v>204</v>
      </c>
      <c r="E479" s="152" t="s">
        <v>32</v>
      </c>
      <c r="F479" s="153" t="s">
        <v>205</v>
      </c>
      <c r="H479" s="152" t="s">
        <v>32</v>
      </c>
      <c r="I479" s="154"/>
      <c r="L479" s="150"/>
      <c r="M479" s="155"/>
      <c r="T479" s="156"/>
      <c r="AT479" s="152" t="s">
        <v>204</v>
      </c>
      <c r="AU479" s="152" t="s">
        <v>87</v>
      </c>
      <c r="AV479" s="12" t="s">
        <v>85</v>
      </c>
      <c r="AW479" s="12" t="s">
        <v>39</v>
      </c>
      <c r="AX479" s="12" t="s">
        <v>78</v>
      </c>
      <c r="AY479" s="152" t="s">
        <v>194</v>
      </c>
    </row>
    <row r="480" spans="2:65" s="12" customFormat="1">
      <c r="B480" s="150"/>
      <c r="D480" s="151" t="s">
        <v>204</v>
      </c>
      <c r="E480" s="152" t="s">
        <v>32</v>
      </c>
      <c r="F480" s="153" t="s">
        <v>267</v>
      </c>
      <c r="H480" s="152" t="s">
        <v>32</v>
      </c>
      <c r="I480" s="154"/>
      <c r="L480" s="150"/>
      <c r="M480" s="155"/>
      <c r="T480" s="156"/>
      <c r="AT480" s="152" t="s">
        <v>204</v>
      </c>
      <c r="AU480" s="152" t="s">
        <v>87</v>
      </c>
      <c r="AV480" s="12" t="s">
        <v>85</v>
      </c>
      <c r="AW480" s="12" t="s">
        <v>39</v>
      </c>
      <c r="AX480" s="12" t="s">
        <v>78</v>
      </c>
      <c r="AY480" s="152" t="s">
        <v>194</v>
      </c>
    </row>
    <row r="481" spans="2:65" s="12" customFormat="1">
      <c r="B481" s="150"/>
      <c r="D481" s="151" t="s">
        <v>204</v>
      </c>
      <c r="E481" s="152" t="s">
        <v>32</v>
      </c>
      <c r="F481" s="153" t="s">
        <v>521</v>
      </c>
      <c r="H481" s="152" t="s">
        <v>32</v>
      </c>
      <c r="I481" s="154"/>
      <c r="L481" s="150"/>
      <c r="M481" s="155"/>
      <c r="T481" s="156"/>
      <c r="AT481" s="152" t="s">
        <v>204</v>
      </c>
      <c r="AU481" s="152" t="s">
        <v>87</v>
      </c>
      <c r="AV481" s="12" t="s">
        <v>85</v>
      </c>
      <c r="AW481" s="12" t="s">
        <v>39</v>
      </c>
      <c r="AX481" s="12" t="s">
        <v>78</v>
      </c>
      <c r="AY481" s="152" t="s">
        <v>194</v>
      </c>
    </row>
    <row r="482" spans="2:65" s="13" customFormat="1">
      <c r="B482" s="157"/>
      <c r="D482" s="151" t="s">
        <v>204</v>
      </c>
      <c r="E482" s="158" t="s">
        <v>32</v>
      </c>
      <c r="F482" s="159" t="s">
        <v>529</v>
      </c>
      <c r="H482" s="160">
        <v>59.41</v>
      </c>
      <c r="I482" s="161"/>
      <c r="L482" s="157"/>
      <c r="M482" s="162"/>
      <c r="T482" s="163"/>
      <c r="AT482" s="158" t="s">
        <v>204</v>
      </c>
      <c r="AU482" s="158" t="s">
        <v>87</v>
      </c>
      <c r="AV482" s="13" t="s">
        <v>87</v>
      </c>
      <c r="AW482" s="13" t="s">
        <v>39</v>
      </c>
      <c r="AX482" s="13" t="s">
        <v>78</v>
      </c>
      <c r="AY482" s="158" t="s">
        <v>194</v>
      </c>
    </row>
    <row r="483" spans="2:65" s="14" customFormat="1">
      <c r="B483" s="164"/>
      <c r="D483" s="151" t="s">
        <v>204</v>
      </c>
      <c r="E483" s="165" t="s">
        <v>32</v>
      </c>
      <c r="F483" s="166" t="s">
        <v>208</v>
      </c>
      <c r="H483" s="167">
        <v>59.41</v>
      </c>
      <c r="I483" s="168"/>
      <c r="L483" s="164"/>
      <c r="M483" s="169"/>
      <c r="T483" s="170"/>
      <c r="AT483" s="165" t="s">
        <v>204</v>
      </c>
      <c r="AU483" s="165" t="s">
        <v>87</v>
      </c>
      <c r="AV483" s="14" t="s">
        <v>200</v>
      </c>
      <c r="AW483" s="14" t="s">
        <v>39</v>
      </c>
      <c r="AX483" s="14" t="s">
        <v>85</v>
      </c>
      <c r="AY483" s="165" t="s">
        <v>194</v>
      </c>
    </row>
    <row r="484" spans="2:65" s="1" customFormat="1" ht="24.15" customHeight="1">
      <c r="B484" s="33"/>
      <c r="C484" s="133" t="s">
        <v>530</v>
      </c>
      <c r="D484" s="133" t="s">
        <v>196</v>
      </c>
      <c r="E484" s="134" t="s">
        <v>531</v>
      </c>
      <c r="F484" s="135" t="s">
        <v>532</v>
      </c>
      <c r="G484" s="136" t="s">
        <v>115</v>
      </c>
      <c r="H484" s="137">
        <v>59.06</v>
      </c>
      <c r="I484" s="138"/>
      <c r="J484" s="139">
        <f>ROUND(I484*H484,2)</f>
        <v>0</v>
      </c>
      <c r="K484" s="135" t="s">
        <v>199</v>
      </c>
      <c r="L484" s="33"/>
      <c r="M484" s="140" t="s">
        <v>32</v>
      </c>
      <c r="N484" s="141" t="s">
        <v>49</v>
      </c>
      <c r="P484" s="142">
        <f>O484*H484</f>
        <v>0</v>
      </c>
      <c r="Q484" s="142">
        <v>2.0000000000000001E-4</v>
      </c>
      <c r="R484" s="142">
        <f>Q484*H484</f>
        <v>1.1812000000000001E-2</v>
      </c>
      <c r="S484" s="142">
        <v>0</v>
      </c>
      <c r="T484" s="143">
        <f>S484*H484</f>
        <v>0</v>
      </c>
      <c r="AR484" s="144" t="s">
        <v>200</v>
      </c>
      <c r="AT484" s="144" t="s">
        <v>196</v>
      </c>
      <c r="AU484" s="144" t="s">
        <v>87</v>
      </c>
      <c r="AY484" s="17" t="s">
        <v>194</v>
      </c>
      <c r="BE484" s="145">
        <f>IF(N484="základní",J484,0)</f>
        <v>0</v>
      </c>
      <c r="BF484" s="145">
        <f>IF(N484="snížená",J484,0)</f>
        <v>0</v>
      </c>
      <c r="BG484" s="145">
        <f>IF(N484="zákl. přenesená",J484,0)</f>
        <v>0</v>
      </c>
      <c r="BH484" s="145">
        <f>IF(N484="sníž. přenesená",J484,0)</f>
        <v>0</v>
      </c>
      <c r="BI484" s="145">
        <f>IF(N484="nulová",J484,0)</f>
        <v>0</v>
      </c>
      <c r="BJ484" s="17" t="s">
        <v>85</v>
      </c>
      <c r="BK484" s="145">
        <f>ROUND(I484*H484,2)</f>
        <v>0</v>
      </c>
      <c r="BL484" s="17" t="s">
        <v>200</v>
      </c>
      <c r="BM484" s="144" t="s">
        <v>533</v>
      </c>
    </row>
    <row r="485" spans="2:65" s="1" customFormat="1">
      <c r="B485" s="33"/>
      <c r="D485" s="146" t="s">
        <v>202</v>
      </c>
      <c r="F485" s="147" t="s">
        <v>534</v>
      </c>
      <c r="I485" s="148"/>
      <c r="L485" s="33"/>
      <c r="M485" s="149"/>
      <c r="T485" s="54"/>
      <c r="AT485" s="17" t="s">
        <v>202</v>
      </c>
      <c r="AU485" s="17" t="s">
        <v>87</v>
      </c>
    </row>
    <row r="486" spans="2:65" s="12" customFormat="1">
      <c r="B486" s="150"/>
      <c r="D486" s="151" t="s">
        <v>204</v>
      </c>
      <c r="E486" s="152" t="s">
        <v>32</v>
      </c>
      <c r="F486" s="153" t="s">
        <v>205</v>
      </c>
      <c r="H486" s="152" t="s">
        <v>32</v>
      </c>
      <c r="I486" s="154"/>
      <c r="L486" s="150"/>
      <c r="M486" s="155"/>
      <c r="T486" s="156"/>
      <c r="AT486" s="152" t="s">
        <v>204</v>
      </c>
      <c r="AU486" s="152" t="s">
        <v>87</v>
      </c>
      <c r="AV486" s="12" t="s">
        <v>85</v>
      </c>
      <c r="AW486" s="12" t="s">
        <v>39</v>
      </c>
      <c r="AX486" s="12" t="s">
        <v>78</v>
      </c>
      <c r="AY486" s="152" t="s">
        <v>194</v>
      </c>
    </row>
    <row r="487" spans="2:65" s="12" customFormat="1">
      <c r="B487" s="150"/>
      <c r="D487" s="151" t="s">
        <v>204</v>
      </c>
      <c r="E487" s="152" t="s">
        <v>32</v>
      </c>
      <c r="F487" s="153" t="s">
        <v>267</v>
      </c>
      <c r="H487" s="152" t="s">
        <v>32</v>
      </c>
      <c r="I487" s="154"/>
      <c r="L487" s="150"/>
      <c r="M487" s="155"/>
      <c r="T487" s="156"/>
      <c r="AT487" s="152" t="s">
        <v>204</v>
      </c>
      <c r="AU487" s="152" t="s">
        <v>87</v>
      </c>
      <c r="AV487" s="12" t="s">
        <v>85</v>
      </c>
      <c r="AW487" s="12" t="s">
        <v>39</v>
      </c>
      <c r="AX487" s="12" t="s">
        <v>78</v>
      </c>
      <c r="AY487" s="152" t="s">
        <v>194</v>
      </c>
    </row>
    <row r="488" spans="2:65" s="12" customFormat="1">
      <c r="B488" s="150"/>
      <c r="D488" s="151" t="s">
        <v>204</v>
      </c>
      <c r="E488" s="152" t="s">
        <v>32</v>
      </c>
      <c r="F488" s="153" t="s">
        <v>521</v>
      </c>
      <c r="H488" s="152" t="s">
        <v>32</v>
      </c>
      <c r="I488" s="154"/>
      <c r="L488" s="150"/>
      <c r="M488" s="155"/>
      <c r="T488" s="156"/>
      <c r="AT488" s="152" t="s">
        <v>204</v>
      </c>
      <c r="AU488" s="152" t="s">
        <v>87</v>
      </c>
      <c r="AV488" s="12" t="s">
        <v>85</v>
      </c>
      <c r="AW488" s="12" t="s">
        <v>39</v>
      </c>
      <c r="AX488" s="12" t="s">
        <v>78</v>
      </c>
      <c r="AY488" s="152" t="s">
        <v>194</v>
      </c>
    </row>
    <row r="489" spans="2:65" s="13" customFormat="1">
      <c r="B489" s="157"/>
      <c r="D489" s="151" t="s">
        <v>204</v>
      </c>
      <c r="E489" s="158" t="s">
        <v>32</v>
      </c>
      <c r="F489" s="159" t="s">
        <v>535</v>
      </c>
      <c r="H489" s="160">
        <v>59.06</v>
      </c>
      <c r="I489" s="161"/>
      <c r="L489" s="157"/>
      <c r="M489" s="162"/>
      <c r="T489" s="163"/>
      <c r="AT489" s="158" t="s">
        <v>204</v>
      </c>
      <c r="AU489" s="158" t="s">
        <v>87</v>
      </c>
      <c r="AV489" s="13" t="s">
        <v>87</v>
      </c>
      <c r="AW489" s="13" t="s">
        <v>39</v>
      </c>
      <c r="AX489" s="13" t="s">
        <v>78</v>
      </c>
      <c r="AY489" s="158" t="s">
        <v>194</v>
      </c>
    </row>
    <row r="490" spans="2:65" s="14" customFormat="1">
      <c r="B490" s="164"/>
      <c r="D490" s="151" t="s">
        <v>204</v>
      </c>
      <c r="E490" s="165" t="s">
        <v>32</v>
      </c>
      <c r="F490" s="166" t="s">
        <v>208</v>
      </c>
      <c r="H490" s="167">
        <v>59.06</v>
      </c>
      <c r="I490" s="168"/>
      <c r="L490" s="164"/>
      <c r="M490" s="169"/>
      <c r="T490" s="170"/>
      <c r="AT490" s="165" t="s">
        <v>204</v>
      </c>
      <c r="AU490" s="165" t="s">
        <v>87</v>
      </c>
      <c r="AV490" s="14" t="s">
        <v>200</v>
      </c>
      <c r="AW490" s="14" t="s">
        <v>39</v>
      </c>
      <c r="AX490" s="14" t="s">
        <v>85</v>
      </c>
      <c r="AY490" s="165" t="s">
        <v>194</v>
      </c>
    </row>
    <row r="491" spans="2:65" s="1" customFormat="1" ht="33" customHeight="1">
      <c r="B491" s="33"/>
      <c r="C491" s="133" t="s">
        <v>536</v>
      </c>
      <c r="D491" s="133" t="s">
        <v>196</v>
      </c>
      <c r="E491" s="134" t="s">
        <v>537</v>
      </c>
      <c r="F491" s="135" t="s">
        <v>538</v>
      </c>
      <c r="G491" s="136" t="s">
        <v>110</v>
      </c>
      <c r="H491" s="137">
        <v>5.59</v>
      </c>
      <c r="I491" s="138"/>
      <c r="J491" s="139">
        <f>ROUND(I491*H491,2)</f>
        <v>0</v>
      </c>
      <c r="K491" s="135" t="s">
        <v>199</v>
      </c>
      <c r="L491" s="33"/>
      <c r="M491" s="140" t="s">
        <v>32</v>
      </c>
      <c r="N491" s="141" t="s">
        <v>49</v>
      </c>
      <c r="P491" s="142">
        <f>O491*H491</f>
        <v>0</v>
      </c>
      <c r="Q491" s="142">
        <v>1.1999999999999999E-3</v>
      </c>
      <c r="R491" s="142">
        <f>Q491*H491</f>
        <v>6.7079999999999996E-3</v>
      </c>
      <c r="S491" s="142">
        <v>0</v>
      </c>
      <c r="T491" s="143">
        <f>S491*H491</f>
        <v>0</v>
      </c>
      <c r="AR491" s="144" t="s">
        <v>200</v>
      </c>
      <c r="AT491" s="144" t="s">
        <v>196</v>
      </c>
      <c r="AU491" s="144" t="s">
        <v>87</v>
      </c>
      <c r="AY491" s="17" t="s">
        <v>194</v>
      </c>
      <c r="BE491" s="145">
        <f>IF(N491="základní",J491,0)</f>
        <v>0</v>
      </c>
      <c r="BF491" s="145">
        <f>IF(N491="snížená",J491,0)</f>
        <v>0</v>
      </c>
      <c r="BG491" s="145">
        <f>IF(N491="zákl. přenesená",J491,0)</f>
        <v>0</v>
      </c>
      <c r="BH491" s="145">
        <f>IF(N491="sníž. přenesená",J491,0)</f>
        <v>0</v>
      </c>
      <c r="BI491" s="145">
        <f>IF(N491="nulová",J491,0)</f>
        <v>0</v>
      </c>
      <c r="BJ491" s="17" t="s">
        <v>85</v>
      </c>
      <c r="BK491" s="145">
        <f>ROUND(I491*H491,2)</f>
        <v>0</v>
      </c>
      <c r="BL491" s="17" t="s">
        <v>200</v>
      </c>
      <c r="BM491" s="144" t="s">
        <v>539</v>
      </c>
    </row>
    <row r="492" spans="2:65" s="1" customFormat="1">
      <c r="B492" s="33"/>
      <c r="D492" s="146" t="s">
        <v>202</v>
      </c>
      <c r="F492" s="147" t="s">
        <v>540</v>
      </c>
      <c r="I492" s="148"/>
      <c r="L492" s="33"/>
      <c r="M492" s="149"/>
      <c r="T492" s="54"/>
      <c r="AT492" s="17" t="s">
        <v>202</v>
      </c>
      <c r="AU492" s="17" t="s">
        <v>87</v>
      </c>
    </row>
    <row r="493" spans="2:65" s="12" customFormat="1">
      <c r="B493" s="150"/>
      <c r="D493" s="151" t="s">
        <v>204</v>
      </c>
      <c r="E493" s="152" t="s">
        <v>32</v>
      </c>
      <c r="F493" s="153" t="s">
        <v>205</v>
      </c>
      <c r="H493" s="152" t="s">
        <v>32</v>
      </c>
      <c r="I493" s="154"/>
      <c r="L493" s="150"/>
      <c r="M493" s="155"/>
      <c r="T493" s="156"/>
      <c r="AT493" s="152" t="s">
        <v>204</v>
      </c>
      <c r="AU493" s="152" t="s">
        <v>87</v>
      </c>
      <c r="AV493" s="12" t="s">
        <v>85</v>
      </c>
      <c r="AW493" s="12" t="s">
        <v>39</v>
      </c>
      <c r="AX493" s="12" t="s">
        <v>78</v>
      </c>
      <c r="AY493" s="152" t="s">
        <v>194</v>
      </c>
    </row>
    <row r="494" spans="2:65" s="12" customFormat="1">
      <c r="B494" s="150"/>
      <c r="D494" s="151" t="s">
        <v>204</v>
      </c>
      <c r="E494" s="152" t="s">
        <v>32</v>
      </c>
      <c r="F494" s="153" t="s">
        <v>267</v>
      </c>
      <c r="H494" s="152" t="s">
        <v>32</v>
      </c>
      <c r="I494" s="154"/>
      <c r="L494" s="150"/>
      <c r="M494" s="155"/>
      <c r="T494" s="156"/>
      <c r="AT494" s="152" t="s">
        <v>204</v>
      </c>
      <c r="AU494" s="152" t="s">
        <v>87</v>
      </c>
      <c r="AV494" s="12" t="s">
        <v>85</v>
      </c>
      <c r="AW494" s="12" t="s">
        <v>39</v>
      </c>
      <c r="AX494" s="12" t="s">
        <v>78</v>
      </c>
      <c r="AY494" s="152" t="s">
        <v>194</v>
      </c>
    </row>
    <row r="495" spans="2:65" s="12" customFormat="1">
      <c r="B495" s="150"/>
      <c r="D495" s="151" t="s">
        <v>204</v>
      </c>
      <c r="E495" s="152" t="s">
        <v>32</v>
      </c>
      <c r="F495" s="153" t="s">
        <v>521</v>
      </c>
      <c r="H495" s="152" t="s">
        <v>32</v>
      </c>
      <c r="I495" s="154"/>
      <c r="L495" s="150"/>
      <c r="M495" s="155"/>
      <c r="T495" s="156"/>
      <c r="AT495" s="152" t="s">
        <v>204</v>
      </c>
      <c r="AU495" s="152" t="s">
        <v>87</v>
      </c>
      <c r="AV495" s="12" t="s">
        <v>85</v>
      </c>
      <c r="AW495" s="12" t="s">
        <v>39</v>
      </c>
      <c r="AX495" s="12" t="s">
        <v>78</v>
      </c>
      <c r="AY495" s="152" t="s">
        <v>194</v>
      </c>
    </row>
    <row r="496" spans="2:65" s="13" customFormat="1">
      <c r="B496" s="157"/>
      <c r="D496" s="151" t="s">
        <v>204</v>
      </c>
      <c r="E496" s="158" t="s">
        <v>32</v>
      </c>
      <c r="F496" s="159" t="s">
        <v>541</v>
      </c>
      <c r="H496" s="160">
        <v>1.25</v>
      </c>
      <c r="I496" s="161"/>
      <c r="L496" s="157"/>
      <c r="M496" s="162"/>
      <c r="T496" s="163"/>
      <c r="AT496" s="158" t="s">
        <v>204</v>
      </c>
      <c r="AU496" s="158" t="s">
        <v>87</v>
      </c>
      <c r="AV496" s="13" t="s">
        <v>87</v>
      </c>
      <c r="AW496" s="13" t="s">
        <v>39</v>
      </c>
      <c r="AX496" s="13" t="s">
        <v>78</v>
      </c>
      <c r="AY496" s="158" t="s">
        <v>194</v>
      </c>
    </row>
    <row r="497" spans="2:65" s="13" customFormat="1">
      <c r="B497" s="157"/>
      <c r="D497" s="151" t="s">
        <v>204</v>
      </c>
      <c r="E497" s="158" t="s">
        <v>32</v>
      </c>
      <c r="F497" s="159" t="s">
        <v>542</v>
      </c>
      <c r="H497" s="160">
        <v>4.34</v>
      </c>
      <c r="I497" s="161"/>
      <c r="L497" s="157"/>
      <c r="M497" s="162"/>
      <c r="T497" s="163"/>
      <c r="AT497" s="158" t="s">
        <v>204</v>
      </c>
      <c r="AU497" s="158" t="s">
        <v>87</v>
      </c>
      <c r="AV497" s="13" t="s">
        <v>87</v>
      </c>
      <c r="AW497" s="13" t="s">
        <v>39</v>
      </c>
      <c r="AX497" s="13" t="s">
        <v>78</v>
      </c>
      <c r="AY497" s="158" t="s">
        <v>194</v>
      </c>
    </row>
    <row r="498" spans="2:65" s="14" customFormat="1">
      <c r="B498" s="164"/>
      <c r="D498" s="151" t="s">
        <v>204</v>
      </c>
      <c r="E498" s="165" t="s">
        <v>32</v>
      </c>
      <c r="F498" s="166" t="s">
        <v>208</v>
      </c>
      <c r="H498" s="167">
        <v>5.59</v>
      </c>
      <c r="I498" s="168"/>
      <c r="L498" s="164"/>
      <c r="M498" s="169"/>
      <c r="T498" s="170"/>
      <c r="AT498" s="165" t="s">
        <v>204</v>
      </c>
      <c r="AU498" s="165" t="s">
        <v>87</v>
      </c>
      <c r="AV498" s="14" t="s">
        <v>200</v>
      </c>
      <c r="AW498" s="14" t="s">
        <v>39</v>
      </c>
      <c r="AX498" s="14" t="s">
        <v>85</v>
      </c>
      <c r="AY498" s="165" t="s">
        <v>194</v>
      </c>
    </row>
    <row r="499" spans="2:65" s="1" customFormat="1" ht="24.15" customHeight="1">
      <c r="B499" s="33"/>
      <c r="C499" s="133" t="s">
        <v>543</v>
      </c>
      <c r="D499" s="133" t="s">
        <v>196</v>
      </c>
      <c r="E499" s="134" t="s">
        <v>544</v>
      </c>
      <c r="F499" s="135" t="s">
        <v>545</v>
      </c>
      <c r="G499" s="136" t="s">
        <v>115</v>
      </c>
      <c r="H499" s="137">
        <v>115.42</v>
      </c>
      <c r="I499" s="138"/>
      <c r="J499" s="139">
        <f>ROUND(I499*H499,2)</f>
        <v>0</v>
      </c>
      <c r="K499" s="135" t="s">
        <v>199</v>
      </c>
      <c r="L499" s="33"/>
      <c r="M499" s="140" t="s">
        <v>32</v>
      </c>
      <c r="N499" s="141" t="s">
        <v>49</v>
      </c>
      <c r="P499" s="142">
        <f>O499*H499</f>
        <v>0</v>
      </c>
      <c r="Q499" s="142">
        <v>2.0000000000000001E-4</v>
      </c>
      <c r="R499" s="142">
        <f>Q499*H499</f>
        <v>2.3084E-2</v>
      </c>
      <c r="S499" s="142">
        <v>0</v>
      </c>
      <c r="T499" s="143">
        <f>S499*H499</f>
        <v>0</v>
      </c>
      <c r="AR499" s="144" t="s">
        <v>200</v>
      </c>
      <c r="AT499" s="144" t="s">
        <v>196</v>
      </c>
      <c r="AU499" s="144" t="s">
        <v>87</v>
      </c>
      <c r="AY499" s="17" t="s">
        <v>194</v>
      </c>
      <c r="BE499" s="145">
        <f>IF(N499="základní",J499,0)</f>
        <v>0</v>
      </c>
      <c r="BF499" s="145">
        <f>IF(N499="snížená",J499,0)</f>
        <v>0</v>
      </c>
      <c r="BG499" s="145">
        <f>IF(N499="zákl. přenesená",J499,0)</f>
        <v>0</v>
      </c>
      <c r="BH499" s="145">
        <f>IF(N499="sníž. přenesená",J499,0)</f>
        <v>0</v>
      </c>
      <c r="BI499" s="145">
        <f>IF(N499="nulová",J499,0)</f>
        <v>0</v>
      </c>
      <c r="BJ499" s="17" t="s">
        <v>85</v>
      </c>
      <c r="BK499" s="145">
        <f>ROUND(I499*H499,2)</f>
        <v>0</v>
      </c>
      <c r="BL499" s="17" t="s">
        <v>200</v>
      </c>
      <c r="BM499" s="144" t="s">
        <v>546</v>
      </c>
    </row>
    <row r="500" spans="2:65" s="1" customFormat="1">
      <c r="B500" s="33"/>
      <c r="D500" s="146" t="s">
        <v>202</v>
      </c>
      <c r="F500" s="147" t="s">
        <v>547</v>
      </c>
      <c r="I500" s="148"/>
      <c r="L500" s="33"/>
      <c r="M500" s="149"/>
      <c r="T500" s="54"/>
      <c r="AT500" s="17" t="s">
        <v>202</v>
      </c>
      <c r="AU500" s="17" t="s">
        <v>87</v>
      </c>
    </row>
    <row r="501" spans="2:65" s="12" customFormat="1">
      <c r="B501" s="150"/>
      <c r="D501" s="151" t="s">
        <v>204</v>
      </c>
      <c r="E501" s="152" t="s">
        <v>32</v>
      </c>
      <c r="F501" s="153" t="s">
        <v>205</v>
      </c>
      <c r="H501" s="152" t="s">
        <v>32</v>
      </c>
      <c r="I501" s="154"/>
      <c r="L501" s="150"/>
      <c r="M501" s="155"/>
      <c r="T501" s="156"/>
      <c r="AT501" s="152" t="s">
        <v>204</v>
      </c>
      <c r="AU501" s="152" t="s">
        <v>87</v>
      </c>
      <c r="AV501" s="12" t="s">
        <v>85</v>
      </c>
      <c r="AW501" s="12" t="s">
        <v>39</v>
      </c>
      <c r="AX501" s="12" t="s">
        <v>78</v>
      </c>
      <c r="AY501" s="152" t="s">
        <v>194</v>
      </c>
    </row>
    <row r="502" spans="2:65" s="12" customFormat="1">
      <c r="B502" s="150"/>
      <c r="D502" s="151" t="s">
        <v>204</v>
      </c>
      <c r="E502" s="152" t="s">
        <v>32</v>
      </c>
      <c r="F502" s="153" t="s">
        <v>267</v>
      </c>
      <c r="H502" s="152" t="s">
        <v>32</v>
      </c>
      <c r="I502" s="154"/>
      <c r="L502" s="150"/>
      <c r="M502" s="155"/>
      <c r="T502" s="156"/>
      <c r="AT502" s="152" t="s">
        <v>204</v>
      </c>
      <c r="AU502" s="152" t="s">
        <v>87</v>
      </c>
      <c r="AV502" s="12" t="s">
        <v>85</v>
      </c>
      <c r="AW502" s="12" t="s">
        <v>39</v>
      </c>
      <c r="AX502" s="12" t="s">
        <v>78</v>
      </c>
      <c r="AY502" s="152" t="s">
        <v>194</v>
      </c>
    </row>
    <row r="503" spans="2:65" s="12" customFormat="1">
      <c r="B503" s="150"/>
      <c r="D503" s="151" t="s">
        <v>204</v>
      </c>
      <c r="E503" s="152" t="s">
        <v>32</v>
      </c>
      <c r="F503" s="153" t="s">
        <v>548</v>
      </c>
      <c r="H503" s="152" t="s">
        <v>32</v>
      </c>
      <c r="I503" s="154"/>
      <c r="L503" s="150"/>
      <c r="M503" s="155"/>
      <c r="T503" s="156"/>
      <c r="AT503" s="152" t="s">
        <v>204</v>
      </c>
      <c r="AU503" s="152" t="s">
        <v>87</v>
      </c>
      <c r="AV503" s="12" t="s">
        <v>85</v>
      </c>
      <c r="AW503" s="12" t="s">
        <v>39</v>
      </c>
      <c r="AX503" s="12" t="s">
        <v>78</v>
      </c>
      <c r="AY503" s="152" t="s">
        <v>194</v>
      </c>
    </row>
    <row r="504" spans="2:65" s="13" customFormat="1">
      <c r="B504" s="157"/>
      <c r="D504" s="151" t="s">
        <v>204</v>
      </c>
      <c r="E504" s="158" t="s">
        <v>32</v>
      </c>
      <c r="F504" s="159" t="s">
        <v>522</v>
      </c>
      <c r="H504" s="160">
        <v>82.19</v>
      </c>
      <c r="I504" s="161"/>
      <c r="L504" s="157"/>
      <c r="M504" s="162"/>
      <c r="T504" s="163"/>
      <c r="AT504" s="158" t="s">
        <v>204</v>
      </c>
      <c r="AU504" s="158" t="s">
        <v>87</v>
      </c>
      <c r="AV504" s="13" t="s">
        <v>87</v>
      </c>
      <c r="AW504" s="13" t="s">
        <v>39</v>
      </c>
      <c r="AX504" s="13" t="s">
        <v>78</v>
      </c>
      <c r="AY504" s="158" t="s">
        <v>194</v>
      </c>
    </row>
    <row r="505" spans="2:65" s="13" customFormat="1">
      <c r="B505" s="157"/>
      <c r="D505" s="151" t="s">
        <v>204</v>
      </c>
      <c r="E505" s="158" t="s">
        <v>32</v>
      </c>
      <c r="F505" s="159" t="s">
        <v>523</v>
      </c>
      <c r="H505" s="160">
        <v>33.229999999999997</v>
      </c>
      <c r="I505" s="161"/>
      <c r="L505" s="157"/>
      <c r="M505" s="162"/>
      <c r="T505" s="163"/>
      <c r="AT505" s="158" t="s">
        <v>204</v>
      </c>
      <c r="AU505" s="158" t="s">
        <v>87</v>
      </c>
      <c r="AV505" s="13" t="s">
        <v>87</v>
      </c>
      <c r="AW505" s="13" t="s">
        <v>39</v>
      </c>
      <c r="AX505" s="13" t="s">
        <v>78</v>
      </c>
      <c r="AY505" s="158" t="s">
        <v>194</v>
      </c>
    </row>
    <row r="506" spans="2:65" s="14" customFormat="1">
      <c r="B506" s="164"/>
      <c r="D506" s="151" t="s">
        <v>204</v>
      </c>
      <c r="E506" s="165" t="s">
        <v>32</v>
      </c>
      <c r="F506" s="166" t="s">
        <v>208</v>
      </c>
      <c r="H506" s="167">
        <v>115.42</v>
      </c>
      <c r="I506" s="168"/>
      <c r="L506" s="164"/>
      <c r="M506" s="169"/>
      <c r="T506" s="170"/>
      <c r="AT506" s="165" t="s">
        <v>204</v>
      </c>
      <c r="AU506" s="165" t="s">
        <v>87</v>
      </c>
      <c r="AV506" s="14" t="s">
        <v>200</v>
      </c>
      <c r="AW506" s="14" t="s">
        <v>39</v>
      </c>
      <c r="AX506" s="14" t="s">
        <v>85</v>
      </c>
      <c r="AY506" s="165" t="s">
        <v>194</v>
      </c>
    </row>
    <row r="507" spans="2:65" s="1" customFormat="1" ht="33" customHeight="1">
      <c r="B507" s="33"/>
      <c r="C507" s="133" t="s">
        <v>549</v>
      </c>
      <c r="D507" s="133" t="s">
        <v>196</v>
      </c>
      <c r="E507" s="134" t="s">
        <v>550</v>
      </c>
      <c r="F507" s="135" t="s">
        <v>551</v>
      </c>
      <c r="G507" s="136" t="s">
        <v>115</v>
      </c>
      <c r="H507" s="137">
        <v>59.41</v>
      </c>
      <c r="I507" s="138"/>
      <c r="J507" s="139">
        <f>ROUND(I507*H507,2)</f>
        <v>0</v>
      </c>
      <c r="K507" s="135" t="s">
        <v>199</v>
      </c>
      <c r="L507" s="33"/>
      <c r="M507" s="140" t="s">
        <v>32</v>
      </c>
      <c r="N507" s="141" t="s">
        <v>49</v>
      </c>
      <c r="P507" s="142">
        <f>O507*H507</f>
        <v>0</v>
      </c>
      <c r="Q507" s="142">
        <v>6.9999999999999994E-5</v>
      </c>
      <c r="R507" s="142">
        <f>Q507*H507</f>
        <v>4.1586999999999995E-3</v>
      </c>
      <c r="S507" s="142">
        <v>0</v>
      </c>
      <c r="T507" s="143">
        <f>S507*H507</f>
        <v>0</v>
      </c>
      <c r="AR507" s="144" t="s">
        <v>200</v>
      </c>
      <c r="AT507" s="144" t="s">
        <v>196</v>
      </c>
      <c r="AU507" s="144" t="s">
        <v>87</v>
      </c>
      <c r="AY507" s="17" t="s">
        <v>194</v>
      </c>
      <c r="BE507" s="145">
        <f>IF(N507="základní",J507,0)</f>
        <v>0</v>
      </c>
      <c r="BF507" s="145">
        <f>IF(N507="snížená",J507,0)</f>
        <v>0</v>
      </c>
      <c r="BG507" s="145">
        <f>IF(N507="zákl. přenesená",J507,0)</f>
        <v>0</v>
      </c>
      <c r="BH507" s="145">
        <f>IF(N507="sníž. přenesená",J507,0)</f>
        <v>0</v>
      </c>
      <c r="BI507" s="145">
        <f>IF(N507="nulová",J507,0)</f>
        <v>0</v>
      </c>
      <c r="BJ507" s="17" t="s">
        <v>85</v>
      </c>
      <c r="BK507" s="145">
        <f>ROUND(I507*H507,2)</f>
        <v>0</v>
      </c>
      <c r="BL507" s="17" t="s">
        <v>200</v>
      </c>
      <c r="BM507" s="144" t="s">
        <v>552</v>
      </c>
    </row>
    <row r="508" spans="2:65" s="1" customFormat="1">
      <c r="B508" s="33"/>
      <c r="D508" s="146" t="s">
        <v>202</v>
      </c>
      <c r="F508" s="147" t="s">
        <v>553</v>
      </c>
      <c r="I508" s="148"/>
      <c r="L508" s="33"/>
      <c r="M508" s="149"/>
      <c r="T508" s="54"/>
      <c r="AT508" s="17" t="s">
        <v>202</v>
      </c>
      <c r="AU508" s="17" t="s">
        <v>87</v>
      </c>
    </row>
    <row r="509" spans="2:65" s="12" customFormat="1">
      <c r="B509" s="150"/>
      <c r="D509" s="151" t="s">
        <v>204</v>
      </c>
      <c r="E509" s="152" t="s">
        <v>32</v>
      </c>
      <c r="F509" s="153" t="s">
        <v>205</v>
      </c>
      <c r="H509" s="152" t="s">
        <v>32</v>
      </c>
      <c r="I509" s="154"/>
      <c r="L509" s="150"/>
      <c r="M509" s="155"/>
      <c r="T509" s="156"/>
      <c r="AT509" s="152" t="s">
        <v>204</v>
      </c>
      <c r="AU509" s="152" t="s">
        <v>87</v>
      </c>
      <c r="AV509" s="12" t="s">
        <v>85</v>
      </c>
      <c r="AW509" s="12" t="s">
        <v>39</v>
      </c>
      <c r="AX509" s="12" t="s">
        <v>78</v>
      </c>
      <c r="AY509" s="152" t="s">
        <v>194</v>
      </c>
    </row>
    <row r="510" spans="2:65" s="12" customFormat="1">
      <c r="B510" s="150"/>
      <c r="D510" s="151" t="s">
        <v>204</v>
      </c>
      <c r="E510" s="152" t="s">
        <v>32</v>
      </c>
      <c r="F510" s="153" t="s">
        <v>267</v>
      </c>
      <c r="H510" s="152" t="s">
        <v>32</v>
      </c>
      <c r="I510" s="154"/>
      <c r="L510" s="150"/>
      <c r="M510" s="155"/>
      <c r="T510" s="156"/>
      <c r="AT510" s="152" t="s">
        <v>204</v>
      </c>
      <c r="AU510" s="152" t="s">
        <v>87</v>
      </c>
      <c r="AV510" s="12" t="s">
        <v>85</v>
      </c>
      <c r="AW510" s="12" t="s">
        <v>39</v>
      </c>
      <c r="AX510" s="12" t="s">
        <v>78</v>
      </c>
      <c r="AY510" s="152" t="s">
        <v>194</v>
      </c>
    </row>
    <row r="511" spans="2:65" s="12" customFormat="1">
      <c r="B511" s="150"/>
      <c r="D511" s="151" t="s">
        <v>204</v>
      </c>
      <c r="E511" s="152" t="s">
        <v>32</v>
      </c>
      <c r="F511" s="153" t="s">
        <v>554</v>
      </c>
      <c r="H511" s="152" t="s">
        <v>32</v>
      </c>
      <c r="I511" s="154"/>
      <c r="L511" s="150"/>
      <c r="M511" s="155"/>
      <c r="T511" s="156"/>
      <c r="AT511" s="152" t="s">
        <v>204</v>
      </c>
      <c r="AU511" s="152" t="s">
        <v>87</v>
      </c>
      <c r="AV511" s="12" t="s">
        <v>85</v>
      </c>
      <c r="AW511" s="12" t="s">
        <v>39</v>
      </c>
      <c r="AX511" s="12" t="s">
        <v>78</v>
      </c>
      <c r="AY511" s="152" t="s">
        <v>194</v>
      </c>
    </row>
    <row r="512" spans="2:65" s="13" customFormat="1">
      <c r="B512" s="157"/>
      <c r="D512" s="151" t="s">
        <v>204</v>
      </c>
      <c r="E512" s="158" t="s">
        <v>32</v>
      </c>
      <c r="F512" s="159" t="s">
        <v>529</v>
      </c>
      <c r="H512" s="160">
        <v>59.41</v>
      </c>
      <c r="I512" s="161"/>
      <c r="L512" s="157"/>
      <c r="M512" s="162"/>
      <c r="T512" s="163"/>
      <c r="AT512" s="158" t="s">
        <v>204</v>
      </c>
      <c r="AU512" s="158" t="s">
        <v>87</v>
      </c>
      <c r="AV512" s="13" t="s">
        <v>87</v>
      </c>
      <c r="AW512" s="13" t="s">
        <v>39</v>
      </c>
      <c r="AX512" s="13" t="s">
        <v>78</v>
      </c>
      <c r="AY512" s="158" t="s">
        <v>194</v>
      </c>
    </row>
    <row r="513" spans="2:65" s="14" customFormat="1">
      <c r="B513" s="164"/>
      <c r="D513" s="151" t="s">
        <v>204</v>
      </c>
      <c r="E513" s="165" t="s">
        <v>32</v>
      </c>
      <c r="F513" s="166" t="s">
        <v>208</v>
      </c>
      <c r="H513" s="167">
        <v>59.41</v>
      </c>
      <c r="I513" s="168"/>
      <c r="L513" s="164"/>
      <c r="M513" s="169"/>
      <c r="T513" s="170"/>
      <c r="AT513" s="165" t="s">
        <v>204</v>
      </c>
      <c r="AU513" s="165" t="s">
        <v>87</v>
      </c>
      <c r="AV513" s="14" t="s">
        <v>200</v>
      </c>
      <c r="AW513" s="14" t="s">
        <v>39</v>
      </c>
      <c r="AX513" s="14" t="s">
        <v>85</v>
      </c>
      <c r="AY513" s="165" t="s">
        <v>194</v>
      </c>
    </row>
    <row r="514" spans="2:65" s="1" customFormat="1" ht="24.15" customHeight="1">
      <c r="B514" s="33"/>
      <c r="C514" s="133" t="s">
        <v>555</v>
      </c>
      <c r="D514" s="133" t="s">
        <v>196</v>
      </c>
      <c r="E514" s="134" t="s">
        <v>556</v>
      </c>
      <c r="F514" s="135" t="s">
        <v>557</v>
      </c>
      <c r="G514" s="136" t="s">
        <v>115</v>
      </c>
      <c r="H514" s="137">
        <v>59.06</v>
      </c>
      <c r="I514" s="138"/>
      <c r="J514" s="139">
        <f>ROUND(I514*H514,2)</f>
        <v>0</v>
      </c>
      <c r="K514" s="135" t="s">
        <v>199</v>
      </c>
      <c r="L514" s="33"/>
      <c r="M514" s="140" t="s">
        <v>32</v>
      </c>
      <c r="N514" s="141" t="s">
        <v>49</v>
      </c>
      <c r="P514" s="142">
        <f>O514*H514</f>
        <v>0</v>
      </c>
      <c r="Q514" s="142">
        <v>4.0000000000000002E-4</v>
      </c>
      <c r="R514" s="142">
        <f>Q514*H514</f>
        <v>2.3624000000000003E-2</v>
      </c>
      <c r="S514" s="142">
        <v>0</v>
      </c>
      <c r="T514" s="143">
        <f>S514*H514</f>
        <v>0</v>
      </c>
      <c r="AR514" s="144" t="s">
        <v>200</v>
      </c>
      <c r="AT514" s="144" t="s">
        <v>196</v>
      </c>
      <c r="AU514" s="144" t="s">
        <v>87</v>
      </c>
      <c r="AY514" s="17" t="s">
        <v>194</v>
      </c>
      <c r="BE514" s="145">
        <f>IF(N514="základní",J514,0)</f>
        <v>0</v>
      </c>
      <c r="BF514" s="145">
        <f>IF(N514="snížená",J514,0)</f>
        <v>0</v>
      </c>
      <c r="BG514" s="145">
        <f>IF(N514="zákl. přenesená",J514,0)</f>
        <v>0</v>
      </c>
      <c r="BH514" s="145">
        <f>IF(N514="sníž. přenesená",J514,0)</f>
        <v>0</v>
      </c>
      <c r="BI514" s="145">
        <f>IF(N514="nulová",J514,0)</f>
        <v>0</v>
      </c>
      <c r="BJ514" s="17" t="s">
        <v>85</v>
      </c>
      <c r="BK514" s="145">
        <f>ROUND(I514*H514,2)</f>
        <v>0</v>
      </c>
      <c r="BL514" s="17" t="s">
        <v>200</v>
      </c>
      <c r="BM514" s="144" t="s">
        <v>558</v>
      </c>
    </row>
    <row r="515" spans="2:65" s="1" customFormat="1">
      <c r="B515" s="33"/>
      <c r="D515" s="146" t="s">
        <v>202</v>
      </c>
      <c r="F515" s="147" t="s">
        <v>559</v>
      </c>
      <c r="I515" s="148"/>
      <c r="L515" s="33"/>
      <c r="M515" s="149"/>
      <c r="T515" s="54"/>
      <c r="AT515" s="17" t="s">
        <v>202</v>
      </c>
      <c r="AU515" s="17" t="s">
        <v>87</v>
      </c>
    </row>
    <row r="516" spans="2:65" s="12" customFormat="1">
      <c r="B516" s="150"/>
      <c r="D516" s="151" t="s">
        <v>204</v>
      </c>
      <c r="E516" s="152" t="s">
        <v>32</v>
      </c>
      <c r="F516" s="153" t="s">
        <v>205</v>
      </c>
      <c r="H516" s="152" t="s">
        <v>32</v>
      </c>
      <c r="I516" s="154"/>
      <c r="L516" s="150"/>
      <c r="M516" s="155"/>
      <c r="T516" s="156"/>
      <c r="AT516" s="152" t="s">
        <v>204</v>
      </c>
      <c r="AU516" s="152" t="s">
        <v>87</v>
      </c>
      <c r="AV516" s="12" t="s">
        <v>85</v>
      </c>
      <c r="AW516" s="12" t="s">
        <v>39</v>
      </c>
      <c r="AX516" s="12" t="s">
        <v>78</v>
      </c>
      <c r="AY516" s="152" t="s">
        <v>194</v>
      </c>
    </row>
    <row r="517" spans="2:65" s="12" customFormat="1">
      <c r="B517" s="150"/>
      <c r="D517" s="151" t="s">
        <v>204</v>
      </c>
      <c r="E517" s="152" t="s">
        <v>32</v>
      </c>
      <c r="F517" s="153" t="s">
        <v>267</v>
      </c>
      <c r="H517" s="152" t="s">
        <v>32</v>
      </c>
      <c r="I517" s="154"/>
      <c r="L517" s="150"/>
      <c r="M517" s="155"/>
      <c r="T517" s="156"/>
      <c r="AT517" s="152" t="s">
        <v>204</v>
      </c>
      <c r="AU517" s="152" t="s">
        <v>87</v>
      </c>
      <c r="AV517" s="12" t="s">
        <v>85</v>
      </c>
      <c r="AW517" s="12" t="s">
        <v>39</v>
      </c>
      <c r="AX517" s="12" t="s">
        <v>78</v>
      </c>
      <c r="AY517" s="152" t="s">
        <v>194</v>
      </c>
    </row>
    <row r="518" spans="2:65" s="12" customFormat="1">
      <c r="B518" s="150"/>
      <c r="D518" s="151" t="s">
        <v>204</v>
      </c>
      <c r="E518" s="152" t="s">
        <v>32</v>
      </c>
      <c r="F518" s="153" t="s">
        <v>548</v>
      </c>
      <c r="H518" s="152" t="s">
        <v>32</v>
      </c>
      <c r="I518" s="154"/>
      <c r="L518" s="150"/>
      <c r="M518" s="155"/>
      <c r="T518" s="156"/>
      <c r="AT518" s="152" t="s">
        <v>204</v>
      </c>
      <c r="AU518" s="152" t="s">
        <v>87</v>
      </c>
      <c r="AV518" s="12" t="s">
        <v>85</v>
      </c>
      <c r="AW518" s="12" t="s">
        <v>39</v>
      </c>
      <c r="AX518" s="12" t="s">
        <v>78</v>
      </c>
      <c r="AY518" s="152" t="s">
        <v>194</v>
      </c>
    </row>
    <row r="519" spans="2:65" s="13" customFormat="1">
      <c r="B519" s="157"/>
      <c r="D519" s="151" t="s">
        <v>204</v>
      </c>
      <c r="E519" s="158" t="s">
        <v>32</v>
      </c>
      <c r="F519" s="159" t="s">
        <v>535</v>
      </c>
      <c r="H519" s="160">
        <v>59.06</v>
      </c>
      <c r="I519" s="161"/>
      <c r="L519" s="157"/>
      <c r="M519" s="162"/>
      <c r="T519" s="163"/>
      <c r="AT519" s="158" t="s">
        <v>204</v>
      </c>
      <c r="AU519" s="158" t="s">
        <v>87</v>
      </c>
      <c r="AV519" s="13" t="s">
        <v>87</v>
      </c>
      <c r="AW519" s="13" t="s">
        <v>39</v>
      </c>
      <c r="AX519" s="13" t="s">
        <v>78</v>
      </c>
      <c r="AY519" s="158" t="s">
        <v>194</v>
      </c>
    </row>
    <row r="520" spans="2:65" s="14" customFormat="1">
      <c r="B520" s="164"/>
      <c r="D520" s="151" t="s">
        <v>204</v>
      </c>
      <c r="E520" s="165" t="s">
        <v>32</v>
      </c>
      <c r="F520" s="166" t="s">
        <v>208</v>
      </c>
      <c r="H520" s="167">
        <v>59.06</v>
      </c>
      <c r="I520" s="168"/>
      <c r="L520" s="164"/>
      <c r="M520" s="169"/>
      <c r="T520" s="170"/>
      <c r="AT520" s="165" t="s">
        <v>204</v>
      </c>
      <c r="AU520" s="165" t="s">
        <v>87</v>
      </c>
      <c r="AV520" s="14" t="s">
        <v>200</v>
      </c>
      <c r="AW520" s="14" t="s">
        <v>39</v>
      </c>
      <c r="AX520" s="14" t="s">
        <v>85</v>
      </c>
      <c r="AY520" s="165" t="s">
        <v>194</v>
      </c>
    </row>
    <row r="521" spans="2:65" s="1" customFormat="1" ht="37.799999999999997" customHeight="1">
      <c r="B521" s="33"/>
      <c r="C521" s="133" t="s">
        <v>560</v>
      </c>
      <c r="D521" s="133" t="s">
        <v>196</v>
      </c>
      <c r="E521" s="134" t="s">
        <v>561</v>
      </c>
      <c r="F521" s="135" t="s">
        <v>562</v>
      </c>
      <c r="G521" s="136" t="s">
        <v>110</v>
      </c>
      <c r="H521" s="137">
        <v>5.59</v>
      </c>
      <c r="I521" s="138"/>
      <c r="J521" s="139">
        <f>ROUND(I521*H521,2)</f>
        <v>0</v>
      </c>
      <c r="K521" s="135" t="s">
        <v>199</v>
      </c>
      <c r="L521" s="33"/>
      <c r="M521" s="140" t="s">
        <v>32</v>
      </c>
      <c r="N521" s="141" t="s">
        <v>49</v>
      </c>
      <c r="P521" s="142">
        <f>O521*H521</f>
        <v>0</v>
      </c>
      <c r="Q521" s="142">
        <v>1.6000000000000001E-3</v>
      </c>
      <c r="R521" s="142">
        <f>Q521*H521</f>
        <v>8.9440000000000006E-3</v>
      </c>
      <c r="S521" s="142">
        <v>0</v>
      </c>
      <c r="T521" s="143">
        <f>S521*H521</f>
        <v>0</v>
      </c>
      <c r="AR521" s="144" t="s">
        <v>200</v>
      </c>
      <c r="AT521" s="144" t="s">
        <v>196</v>
      </c>
      <c r="AU521" s="144" t="s">
        <v>87</v>
      </c>
      <c r="AY521" s="17" t="s">
        <v>194</v>
      </c>
      <c r="BE521" s="145">
        <f>IF(N521="základní",J521,0)</f>
        <v>0</v>
      </c>
      <c r="BF521" s="145">
        <f>IF(N521="snížená",J521,0)</f>
        <v>0</v>
      </c>
      <c r="BG521" s="145">
        <f>IF(N521="zákl. přenesená",J521,0)</f>
        <v>0</v>
      </c>
      <c r="BH521" s="145">
        <f>IF(N521="sníž. přenesená",J521,0)</f>
        <v>0</v>
      </c>
      <c r="BI521" s="145">
        <f>IF(N521="nulová",J521,0)</f>
        <v>0</v>
      </c>
      <c r="BJ521" s="17" t="s">
        <v>85</v>
      </c>
      <c r="BK521" s="145">
        <f>ROUND(I521*H521,2)</f>
        <v>0</v>
      </c>
      <c r="BL521" s="17" t="s">
        <v>200</v>
      </c>
      <c r="BM521" s="144" t="s">
        <v>563</v>
      </c>
    </row>
    <row r="522" spans="2:65" s="1" customFormat="1">
      <c r="B522" s="33"/>
      <c r="D522" s="146" t="s">
        <v>202</v>
      </c>
      <c r="F522" s="147" t="s">
        <v>564</v>
      </c>
      <c r="I522" s="148"/>
      <c r="L522" s="33"/>
      <c r="M522" s="149"/>
      <c r="T522" s="54"/>
      <c r="AT522" s="17" t="s">
        <v>202</v>
      </c>
      <c r="AU522" s="17" t="s">
        <v>87</v>
      </c>
    </row>
    <row r="523" spans="2:65" s="12" customFormat="1">
      <c r="B523" s="150"/>
      <c r="D523" s="151" t="s">
        <v>204</v>
      </c>
      <c r="E523" s="152" t="s">
        <v>32</v>
      </c>
      <c r="F523" s="153" t="s">
        <v>205</v>
      </c>
      <c r="H523" s="152" t="s">
        <v>32</v>
      </c>
      <c r="I523" s="154"/>
      <c r="L523" s="150"/>
      <c r="M523" s="155"/>
      <c r="T523" s="156"/>
      <c r="AT523" s="152" t="s">
        <v>204</v>
      </c>
      <c r="AU523" s="152" t="s">
        <v>87</v>
      </c>
      <c r="AV523" s="12" t="s">
        <v>85</v>
      </c>
      <c r="AW523" s="12" t="s">
        <v>39</v>
      </c>
      <c r="AX523" s="12" t="s">
        <v>78</v>
      </c>
      <c r="AY523" s="152" t="s">
        <v>194</v>
      </c>
    </row>
    <row r="524" spans="2:65" s="12" customFormat="1">
      <c r="B524" s="150"/>
      <c r="D524" s="151" t="s">
        <v>204</v>
      </c>
      <c r="E524" s="152" t="s">
        <v>32</v>
      </c>
      <c r="F524" s="153" t="s">
        <v>267</v>
      </c>
      <c r="H524" s="152" t="s">
        <v>32</v>
      </c>
      <c r="I524" s="154"/>
      <c r="L524" s="150"/>
      <c r="M524" s="155"/>
      <c r="T524" s="156"/>
      <c r="AT524" s="152" t="s">
        <v>204</v>
      </c>
      <c r="AU524" s="152" t="s">
        <v>87</v>
      </c>
      <c r="AV524" s="12" t="s">
        <v>85</v>
      </c>
      <c r="AW524" s="12" t="s">
        <v>39</v>
      </c>
      <c r="AX524" s="12" t="s">
        <v>78</v>
      </c>
      <c r="AY524" s="152" t="s">
        <v>194</v>
      </c>
    </row>
    <row r="525" spans="2:65" s="12" customFormat="1">
      <c r="B525" s="150"/>
      <c r="D525" s="151" t="s">
        <v>204</v>
      </c>
      <c r="E525" s="152" t="s">
        <v>32</v>
      </c>
      <c r="F525" s="153" t="s">
        <v>548</v>
      </c>
      <c r="H525" s="152" t="s">
        <v>32</v>
      </c>
      <c r="I525" s="154"/>
      <c r="L525" s="150"/>
      <c r="M525" s="155"/>
      <c r="T525" s="156"/>
      <c r="AT525" s="152" t="s">
        <v>204</v>
      </c>
      <c r="AU525" s="152" t="s">
        <v>87</v>
      </c>
      <c r="AV525" s="12" t="s">
        <v>85</v>
      </c>
      <c r="AW525" s="12" t="s">
        <v>39</v>
      </c>
      <c r="AX525" s="12" t="s">
        <v>78</v>
      </c>
      <c r="AY525" s="152" t="s">
        <v>194</v>
      </c>
    </row>
    <row r="526" spans="2:65" s="13" customFormat="1">
      <c r="B526" s="157"/>
      <c r="D526" s="151" t="s">
        <v>204</v>
      </c>
      <c r="E526" s="158" t="s">
        <v>32</v>
      </c>
      <c r="F526" s="159" t="s">
        <v>541</v>
      </c>
      <c r="H526" s="160">
        <v>1.25</v>
      </c>
      <c r="I526" s="161"/>
      <c r="L526" s="157"/>
      <c r="M526" s="162"/>
      <c r="T526" s="163"/>
      <c r="AT526" s="158" t="s">
        <v>204</v>
      </c>
      <c r="AU526" s="158" t="s">
        <v>87</v>
      </c>
      <c r="AV526" s="13" t="s">
        <v>87</v>
      </c>
      <c r="AW526" s="13" t="s">
        <v>39</v>
      </c>
      <c r="AX526" s="13" t="s">
        <v>78</v>
      </c>
      <c r="AY526" s="158" t="s">
        <v>194</v>
      </c>
    </row>
    <row r="527" spans="2:65" s="13" customFormat="1">
      <c r="B527" s="157"/>
      <c r="D527" s="151" t="s">
        <v>204</v>
      </c>
      <c r="E527" s="158" t="s">
        <v>32</v>
      </c>
      <c r="F527" s="159" t="s">
        <v>542</v>
      </c>
      <c r="H527" s="160">
        <v>4.34</v>
      </c>
      <c r="I527" s="161"/>
      <c r="L527" s="157"/>
      <c r="M527" s="162"/>
      <c r="T527" s="163"/>
      <c r="AT527" s="158" t="s">
        <v>204</v>
      </c>
      <c r="AU527" s="158" t="s">
        <v>87</v>
      </c>
      <c r="AV527" s="13" t="s">
        <v>87</v>
      </c>
      <c r="AW527" s="13" t="s">
        <v>39</v>
      </c>
      <c r="AX527" s="13" t="s">
        <v>78</v>
      </c>
      <c r="AY527" s="158" t="s">
        <v>194</v>
      </c>
    </row>
    <row r="528" spans="2:65" s="14" customFormat="1">
      <c r="B528" s="164"/>
      <c r="D528" s="151" t="s">
        <v>204</v>
      </c>
      <c r="E528" s="165" t="s">
        <v>32</v>
      </c>
      <c r="F528" s="166" t="s">
        <v>208</v>
      </c>
      <c r="H528" s="167">
        <v>5.59</v>
      </c>
      <c r="I528" s="168"/>
      <c r="L528" s="164"/>
      <c r="M528" s="169"/>
      <c r="T528" s="170"/>
      <c r="AT528" s="165" t="s">
        <v>204</v>
      </c>
      <c r="AU528" s="165" t="s">
        <v>87</v>
      </c>
      <c r="AV528" s="14" t="s">
        <v>200</v>
      </c>
      <c r="AW528" s="14" t="s">
        <v>39</v>
      </c>
      <c r="AX528" s="14" t="s">
        <v>85</v>
      </c>
      <c r="AY528" s="165" t="s">
        <v>194</v>
      </c>
    </row>
    <row r="529" spans="2:65" s="1" customFormat="1" ht="37.799999999999997" customHeight="1">
      <c r="B529" s="33"/>
      <c r="C529" s="133" t="s">
        <v>565</v>
      </c>
      <c r="D529" s="133" t="s">
        <v>196</v>
      </c>
      <c r="E529" s="134" t="s">
        <v>566</v>
      </c>
      <c r="F529" s="135" t="s">
        <v>567</v>
      </c>
      <c r="G529" s="136" t="s">
        <v>115</v>
      </c>
      <c r="H529" s="137">
        <v>233.89</v>
      </c>
      <c r="I529" s="138"/>
      <c r="J529" s="139">
        <f>ROUND(I529*H529,2)</f>
        <v>0</v>
      </c>
      <c r="K529" s="135" t="s">
        <v>199</v>
      </c>
      <c r="L529" s="33"/>
      <c r="M529" s="140" t="s">
        <v>32</v>
      </c>
      <c r="N529" s="141" t="s">
        <v>49</v>
      </c>
      <c r="P529" s="142">
        <f>O529*H529</f>
        <v>0</v>
      </c>
      <c r="Q529" s="142">
        <v>0</v>
      </c>
      <c r="R529" s="142">
        <f>Q529*H529</f>
        <v>0</v>
      </c>
      <c r="S529" s="142">
        <v>0</v>
      </c>
      <c r="T529" s="143">
        <f>S529*H529</f>
        <v>0</v>
      </c>
      <c r="AR529" s="144" t="s">
        <v>200</v>
      </c>
      <c r="AT529" s="144" t="s">
        <v>196</v>
      </c>
      <c r="AU529" s="144" t="s">
        <v>87</v>
      </c>
      <c r="AY529" s="17" t="s">
        <v>194</v>
      </c>
      <c r="BE529" s="145">
        <f>IF(N529="základní",J529,0)</f>
        <v>0</v>
      </c>
      <c r="BF529" s="145">
        <f>IF(N529="snížená",J529,0)</f>
        <v>0</v>
      </c>
      <c r="BG529" s="145">
        <f>IF(N529="zákl. přenesená",J529,0)</f>
        <v>0</v>
      </c>
      <c r="BH529" s="145">
        <f>IF(N529="sníž. přenesená",J529,0)</f>
        <v>0</v>
      </c>
      <c r="BI529" s="145">
        <f>IF(N529="nulová",J529,0)</f>
        <v>0</v>
      </c>
      <c r="BJ529" s="17" t="s">
        <v>85</v>
      </c>
      <c r="BK529" s="145">
        <f>ROUND(I529*H529,2)</f>
        <v>0</v>
      </c>
      <c r="BL529" s="17" t="s">
        <v>200</v>
      </c>
      <c r="BM529" s="144" t="s">
        <v>568</v>
      </c>
    </row>
    <row r="530" spans="2:65" s="1" customFormat="1">
      <c r="B530" s="33"/>
      <c r="D530" s="146" t="s">
        <v>202</v>
      </c>
      <c r="F530" s="147" t="s">
        <v>569</v>
      </c>
      <c r="I530" s="148"/>
      <c r="L530" s="33"/>
      <c r="M530" s="149"/>
      <c r="T530" s="54"/>
      <c r="AT530" s="17" t="s">
        <v>202</v>
      </c>
      <c r="AU530" s="17" t="s">
        <v>87</v>
      </c>
    </row>
    <row r="531" spans="2:65" s="12" customFormat="1">
      <c r="B531" s="150"/>
      <c r="D531" s="151" t="s">
        <v>204</v>
      </c>
      <c r="E531" s="152" t="s">
        <v>32</v>
      </c>
      <c r="F531" s="153" t="s">
        <v>205</v>
      </c>
      <c r="H531" s="152" t="s">
        <v>32</v>
      </c>
      <c r="I531" s="154"/>
      <c r="L531" s="150"/>
      <c r="M531" s="155"/>
      <c r="T531" s="156"/>
      <c r="AT531" s="152" t="s">
        <v>204</v>
      </c>
      <c r="AU531" s="152" t="s">
        <v>87</v>
      </c>
      <c r="AV531" s="12" t="s">
        <v>85</v>
      </c>
      <c r="AW531" s="12" t="s">
        <v>39</v>
      </c>
      <c r="AX531" s="12" t="s">
        <v>78</v>
      </c>
      <c r="AY531" s="152" t="s">
        <v>194</v>
      </c>
    </row>
    <row r="532" spans="2:65" s="12" customFormat="1">
      <c r="B532" s="150"/>
      <c r="D532" s="151" t="s">
        <v>204</v>
      </c>
      <c r="E532" s="152" t="s">
        <v>32</v>
      </c>
      <c r="F532" s="153" t="s">
        <v>267</v>
      </c>
      <c r="H532" s="152" t="s">
        <v>32</v>
      </c>
      <c r="I532" s="154"/>
      <c r="L532" s="150"/>
      <c r="M532" s="155"/>
      <c r="T532" s="156"/>
      <c r="AT532" s="152" t="s">
        <v>204</v>
      </c>
      <c r="AU532" s="152" t="s">
        <v>87</v>
      </c>
      <c r="AV532" s="12" t="s">
        <v>85</v>
      </c>
      <c r="AW532" s="12" t="s">
        <v>39</v>
      </c>
      <c r="AX532" s="12" t="s">
        <v>78</v>
      </c>
      <c r="AY532" s="152" t="s">
        <v>194</v>
      </c>
    </row>
    <row r="533" spans="2:65" s="12" customFormat="1">
      <c r="B533" s="150"/>
      <c r="D533" s="151" t="s">
        <v>204</v>
      </c>
      <c r="E533" s="152" t="s">
        <v>32</v>
      </c>
      <c r="F533" s="153" t="s">
        <v>521</v>
      </c>
      <c r="H533" s="152" t="s">
        <v>32</v>
      </c>
      <c r="I533" s="154"/>
      <c r="L533" s="150"/>
      <c r="M533" s="155"/>
      <c r="T533" s="156"/>
      <c r="AT533" s="152" t="s">
        <v>204</v>
      </c>
      <c r="AU533" s="152" t="s">
        <v>87</v>
      </c>
      <c r="AV533" s="12" t="s">
        <v>85</v>
      </c>
      <c r="AW533" s="12" t="s">
        <v>39</v>
      </c>
      <c r="AX533" s="12" t="s">
        <v>78</v>
      </c>
      <c r="AY533" s="152" t="s">
        <v>194</v>
      </c>
    </row>
    <row r="534" spans="2:65" s="13" customFormat="1">
      <c r="B534" s="157"/>
      <c r="D534" s="151" t="s">
        <v>204</v>
      </c>
      <c r="E534" s="158" t="s">
        <v>32</v>
      </c>
      <c r="F534" s="159" t="s">
        <v>522</v>
      </c>
      <c r="H534" s="160">
        <v>82.19</v>
      </c>
      <c r="I534" s="161"/>
      <c r="L534" s="157"/>
      <c r="M534" s="162"/>
      <c r="T534" s="163"/>
      <c r="AT534" s="158" t="s">
        <v>204</v>
      </c>
      <c r="AU534" s="158" t="s">
        <v>87</v>
      </c>
      <c r="AV534" s="13" t="s">
        <v>87</v>
      </c>
      <c r="AW534" s="13" t="s">
        <v>39</v>
      </c>
      <c r="AX534" s="13" t="s">
        <v>78</v>
      </c>
      <c r="AY534" s="158" t="s">
        <v>194</v>
      </c>
    </row>
    <row r="535" spans="2:65" s="13" customFormat="1">
      <c r="B535" s="157"/>
      <c r="D535" s="151" t="s">
        <v>204</v>
      </c>
      <c r="E535" s="158" t="s">
        <v>32</v>
      </c>
      <c r="F535" s="159" t="s">
        <v>523</v>
      </c>
      <c r="H535" s="160">
        <v>33.229999999999997</v>
      </c>
      <c r="I535" s="161"/>
      <c r="L535" s="157"/>
      <c r="M535" s="162"/>
      <c r="T535" s="163"/>
      <c r="AT535" s="158" t="s">
        <v>204</v>
      </c>
      <c r="AU535" s="158" t="s">
        <v>87</v>
      </c>
      <c r="AV535" s="13" t="s">
        <v>87</v>
      </c>
      <c r="AW535" s="13" t="s">
        <v>39</v>
      </c>
      <c r="AX535" s="13" t="s">
        <v>78</v>
      </c>
      <c r="AY535" s="158" t="s">
        <v>194</v>
      </c>
    </row>
    <row r="536" spans="2:65" s="13" customFormat="1">
      <c r="B536" s="157"/>
      <c r="D536" s="151" t="s">
        <v>204</v>
      </c>
      <c r="E536" s="158" t="s">
        <v>32</v>
      </c>
      <c r="F536" s="159" t="s">
        <v>529</v>
      </c>
      <c r="H536" s="160">
        <v>59.41</v>
      </c>
      <c r="I536" s="161"/>
      <c r="L536" s="157"/>
      <c r="M536" s="162"/>
      <c r="T536" s="163"/>
      <c r="AT536" s="158" t="s">
        <v>204</v>
      </c>
      <c r="AU536" s="158" t="s">
        <v>87</v>
      </c>
      <c r="AV536" s="13" t="s">
        <v>87</v>
      </c>
      <c r="AW536" s="13" t="s">
        <v>39</v>
      </c>
      <c r="AX536" s="13" t="s">
        <v>78</v>
      </c>
      <c r="AY536" s="158" t="s">
        <v>194</v>
      </c>
    </row>
    <row r="537" spans="2:65" s="13" customFormat="1">
      <c r="B537" s="157"/>
      <c r="D537" s="151" t="s">
        <v>204</v>
      </c>
      <c r="E537" s="158" t="s">
        <v>32</v>
      </c>
      <c r="F537" s="159" t="s">
        <v>535</v>
      </c>
      <c r="H537" s="160">
        <v>59.06</v>
      </c>
      <c r="I537" s="161"/>
      <c r="L537" s="157"/>
      <c r="M537" s="162"/>
      <c r="T537" s="163"/>
      <c r="AT537" s="158" t="s">
        <v>204</v>
      </c>
      <c r="AU537" s="158" t="s">
        <v>87</v>
      </c>
      <c r="AV537" s="13" t="s">
        <v>87</v>
      </c>
      <c r="AW537" s="13" t="s">
        <v>39</v>
      </c>
      <c r="AX537" s="13" t="s">
        <v>78</v>
      </c>
      <c r="AY537" s="158" t="s">
        <v>194</v>
      </c>
    </row>
    <row r="538" spans="2:65" s="14" customFormat="1">
      <c r="B538" s="164"/>
      <c r="D538" s="151" t="s">
        <v>204</v>
      </c>
      <c r="E538" s="165" t="s">
        <v>32</v>
      </c>
      <c r="F538" s="166" t="s">
        <v>208</v>
      </c>
      <c r="H538" s="167">
        <v>233.89</v>
      </c>
      <c r="I538" s="168"/>
      <c r="L538" s="164"/>
      <c r="M538" s="169"/>
      <c r="T538" s="170"/>
      <c r="AT538" s="165" t="s">
        <v>204</v>
      </c>
      <c r="AU538" s="165" t="s">
        <v>87</v>
      </c>
      <c r="AV538" s="14" t="s">
        <v>200</v>
      </c>
      <c r="AW538" s="14" t="s">
        <v>39</v>
      </c>
      <c r="AX538" s="14" t="s">
        <v>85</v>
      </c>
      <c r="AY538" s="165" t="s">
        <v>194</v>
      </c>
    </row>
    <row r="539" spans="2:65" s="1" customFormat="1" ht="37.799999999999997" customHeight="1">
      <c r="B539" s="33"/>
      <c r="C539" s="133" t="s">
        <v>570</v>
      </c>
      <c r="D539" s="133" t="s">
        <v>196</v>
      </c>
      <c r="E539" s="134" t="s">
        <v>571</v>
      </c>
      <c r="F539" s="135" t="s">
        <v>572</v>
      </c>
      <c r="G539" s="136" t="s">
        <v>110</v>
      </c>
      <c r="H539" s="137">
        <v>5.59</v>
      </c>
      <c r="I539" s="138"/>
      <c r="J539" s="139">
        <f>ROUND(I539*H539,2)</f>
        <v>0</v>
      </c>
      <c r="K539" s="135" t="s">
        <v>199</v>
      </c>
      <c r="L539" s="33"/>
      <c r="M539" s="140" t="s">
        <v>32</v>
      </c>
      <c r="N539" s="141" t="s">
        <v>49</v>
      </c>
      <c r="P539" s="142">
        <f>O539*H539</f>
        <v>0</v>
      </c>
      <c r="Q539" s="142">
        <v>1.0000000000000001E-5</v>
      </c>
      <c r="R539" s="142">
        <f>Q539*H539</f>
        <v>5.5900000000000004E-5</v>
      </c>
      <c r="S539" s="142">
        <v>0</v>
      </c>
      <c r="T539" s="143">
        <f>S539*H539</f>
        <v>0</v>
      </c>
      <c r="AR539" s="144" t="s">
        <v>200</v>
      </c>
      <c r="AT539" s="144" t="s">
        <v>196</v>
      </c>
      <c r="AU539" s="144" t="s">
        <v>87</v>
      </c>
      <c r="AY539" s="17" t="s">
        <v>194</v>
      </c>
      <c r="BE539" s="145">
        <f>IF(N539="základní",J539,0)</f>
        <v>0</v>
      </c>
      <c r="BF539" s="145">
        <f>IF(N539="snížená",J539,0)</f>
        <v>0</v>
      </c>
      <c r="BG539" s="145">
        <f>IF(N539="zákl. přenesená",J539,0)</f>
        <v>0</v>
      </c>
      <c r="BH539" s="145">
        <f>IF(N539="sníž. přenesená",J539,0)</f>
        <v>0</v>
      </c>
      <c r="BI539" s="145">
        <f>IF(N539="nulová",J539,0)</f>
        <v>0</v>
      </c>
      <c r="BJ539" s="17" t="s">
        <v>85</v>
      </c>
      <c r="BK539" s="145">
        <f>ROUND(I539*H539,2)</f>
        <v>0</v>
      </c>
      <c r="BL539" s="17" t="s">
        <v>200</v>
      </c>
      <c r="BM539" s="144" t="s">
        <v>573</v>
      </c>
    </row>
    <row r="540" spans="2:65" s="1" customFormat="1">
      <c r="B540" s="33"/>
      <c r="D540" s="146" t="s">
        <v>202</v>
      </c>
      <c r="F540" s="147" t="s">
        <v>574</v>
      </c>
      <c r="I540" s="148"/>
      <c r="L540" s="33"/>
      <c r="M540" s="149"/>
      <c r="T540" s="54"/>
      <c r="AT540" s="17" t="s">
        <v>202</v>
      </c>
      <c r="AU540" s="17" t="s">
        <v>87</v>
      </c>
    </row>
    <row r="541" spans="2:65" s="12" customFormat="1">
      <c r="B541" s="150"/>
      <c r="D541" s="151" t="s">
        <v>204</v>
      </c>
      <c r="E541" s="152" t="s">
        <v>32</v>
      </c>
      <c r="F541" s="153" t="s">
        <v>205</v>
      </c>
      <c r="H541" s="152" t="s">
        <v>32</v>
      </c>
      <c r="I541" s="154"/>
      <c r="L541" s="150"/>
      <c r="M541" s="155"/>
      <c r="T541" s="156"/>
      <c r="AT541" s="152" t="s">
        <v>204</v>
      </c>
      <c r="AU541" s="152" t="s">
        <v>87</v>
      </c>
      <c r="AV541" s="12" t="s">
        <v>85</v>
      </c>
      <c r="AW541" s="12" t="s">
        <v>39</v>
      </c>
      <c r="AX541" s="12" t="s">
        <v>78</v>
      </c>
      <c r="AY541" s="152" t="s">
        <v>194</v>
      </c>
    </row>
    <row r="542" spans="2:65" s="12" customFormat="1">
      <c r="B542" s="150"/>
      <c r="D542" s="151" t="s">
        <v>204</v>
      </c>
      <c r="E542" s="152" t="s">
        <v>32</v>
      </c>
      <c r="F542" s="153" t="s">
        <v>267</v>
      </c>
      <c r="H542" s="152" t="s">
        <v>32</v>
      </c>
      <c r="I542" s="154"/>
      <c r="L542" s="150"/>
      <c r="M542" s="155"/>
      <c r="T542" s="156"/>
      <c r="AT542" s="152" t="s">
        <v>204</v>
      </c>
      <c r="AU542" s="152" t="s">
        <v>87</v>
      </c>
      <c r="AV542" s="12" t="s">
        <v>85</v>
      </c>
      <c r="AW542" s="12" t="s">
        <v>39</v>
      </c>
      <c r="AX542" s="12" t="s">
        <v>78</v>
      </c>
      <c r="AY542" s="152" t="s">
        <v>194</v>
      </c>
    </row>
    <row r="543" spans="2:65" s="12" customFormat="1">
      <c r="B543" s="150"/>
      <c r="D543" s="151" t="s">
        <v>204</v>
      </c>
      <c r="E543" s="152" t="s">
        <v>32</v>
      </c>
      <c r="F543" s="153" t="s">
        <v>521</v>
      </c>
      <c r="H543" s="152" t="s">
        <v>32</v>
      </c>
      <c r="I543" s="154"/>
      <c r="L543" s="150"/>
      <c r="M543" s="155"/>
      <c r="T543" s="156"/>
      <c r="AT543" s="152" t="s">
        <v>204</v>
      </c>
      <c r="AU543" s="152" t="s">
        <v>87</v>
      </c>
      <c r="AV543" s="12" t="s">
        <v>85</v>
      </c>
      <c r="AW543" s="12" t="s">
        <v>39</v>
      </c>
      <c r="AX543" s="12" t="s">
        <v>78</v>
      </c>
      <c r="AY543" s="152" t="s">
        <v>194</v>
      </c>
    </row>
    <row r="544" spans="2:65" s="13" customFormat="1">
      <c r="B544" s="157"/>
      <c r="D544" s="151" t="s">
        <v>204</v>
      </c>
      <c r="E544" s="158" t="s">
        <v>32</v>
      </c>
      <c r="F544" s="159" t="s">
        <v>541</v>
      </c>
      <c r="H544" s="160">
        <v>1.25</v>
      </c>
      <c r="I544" s="161"/>
      <c r="L544" s="157"/>
      <c r="M544" s="162"/>
      <c r="T544" s="163"/>
      <c r="AT544" s="158" t="s">
        <v>204</v>
      </c>
      <c r="AU544" s="158" t="s">
        <v>87</v>
      </c>
      <c r="AV544" s="13" t="s">
        <v>87</v>
      </c>
      <c r="AW544" s="13" t="s">
        <v>39</v>
      </c>
      <c r="AX544" s="13" t="s">
        <v>78</v>
      </c>
      <c r="AY544" s="158" t="s">
        <v>194</v>
      </c>
    </row>
    <row r="545" spans="2:65" s="13" customFormat="1">
      <c r="B545" s="157"/>
      <c r="D545" s="151" t="s">
        <v>204</v>
      </c>
      <c r="E545" s="158" t="s">
        <v>32</v>
      </c>
      <c r="F545" s="159" t="s">
        <v>542</v>
      </c>
      <c r="H545" s="160">
        <v>4.34</v>
      </c>
      <c r="I545" s="161"/>
      <c r="L545" s="157"/>
      <c r="M545" s="162"/>
      <c r="T545" s="163"/>
      <c r="AT545" s="158" t="s">
        <v>204</v>
      </c>
      <c r="AU545" s="158" t="s">
        <v>87</v>
      </c>
      <c r="AV545" s="13" t="s">
        <v>87</v>
      </c>
      <c r="AW545" s="13" t="s">
        <v>39</v>
      </c>
      <c r="AX545" s="13" t="s">
        <v>78</v>
      </c>
      <c r="AY545" s="158" t="s">
        <v>194</v>
      </c>
    </row>
    <row r="546" spans="2:65" s="14" customFormat="1">
      <c r="B546" s="164"/>
      <c r="D546" s="151" t="s">
        <v>204</v>
      </c>
      <c r="E546" s="165" t="s">
        <v>32</v>
      </c>
      <c r="F546" s="166" t="s">
        <v>208</v>
      </c>
      <c r="H546" s="167">
        <v>5.59</v>
      </c>
      <c r="I546" s="168"/>
      <c r="L546" s="164"/>
      <c r="M546" s="169"/>
      <c r="T546" s="170"/>
      <c r="AT546" s="165" t="s">
        <v>204</v>
      </c>
      <c r="AU546" s="165" t="s">
        <v>87</v>
      </c>
      <c r="AV546" s="14" t="s">
        <v>200</v>
      </c>
      <c r="AW546" s="14" t="s">
        <v>39</v>
      </c>
      <c r="AX546" s="14" t="s">
        <v>85</v>
      </c>
      <c r="AY546" s="165" t="s">
        <v>194</v>
      </c>
    </row>
    <row r="547" spans="2:65" s="1" customFormat="1" ht="49.05" customHeight="1">
      <c r="B547" s="33"/>
      <c r="C547" s="133" t="s">
        <v>575</v>
      </c>
      <c r="D547" s="133" t="s">
        <v>196</v>
      </c>
      <c r="E547" s="134" t="s">
        <v>576</v>
      </c>
      <c r="F547" s="135" t="s">
        <v>577</v>
      </c>
      <c r="G547" s="136" t="s">
        <v>115</v>
      </c>
      <c r="H547" s="137">
        <v>109.58</v>
      </c>
      <c r="I547" s="138"/>
      <c r="J547" s="139">
        <f>ROUND(I547*H547,2)</f>
        <v>0</v>
      </c>
      <c r="K547" s="135" t="s">
        <v>199</v>
      </c>
      <c r="L547" s="33"/>
      <c r="M547" s="140" t="s">
        <v>32</v>
      </c>
      <c r="N547" s="141" t="s">
        <v>49</v>
      </c>
      <c r="P547" s="142">
        <f>O547*H547</f>
        <v>0</v>
      </c>
      <c r="Q547" s="142">
        <v>0.15540000000000001</v>
      </c>
      <c r="R547" s="142">
        <f>Q547*H547</f>
        <v>17.028732000000002</v>
      </c>
      <c r="S547" s="142">
        <v>0</v>
      </c>
      <c r="T547" s="143">
        <f>S547*H547</f>
        <v>0</v>
      </c>
      <c r="AR547" s="144" t="s">
        <v>200</v>
      </c>
      <c r="AT547" s="144" t="s">
        <v>196</v>
      </c>
      <c r="AU547" s="144" t="s">
        <v>87</v>
      </c>
      <c r="AY547" s="17" t="s">
        <v>194</v>
      </c>
      <c r="BE547" s="145">
        <f>IF(N547="základní",J547,0)</f>
        <v>0</v>
      </c>
      <c r="BF547" s="145">
        <f>IF(N547="snížená",J547,0)</f>
        <v>0</v>
      </c>
      <c r="BG547" s="145">
        <f>IF(N547="zákl. přenesená",J547,0)</f>
        <v>0</v>
      </c>
      <c r="BH547" s="145">
        <f>IF(N547="sníž. přenesená",J547,0)</f>
        <v>0</v>
      </c>
      <c r="BI547" s="145">
        <f>IF(N547="nulová",J547,0)</f>
        <v>0</v>
      </c>
      <c r="BJ547" s="17" t="s">
        <v>85</v>
      </c>
      <c r="BK547" s="145">
        <f>ROUND(I547*H547,2)</f>
        <v>0</v>
      </c>
      <c r="BL547" s="17" t="s">
        <v>200</v>
      </c>
      <c r="BM547" s="144" t="s">
        <v>578</v>
      </c>
    </row>
    <row r="548" spans="2:65" s="1" customFormat="1">
      <c r="B548" s="33"/>
      <c r="D548" s="146" t="s">
        <v>202</v>
      </c>
      <c r="F548" s="147" t="s">
        <v>579</v>
      </c>
      <c r="I548" s="148"/>
      <c r="L548" s="33"/>
      <c r="M548" s="149"/>
      <c r="T548" s="54"/>
      <c r="AT548" s="17" t="s">
        <v>202</v>
      </c>
      <c r="AU548" s="17" t="s">
        <v>87</v>
      </c>
    </row>
    <row r="549" spans="2:65" s="12" customFormat="1">
      <c r="B549" s="150"/>
      <c r="D549" s="151" t="s">
        <v>204</v>
      </c>
      <c r="E549" s="152" t="s">
        <v>32</v>
      </c>
      <c r="F549" s="153" t="s">
        <v>205</v>
      </c>
      <c r="H549" s="152" t="s">
        <v>32</v>
      </c>
      <c r="I549" s="154"/>
      <c r="L549" s="150"/>
      <c r="M549" s="155"/>
      <c r="T549" s="156"/>
      <c r="AT549" s="152" t="s">
        <v>204</v>
      </c>
      <c r="AU549" s="152" t="s">
        <v>87</v>
      </c>
      <c r="AV549" s="12" t="s">
        <v>85</v>
      </c>
      <c r="AW549" s="12" t="s">
        <v>39</v>
      </c>
      <c r="AX549" s="12" t="s">
        <v>78</v>
      </c>
      <c r="AY549" s="152" t="s">
        <v>194</v>
      </c>
    </row>
    <row r="550" spans="2:65" s="12" customFormat="1">
      <c r="B550" s="150"/>
      <c r="D550" s="151" t="s">
        <v>204</v>
      </c>
      <c r="E550" s="152" t="s">
        <v>32</v>
      </c>
      <c r="F550" s="153" t="s">
        <v>206</v>
      </c>
      <c r="H550" s="152" t="s">
        <v>32</v>
      </c>
      <c r="I550" s="154"/>
      <c r="L550" s="150"/>
      <c r="M550" s="155"/>
      <c r="T550" s="156"/>
      <c r="AT550" s="152" t="s">
        <v>204</v>
      </c>
      <c r="AU550" s="152" t="s">
        <v>87</v>
      </c>
      <c r="AV550" s="12" t="s">
        <v>85</v>
      </c>
      <c r="AW550" s="12" t="s">
        <v>39</v>
      </c>
      <c r="AX550" s="12" t="s">
        <v>78</v>
      </c>
      <c r="AY550" s="152" t="s">
        <v>194</v>
      </c>
    </row>
    <row r="551" spans="2:65" s="12" customFormat="1">
      <c r="B551" s="150"/>
      <c r="D551" s="151" t="s">
        <v>204</v>
      </c>
      <c r="E551" s="152" t="s">
        <v>32</v>
      </c>
      <c r="F551" s="153" t="s">
        <v>580</v>
      </c>
      <c r="H551" s="152" t="s">
        <v>32</v>
      </c>
      <c r="I551" s="154"/>
      <c r="L551" s="150"/>
      <c r="M551" s="155"/>
      <c r="T551" s="156"/>
      <c r="AT551" s="152" t="s">
        <v>204</v>
      </c>
      <c r="AU551" s="152" t="s">
        <v>87</v>
      </c>
      <c r="AV551" s="12" t="s">
        <v>85</v>
      </c>
      <c r="AW551" s="12" t="s">
        <v>39</v>
      </c>
      <c r="AX551" s="12" t="s">
        <v>78</v>
      </c>
      <c r="AY551" s="152" t="s">
        <v>194</v>
      </c>
    </row>
    <row r="552" spans="2:65" s="13" customFormat="1">
      <c r="B552" s="157"/>
      <c r="D552" s="151" t="s">
        <v>204</v>
      </c>
      <c r="E552" s="158" t="s">
        <v>32</v>
      </c>
      <c r="F552" s="159" t="s">
        <v>118</v>
      </c>
      <c r="H552" s="160">
        <v>87.58</v>
      </c>
      <c r="I552" s="161"/>
      <c r="L552" s="157"/>
      <c r="M552" s="162"/>
      <c r="T552" s="163"/>
      <c r="AT552" s="158" t="s">
        <v>204</v>
      </c>
      <c r="AU552" s="158" t="s">
        <v>87</v>
      </c>
      <c r="AV552" s="13" t="s">
        <v>87</v>
      </c>
      <c r="AW552" s="13" t="s">
        <v>39</v>
      </c>
      <c r="AX552" s="13" t="s">
        <v>78</v>
      </c>
      <c r="AY552" s="158" t="s">
        <v>194</v>
      </c>
    </row>
    <row r="553" spans="2:65" s="13" customFormat="1">
      <c r="B553" s="157"/>
      <c r="D553" s="151" t="s">
        <v>204</v>
      </c>
      <c r="E553" s="158" t="s">
        <v>32</v>
      </c>
      <c r="F553" s="159" t="s">
        <v>121</v>
      </c>
      <c r="H553" s="160">
        <v>22</v>
      </c>
      <c r="I553" s="161"/>
      <c r="L553" s="157"/>
      <c r="M553" s="162"/>
      <c r="T553" s="163"/>
      <c r="AT553" s="158" t="s">
        <v>204</v>
      </c>
      <c r="AU553" s="158" t="s">
        <v>87</v>
      </c>
      <c r="AV553" s="13" t="s">
        <v>87</v>
      </c>
      <c r="AW553" s="13" t="s">
        <v>39</v>
      </c>
      <c r="AX553" s="13" t="s">
        <v>78</v>
      </c>
      <c r="AY553" s="158" t="s">
        <v>194</v>
      </c>
    </row>
    <row r="554" spans="2:65" s="14" customFormat="1">
      <c r="B554" s="164"/>
      <c r="D554" s="151" t="s">
        <v>204</v>
      </c>
      <c r="E554" s="165" t="s">
        <v>32</v>
      </c>
      <c r="F554" s="166" t="s">
        <v>208</v>
      </c>
      <c r="H554" s="167">
        <v>109.58</v>
      </c>
      <c r="I554" s="168"/>
      <c r="L554" s="164"/>
      <c r="M554" s="169"/>
      <c r="T554" s="170"/>
      <c r="AT554" s="165" t="s">
        <v>204</v>
      </c>
      <c r="AU554" s="165" t="s">
        <v>87</v>
      </c>
      <c r="AV554" s="14" t="s">
        <v>200</v>
      </c>
      <c r="AW554" s="14" t="s">
        <v>39</v>
      </c>
      <c r="AX554" s="14" t="s">
        <v>85</v>
      </c>
      <c r="AY554" s="165" t="s">
        <v>194</v>
      </c>
    </row>
    <row r="555" spans="2:65" s="1" customFormat="1">
      <c r="B555" s="33"/>
      <c r="D555" s="151" t="s">
        <v>322</v>
      </c>
      <c r="F555" s="181" t="s">
        <v>581</v>
      </c>
      <c r="L555" s="33"/>
      <c r="M555" s="149"/>
      <c r="T555" s="54"/>
      <c r="AU555" s="17" t="s">
        <v>87</v>
      </c>
    </row>
    <row r="556" spans="2:65" s="1" customFormat="1">
      <c r="B556" s="33"/>
      <c r="D556" s="151" t="s">
        <v>322</v>
      </c>
      <c r="F556" s="182" t="s">
        <v>582</v>
      </c>
      <c r="H556" s="183">
        <v>87.58</v>
      </c>
      <c r="L556" s="33"/>
      <c r="M556" s="149"/>
      <c r="T556" s="54"/>
      <c r="AU556" s="17" t="s">
        <v>87</v>
      </c>
    </row>
    <row r="557" spans="2:65" s="1" customFormat="1">
      <c r="B557" s="33"/>
      <c r="D557" s="151" t="s">
        <v>322</v>
      </c>
      <c r="F557" s="181" t="s">
        <v>583</v>
      </c>
      <c r="L557" s="33"/>
      <c r="M557" s="149"/>
      <c r="T557" s="54"/>
      <c r="AU557" s="17" t="s">
        <v>87</v>
      </c>
    </row>
    <row r="558" spans="2:65" s="1" customFormat="1">
      <c r="B558" s="33"/>
      <c r="D558" s="151" t="s">
        <v>322</v>
      </c>
      <c r="F558" s="182" t="s">
        <v>584</v>
      </c>
      <c r="H558" s="183">
        <v>22</v>
      </c>
      <c r="L558" s="33"/>
      <c r="M558" s="149"/>
      <c r="T558" s="54"/>
      <c r="AU558" s="17" t="s">
        <v>87</v>
      </c>
    </row>
    <row r="559" spans="2:65" s="1" customFormat="1" ht="16.5" customHeight="1">
      <c r="B559" s="33"/>
      <c r="C559" s="171" t="s">
        <v>585</v>
      </c>
      <c r="D559" s="171" t="s">
        <v>310</v>
      </c>
      <c r="E559" s="172" t="s">
        <v>586</v>
      </c>
      <c r="F559" s="173" t="s">
        <v>587</v>
      </c>
      <c r="G559" s="174" t="s">
        <v>115</v>
      </c>
      <c r="H559" s="175">
        <v>89.331999999999994</v>
      </c>
      <c r="I559" s="176"/>
      <c r="J559" s="177">
        <f>ROUND(I559*H559,2)</f>
        <v>0</v>
      </c>
      <c r="K559" s="173" t="s">
        <v>199</v>
      </c>
      <c r="L559" s="178"/>
      <c r="M559" s="179" t="s">
        <v>32</v>
      </c>
      <c r="N559" s="180" t="s">
        <v>49</v>
      </c>
      <c r="P559" s="142">
        <f>O559*H559</f>
        <v>0</v>
      </c>
      <c r="Q559" s="142">
        <v>0.08</v>
      </c>
      <c r="R559" s="142">
        <f>Q559*H559</f>
        <v>7.14656</v>
      </c>
      <c r="S559" s="142">
        <v>0</v>
      </c>
      <c r="T559" s="143">
        <f>S559*H559</f>
        <v>0</v>
      </c>
      <c r="AR559" s="144" t="s">
        <v>243</v>
      </c>
      <c r="AT559" s="144" t="s">
        <v>310</v>
      </c>
      <c r="AU559" s="144" t="s">
        <v>87</v>
      </c>
      <c r="AY559" s="17" t="s">
        <v>194</v>
      </c>
      <c r="BE559" s="145">
        <f>IF(N559="základní",J559,0)</f>
        <v>0</v>
      </c>
      <c r="BF559" s="145">
        <f>IF(N559="snížená",J559,0)</f>
        <v>0</v>
      </c>
      <c r="BG559" s="145">
        <f>IF(N559="zákl. přenesená",J559,0)</f>
        <v>0</v>
      </c>
      <c r="BH559" s="145">
        <f>IF(N559="sníž. přenesená",J559,0)</f>
        <v>0</v>
      </c>
      <c r="BI559" s="145">
        <f>IF(N559="nulová",J559,0)</f>
        <v>0</v>
      </c>
      <c r="BJ559" s="17" t="s">
        <v>85</v>
      </c>
      <c r="BK559" s="145">
        <f>ROUND(I559*H559,2)</f>
        <v>0</v>
      </c>
      <c r="BL559" s="17" t="s">
        <v>200</v>
      </c>
      <c r="BM559" s="144" t="s">
        <v>588</v>
      </c>
    </row>
    <row r="560" spans="2:65" s="13" customFormat="1">
      <c r="B560" s="157"/>
      <c r="D560" s="151" t="s">
        <v>204</v>
      </c>
      <c r="E560" s="158" t="s">
        <v>32</v>
      </c>
      <c r="F560" s="159" t="s">
        <v>118</v>
      </c>
      <c r="H560" s="160">
        <v>87.58</v>
      </c>
      <c r="I560" s="161"/>
      <c r="L560" s="157"/>
      <c r="M560" s="162"/>
      <c r="T560" s="163"/>
      <c r="AT560" s="158" t="s">
        <v>204</v>
      </c>
      <c r="AU560" s="158" t="s">
        <v>87</v>
      </c>
      <c r="AV560" s="13" t="s">
        <v>87</v>
      </c>
      <c r="AW560" s="13" t="s">
        <v>39</v>
      </c>
      <c r="AX560" s="13" t="s">
        <v>85</v>
      </c>
      <c r="AY560" s="158" t="s">
        <v>194</v>
      </c>
    </row>
    <row r="561" spans="2:65" s="1" customFormat="1">
      <c r="B561" s="33"/>
      <c r="D561" s="151" t="s">
        <v>322</v>
      </c>
      <c r="F561" s="181" t="s">
        <v>581</v>
      </c>
      <c r="L561" s="33"/>
      <c r="M561" s="149"/>
      <c r="T561" s="54"/>
      <c r="AU561" s="17" t="s">
        <v>87</v>
      </c>
    </row>
    <row r="562" spans="2:65" s="1" customFormat="1">
      <c r="B562" s="33"/>
      <c r="D562" s="151" t="s">
        <v>322</v>
      </c>
      <c r="F562" s="182" t="s">
        <v>582</v>
      </c>
      <c r="H562" s="183">
        <v>87.58</v>
      </c>
      <c r="L562" s="33"/>
      <c r="M562" s="149"/>
      <c r="T562" s="54"/>
      <c r="AU562" s="17" t="s">
        <v>87</v>
      </c>
    </row>
    <row r="563" spans="2:65" s="13" customFormat="1">
      <c r="B563" s="157"/>
      <c r="D563" s="151" t="s">
        <v>204</v>
      </c>
      <c r="F563" s="159" t="s">
        <v>589</v>
      </c>
      <c r="H563" s="160">
        <v>89.331999999999994</v>
      </c>
      <c r="I563" s="161"/>
      <c r="L563" s="157"/>
      <c r="M563" s="162"/>
      <c r="T563" s="163"/>
      <c r="AT563" s="158" t="s">
        <v>204</v>
      </c>
      <c r="AU563" s="158" t="s">
        <v>87</v>
      </c>
      <c r="AV563" s="13" t="s">
        <v>87</v>
      </c>
      <c r="AW563" s="13" t="s">
        <v>4</v>
      </c>
      <c r="AX563" s="13" t="s">
        <v>85</v>
      </c>
      <c r="AY563" s="158" t="s">
        <v>194</v>
      </c>
    </row>
    <row r="564" spans="2:65" s="1" customFormat="1" ht="16.5" customHeight="1">
      <c r="B564" s="33"/>
      <c r="C564" s="171" t="s">
        <v>590</v>
      </c>
      <c r="D564" s="171" t="s">
        <v>310</v>
      </c>
      <c r="E564" s="172" t="s">
        <v>591</v>
      </c>
      <c r="F564" s="173" t="s">
        <v>592</v>
      </c>
      <c r="G564" s="174" t="s">
        <v>115</v>
      </c>
      <c r="H564" s="175">
        <v>22.44</v>
      </c>
      <c r="I564" s="176"/>
      <c r="J564" s="177">
        <f>ROUND(I564*H564,2)</f>
        <v>0</v>
      </c>
      <c r="K564" s="173" t="s">
        <v>199</v>
      </c>
      <c r="L564" s="178"/>
      <c r="M564" s="179" t="s">
        <v>32</v>
      </c>
      <c r="N564" s="180" t="s">
        <v>49</v>
      </c>
      <c r="P564" s="142">
        <f>O564*H564</f>
        <v>0</v>
      </c>
      <c r="Q564" s="142">
        <v>0.10199999999999999</v>
      </c>
      <c r="R564" s="142">
        <f>Q564*H564</f>
        <v>2.2888799999999998</v>
      </c>
      <c r="S564" s="142">
        <v>0</v>
      </c>
      <c r="T564" s="143">
        <f>S564*H564</f>
        <v>0</v>
      </c>
      <c r="AR564" s="144" t="s">
        <v>243</v>
      </c>
      <c r="AT564" s="144" t="s">
        <v>310</v>
      </c>
      <c r="AU564" s="144" t="s">
        <v>87</v>
      </c>
      <c r="AY564" s="17" t="s">
        <v>194</v>
      </c>
      <c r="BE564" s="145">
        <f>IF(N564="základní",J564,0)</f>
        <v>0</v>
      </c>
      <c r="BF564" s="145">
        <f>IF(N564="snížená",J564,0)</f>
        <v>0</v>
      </c>
      <c r="BG564" s="145">
        <f>IF(N564="zákl. přenesená",J564,0)</f>
        <v>0</v>
      </c>
      <c r="BH564" s="145">
        <f>IF(N564="sníž. přenesená",J564,0)</f>
        <v>0</v>
      </c>
      <c r="BI564" s="145">
        <f>IF(N564="nulová",J564,0)</f>
        <v>0</v>
      </c>
      <c r="BJ564" s="17" t="s">
        <v>85</v>
      </c>
      <c r="BK564" s="145">
        <f>ROUND(I564*H564,2)</f>
        <v>0</v>
      </c>
      <c r="BL564" s="17" t="s">
        <v>200</v>
      </c>
      <c r="BM564" s="144" t="s">
        <v>593</v>
      </c>
    </row>
    <row r="565" spans="2:65" s="13" customFormat="1">
      <c r="B565" s="157"/>
      <c r="D565" s="151" t="s">
        <v>204</v>
      </c>
      <c r="E565" s="158" t="s">
        <v>32</v>
      </c>
      <c r="F565" s="159" t="s">
        <v>121</v>
      </c>
      <c r="H565" s="160">
        <v>22</v>
      </c>
      <c r="I565" s="161"/>
      <c r="L565" s="157"/>
      <c r="M565" s="162"/>
      <c r="T565" s="163"/>
      <c r="AT565" s="158" t="s">
        <v>204</v>
      </c>
      <c r="AU565" s="158" t="s">
        <v>87</v>
      </c>
      <c r="AV565" s="13" t="s">
        <v>87</v>
      </c>
      <c r="AW565" s="13" t="s">
        <v>39</v>
      </c>
      <c r="AX565" s="13" t="s">
        <v>85</v>
      </c>
      <c r="AY565" s="158" t="s">
        <v>194</v>
      </c>
    </row>
    <row r="566" spans="2:65" s="1" customFormat="1">
      <c r="B566" s="33"/>
      <c r="D566" s="151" t="s">
        <v>322</v>
      </c>
      <c r="F566" s="181" t="s">
        <v>583</v>
      </c>
      <c r="L566" s="33"/>
      <c r="M566" s="149"/>
      <c r="T566" s="54"/>
      <c r="AU566" s="17" t="s">
        <v>87</v>
      </c>
    </row>
    <row r="567" spans="2:65" s="1" customFormat="1">
      <c r="B567" s="33"/>
      <c r="D567" s="151" t="s">
        <v>322</v>
      </c>
      <c r="F567" s="182" t="s">
        <v>584</v>
      </c>
      <c r="H567" s="183">
        <v>22</v>
      </c>
      <c r="L567" s="33"/>
      <c r="M567" s="149"/>
      <c r="T567" s="54"/>
      <c r="AU567" s="17" t="s">
        <v>87</v>
      </c>
    </row>
    <row r="568" spans="2:65" s="13" customFormat="1">
      <c r="B568" s="157"/>
      <c r="D568" s="151" t="s">
        <v>204</v>
      </c>
      <c r="F568" s="159" t="s">
        <v>594</v>
      </c>
      <c r="H568" s="160">
        <v>22.44</v>
      </c>
      <c r="I568" s="161"/>
      <c r="L568" s="157"/>
      <c r="M568" s="162"/>
      <c r="T568" s="163"/>
      <c r="AT568" s="158" t="s">
        <v>204</v>
      </c>
      <c r="AU568" s="158" t="s">
        <v>87</v>
      </c>
      <c r="AV568" s="13" t="s">
        <v>87</v>
      </c>
      <c r="AW568" s="13" t="s">
        <v>4</v>
      </c>
      <c r="AX568" s="13" t="s">
        <v>85</v>
      </c>
      <c r="AY568" s="158" t="s">
        <v>194</v>
      </c>
    </row>
    <row r="569" spans="2:65" s="1" customFormat="1" ht="55.5" customHeight="1">
      <c r="B569" s="33"/>
      <c r="C569" s="133" t="s">
        <v>595</v>
      </c>
      <c r="D569" s="133" t="s">
        <v>196</v>
      </c>
      <c r="E569" s="134" t="s">
        <v>596</v>
      </c>
      <c r="F569" s="135" t="s">
        <v>597</v>
      </c>
      <c r="G569" s="136" t="s">
        <v>115</v>
      </c>
      <c r="H569" s="137">
        <v>30.53</v>
      </c>
      <c r="I569" s="138"/>
      <c r="J569" s="139">
        <f>ROUND(I569*H569,2)</f>
        <v>0</v>
      </c>
      <c r="K569" s="135" t="s">
        <v>199</v>
      </c>
      <c r="L569" s="33"/>
      <c r="M569" s="140" t="s">
        <v>32</v>
      </c>
      <c r="N569" s="141" t="s">
        <v>49</v>
      </c>
      <c r="P569" s="142">
        <f>O569*H569</f>
        <v>0</v>
      </c>
      <c r="Q569" s="142">
        <v>0.31935999999999998</v>
      </c>
      <c r="R569" s="142">
        <f>Q569*H569</f>
        <v>9.7500608</v>
      </c>
      <c r="S569" s="142">
        <v>0</v>
      </c>
      <c r="T569" s="143">
        <f>S569*H569</f>
        <v>0</v>
      </c>
      <c r="AR569" s="144" t="s">
        <v>200</v>
      </c>
      <c r="AT569" s="144" t="s">
        <v>196</v>
      </c>
      <c r="AU569" s="144" t="s">
        <v>87</v>
      </c>
      <c r="AY569" s="17" t="s">
        <v>194</v>
      </c>
      <c r="BE569" s="145">
        <f>IF(N569="základní",J569,0)</f>
        <v>0</v>
      </c>
      <c r="BF569" s="145">
        <f>IF(N569="snížená",J569,0)</f>
        <v>0</v>
      </c>
      <c r="BG569" s="145">
        <f>IF(N569="zákl. přenesená",J569,0)</f>
        <v>0</v>
      </c>
      <c r="BH569" s="145">
        <f>IF(N569="sníž. přenesená",J569,0)</f>
        <v>0</v>
      </c>
      <c r="BI569" s="145">
        <f>IF(N569="nulová",J569,0)</f>
        <v>0</v>
      </c>
      <c r="BJ569" s="17" t="s">
        <v>85</v>
      </c>
      <c r="BK569" s="145">
        <f>ROUND(I569*H569,2)</f>
        <v>0</v>
      </c>
      <c r="BL569" s="17" t="s">
        <v>200</v>
      </c>
      <c r="BM569" s="144" t="s">
        <v>598</v>
      </c>
    </row>
    <row r="570" spans="2:65" s="1" customFormat="1">
      <c r="B570" s="33"/>
      <c r="D570" s="146" t="s">
        <v>202</v>
      </c>
      <c r="F570" s="147" t="s">
        <v>599</v>
      </c>
      <c r="I570" s="148"/>
      <c r="L570" s="33"/>
      <c r="M570" s="149"/>
      <c r="T570" s="54"/>
      <c r="AT570" s="17" t="s">
        <v>202</v>
      </c>
      <c r="AU570" s="17" t="s">
        <v>87</v>
      </c>
    </row>
    <row r="571" spans="2:65" s="12" customFormat="1">
      <c r="B571" s="150"/>
      <c r="D571" s="151" t="s">
        <v>204</v>
      </c>
      <c r="E571" s="152" t="s">
        <v>32</v>
      </c>
      <c r="F571" s="153" t="s">
        <v>205</v>
      </c>
      <c r="H571" s="152" t="s">
        <v>32</v>
      </c>
      <c r="I571" s="154"/>
      <c r="L571" s="150"/>
      <c r="M571" s="155"/>
      <c r="T571" s="156"/>
      <c r="AT571" s="152" t="s">
        <v>204</v>
      </c>
      <c r="AU571" s="152" t="s">
        <v>87</v>
      </c>
      <c r="AV571" s="12" t="s">
        <v>85</v>
      </c>
      <c r="AW571" s="12" t="s">
        <v>39</v>
      </c>
      <c r="AX571" s="12" t="s">
        <v>78</v>
      </c>
      <c r="AY571" s="152" t="s">
        <v>194</v>
      </c>
    </row>
    <row r="572" spans="2:65" s="12" customFormat="1">
      <c r="B572" s="150"/>
      <c r="D572" s="151" t="s">
        <v>204</v>
      </c>
      <c r="E572" s="152" t="s">
        <v>32</v>
      </c>
      <c r="F572" s="153" t="s">
        <v>206</v>
      </c>
      <c r="H572" s="152" t="s">
        <v>32</v>
      </c>
      <c r="I572" s="154"/>
      <c r="L572" s="150"/>
      <c r="M572" s="155"/>
      <c r="T572" s="156"/>
      <c r="AT572" s="152" t="s">
        <v>204</v>
      </c>
      <c r="AU572" s="152" t="s">
        <v>87</v>
      </c>
      <c r="AV572" s="12" t="s">
        <v>85</v>
      </c>
      <c r="AW572" s="12" t="s">
        <v>39</v>
      </c>
      <c r="AX572" s="12" t="s">
        <v>78</v>
      </c>
      <c r="AY572" s="152" t="s">
        <v>194</v>
      </c>
    </row>
    <row r="573" spans="2:65" s="12" customFormat="1">
      <c r="B573" s="150"/>
      <c r="D573" s="151" t="s">
        <v>204</v>
      </c>
      <c r="E573" s="152" t="s">
        <v>32</v>
      </c>
      <c r="F573" s="153" t="s">
        <v>580</v>
      </c>
      <c r="H573" s="152" t="s">
        <v>32</v>
      </c>
      <c r="I573" s="154"/>
      <c r="L573" s="150"/>
      <c r="M573" s="155"/>
      <c r="T573" s="156"/>
      <c r="AT573" s="152" t="s">
        <v>204</v>
      </c>
      <c r="AU573" s="152" t="s">
        <v>87</v>
      </c>
      <c r="AV573" s="12" t="s">
        <v>85</v>
      </c>
      <c r="AW573" s="12" t="s">
        <v>39</v>
      </c>
      <c r="AX573" s="12" t="s">
        <v>78</v>
      </c>
      <c r="AY573" s="152" t="s">
        <v>194</v>
      </c>
    </row>
    <row r="574" spans="2:65" s="13" customFormat="1">
      <c r="B574" s="157"/>
      <c r="D574" s="151" t="s">
        <v>204</v>
      </c>
      <c r="E574" s="158" t="s">
        <v>32</v>
      </c>
      <c r="F574" s="159" t="s">
        <v>600</v>
      </c>
      <c r="H574" s="160">
        <v>30.53</v>
      </c>
      <c r="I574" s="161"/>
      <c r="L574" s="157"/>
      <c r="M574" s="162"/>
      <c r="T574" s="163"/>
      <c r="AT574" s="158" t="s">
        <v>204</v>
      </c>
      <c r="AU574" s="158" t="s">
        <v>87</v>
      </c>
      <c r="AV574" s="13" t="s">
        <v>87</v>
      </c>
      <c r="AW574" s="13" t="s">
        <v>39</v>
      </c>
      <c r="AX574" s="13" t="s">
        <v>78</v>
      </c>
      <c r="AY574" s="158" t="s">
        <v>194</v>
      </c>
    </row>
    <row r="575" spans="2:65" s="14" customFormat="1">
      <c r="B575" s="164"/>
      <c r="D575" s="151" t="s">
        <v>204</v>
      </c>
      <c r="E575" s="165" t="s">
        <v>32</v>
      </c>
      <c r="F575" s="166" t="s">
        <v>208</v>
      </c>
      <c r="H575" s="167">
        <v>30.53</v>
      </c>
      <c r="I575" s="168"/>
      <c r="L575" s="164"/>
      <c r="M575" s="169"/>
      <c r="T575" s="170"/>
      <c r="AT575" s="165" t="s">
        <v>204</v>
      </c>
      <c r="AU575" s="165" t="s">
        <v>87</v>
      </c>
      <c r="AV575" s="14" t="s">
        <v>200</v>
      </c>
      <c r="AW575" s="14" t="s">
        <v>39</v>
      </c>
      <c r="AX575" s="14" t="s">
        <v>85</v>
      </c>
      <c r="AY575" s="165" t="s">
        <v>194</v>
      </c>
    </row>
    <row r="576" spans="2:65" s="1" customFormat="1">
      <c r="B576" s="33"/>
      <c r="D576" s="151" t="s">
        <v>322</v>
      </c>
      <c r="F576" s="181" t="s">
        <v>601</v>
      </c>
      <c r="L576" s="33"/>
      <c r="M576" s="149"/>
      <c r="T576" s="54"/>
      <c r="AU576" s="17" t="s">
        <v>87</v>
      </c>
    </row>
    <row r="577" spans="2:65" s="1" customFormat="1">
      <c r="B577" s="33"/>
      <c r="D577" s="151" t="s">
        <v>322</v>
      </c>
      <c r="F577" s="182" t="s">
        <v>602</v>
      </c>
      <c r="H577" s="183">
        <v>30.53</v>
      </c>
      <c r="L577" s="33"/>
      <c r="M577" s="149"/>
      <c r="T577" s="54"/>
      <c r="AU577" s="17" t="s">
        <v>87</v>
      </c>
    </row>
    <row r="578" spans="2:65" s="1" customFormat="1" ht="24.15" customHeight="1">
      <c r="B578" s="33"/>
      <c r="C578" s="171" t="s">
        <v>603</v>
      </c>
      <c r="D578" s="171" t="s">
        <v>310</v>
      </c>
      <c r="E578" s="172" t="s">
        <v>604</v>
      </c>
      <c r="F578" s="173" t="s">
        <v>605</v>
      </c>
      <c r="G578" s="174" t="s">
        <v>115</v>
      </c>
      <c r="H578" s="175">
        <v>31.140999999999998</v>
      </c>
      <c r="I578" s="176"/>
      <c r="J578" s="177">
        <f>ROUND(I578*H578,2)</f>
        <v>0</v>
      </c>
      <c r="K578" s="173" t="s">
        <v>199</v>
      </c>
      <c r="L578" s="178"/>
      <c r="M578" s="179" t="s">
        <v>32</v>
      </c>
      <c r="N578" s="180" t="s">
        <v>49</v>
      </c>
      <c r="P578" s="142">
        <f>O578*H578</f>
        <v>0</v>
      </c>
      <c r="Q578" s="142">
        <v>0.11333</v>
      </c>
      <c r="R578" s="142">
        <f>Q578*H578</f>
        <v>3.5292095299999997</v>
      </c>
      <c r="S578" s="142">
        <v>0</v>
      </c>
      <c r="T578" s="143">
        <f>S578*H578</f>
        <v>0</v>
      </c>
      <c r="AR578" s="144" t="s">
        <v>243</v>
      </c>
      <c r="AT578" s="144" t="s">
        <v>310</v>
      </c>
      <c r="AU578" s="144" t="s">
        <v>87</v>
      </c>
      <c r="AY578" s="17" t="s">
        <v>194</v>
      </c>
      <c r="BE578" s="145">
        <f>IF(N578="základní",J578,0)</f>
        <v>0</v>
      </c>
      <c r="BF578" s="145">
        <f>IF(N578="snížená",J578,0)</f>
        <v>0</v>
      </c>
      <c r="BG578" s="145">
        <f>IF(N578="zákl. přenesená",J578,0)</f>
        <v>0</v>
      </c>
      <c r="BH578" s="145">
        <f>IF(N578="sníž. přenesená",J578,0)</f>
        <v>0</v>
      </c>
      <c r="BI578" s="145">
        <f>IF(N578="nulová",J578,0)</f>
        <v>0</v>
      </c>
      <c r="BJ578" s="17" t="s">
        <v>85</v>
      </c>
      <c r="BK578" s="145">
        <f>ROUND(I578*H578,2)</f>
        <v>0</v>
      </c>
      <c r="BL578" s="17" t="s">
        <v>200</v>
      </c>
      <c r="BM578" s="144" t="s">
        <v>606</v>
      </c>
    </row>
    <row r="579" spans="2:65" s="13" customFormat="1">
      <c r="B579" s="157"/>
      <c r="D579" s="151" t="s">
        <v>204</v>
      </c>
      <c r="F579" s="159" t="s">
        <v>607</v>
      </c>
      <c r="H579" s="160">
        <v>31.140999999999998</v>
      </c>
      <c r="I579" s="161"/>
      <c r="L579" s="157"/>
      <c r="M579" s="162"/>
      <c r="T579" s="163"/>
      <c r="AT579" s="158" t="s">
        <v>204</v>
      </c>
      <c r="AU579" s="158" t="s">
        <v>87</v>
      </c>
      <c r="AV579" s="13" t="s">
        <v>87</v>
      </c>
      <c r="AW579" s="13" t="s">
        <v>4</v>
      </c>
      <c r="AX579" s="13" t="s">
        <v>85</v>
      </c>
      <c r="AY579" s="158" t="s">
        <v>194</v>
      </c>
    </row>
    <row r="580" spans="2:65" s="1" customFormat="1" ht="49.05" customHeight="1">
      <c r="B580" s="33"/>
      <c r="C580" s="133" t="s">
        <v>608</v>
      </c>
      <c r="D580" s="133" t="s">
        <v>196</v>
      </c>
      <c r="E580" s="134" t="s">
        <v>609</v>
      </c>
      <c r="F580" s="135" t="s">
        <v>610</v>
      </c>
      <c r="G580" s="136" t="s">
        <v>115</v>
      </c>
      <c r="H580" s="137">
        <v>77.959999999999994</v>
      </c>
      <c r="I580" s="138"/>
      <c r="J580" s="139">
        <f>ROUND(I580*H580,2)</f>
        <v>0</v>
      </c>
      <c r="K580" s="135" t="s">
        <v>199</v>
      </c>
      <c r="L580" s="33"/>
      <c r="M580" s="140" t="s">
        <v>32</v>
      </c>
      <c r="N580" s="141" t="s">
        <v>49</v>
      </c>
      <c r="P580" s="142">
        <f>O580*H580</f>
        <v>0</v>
      </c>
      <c r="Q580" s="142">
        <v>0.1295</v>
      </c>
      <c r="R580" s="142">
        <f>Q580*H580</f>
        <v>10.09582</v>
      </c>
      <c r="S580" s="142">
        <v>0</v>
      </c>
      <c r="T580" s="143">
        <f>S580*H580</f>
        <v>0</v>
      </c>
      <c r="AR580" s="144" t="s">
        <v>200</v>
      </c>
      <c r="AT580" s="144" t="s">
        <v>196</v>
      </c>
      <c r="AU580" s="144" t="s">
        <v>87</v>
      </c>
      <c r="AY580" s="17" t="s">
        <v>194</v>
      </c>
      <c r="BE580" s="145">
        <f>IF(N580="základní",J580,0)</f>
        <v>0</v>
      </c>
      <c r="BF580" s="145">
        <f>IF(N580="snížená",J580,0)</f>
        <v>0</v>
      </c>
      <c r="BG580" s="145">
        <f>IF(N580="zákl. přenesená",J580,0)</f>
        <v>0</v>
      </c>
      <c r="BH580" s="145">
        <f>IF(N580="sníž. přenesená",J580,0)</f>
        <v>0</v>
      </c>
      <c r="BI580" s="145">
        <f>IF(N580="nulová",J580,0)</f>
        <v>0</v>
      </c>
      <c r="BJ580" s="17" t="s">
        <v>85</v>
      </c>
      <c r="BK580" s="145">
        <f>ROUND(I580*H580,2)</f>
        <v>0</v>
      </c>
      <c r="BL580" s="17" t="s">
        <v>200</v>
      </c>
      <c r="BM580" s="144" t="s">
        <v>611</v>
      </c>
    </row>
    <row r="581" spans="2:65" s="1" customFormat="1">
      <c r="B581" s="33"/>
      <c r="D581" s="146" t="s">
        <v>202</v>
      </c>
      <c r="F581" s="147" t="s">
        <v>612</v>
      </c>
      <c r="I581" s="148"/>
      <c r="L581" s="33"/>
      <c r="M581" s="149"/>
      <c r="T581" s="54"/>
      <c r="AT581" s="17" t="s">
        <v>202</v>
      </c>
      <c r="AU581" s="17" t="s">
        <v>87</v>
      </c>
    </row>
    <row r="582" spans="2:65" s="12" customFormat="1">
      <c r="B582" s="150"/>
      <c r="D582" s="151" t="s">
        <v>204</v>
      </c>
      <c r="E582" s="152" t="s">
        <v>32</v>
      </c>
      <c r="F582" s="153" t="s">
        <v>205</v>
      </c>
      <c r="H582" s="152" t="s">
        <v>32</v>
      </c>
      <c r="I582" s="154"/>
      <c r="L582" s="150"/>
      <c r="M582" s="155"/>
      <c r="T582" s="156"/>
      <c r="AT582" s="152" t="s">
        <v>204</v>
      </c>
      <c r="AU582" s="152" t="s">
        <v>87</v>
      </c>
      <c r="AV582" s="12" t="s">
        <v>85</v>
      </c>
      <c r="AW582" s="12" t="s">
        <v>39</v>
      </c>
      <c r="AX582" s="12" t="s">
        <v>78</v>
      </c>
      <c r="AY582" s="152" t="s">
        <v>194</v>
      </c>
    </row>
    <row r="583" spans="2:65" s="12" customFormat="1">
      <c r="B583" s="150"/>
      <c r="D583" s="151" t="s">
        <v>204</v>
      </c>
      <c r="E583" s="152" t="s">
        <v>32</v>
      </c>
      <c r="F583" s="153" t="s">
        <v>206</v>
      </c>
      <c r="H583" s="152" t="s">
        <v>32</v>
      </c>
      <c r="I583" s="154"/>
      <c r="L583" s="150"/>
      <c r="M583" s="155"/>
      <c r="T583" s="156"/>
      <c r="AT583" s="152" t="s">
        <v>204</v>
      </c>
      <c r="AU583" s="152" t="s">
        <v>87</v>
      </c>
      <c r="AV583" s="12" t="s">
        <v>85</v>
      </c>
      <c r="AW583" s="12" t="s">
        <v>39</v>
      </c>
      <c r="AX583" s="12" t="s">
        <v>78</v>
      </c>
      <c r="AY583" s="152" t="s">
        <v>194</v>
      </c>
    </row>
    <row r="584" spans="2:65" s="12" customFormat="1">
      <c r="B584" s="150"/>
      <c r="D584" s="151" t="s">
        <v>204</v>
      </c>
      <c r="E584" s="152" t="s">
        <v>32</v>
      </c>
      <c r="F584" s="153" t="s">
        <v>580</v>
      </c>
      <c r="H584" s="152" t="s">
        <v>32</v>
      </c>
      <c r="I584" s="154"/>
      <c r="L584" s="150"/>
      <c r="M584" s="155"/>
      <c r="T584" s="156"/>
      <c r="AT584" s="152" t="s">
        <v>204</v>
      </c>
      <c r="AU584" s="152" t="s">
        <v>87</v>
      </c>
      <c r="AV584" s="12" t="s">
        <v>85</v>
      </c>
      <c r="AW584" s="12" t="s">
        <v>39</v>
      </c>
      <c r="AX584" s="12" t="s">
        <v>78</v>
      </c>
      <c r="AY584" s="152" t="s">
        <v>194</v>
      </c>
    </row>
    <row r="585" spans="2:65" s="13" customFormat="1">
      <c r="B585" s="157"/>
      <c r="D585" s="151" t="s">
        <v>204</v>
      </c>
      <c r="E585" s="158" t="s">
        <v>32</v>
      </c>
      <c r="F585" s="159" t="s">
        <v>613</v>
      </c>
      <c r="H585" s="160">
        <v>77.959999999999994</v>
      </c>
      <c r="I585" s="161"/>
      <c r="L585" s="157"/>
      <c r="M585" s="162"/>
      <c r="T585" s="163"/>
      <c r="AT585" s="158" t="s">
        <v>204</v>
      </c>
      <c r="AU585" s="158" t="s">
        <v>87</v>
      </c>
      <c r="AV585" s="13" t="s">
        <v>87</v>
      </c>
      <c r="AW585" s="13" t="s">
        <v>39</v>
      </c>
      <c r="AX585" s="13" t="s">
        <v>78</v>
      </c>
      <c r="AY585" s="158" t="s">
        <v>194</v>
      </c>
    </row>
    <row r="586" spans="2:65" s="14" customFormat="1">
      <c r="B586" s="164"/>
      <c r="D586" s="151" t="s">
        <v>204</v>
      </c>
      <c r="E586" s="165" t="s">
        <v>32</v>
      </c>
      <c r="F586" s="166" t="s">
        <v>208</v>
      </c>
      <c r="H586" s="167">
        <v>77.959999999999994</v>
      </c>
      <c r="I586" s="168"/>
      <c r="L586" s="164"/>
      <c r="M586" s="169"/>
      <c r="T586" s="170"/>
      <c r="AT586" s="165" t="s">
        <v>204</v>
      </c>
      <c r="AU586" s="165" t="s">
        <v>87</v>
      </c>
      <c r="AV586" s="14" t="s">
        <v>200</v>
      </c>
      <c r="AW586" s="14" t="s">
        <v>39</v>
      </c>
      <c r="AX586" s="14" t="s">
        <v>85</v>
      </c>
      <c r="AY586" s="165" t="s">
        <v>194</v>
      </c>
    </row>
    <row r="587" spans="2:65" s="1" customFormat="1">
      <c r="B587" s="33"/>
      <c r="D587" s="151" t="s">
        <v>322</v>
      </c>
      <c r="F587" s="181" t="s">
        <v>614</v>
      </c>
      <c r="L587" s="33"/>
      <c r="M587" s="149"/>
      <c r="T587" s="54"/>
      <c r="AU587" s="17" t="s">
        <v>87</v>
      </c>
    </row>
    <row r="588" spans="2:65" s="1" customFormat="1">
      <c r="B588" s="33"/>
      <c r="D588" s="151" t="s">
        <v>322</v>
      </c>
      <c r="F588" s="182" t="s">
        <v>615</v>
      </c>
      <c r="H588" s="183">
        <v>77.959999999999994</v>
      </c>
      <c r="L588" s="33"/>
      <c r="M588" s="149"/>
      <c r="T588" s="54"/>
      <c r="AU588" s="17" t="s">
        <v>87</v>
      </c>
    </row>
    <row r="589" spans="2:65" s="1" customFormat="1" ht="21.75" customHeight="1">
      <c r="B589" s="33"/>
      <c r="C589" s="171" t="s">
        <v>616</v>
      </c>
      <c r="D589" s="171" t="s">
        <v>310</v>
      </c>
      <c r="E589" s="172" t="s">
        <v>617</v>
      </c>
      <c r="F589" s="173" t="s">
        <v>618</v>
      </c>
      <c r="G589" s="174" t="s">
        <v>115</v>
      </c>
      <c r="H589" s="175">
        <v>79.519000000000005</v>
      </c>
      <c r="I589" s="176"/>
      <c r="J589" s="177">
        <f>ROUND(I589*H589,2)</f>
        <v>0</v>
      </c>
      <c r="K589" s="173" t="s">
        <v>199</v>
      </c>
      <c r="L589" s="178"/>
      <c r="M589" s="179" t="s">
        <v>32</v>
      </c>
      <c r="N589" s="180" t="s">
        <v>49</v>
      </c>
      <c r="P589" s="142">
        <f>O589*H589</f>
        <v>0</v>
      </c>
      <c r="Q589" s="142">
        <v>2.1999999999999999E-2</v>
      </c>
      <c r="R589" s="142">
        <f>Q589*H589</f>
        <v>1.7494179999999999</v>
      </c>
      <c r="S589" s="142">
        <v>0</v>
      </c>
      <c r="T589" s="143">
        <f>S589*H589</f>
        <v>0</v>
      </c>
      <c r="AR589" s="144" t="s">
        <v>243</v>
      </c>
      <c r="AT589" s="144" t="s">
        <v>310</v>
      </c>
      <c r="AU589" s="144" t="s">
        <v>87</v>
      </c>
      <c r="AY589" s="17" t="s">
        <v>194</v>
      </c>
      <c r="BE589" s="145">
        <f>IF(N589="základní",J589,0)</f>
        <v>0</v>
      </c>
      <c r="BF589" s="145">
        <f>IF(N589="snížená",J589,0)</f>
        <v>0</v>
      </c>
      <c r="BG589" s="145">
        <f>IF(N589="zákl. přenesená",J589,0)</f>
        <v>0</v>
      </c>
      <c r="BH589" s="145">
        <f>IF(N589="sníž. přenesená",J589,0)</f>
        <v>0</v>
      </c>
      <c r="BI589" s="145">
        <f>IF(N589="nulová",J589,0)</f>
        <v>0</v>
      </c>
      <c r="BJ589" s="17" t="s">
        <v>85</v>
      </c>
      <c r="BK589" s="145">
        <f>ROUND(I589*H589,2)</f>
        <v>0</v>
      </c>
      <c r="BL589" s="17" t="s">
        <v>200</v>
      </c>
      <c r="BM589" s="144" t="s">
        <v>619</v>
      </c>
    </row>
    <row r="590" spans="2:65" s="13" customFormat="1">
      <c r="B590" s="157"/>
      <c r="D590" s="151" t="s">
        <v>204</v>
      </c>
      <c r="F590" s="159" t="s">
        <v>620</v>
      </c>
      <c r="H590" s="160">
        <v>79.519000000000005</v>
      </c>
      <c r="I590" s="161"/>
      <c r="L590" s="157"/>
      <c r="M590" s="162"/>
      <c r="T590" s="163"/>
      <c r="AT590" s="158" t="s">
        <v>204</v>
      </c>
      <c r="AU590" s="158" t="s">
        <v>87</v>
      </c>
      <c r="AV590" s="13" t="s">
        <v>87</v>
      </c>
      <c r="AW590" s="13" t="s">
        <v>4</v>
      </c>
      <c r="AX590" s="13" t="s">
        <v>85</v>
      </c>
      <c r="AY590" s="158" t="s">
        <v>194</v>
      </c>
    </row>
    <row r="591" spans="2:65" s="1" customFormat="1" ht="49.05" customHeight="1">
      <c r="B591" s="33"/>
      <c r="C591" s="133" t="s">
        <v>621</v>
      </c>
      <c r="D591" s="133" t="s">
        <v>196</v>
      </c>
      <c r="E591" s="134" t="s">
        <v>622</v>
      </c>
      <c r="F591" s="135" t="s">
        <v>623</v>
      </c>
      <c r="G591" s="136" t="s">
        <v>115</v>
      </c>
      <c r="H591" s="137">
        <v>42.86</v>
      </c>
      <c r="I591" s="138"/>
      <c r="J591" s="139">
        <f>ROUND(I591*H591,2)</f>
        <v>0</v>
      </c>
      <c r="K591" s="135" t="s">
        <v>199</v>
      </c>
      <c r="L591" s="33"/>
      <c r="M591" s="140" t="s">
        <v>32</v>
      </c>
      <c r="N591" s="141" t="s">
        <v>49</v>
      </c>
      <c r="P591" s="142">
        <f>O591*H591</f>
        <v>0</v>
      </c>
      <c r="Q591" s="142">
        <v>0.16849</v>
      </c>
      <c r="R591" s="142">
        <f>Q591*H591</f>
        <v>7.2214814000000001</v>
      </c>
      <c r="S591" s="142">
        <v>0</v>
      </c>
      <c r="T591" s="143">
        <f>S591*H591</f>
        <v>0</v>
      </c>
      <c r="AR591" s="144" t="s">
        <v>200</v>
      </c>
      <c r="AT591" s="144" t="s">
        <v>196</v>
      </c>
      <c r="AU591" s="144" t="s">
        <v>87</v>
      </c>
      <c r="AY591" s="17" t="s">
        <v>194</v>
      </c>
      <c r="BE591" s="145">
        <f>IF(N591="základní",J591,0)</f>
        <v>0</v>
      </c>
      <c r="BF591" s="145">
        <f>IF(N591="snížená",J591,0)</f>
        <v>0</v>
      </c>
      <c r="BG591" s="145">
        <f>IF(N591="zákl. přenesená",J591,0)</f>
        <v>0</v>
      </c>
      <c r="BH591" s="145">
        <f>IF(N591="sníž. přenesená",J591,0)</f>
        <v>0</v>
      </c>
      <c r="BI591" s="145">
        <f>IF(N591="nulová",J591,0)</f>
        <v>0</v>
      </c>
      <c r="BJ591" s="17" t="s">
        <v>85</v>
      </c>
      <c r="BK591" s="145">
        <f>ROUND(I591*H591,2)</f>
        <v>0</v>
      </c>
      <c r="BL591" s="17" t="s">
        <v>200</v>
      </c>
      <c r="BM591" s="144" t="s">
        <v>624</v>
      </c>
    </row>
    <row r="592" spans="2:65" s="1" customFormat="1">
      <c r="B592" s="33"/>
      <c r="D592" s="146" t="s">
        <v>202</v>
      </c>
      <c r="F592" s="147" t="s">
        <v>625</v>
      </c>
      <c r="I592" s="148"/>
      <c r="L592" s="33"/>
      <c r="M592" s="149"/>
      <c r="T592" s="54"/>
      <c r="AT592" s="17" t="s">
        <v>202</v>
      </c>
      <c r="AU592" s="17" t="s">
        <v>87</v>
      </c>
    </row>
    <row r="593" spans="2:65" s="12" customFormat="1">
      <c r="B593" s="150"/>
      <c r="D593" s="151" t="s">
        <v>204</v>
      </c>
      <c r="E593" s="152" t="s">
        <v>32</v>
      </c>
      <c r="F593" s="153" t="s">
        <v>205</v>
      </c>
      <c r="H593" s="152" t="s">
        <v>32</v>
      </c>
      <c r="I593" s="154"/>
      <c r="L593" s="150"/>
      <c r="M593" s="155"/>
      <c r="T593" s="156"/>
      <c r="AT593" s="152" t="s">
        <v>204</v>
      </c>
      <c r="AU593" s="152" t="s">
        <v>87</v>
      </c>
      <c r="AV593" s="12" t="s">
        <v>85</v>
      </c>
      <c r="AW593" s="12" t="s">
        <v>39</v>
      </c>
      <c r="AX593" s="12" t="s">
        <v>78</v>
      </c>
      <c r="AY593" s="152" t="s">
        <v>194</v>
      </c>
    </row>
    <row r="594" spans="2:65" s="12" customFormat="1">
      <c r="B594" s="150"/>
      <c r="D594" s="151" t="s">
        <v>204</v>
      </c>
      <c r="E594" s="152" t="s">
        <v>32</v>
      </c>
      <c r="F594" s="153" t="s">
        <v>206</v>
      </c>
      <c r="H594" s="152" t="s">
        <v>32</v>
      </c>
      <c r="I594" s="154"/>
      <c r="L594" s="150"/>
      <c r="M594" s="155"/>
      <c r="T594" s="156"/>
      <c r="AT594" s="152" t="s">
        <v>204</v>
      </c>
      <c r="AU594" s="152" t="s">
        <v>87</v>
      </c>
      <c r="AV594" s="12" t="s">
        <v>85</v>
      </c>
      <c r="AW594" s="12" t="s">
        <v>39</v>
      </c>
      <c r="AX594" s="12" t="s">
        <v>78</v>
      </c>
      <c r="AY594" s="152" t="s">
        <v>194</v>
      </c>
    </row>
    <row r="595" spans="2:65" s="12" customFormat="1">
      <c r="B595" s="150"/>
      <c r="D595" s="151" t="s">
        <v>204</v>
      </c>
      <c r="E595" s="152" t="s">
        <v>32</v>
      </c>
      <c r="F595" s="153" t="s">
        <v>580</v>
      </c>
      <c r="H595" s="152" t="s">
        <v>32</v>
      </c>
      <c r="I595" s="154"/>
      <c r="L595" s="150"/>
      <c r="M595" s="155"/>
      <c r="T595" s="156"/>
      <c r="AT595" s="152" t="s">
        <v>204</v>
      </c>
      <c r="AU595" s="152" t="s">
        <v>87</v>
      </c>
      <c r="AV595" s="12" t="s">
        <v>85</v>
      </c>
      <c r="AW595" s="12" t="s">
        <v>39</v>
      </c>
      <c r="AX595" s="12" t="s">
        <v>78</v>
      </c>
      <c r="AY595" s="152" t="s">
        <v>194</v>
      </c>
    </row>
    <row r="596" spans="2:65" s="13" customFormat="1">
      <c r="B596" s="157"/>
      <c r="D596" s="151" t="s">
        <v>204</v>
      </c>
      <c r="E596" s="158" t="s">
        <v>32</v>
      </c>
      <c r="F596" s="159" t="s">
        <v>626</v>
      </c>
      <c r="H596" s="160">
        <v>42.86</v>
      </c>
      <c r="I596" s="161"/>
      <c r="L596" s="157"/>
      <c r="M596" s="162"/>
      <c r="T596" s="163"/>
      <c r="AT596" s="158" t="s">
        <v>204</v>
      </c>
      <c r="AU596" s="158" t="s">
        <v>87</v>
      </c>
      <c r="AV596" s="13" t="s">
        <v>87</v>
      </c>
      <c r="AW596" s="13" t="s">
        <v>39</v>
      </c>
      <c r="AX596" s="13" t="s">
        <v>78</v>
      </c>
      <c r="AY596" s="158" t="s">
        <v>194</v>
      </c>
    </row>
    <row r="597" spans="2:65" s="14" customFormat="1">
      <c r="B597" s="164"/>
      <c r="D597" s="151" t="s">
        <v>204</v>
      </c>
      <c r="E597" s="165" t="s">
        <v>32</v>
      </c>
      <c r="F597" s="166" t="s">
        <v>208</v>
      </c>
      <c r="H597" s="167">
        <v>42.86</v>
      </c>
      <c r="I597" s="168"/>
      <c r="L597" s="164"/>
      <c r="M597" s="169"/>
      <c r="T597" s="170"/>
      <c r="AT597" s="165" t="s">
        <v>204</v>
      </c>
      <c r="AU597" s="165" t="s">
        <v>87</v>
      </c>
      <c r="AV597" s="14" t="s">
        <v>200</v>
      </c>
      <c r="AW597" s="14" t="s">
        <v>39</v>
      </c>
      <c r="AX597" s="14" t="s">
        <v>85</v>
      </c>
      <c r="AY597" s="165" t="s">
        <v>194</v>
      </c>
    </row>
    <row r="598" spans="2:65" s="1" customFormat="1">
      <c r="B598" s="33"/>
      <c r="D598" s="151" t="s">
        <v>322</v>
      </c>
      <c r="F598" s="181" t="s">
        <v>627</v>
      </c>
      <c r="L598" s="33"/>
      <c r="M598" s="149"/>
      <c r="T598" s="54"/>
      <c r="AU598" s="17" t="s">
        <v>87</v>
      </c>
    </row>
    <row r="599" spans="2:65" s="1" customFormat="1">
      <c r="B599" s="33"/>
      <c r="D599" s="151" t="s">
        <v>322</v>
      </c>
      <c r="F599" s="182" t="s">
        <v>628</v>
      </c>
      <c r="H599" s="183">
        <v>42.86</v>
      </c>
      <c r="L599" s="33"/>
      <c r="M599" s="149"/>
      <c r="T599" s="54"/>
      <c r="AU599" s="17" t="s">
        <v>87</v>
      </c>
    </row>
    <row r="600" spans="2:65" s="1" customFormat="1" ht="16.5" customHeight="1">
      <c r="B600" s="33"/>
      <c r="C600" s="171" t="s">
        <v>629</v>
      </c>
      <c r="D600" s="171" t="s">
        <v>310</v>
      </c>
      <c r="E600" s="172" t="s">
        <v>630</v>
      </c>
      <c r="F600" s="173" t="s">
        <v>631</v>
      </c>
      <c r="G600" s="174" t="s">
        <v>115</v>
      </c>
      <c r="H600" s="175">
        <v>43.716999999999999</v>
      </c>
      <c r="I600" s="176"/>
      <c r="J600" s="177">
        <f>ROUND(I600*H600,2)</f>
        <v>0</v>
      </c>
      <c r="K600" s="173" t="s">
        <v>199</v>
      </c>
      <c r="L600" s="178"/>
      <c r="M600" s="179" t="s">
        <v>32</v>
      </c>
      <c r="N600" s="180" t="s">
        <v>49</v>
      </c>
      <c r="P600" s="142">
        <f>O600*H600</f>
        <v>0</v>
      </c>
      <c r="Q600" s="142">
        <v>0.15</v>
      </c>
      <c r="R600" s="142">
        <f>Q600*H600</f>
        <v>6.55755</v>
      </c>
      <c r="S600" s="142">
        <v>0</v>
      </c>
      <c r="T600" s="143">
        <f>S600*H600</f>
        <v>0</v>
      </c>
      <c r="AR600" s="144" t="s">
        <v>243</v>
      </c>
      <c r="AT600" s="144" t="s">
        <v>310</v>
      </c>
      <c r="AU600" s="144" t="s">
        <v>87</v>
      </c>
      <c r="AY600" s="17" t="s">
        <v>194</v>
      </c>
      <c r="BE600" s="145">
        <f>IF(N600="základní",J600,0)</f>
        <v>0</v>
      </c>
      <c r="BF600" s="145">
        <f>IF(N600="snížená",J600,0)</f>
        <v>0</v>
      </c>
      <c r="BG600" s="145">
        <f>IF(N600="zákl. přenesená",J600,0)</f>
        <v>0</v>
      </c>
      <c r="BH600" s="145">
        <f>IF(N600="sníž. přenesená",J600,0)</f>
        <v>0</v>
      </c>
      <c r="BI600" s="145">
        <f>IF(N600="nulová",J600,0)</f>
        <v>0</v>
      </c>
      <c r="BJ600" s="17" t="s">
        <v>85</v>
      </c>
      <c r="BK600" s="145">
        <f>ROUND(I600*H600,2)</f>
        <v>0</v>
      </c>
      <c r="BL600" s="17" t="s">
        <v>200</v>
      </c>
      <c r="BM600" s="144" t="s">
        <v>632</v>
      </c>
    </row>
    <row r="601" spans="2:65" s="13" customFormat="1">
      <c r="B601" s="157"/>
      <c r="D601" s="151" t="s">
        <v>204</v>
      </c>
      <c r="F601" s="159" t="s">
        <v>633</v>
      </c>
      <c r="H601" s="160">
        <v>43.716999999999999</v>
      </c>
      <c r="I601" s="161"/>
      <c r="L601" s="157"/>
      <c r="M601" s="162"/>
      <c r="T601" s="163"/>
      <c r="AT601" s="158" t="s">
        <v>204</v>
      </c>
      <c r="AU601" s="158" t="s">
        <v>87</v>
      </c>
      <c r="AV601" s="13" t="s">
        <v>87</v>
      </c>
      <c r="AW601" s="13" t="s">
        <v>4</v>
      </c>
      <c r="AX601" s="13" t="s">
        <v>85</v>
      </c>
      <c r="AY601" s="158" t="s">
        <v>194</v>
      </c>
    </row>
    <row r="602" spans="2:65" s="1" customFormat="1" ht="37.799999999999997" customHeight="1">
      <c r="B602" s="33"/>
      <c r="C602" s="133" t="s">
        <v>634</v>
      </c>
      <c r="D602" s="133" t="s">
        <v>196</v>
      </c>
      <c r="E602" s="134" t="s">
        <v>635</v>
      </c>
      <c r="F602" s="135" t="s">
        <v>636</v>
      </c>
      <c r="G602" s="136" t="s">
        <v>115</v>
      </c>
      <c r="H602" s="137">
        <v>15.95</v>
      </c>
      <c r="I602" s="138"/>
      <c r="J602" s="139">
        <f>ROUND(I602*H602,2)</f>
        <v>0</v>
      </c>
      <c r="K602" s="135" t="s">
        <v>199</v>
      </c>
      <c r="L602" s="33"/>
      <c r="M602" s="140" t="s">
        <v>32</v>
      </c>
      <c r="N602" s="141" t="s">
        <v>49</v>
      </c>
      <c r="P602" s="142">
        <f>O602*H602</f>
        <v>0</v>
      </c>
      <c r="Q602" s="142">
        <v>0.34612999999999999</v>
      </c>
      <c r="R602" s="142">
        <f>Q602*H602</f>
        <v>5.5207734999999998</v>
      </c>
      <c r="S602" s="142">
        <v>0</v>
      </c>
      <c r="T602" s="143">
        <f>S602*H602</f>
        <v>0</v>
      </c>
      <c r="AR602" s="144" t="s">
        <v>200</v>
      </c>
      <c r="AT602" s="144" t="s">
        <v>196</v>
      </c>
      <c r="AU602" s="144" t="s">
        <v>87</v>
      </c>
      <c r="AY602" s="17" t="s">
        <v>194</v>
      </c>
      <c r="BE602" s="145">
        <f>IF(N602="základní",J602,0)</f>
        <v>0</v>
      </c>
      <c r="BF602" s="145">
        <f>IF(N602="snížená",J602,0)</f>
        <v>0</v>
      </c>
      <c r="BG602" s="145">
        <f>IF(N602="zákl. přenesená",J602,0)</f>
        <v>0</v>
      </c>
      <c r="BH602" s="145">
        <f>IF(N602="sníž. přenesená",J602,0)</f>
        <v>0</v>
      </c>
      <c r="BI602" s="145">
        <f>IF(N602="nulová",J602,0)</f>
        <v>0</v>
      </c>
      <c r="BJ602" s="17" t="s">
        <v>85</v>
      </c>
      <c r="BK602" s="145">
        <f>ROUND(I602*H602,2)</f>
        <v>0</v>
      </c>
      <c r="BL602" s="17" t="s">
        <v>200</v>
      </c>
      <c r="BM602" s="144" t="s">
        <v>637</v>
      </c>
    </row>
    <row r="603" spans="2:65" s="1" customFormat="1">
      <c r="B603" s="33"/>
      <c r="D603" s="146" t="s">
        <v>202</v>
      </c>
      <c r="F603" s="147" t="s">
        <v>638</v>
      </c>
      <c r="I603" s="148"/>
      <c r="L603" s="33"/>
      <c r="M603" s="149"/>
      <c r="T603" s="54"/>
      <c r="AT603" s="17" t="s">
        <v>202</v>
      </c>
      <c r="AU603" s="17" t="s">
        <v>87</v>
      </c>
    </row>
    <row r="604" spans="2:65" s="12" customFormat="1">
      <c r="B604" s="150"/>
      <c r="D604" s="151" t="s">
        <v>204</v>
      </c>
      <c r="E604" s="152" t="s">
        <v>32</v>
      </c>
      <c r="F604" s="153" t="s">
        <v>205</v>
      </c>
      <c r="H604" s="152" t="s">
        <v>32</v>
      </c>
      <c r="I604" s="154"/>
      <c r="L604" s="150"/>
      <c r="M604" s="155"/>
      <c r="T604" s="156"/>
      <c r="AT604" s="152" t="s">
        <v>204</v>
      </c>
      <c r="AU604" s="152" t="s">
        <v>87</v>
      </c>
      <c r="AV604" s="12" t="s">
        <v>85</v>
      </c>
      <c r="AW604" s="12" t="s">
        <v>39</v>
      </c>
      <c r="AX604" s="12" t="s">
        <v>78</v>
      </c>
      <c r="AY604" s="152" t="s">
        <v>194</v>
      </c>
    </row>
    <row r="605" spans="2:65" s="12" customFormat="1">
      <c r="B605" s="150"/>
      <c r="D605" s="151" t="s">
        <v>204</v>
      </c>
      <c r="E605" s="152" t="s">
        <v>32</v>
      </c>
      <c r="F605" s="153" t="s">
        <v>206</v>
      </c>
      <c r="H605" s="152" t="s">
        <v>32</v>
      </c>
      <c r="I605" s="154"/>
      <c r="L605" s="150"/>
      <c r="M605" s="155"/>
      <c r="T605" s="156"/>
      <c r="AT605" s="152" t="s">
        <v>204</v>
      </c>
      <c r="AU605" s="152" t="s">
        <v>87</v>
      </c>
      <c r="AV605" s="12" t="s">
        <v>85</v>
      </c>
      <c r="AW605" s="12" t="s">
        <v>39</v>
      </c>
      <c r="AX605" s="12" t="s">
        <v>78</v>
      </c>
      <c r="AY605" s="152" t="s">
        <v>194</v>
      </c>
    </row>
    <row r="606" spans="2:65" s="12" customFormat="1">
      <c r="B606" s="150"/>
      <c r="D606" s="151" t="s">
        <v>204</v>
      </c>
      <c r="E606" s="152" t="s">
        <v>32</v>
      </c>
      <c r="F606" s="153" t="s">
        <v>580</v>
      </c>
      <c r="H606" s="152" t="s">
        <v>32</v>
      </c>
      <c r="I606" s="154"/>
      <c r="L606" s="150"/>
      <c r="M606" s="155"/>
      <c r="T606" s="156"/>
      <c r="AT606" s="152" t="s">
        <v>204</v>
      </c>
      <c r="AU606" s="152" t="s">
        <v>87</v>
      </c>
      <c r="AV606" s="12" t="s">
        <v>85</v>
      </c>
      <c r="AW606" s="12" t="s">
        <v>39</v>
      </c>
      <c r="AX606" s="12" t="s">
        <v>78</v>
      </c>
      <c r="AY606" s="152" t="s">
        <v>194</v>
      </c>
    </row>
    <row r="607" spans="2:65" s="13" customFormat="1">
      <c r="B607" s="157"/>
      <c r="D607" s="151" t="s">
        <v>204</v>
      </c>
      <c r="E607" s="158" t="s">
        <v>32</v>
      </c>
      <c r="F607" s="159" t="s">
        <v>113</v>
      </c>
      <c r="H607" s="160">
        <v>15.95</v>
      </c>
      <c r="I607" s="161"/>
      <c r="L607" s="157"/>
      <c r="M607" s="162"/>
      <c r="T607" s="163"/>
      <c r="AT607" s="158" t="s">
        <v>204</v>
      </c>
      <c r="AU607" s="158" t="s">
        <v>87</v>
      </c>
      <c r="AV607" s="13" t="s">
        <v>87</v>
      </c>
      <c r="AW607" s="13" t="s">
        <v>39</v>
      </c>
      <c r="AX607" s="13" t="s">
        <v>78</v>
      </c>
      <c r="AY607" s="158" t="s">
        <v>194</v>
      </c>
    </row>
    <row r="608" spans="2:65" s="14" customFormat="1">
      <c r="B608" s="164"/>
      <c r="D608" s="151" t="s">
        <v>204</v>
      </c>
      <c r="E608" s="165" t="s">
        <v>32</v>
      </c>
      <c r="F608" s="166" t="s">
        <v>208</v>
      </c>
      <c r="H608" s="167">
        <v>15.95</v>
      </c>
      <c r="I608" s="168"/>
      <c r="L608" s="164"/>
      <c r="M608" s="169"/>
      <c r="T608" s="170"/>
      <c r="AT608" s="165" t="s">
        <v>204</v>
      </c>
      <c r="AU608" s="165" t="s">
        <v>87</v>
      </c>
      <c r="AV608" s="14" t="s">
        <v>200</v>
      </c>
      <c r="AW608" s="14" t="s">
        <v>39</v>
      </c>
      <c r="AX608" s="14" t="s">
        <v>85</v>
      </c>
      <c r="AY608" s="165" t="s">
        <v>194</v>
      </c>
    </row>
    <row r="609" spans="2:65" s="1" customFormat="1">
      <c r="B609" s="33"/>
      <c r="D609" s="151" t="s">
        <v>322</v>
      </c>
      <c r="F609" s="181" t="s">
        <v>639</v>
      </c>
      <c r="L609" s="33"/>
      <c r="M609" s="149"/>
      <c r="T609" s="54"/>
      <c r="AU609" s="17" t="s">
        <v>87</v>
      </c>
    </row>
    <row r="610" spans="2:65" s="1" customFormat="1">
      <c r="B610" s="33"/>
      <c r="D610" s="151" t="s">
        <v>322</v>
      </c>
      <c r="F610" s="182" t="s">
        <v>640</v>
      </c>
      <c r="H610" s="183">
        <v>15.95</v>
      </c>
      <c r="L610" s="33"/>
      <c r="M610" s="149"/>
      <c r="T610" s="54"/>
      <c r="AU610" s="17" t="s">
        <v>87</v>
      </c>
    </row>
    <row r="611" spans="2:65" s="1" customFormat="1" ht="16.5" customHeight="1">
      <c r="B611" s="33"/>
      <c r="C611" s="171" t="s">
        <v>641</v>
      </c>
      <c r="D611" s="171" t="s">
        <v>310</v>
      </c>
      <c r="E611" s="172" t="s">
        <v>642</v>
      </c>
      <c r="F611" s="173" t="s">
        <v>643</v>
      </c>
      <c r="G611" s="174" t="s">
        <v>115</v>
      </c>
      <c r="H611" s="175">
        <v>16.268999999999998</v>
      </c>
      <c r="I611" s="176"/>
      <c r="J611" s="177">
        <f>ROUND(I611*H611,2)</f>
        <v>0</v>
      </c>
      <c r="K611" s="173" t="s">
        <v>199</v>
      </c>
      <c r="L611" s="178"/>
      <c r="M611" s="179" t="s">
        <v>32</v>
      </c>
      <c r="N611" s="180" t="s">
        <v>49</v>
      </c>
      <c r="P611" s="142">
        <f>O611*H611</f>
        <v>0</v>
      </c>
      <c r="Q611" s="142">
        <v>0.15</v>
      </c>
      <c r="R611" s="142">
        <f>Q611*H611</f>
        <v>2.4403499999999996</v>
      </c>
      <c r="S611" s="142">
        <v>0</v>
      </c>
      <c r="T611" s="143">
        <f>S611*H611</f>
        <v>0</v>
      </c>
      <c r="AR611" s="144" t="s">
        <v>243</v>
      </c>
      <c r="AT611" s="144" t="s">
        <v>310</v>
      </c>
      <c r="AU611" s="144" t="s">
        <v>87</v>
      </c>
      <c r="AY611" s="17" t="s">
        <v>194</v>
      </c>
      <c r="BE611" s="145">
        <f>IF(N611="základní",J611,0)</f>
        <v>0</v>
      </c>
      <c r="BF611" s="145">
        <f>IF(N611="snížená",J611,0)</f>
        <v>0</v>
      </c>
      <c r="BG611" s="145">
        <f>IF(N611="zákl. přenesená",J611,0)</f>
        <v>0</v>
      </c>
      <c r="BH611" s="145">
        <f>IF(N611="sníž. přenesená",J611,0)</f>
        <v>0</v>
      </c>
      <c r="BI611" s="145">
        <f>IF(N611="nulová",J611,0)</f>
        <v>0</v>
      </c>
      <c r="BJ611" s="17" t="s">
        <v>85</v>
      </c>
      <c r="BK611" s="145">
        <f>ROUND(I611*H611,2)</f>
        <v>0</v>
      </c>
      <c r="BL611" s="17" t="s">
        <v>200</v>
      </c>
      <c r="BM611" s="144" t="s">
        <v>644</v>
      </c>
    </row>
    <row r="612" spans="2:65" s="13" customFormat="1">
      <c r="B612" s="157"/>
      <c r="D612" s="151" t="s">
        <v>204</v>
      </c>
      <c r="F612" s="159" t="s">
        <v>645</v>
      </c>
      <c r="H612" s="160">
        <v>16.268999999999998</v>
      </c>
      <c r="I612" s="161"/>
      <c r="L612" s="157"/>
      <c r="M612" s="162"/>
      <c r="T612" s="163"/>
      <c r="AT612" s="158" t="s">
        <v>204</v>
      </c>
      <c r="AU612" s="158" t="s">
        <v>87</v>
      </c>
      <c r="AV612" s="13" t="s">
        <v>87</v>
      </c>
      <c r="AW612" s="13" t="s">
        <v>4</v>
      </c>
      <c r="AX612" s="13" t="s">
        <v>85</v>
      </c>
      <c r="AY612" s="158" t="s">
        <v>194</v>
      </c>
    </row>
    <row r="613" spans="2:65" s="1" customFormat="1" ht="24.15" customHeight="1">
      <c r="B613" s="33"/>
      <c r="C613" s="133" t="s">
        <v>646</v>
      </c>
      <c r="D613" s="133" t="s">
        <v>196</v>
      </c>
      <c r="E613" s="134" t="s">
        <v>647</v>
      </c>
      <c r="F613" s="135" t="s">
        <v>648</v>
      </c>
      <c r="G613" s="136" t="s">
        <v>258</v>
      </c>
      <c r="H613" s="137">
        <v>5.2610000000000001</v>
      </c>
      <c r="I613" s="138"/>
      <c r="J613" s="139">
        <f>ROUND(I613*H613,2)</f>
        <v>0</v>
      </c>
      <c r="K613" s="135" t="s">
        <v>199</v>
      </c>
      <c r="L613" s="33"/>
      <c r="M613" s="140" t="s">
        <v>32</v>
      </c>
      <c r="N613" s="141" t="s">
        <v>49</v>
      </c>
      <c r="P613" s="142">
        <f>O613*H613</f>
        <v>0</v>
      </c>
      <c r="Q613" s="142">
        <v>2.2563399999999998</v>
      </c>
      <c r="R613" s="142">
        <f>Q613*H613</f>
        <v>11.870604739999999</v>
      </c>
      <c r="S613" s="142">
        <v>0</v>
      </c>
      <c r="T613" s="143">
        <f>S613*H613</f>
        <v>0</v>
      </c>
      <c r="AR613" s="144" t="s">
        <v>200</v>
      </c>
      <c r="AT613" s="144" t="s">
        <v>196</v>
      </c>
      <c r="AU613" s="144" t="s">
        <v>87</v>
      </c>
      <c r="AY613" s="17" t="s">
        <v>194</v>
      </c>
      <c r="BE613" s="145">
        <f>IF(N613="základní",J613,0)</f>
        <v>0</v>
      </c>
      <c r="BF613" s="145">
        <f>IF(N613="snížená",J613,0)</f>
        <v>0</v>
      </c>
      <c r="BG613" s="145">
        <f>IF(N613="zákl. přenesená",J613,0)</f>
        <v>0</v>
      </c>
      <c r="BH613" s="145">
        <f>IF(N613="sníž. přenesená",J613,0)</f>
        <v>0</v>
      </c>
      <c r="BI613" s="145">
        <f>IF(N613="nulová",J613,0)</f>
        <v>0</v>
      </c>
      <c r="BJ613" s="17" t="s">
        <v>85</v>
      </c>
      <c r="BK613" s="145">
        <f>ROUND(I613*H613,2)</f>
        <v>0</v>
      </c>
      <c r="BL613" s="17" t="s">
        <v>200</v>
      </c>
      <c r="BM613" s="144" t="s">
        <v>649</v>
      </c>
    </row>
    <row r="614" spans="2:65" s="1" customFormat="1">
      <c r="B614" s="33"/>
      <c r="D614" s="146" t="s">
        <v>202</v>
      </c>
      <c r="F614" s="147" t="s">
        <v>650</v>
      </c>
      <c r="I614" s="148"/>
      <c r="L614" s="33"/>
      <c r="M614" s="149"/>
      <c r="T614" s="54"/>
      <c r="AT614" s="17" t="s">
        <v>202</v>
      </c>
      <c r="AU614" s="17" t="s">
        <v>87</v>
      </c>
    </row>
    <row r="615" spans="2:65" s="12" customFormat="1">
      <c r="B615" s="150"/>
      <c r="D615" s="151" t="s">
        <v>204</v>
      </c>
      <c r="E615" s="152" t="s">
        <v>32</v>
      </c>
      <c r="F615" s="153" t="s">
        <v>205</v>
      </c>
      <c r="H615" s="152" t="s">
        <v>32</v>
      </c>
      <c r="I615" s="154"/>
      <c r="L615" s="150"/>
      <c r="M615" s="155"/>
      <c r="T615" s="156"/>
      <c r="AT615" s="152" t="s">
        <v>204</v>
      </c>
      <c r="AU615" s="152" t="s">
        <v>87</v>
      </c>
      <c r="AV615" s="12" t="s">
        <v>85</v>
      </c>
      <c r="AW615" s="12" t="s">
        <v>39</v>
      </c>
      <c r="AX615" s="12" t="s">
        <v>78</v>
      </c>
      <c r="AY615" s="152" t="s">
        <v>194</v>
      </c>
    </row>
    <row r="616" spans="2:65" s="12" customFormat="1">
      <c r="B616" s="150"/>
      <c r="D616" s="151" t="s">
        <v>204</v>
      </c>
      <c r="E616" s="152" t="s">
        <v>32</v>
      </c>
      <c r="F616" s="153" t="s">
        <v>241</v>
      </c>
      <c r="H616" s="152" t="s">
        <v>32</v>
      </c>
      <c r="I616" s="154"/>
      <c r="L616" s="150"/>
      <c r="M616" s="155"/>
      <c r="T616" s="156"/>
      <c r="AT616" s="152" t="s">
        <v>204</v>
      </c>
      <c r="AU616" s="152" t="s">
        <v>87</v>
      </c>
      <c r="AV616" s="12" t="s">
        <v>85</v>
      </c>
      <c r="AW616" s="12" t="s">
        <v>39</v>
      </c>
      <c r="AX616" s="12" t="s">
        <v>78</v>
      </c>
      <c r="AY616" s="152" t="s">
        <v>194</v>
      </c>
    </row>
    <row r="617" spans="2:65" s="12" customFormat="1">
      <c r="B617" s="150"/>
      <c r="D617" s="151" t="s">
        <v>204</v>
      </c>
      <c r="E617" s="152" t="s">
        <v>32</v>
      </c>
      <c r="F617" s="153" t="s">
        <v>580</v>
      </c>
      <c r="H617" s="152" t="s">
        <v>32</v>
      </c>
      <c r="I617" s="154"/>
      <c r="L617" s="150"/>
      <c r="M617" s="155"/>
      <c r="T617" s="156"/>
      <c r="AT617" s="152" t="s">
        <v>204</v>
      </c>
      <c r="AU617" s="152" t="s">
        <v>87</v>
      </c>
      <c r="AV617" s="12" t="s">
        <v>85</v>
      </c>
      <c r="AW617" s="12" t="s">
        <v>39</v>
      </c>
      <c r="AX617" s="12" t="s">
        <v>78</v>
      </c>
      <c r="AY617" s="152" t="s">
        <v>194</v>
      </c>
    </row>
    <row r="618" spans="2:65" s="12" customFormat="1">
      <c r="B618" s="150"/>
      <c r="D618" s="151" t="s">
        <v>204</v>
      </c>
      <c r="E618" s="152" t="s">
        <v>32</v>
      </c>
      <c r="F618" s="153" t="s">
        <v>651</v>
      </c>
      <c r="H618" s="152" t="s">
        <v>32</v>
      </c>
      <c r="I618" s="154"/>
      <c r="L618" s="150"/>
      <c r="M618" s="155"/>
      <c r="T618" s="156"/>
      <c r="AT618" s="152" t="s">
        <v>204</v>
      </c>
      <c r="AU618" s="152" t="s">
        <v>87</v>
      </c>
      <c r="AV618" s="12" t="s">
        <v>85</v>
      </c>
      <c r="AW618" s="12" t="s">
        <v>39</v>
      </c>
      <c r="AX618" s="12" t="s">
        <v>78</v>
      </c>
      <c r="AY618" s="152" t="s">
        <v>194</v>
      </c>
    </row>
    <row r="619" spans="2:65" s="13" customFormat="1">
      <c r="B619" s="157"/>
      <c r="D619" s="151" t="s">
        <v>204</v>
      </c>
      <c r="E619" s="158" t="s">
        <v>32</v>
      </c>
      <c r="F619" s="159" t="s">
        <v>652</v>
      </c>
      <c r="H619" s="160">
        <v>1.8320000000000001</v>
      </c>
      <c r="I619" s="161"/>
      <c r="L619" s="157"/>
      <c r="M619" s="162"/>
      <c r="T619" s="163"/>
      <c r="AT619" s="158" t="s">
        <v>204</v>
      </c>
      <c r="AU619" s="158" t="s">
        <v>87</v>
      </c>
      <c r="AV619" s="13" t="s">
        <v>87</v>
      </c>
      <c r="AW619" s="13" t="s">
        <v>39</v>
      </c>
      <c r="AX619" s="13" t="s">
        <v>78</v>
      </c>
      <c r="AY619" s="158" t="s">
        <v>194</v>
      </c>
    </row>
    <row r="620" spans="2:65" s="13" customFormat="1">
      <c r="B620" s="157"/>
      <c r="D620" s="151" t="s">
        <v>204</v>
      </c>
      <c r="E620" s="158" t="s">
        <v>32</v>
      </c>
      <c r="F620" s="159" t="s">
        <v>653</v>
      </c>
      <c r="H620" s="160">
        <v>3.4289999999999998</v>
      </c>
      <c r="I620" s="161"/>
      <c r="L620" s="157"/>
      <c r="M620" s="162"/>
      <c r="T620" s="163"/>
      <c r="AT620" s="158" t="s">
        <v>204</v>
      </c>
      <c r="AU620" s="158" t="s">
        <v>87</v>
      </c>
      <c r="AV620" s="13" t="s">
        <v>87</v>
      </c>
      <c r="AW620" s="13" t="s">
        <v>39</v>
      </c>
      <c r="AX620" s="13" t="s">
        <v>78</v>
      </c>
      <c r="AY620" s="158" t="s">
        <v>194</v>
      </c>
    </row>
    <row r="621" spans="2:65" s="14" customFormat="1">
      <c r="B621" s="164"/>
      <c r="D621" s="151" t="s">
        <v>204</v>
      </c>
      <c r="E621" s="165" t="s">
        <v>32</v>
      </c>
      <c r="F621" s="166" t="s">
        <v>208</v>
      </c>
      <c r="H621" s="167">
        <v>5.2610000000000001</v>
      </c>
      <c r="I621" s="168"/>
      <c r="L621" s="164"/>
      <c r="M621" s="169"/>
      <c r="T621" s="170"/>
      <c r="AT621" s="165" t="s">
        <v>204</v>
      </c>
      <c r="AU621" s="165" t="s">
        <v>87</v>
      </c>
      <c r="AV621" s="14" t="s">
        <v>200</v>
      </c>
      <c r="AW621" s="14" t="s">
        <v>39</v>
      </c>
      <c r="AX621" s="14" t="s">
        <v>85</v>
      </c>
      <c r="AY621" s="165" t="s">
        <v>194</v>
      </c>
    </row>
    <row r="622" spans="2:65" s="1" customFormat="1">
      <c r="B622" s="33"/>
      <c r="D622" s="151" t="s">
        <v>322</v>
      </c>
      <c r="F622" s="181" t="s">
        <v>601</v>
      </c>
      <c r="L622" s="33"/>
      <c r="M622" s="149"/>
      <c r="T622" s="54"/>
      <c r="AU622" s="17" t="s">
        <v>87</v>
      </c>
    </row>
    <row r="623" spans="2:65" s="1" customFormat="1">
      <c r="B623" s="33"/>
      <c r="D623" s="151" t="s">
        <v>322</v>
      </c>
      <c r="F623" s="182" t="s">
        <v>602</v>
      </c>
      <c r="H623" s="183">
        <v>30.53</v>
      </c>
      <c r="L623" s="33"/>
      <c r="M623" s="149"/>
      <c r="T623" s="54"/>
      <c r="AU623" s="17" t="s">
        <v>87</v>
      </c>
    </row>
    <row r="624" spans="2:65" s="1" customFormat="1">
      <c r="B624" s="33"/>
      <c r="D624" s="151" t="s">
        <v>322</v>
      </c>
      <c r="F624" s="181" t="s">
        <v>627</v>
      </c>
      <c r="L624" s="33"/>
      <c r="M624" s="149"/>
      <c r="T624" s="54"/>
      <c r="AU624" s="17" t="s">
        <v>87</v>
      </c>
    </row>
    <row r="625" spans="2:65" s="1" customFormat="1">
      <c r="B625" s="33"/>
      <c r="D625" s="151" t="s">
        <v>322</v>
      </c>
      <c r="F625" s="182" t="s">
        <v>628</v>
      </c>
      <c r="H625" s="183">
        <v>42.86</v>
      </c>
      <c r="L625" s="33"/>
      <c r="M625" s="149"/>
      <c r="T625" s="54"/>
      <c r="AU625" s="17" t="s">
        <v>87</v>
      </c>
    </row>
    <row r="626" spans="2:65" s="1" customFormat="1" ht="37.799999999999997" customHeight="1">
      <c r="B626" s="33"/>
      <c r="C626" s="133" t="s">
        <v>654</v>
      </c>
      <c r="D626" s="133" t="s">
        <v>196</v>
      </c>
      <c r="E626" s="134" t="s">
        <v>655</v>
      </c>
      <c r="F626" s="135" t="s">
        <v>656</v>
      </c>
      <c r="G626" s="136" t="s">
        <v>115</v>
      </c>
      <c r="H626" s="137">
        <v>241.71</v>
      </c>
      <c r="I626" s="138"/>
      <c r="J626" s="139">
        <f>ROUND(I626*H626,2)</f>
        <v>0</v>
      </c>
      <c r="K626" s="135" t="s">
        <v>199</v>
      </c>
      <c r="L626" s="33"/>
      <c r="M626" s="140" t="s">
        <v>32</v>
      </c>
      <c r="N626" s="141" t="s">
        <v>49</v>
      </c>
      <c r="P626" s="142">
        <f>O626*H626</f>
        <v>0</v>
      </c>
      <c r="Q626" s="142">
        <v>0</v>
      </c>
      <c r="R626" s="142">
        <f>Q626*H626</f>
        <v>0</v>
      </c>
      <c r="S626" s="142">
        <v>0</v>
      </c>
      <c r="T626" s="143">
        <f>S626*H626</f>
        <v>0</v>
      </c>
      <c r="AR626" s="144" t="s">
        <v>200</v>
      </c>
      <c r="AT626" s="144" t="s">
        <v>196</v>
      </c>
      <c r="AU626" s="144" t="s">
        <v>87</v>
      </c>
      <c r="AY626" s="17" t="s">
        <v>194</v>
      </c>
      <c r="BE626" s="145">
        <f>IF(N626="základní",J626,0)</f>
        <v>0</v>
      </c>
      <c r="BF626" s="145">
        <f>IF(N626="snížená",J626,0)</f>
        <v>0</v>
      </c>
      <c r="BG626" s="145">
        <f>IF(N626="zákl. přenesená",J626,0)</f>
        <v>0</v>
      </c>
      <c r="BH626" s="145">
        <f>IF(N626="sníž. přenesená",J626,0)</f>
        <v>0</v>
      </c>
      <c r="BI626" s="145">
        <f>IF(N626="nulová",J626,0)</f>
        <v>0</v>
      </c>
      <c r="BJ626" s="17" t="s">
        <v>85</v>
      </c>
      <c r="BK626" s="145">
        <f>ROUND(I626*H626,2)</f>
        <v>0</v>
      </c>
      <c r="BL626" s="17" t="s">
        <v>200</v>
      </c>
      <c r="BM626" s="144" t="s">
        <v>657</v>
      </c>
    </row>
    <row r="627" spans="2:65" s="1" customFormat="1">
      <c r="B627" s="33"/>
      <c r="D627" s="146" t="s">
        <v>202</v>
      </c>
      <c r="F627" s="147" t="s">
        <v>658</v>
      </c>
      <c r="I627" s="148"/>
      <c r="L627" s="33"/>
      <c r="M627" s="149"/>
      <c r="T627" s="54"/>
      <c r="AT627" s="17" t="s">
        <v>202</v>
      </c>
      <c r="AU627" s="17" t="s">
        <v>87</v>
      </c>
    </row>
    <row r="628" spans="2:65" s="12" customFormat="1">
      <c r="B628" s="150"/>
      <c r="D628" s="151" t="s">
        <v>204</v>
      </c>
      <c r="E628" s="152" t="s">
        <v>32</v>
      </c>
      <c r="F628" s="153" t="s">
        <v>205</v>
      </c>
      <c r="H628" s="152" t="s">
        <v>32</v>
      </c>
      <c r="I628" s="154"/>
      <c r="L628" s="150"/>
      <c r="M628" s="155"/>
      <c r="T628" s="156"/>
      <c r="AT628" s="152" t="s">
        <v>204</v>
      </c>
      <c r="AU628" s="152" t="s">
        <v>87</v>
      </c>
      <c r="AV628" s="12" t="s">
        <v>85</v>
      </c>
      <c r="AW628" s="12" t="s">
        <v>39</v>
      </c>
      <c r="AX628" s="12" t="s">
        <v>78</v>
      </c>
      <c r="AY628" s="152" t="s">
        <v>194</v>
      </c>
    </row>
    <row r="629" spans="2:65" s="12" customFormat="1">
      <c r="B629" s="150"/>
      <c r="D629" s="151" t="s">
        <v>204</v>
      </c>
      <c r="E629" s="152" t="s">
        <v>32</v>
      </c>
      <c r="F629" s="153" t="s">
        <v>206</v>
      </c>
      <c r="H629" s="152" t="s">
        <v>32</v>
      </c>
      <c r="I629" s="154"/>
      <c r="L629" s="150"/>
      <c r="M629" s="155"/>
      <c r="T629" s="156"/>
      <c r="AT629" s="152" t="s">
        <v>204</v>
      </c>
      <c r="AU629" s="152" t="s">
        <v>87</v>
      </c>
      <c r="AV629" s="12" t="s">
        <v>85</v>
      </c>
      <c r="AW629" s="12" t="s">
        <v>39</v>
      </c>
      <c r="AX629" s="12" t="s">
        <v>78</v>
      </c>
      <c r="AY629" s="152" t="s">
        <v>194</v>
      </c>
    </row>
    <row r="630" spans="2:65" s="12" customFormat="1">
      <c r="B630" s="150"/>
      <c r="D630" s="151" t="s">
        <v>204</v>
      </c>
      <c r="E630" s="152" t="s">
        <v>32</v>
      </c>
      <c r="F630" s="153" t="s">
        <v>241</v>
      </c>
      <c r="H630" s="152" t="s">
        <v>32</v>
      </c>
      <c r="I630" s="154"/>
      <c r="L630" s="150"/>
      <c r="M630" s="155"/>
      <c r="T630" s="156"/>
      <c r="AT630" s="152" t="s">
        <v>204</v>
      </c>
      <c r="AU630" s="152" t="s">
        <v>87</v>
      </c>
      <c r="AV630" s="12" t="s">
        <v>85</v>
      </c>
      <c r="AW630" s="12" t="s">
        <v>39</v>
      </c>
      <c r="AX630" s="12" t="s">
        <v>78</v>
      </c>
      <c r="AY630" s="152" t="s">
        <v>194</v>
      </c>
    </row>
    <row r="631" spans="2:65" s="12" customFormat="1">
      <c r="B631" s="150"/>
      <c r="D631" s="151" t="s">
        <v>204</v>
      </c>
      <c r="E631" s="152" t="s">
        <v>32</v>
      </c>
      <c r="F631" s="153" t="s">
        <v>659</v>
      </c>
      <c r="H631" s="152" t="s">
        <v>32</v>
      </c>
      <c r="I631" s="154"/>
      <c r="L631" s="150"/>
      <c r="M631" s="155"/>
      <c r="T631" s="156"/>
      <c r="AT631" s="152" t="s">
        <v>204</v>
      </c>
      <c r="AU631" s="152" t="s">
        <v>87</v>
      </c>
      <c r="AV631" s="12" t="s">
        <v>85</v>
      </c>
      <c r="AW631" s="12" t="s">
        <v>39</v>
      </c>
      <c r="AX631" s="12" t="s">
        <v>78</v>
      </c>
      <c r="AY631" s="152" t="s">
        <v>194</v>
      </c>
    </row>
    <row r="632" spans="2:65" s="13" customFormat="1" ht="30.6">
      <c r="B632" s="157"/>
      <c r="D632" s="151" t="s">
        <v>204</v>
      </c>
      <c r="E632" s="158" t="s">
        <v>32</v>
      </c>
      <c r="F632" s="159" t="s">
        <v>660</v>
      </c>
      <c r="H632" s="160">
        <v>76.34</v>
      </c>
      <c r="I632" s="161"/>
      <c r="L632" s="157"/>
      <c r="M632" s="162"/>
      <c r="T632" s="163"/>
      <c r="AT632" s="158" t="s">
        <v>204</v>
      </c>
      <c r="AU632" s="158" t="s">
        <v>87</v>
      </c>
      <c r="AV632" s="13" t="s">
        <v>87</v>
      </c>
      <c r="AW632" s="13" t="s">
        <v>39</v>
      </c>
      <c r="AX632" s="13" t="s">
        <v>78</v>
      </c>
      <c r="AY632" s="158" t="s">
        <v>194</v>
      </c>
    </row>
    <row r="633" spans="2:65" s="13" customFormat="1" ht="20.399999999999999">
      <c r="B633" s="157"/>
      <c r="D633" s="151" t="s">
        <v>204</v>
      </c>
      <c r="E633" s="158" t="s">
        <v>32</v>
      </c>
      <c r="F633" s="159" t="s">
        <v>661</v>
      </c>
      <c r="H633" s="160">
        <v>78.05</v>
      </c>
      <c r="I633" s="161"/>
      <c r="L633" s="157"/>
      <c r="M633" s="162"/>
      <c r="T633" s="163"/>
      <c r="AT633" s="158" t="s">
        <v>204</v>
      </c>
      <c r="AU633" s="158" t="s">
        <v>87</v>
      </c>
      <c r="AV633" s="13" t="s">
        <v>87</v>
      </c>
      <c r="AW633" s="13" t="s">
        <v>39</v>
      </c>
      <c r="AX633" s="13" t="s">
        <v>78</v>
      </c>
      <c r="AY633" s="158" t="s">
        <v>194</v>
      </c>
    </row>
    <row r="634" spans="2:65" s="13" customFormat="1" ht="30.6">
      <c r="B634" s="157"/>
      <c r="D634" s="151" t="s">
        <v>204</v>
      </c>
      <c r="E634" s="158" t="s">
        <v>32</v>
      </c>
      <c r="F634" s="159" t="s">
        <v>662</v>
      </c>
      <c r="H634" s="160">
        <v>57.65</v>
      </c>
      <c r="I634" s="161"/>
      <c r="L634" s="157"/>
      <c r="M634" s="162"/>
      <c r="T634" s="163"/>
      <c r="AT634" s="158" t="s">
        <v>204</v>
      </c>
      <c r="AU634" s="158" t="s">
        <v>87</v>
      </c>
      <c r="AV634" s="13" t="s">
        <v>87</v>
      </c>
      <c r="AW634" s="13" t="s">
        <v>39</v>
      </c>
      <c r="AX634" s="13" t="s">
        <v>78</v>
      </c>
      <c r="AY634" s="158" t="s">
        <v>194</v>
      </c>
    </row>
    <row r="635" spans="2:65" s="13" customFormat="1" ht="20.399999999999999">
      <c r="B635" s="157"/>
      <c r="D635" s="151" t="s">
        <v>204</v>
      </c>
      <c r="E635" s="158" t="s">
        <v>32</v>
      </c>
      <c r="F635" s="159" t="s">
        <v>663</v>
      </c>
      <c r="H635" s="160">
        <v>29.67</v>
      </c>
      <c r="I635" s="161"/>
      <c r="L635" s="157"/>
      <c r="M635" s="162"/>
      <c r="T635" s="163"/>
      <c r="AT635" s="158" t="s">
        <v>204</v>
      </c>
      <c r="AU635" s="158" t="s">
        <v>87</v>
      </c>
      <c r="AV635" s="13" t="s">
        <v>87</v>
      </c>
      <c r="AW635" s="13" t="s">
        <v>39</v>
      </c>
      <c r="AX635" s="13" t="s">
        <v>78</v>
      </c>
      <c r="AY635" s="158" t="s">
        <v>194</v>
      </c>
    </row>
    <row r="636" spans="2:65" s="14" customFormat="1">
      <c r="B636" s="164"/>
      <c r="D636" s="151" t="s">
        <v>204</v>
      </c>
      <c r="E636" s="165" t="s">
        <v>32</v>
      </c>
      <c r="F636" s="166" t="s">
        <v>208</v>
      </c>
      <c r="H636" s="167">
        <v>241.71</v>
      </c>
      <c r="I636" s="168"/>
      <c r="L636" s="164"/>
      <c r="M636" s="169"/>
      <c r="T636" s="170"/>
      <c r="AT636" s="165" t="s">
        <v>204</v>
      </c>
      <c r="AU636" s="165" t="s">
        <v>87</v>
      </c>
      <c r="AV636" s="14" t="s">
        <v>200</v>
      </c>
      <c r="AW636" s="14" t="s">
        <v>39</v>
      </c>
      <c r="AX636" s="14" t="s">
        <v>85</v>
      </c>
      <c r="AY636" s="165" t="s">
        <v>194</v>
      </c>
    </row>
    <row r="637" spans="2:65" s="1" customFormat="1" ht="55.5" customHeight="1">
      <c r="B637" s="33"/>
      <c r="C637" s="133" t="s">
        <v>664</v>
      </c>
      <c r="D637" s="133" t="s">
        <v>196</v>
      </c>
      <c r="E637" s="134" t="s">
        <v>665</v>
      </c>
      <c r="F637" s="135" t="s">
        <v>666</v>
      </c>
      <c r="G637" s="136" t="s">
        <v>115</v>
      </c>
      <c r="H637" s="137">
        <v>241.71</v>
      </c>
      <c r="I637" s="138"/>
      <c r="J637" s="139">
        <f>ROUND(I637*H637,2)</f>
        <v>0</v>
      </c>
      <c r="K637" s="135" t="s">
        <v>199</v>
      </c>
      <c r="L637" s="33"/>
      <c r="M637" s="140" t="s">
        <v>32</v>
      </c>
      <c r="N637" s="141" t="s">
        <v>49</v>
      </c>
      <c r="P637" s="142">
        <f>O637*H637</f>
        <v>0</v>
      </c>
      <c r="Q637" s="142">
        <v>5.0000000000000002E-5</v>
      </c>
      <c r="R637" s="142">
        <f>Q637*H637</f>
        <v>1.2085500000000001E-2</v>
      </c>
      <c r="S637" s="142">
        <v>0</v>
      </c>
      <c r="T637" s="143">
        <f>S637*H637</f>
        <v>0</v>
      </c>
      <c r="AR637" s="144" t="s">
        <v>200</v>
      </c>
      <c r="AT637" s="144" t="s">
        <v>196</v>
      </c>
      <c r="AU637" s="144" t="s">
        <v>87</v>
      </c>
      <c r="AY637" s="17" t="s">
        <v>194</v>
      </c>
      <c r="BE637" s="145">
        <f>IF(N637="základní",J637,0)</f>
        <v>0</v>
      </c>
      <c r="BF637" s="145">
        <f>IF(N637="snížená",J637,0)</f>
        <v>0</v>
      </c>
      <c r="BG637" s="145">
        <f>IF(N637="zákl. přenesená",J637,0)</f>
        <v>0</v>
      </c>
      <c r="BH637" s="145">
        <f>IF(N637="sníž. přenesená",J637,0)</f>
        <v>0</v>
      </c>
      <c r="BI637" s="145">
        <f>IF(N637="nulová",J637,0)</f>
        <v>0</v>
      </c>
      <c r="BJ637" s="17" t="s">
        <v>85</v>
      </c>
      <c r="BK637" s="145">
        <f>ROUND(I637*H637,2)</f>
        <v>0</v>
      </c>
      <c r="BL637" s="17" t="s">
        <v>200</v>
      </c>
      <c r="BM637" s="144" t="s">
        <v>667</v>
      </c>
    </row>
    <row r="638" spans="2:65" s="1" customFormat="1">
      <c r="B638" s="33"/>
      <c r="D638" s="146" t="s">
        <v>202</v>
      </c>
      <c r="F638" s="147" t="s">
        <v>668</v>
      </c>
      <c r="I638" s="148"/>
      <c r="L638" s="33"/>
      <c r="M638" s="149"/>
      <c r="T638" s="54"/>
      <c r="AT638" s="17" t="s">
        <v>202</v>
      </c>
      <c r="AU638" s="17" t="s">
        <v>87</v>
      </c>
    </row>
    <row r="639" spans="2:65" s="13" customFormat="1">
      <c r="B639" s="157"/>
      <c r="D639" s="151" t="s">
        <v>204</v>
      </c>
      <c r="E639" s="158" t="s">
        <v>32</v>
      </c>
      <c r="F639" s="159" t="s">
        <v>669</v>
      </c>
      <c r="H639" s="160">
        <v>241.71</v>
      </c>
      <c r="I639" s="161"/>
      <c r="L639" s="157"/>
      <c r="M639" s="162"/>
      <c r="T639" s="163"/>
      <c r="AT639" s="158" t="s">
        <v>204</v>
      </c>
      <c r="AU639" s="158" t="s">
        <v>87</v>
      </c>
      <c r="AV639" s="13" t="s">
        <v>87</v>
      </c>
      <c r="AW639" s="13" t="s">
        <v>39</v>
      </c>
      <c r="AX639" s="13" t="s">
        <v>85</v>
      </c>
      <c r="AY639" s="158" t="s">
        <v>194</v>
      </c>
    </row>
    <row r="640" spans="2:65" s="1" customFormat="1" ht="37.799999999999997" customHeight="1">
      <c r="B640" s="33"/>
      <c r="C640" s="133" t="s">
        <v>670</v>
      </c>
      <c r="D640" s="133" t="s">
        <v>196</v>
      </c>
      <c r="E640" s="134" t="s">
        <v>671</v>
      </c>
      <c r="F640" s="135" t="s">
        <v>672</v>
      </c>
      <c r="G640" s="136" t="s">
        <v>115</v>
      </c>
      <c r="H640" s="137">
        <v>241.71</v>
      </c>
      <c r="I640" s="138"/>
      <c r="J640" s="139">
        <f>ROUND(I640*H640,2)</f>
        <v>0</v>
      </c>
      <c r="K640" s="135" t="s">
        <v>199</v>
      </c>
      <c r="L640" s="33"/>
      <c r="M640" s="140" t="s">
        <v>32</v>
      </c>
      <c r="N640" s="141" t="s">
        <v>49</v>
      </c>
      <c r="P640" s="142">
        <f>O640*H640</f>
        <v>0</v>
      </c>
      <c r="Q640" s="142">
        <v>4.4999999999999999E-4</v>
      </c>
      <c r="R640" s="142">
        <f>Q640*H640</f>
        <v>0.10876950000000001</v>
      </c>
      <c r="S640" s="142">
        <v>0</v>
      </c>
      <c r="T640" s="143">
        <f>S640*H640</f>
        <v>0</v>
      </c>
      <c r="AR640" s="144" t="s">
        <v>200</v>
      </c>
      <c r="AT640" s="144" t="s">
        <v>196</v>
      </c>
      <c r="AU640" s="144" t="s">
        <v>87</v>
      </c>
      <c r="AY640" s="17" t="s">
        <v>194</v>
      </c>
      <c r="BE640" s="145">
        <f>IF(N640="základní",J640,0)</f>
        <v>0</v>
      </c>
      <c r="BF640" s="145">
        <f>IF(N640="snížená",J640,0)</f>
        <v>0</v>
      </c>
      <c r="BG640" s="145">
        <f>IF(N640="zákl. přenesená",J640,0)</f>
        <v>0</v>
      </c>
      <c r="BH640" s="145">
        <f>IF(N640="sníž. přenesená",J640,0)</f>
        <v>0</v>
      </c>
      <c r="BI640" s="145">
        <f>IF(N640="nulová",J640,0)</f>
        <v>0</v>
      </c>
      <c r="BJ640" s="17" t="s">
        <v>85</v>
      </c>
      <c r="BK640" s="145">
        <f>ROUND(I640*H640,2)</f>
        <v>0</v>
      </c>
      <c r="BL640" s="17" t="s">
        <v>200</v>
      </c>
      <c r="BM640" s="144" t="s">
        <v>673</v>
      </c>
    </row>
    <row r="641" spans="2:65" s="1" customFormat="1">
      <c r="B641" s="33"/>
      <c r="D641" s="146" t="s">
        <v>202</v>
      </c>
      <c r="F641" s="147" t="s">
        <v>674</v>
      </c>
      <c r="I641" s="148"/>
      <c r="L641" s="33"/>
      <c r="M641" s="149"/>
      <c r="T641" s="54"/>
      <c r="AT641" s="17" t="s">
        <v>202</v>
      </c>
      <c r="AU641" s="17" t="s">
        <v>87</v>
      </c>
    </row>
    <row r="642" spans="2:65" s="13" customFormat="1">
      <c r="B642" s="157"/>
      <c r="D642" s="151" t="s">
        <v>204</v>
      </c>
      <c r="E642" s="158" t="s">
        <v>32</v>
      </c>
      <c r="F642" s="159" t="s">
        <v>669</v>
      </c>
      <c r="H642" s="160">
        <v>241.71</v>
      </c>
      <c r="I642" s="161"/>
      <c r="L642" s="157"/>
      <c r="M642" s="162"/>
      <c r="T642" s="163"/>
      <c r="AT642" s="158" t="s">
        <v>204</v>
      </c>
      <c r="AU642" s="158" t="s">
        <v>87</v>
      </c>
      <c r="AV642" s="13" t="s">
        <v>87</v>
      </c>
      <c r="AW642" s="13" t="s">
        <v>39</v>
      </c>
      <c r="AX642" s="13" t="s">
        <v>85</v>
      </c>
      <c r="AY642" s="158" t="s">
        <v>194</v>
      </c>
    </row>
    <row r="643" spans="2:65" s="1" customFormat="1" ht="24.15" customHeight="1">
      <c r="B643" s="33"/>
      <c r="C643" s="133" t="s">
        <v>675</v>
      </c>
      <c r="D643" s="133" t="s">
        <v>196</v>
      </c>
      <c r="E643" s="134" t="s">
        <v>676</v>
      </c>
      <c r="F643" s="135" t="s">
        <v>677</v>
      </c>
      <c r="G643" s="136" t="s">
        <v>110</v>
      </c>
      <c r="H643" s="137">
        <v>844.93</v>
      </c>
      <c r="I643" s="138"/>
      <c r="J643" s="139">
        <f>ROUND(I643*H643,2)</f>
        <v>0</v>
      </c>
      <c r="K643" s="135" t="s">
        <v>199</v>
      </c>
      <c r="L643" s="33"/>
      <c r="M643" s="140" t="s">
        <v>32</v>
      </c>
      <c r="N643" s="141" t="s">
        <v>49</v>
      </c>
      <c r="P643" s="142">
        <f>O643*H643</f>
        <v>0</v>
      </c>
      <c r="Q643" s="142">
        <v>6.8999999999999997E-4</v>
      </c>
      <c r="R643" s="142">
        <f>Q643*H643</f>
        <v>0.58300169999999996</v>
      </c>
      <c r="S643" s="142">
        <v>0</v>
      </c>
      <c r="T643" s="143">
        <f>S643*H643</f>
        <v>0</v>
      </c>
      <c r="AR643" s="144" t="s">
        <v>200</v>
      </c>
      <c r="AT643" s="144" t="s">
        <v>196</v>
      </c>
      <c r="AU643" s="144" t="s">
        <v>87</v>
      </c>
      <c r="AY643" s="17" t="s">
        <v>194</v>
      </c>
      <c r="BE643" s="145">
        <f>IF(N643="základní",J643,0)</f>
        <v>0</v>
      </c>
      <c r="BF643" s="145">
        <f>IF(N643="snížená",J643,0)</f>
        <v>0</v>
      </c>
      <c r="BG643" s="145">
        <f>IF(N643="zákl. přenesená",J643,0)</f>
        <v>0</v>
      </c>
      <c r="BH643" s="145">
        <f>IF(N643="sníž. přenesená",J643,0)</f>
        <v>0</v>
      </c>
      <c r="BI643" s="145">
        <f>IF(N643="nulová",J643,0)</f>
        <v>0</v>
      </c>
      <c r="BJ643" s="17" t="s">
        <v>85</v>
      </c>
      <c r="BK643" s="145">
        <f>ROUND(I643*H643,2)</f>
        <v>0</v>
      </c>
      <c r="BL643" s="17" t="s">
        <v>200</v>
      </c>
      <c r="BM643" s="144" t="s">
        <v>678</v>
      </c>
    </row>
    <row r="644" spans="2:65" s="1" customFormat="1">
      <c r="B644" s="33"/>
      <c r="D644" s="146" t="s">
        <v>202</v>
      </c>
      <c r="F644" s="147" t="s">
        <v>679</v>
      </c>
      <c r="I644" s="148"/>
      <c r="L644" s="33"/>
      <c r="M644" s="149"/>
      <c r="T644" s="54"/>
      <c r="AT644" s="17" t="s">
        <v>202</v>
      </c>
      <c r="AU644" s="17" t="s">
        <v>87</v>
      </c>
    </row>
    <row r="645" spans="2:65" s="12" customFormat="1">
      <c r="B645" s="150"/>
      <c r="D645" s="151" t="s">
        <v>204</v>
      </c>
      <c r="E645" s="152" t="s">
        <v>32</v>
      </c>
      <c r="F645" s="153" t="s">
        <v>205</v>
      </c>
      <c r="H645" s="152" t="s">
        <v>32</v>
      </c>
      <c r="I645" s="154"/>
      <c r="L645" s="150"/>
      <c r="M645" s="155"/>
      <c r="T645" s="156"/>
      <c r="AT645" s="152" t="s">
        <v>204</v>
      </c>
      <c r="AU645" s="152" t="s">
        <v>87</v>
      </c>
      <c r="AV645" s="12" t="s">
        <v>85</v>
      </c>
      <c r="AW645" s="12" t="s">
        <v>39</v>
      </c>
      <c r="AX645" s="12" t="s">
        <v>78</v>
      </c>
      <c r="AY645" s="152" t="s">
        <v>194</v>
      </c>
    </row>
    <row r="646" spans="2:65" s="12" customFormat="1">
      <c r="B646" s="150"/>
      <c r="D646" s="151" t="s">
        <v>204</v>
      </c>
      <c r="E646" s="152" t="s">
        <v>32</v>
      </c>
      <c r="F646" s="153" t="s">
        <v>206</v>
      </c>
      <c r="H646" s="152" t="s">
        <v>32</v>
      </c>
      <c r="I646" s="154"/>
      <c r="L646" s="150"/>
      <c r="M646" s="155"/>
      <c r="T646" s="156"/>
      <c r="AT646" s="152" t="s">
        <v>204</v>
      </c>
      <c r="AU646" s="152" t="s">
        <v>87</v>
      </c>
      <c r="AV646" s="12" t="s">
        <v>85</v>
      </c>
      <c r="AW646" s="12" t="s">
        <v>39</v>
      </c>
      <c r="AX646" s="12" t="s">
        <v>78</v>
      </c>
      <c r="AY646" s="152" t="s">
        <v>194</v>
      </c>
    </row>
    <row r="647" spans="2:65" s="12" customFormat="1">
      <c r="B647" s="150"/>
      <c r="D647" s="151" t="s">
        <v>204</v>
      </c>
      <c r="E647" s="152" t="s">
        <v>32</v>
      </c>
      <c r="F647" s="153" t="s">
        <v>680</v>
      </c>
      <c r="H647" s="152" t="s">
        <v>32</v>
      </c>
      <c r="I647" s="154"/>
      <c r="L647" s="150"/>
      <c r="M647" s="155"/>
      <c r="T647" s="156"/>
      <c r="AT647" s="152" t="s">
        <v>204</v>
      </c>
      <c r="AU647" s="152" t="s">
        <v>87</v>
      </c>
      <c r="AV647" s="12" t="s">
        <v>85</v>
      </c>
      <c r="AW647" s="12" t="s">
        <v>39</v>
      </c>
      <c r="AX647" s="12" t="s">
        <v>78</v>
      </c>
      <c r="AY647" s="152" t="s">
        <v>194</v>
      </c>
    </row>
    <row r="648" spans="2:65" s="13" customFormat="1">
      <c r="B648" s="157"/>
      <c r="D648" s="151" t="s">
        <v>204</v>
      </c>
      <c r="E648" s="158" t="s">
        <v>32</v>
      </c>
      <c r="F648" s="159" t="s">
        <v>135</v>
      </c>
      <c r="H648" s="160">
        <v>372.36</v>
      </c>
      <c r="I648" s="161"/>
      <c r="L648" s="157"/>
      <c r="M648" s="162"/>
      <c r="T648" s="163"/>
      <c r="AT648" s="158" t="s">
        <v>204</v>
      </c>
      <c r="AU648" s="158" t="s">
        <v>87</v>
      </c>
      <c r="AV648" s="13" t="s">
        <v>87</v>
      </c>
      <c r="AW648" s="13" t="s">
        <v>39</v>
      </c>
      <c r="AX648" s="13" t="s">
        <v>78</v>
      </c>
      <c r="AY648" s="158" t="s">
        <v>194</v>
      </c>
    </row>
    <row r="649" spans="2:65" s="13" customFormat="1">
      <c r="B649" s="157"/>
      <c r="D649" s="151" t="s">
        <v>204</v>
      </c>
      <c r="E649" s="158" t="s">
        <v>32</v>
      </c>
      <c r="F649" s="159" t="s">
        <v>143</v>
      </c>
      <c r="H649" s="160">
        <v>83.99</v>
      </c>
      <c r="I649" s="161"/>
      <c r="L649" s="157"/>
      <c r="M649" s="162"/>
      <c r="T649" s="163"/>
      <c r="AT649" s="158" t="s">
        <v>204</v>
      </c>
      <c r="AU649" s="158" t="s">
        <v>87</v>
      </c>
      <c r="AV649" s="13" t="s">
        <v>87</v>
      </c>
      <c r="AW649" s="13" t="s">
        <v>39</v>
      </c>
      <c r="AX649" s="13" t="s">
        <v>78</v>
      </c>
      <c r="AY649" s="158" t="s">
        <v>194</v>
      </c>
    </row>
    <row r="650" spans="2:65" s="13" customFormat="1">
      <c r="B650" s="157"/>
      <c r="D650" s="151" t="s">
        <v>204</v>
      </c>
      <c r="E650" s="158" t="s">
        <v>32</v>
      </c>
      <c r="F650" s="159" t="s">
        <v>146</v>
      </c>
      <c r="H650" s="160">
        <v>5.94</v>
      </c>
      <c r="I650" s="161"/>
      <c r="L650" s="157"/>
      <c r="M650" s="162"/>
      <c r="T650" s="163"/>
      <c r="AT650" s="158" t="s">
        <v>204</v>
      </c>
      <c r="AU650" s="158" t="s">
        <v>87</v>
      </c>
      <c r="AV650" s="13" t="s">
        <v>87</v>
      </c>
      <c r="AW650" s="13" t="s">
        <v>39</v>
      </c>
      <c r="AX650" s="13" t="s">
        <v>78</v>
      </c>
      <c r="AY650" s="158" t="s">
        <v>194</v>
      </c>
    </row>
    <row r="651" spans="2:65" s="13" customFormat="1">
      <c r="B651" s="157"/>
      <c r="D651" s="151" t="s">
        <v>204</v>
      </c>
      <c r="E651" s="158" t="s">
        <v>32</v>
      </c>
      <c r="F651" s="159" t="s">
        <v>149</v>
      </c>
      <c r="H651" s="160">
        <v>118.82</v>
      </c>
      <c r="I651" s="161"/>
      <c r="L651" s="157"/>
      <c r="M651" s="162"/>
      <c r="T651" s="163"/>
      <c r="AT651" s="158" t="s">
        <v>204</v>
      </c>
      <c r="AU651" s="158" t="s">
        <v>87</v>
      </c>
      <c r="AV651" s="13" t="s">
        <v>87</v>
      </c>
      <c r="AW651" s="13" t="s">
        <v>39</v>
      </c>
      <c r="AX651" s="13" t="s">
        <v>78</v>
      </c>
      <c r="AY651" s="158" t="s">
        <v>194</v>
      </c>
    </row>
    <row r="652" spans="2:65" s="13" customFormat="1">
      <c r="B652" s="157"/>
      <c r="D652" s="151" t="s">
        <v>204</v>
      </c>
      <c r="E652" s="158" t="s">
        <v>32</v>
      </c>
      <c r="F652" s="159" t="s">
        <v>155</v>
      </c>
      <c r="H652" s="160">
        <v>8.4700000000000006</v>
      </c>
      <c r="I652" s="161"/>
      <c r="L652" s="157"/>
      <c r="M652" s="162"/>
      <c r="T652" s="163"/>
      <c r="AT652" s="158" t="s">
        <v>204</v>
      </c>
      <c r="AU652" s="158" t="s">
        <v>87</v>
      </c>
      <c r="AV652" s="13" t="s">
        <v>87</v>
      </c>
      <c r="AW652" s="13" t="s">
        <v>39</v>
      </c>
      <c r="AX652" s="13" t="s">
        <v>78</v>
      </c>
      <c r="AY652" s="158" t="s">
        <v>194</v>
      </c>
    </row>
    <row r="653" spans="2:65" s="13" customFormat="1">
      <c r="B653" s="157"/>
      <c r="D653" s="151" t="s">
        <v>204</v>
      </c>
      <c r="E653" s="158" t="s">
        <v>32</v>
      </c>
      <c r="F653" s="159" t="s">
        <v>158</v>
      </c>
      <c r="H653" s="160">
        <v>24.59</v>
      </c>
      <c r="I653" s="161"/>
      <c r="L653" s="157"/>
      <c r="M653" s="162"/>
      <c r="T653" s="163"/>
      <c r="AT653" s="158" t="s">
        <v>204</v>
      </c>
      <c r="AU653" s="158" t="s">
        <v>87</v>
      </c>
      <c r="AV653" s="13" t="s">
        <v>87</v>
      </c>
      <c r="AW653" s="13" t="s">
        <v>39</v>
      </c>
      <c r="AX653" s="13" t="s">
        <v>78</v>
      </c>
      <c r="AY653" s="158" t="s">
        <v>194</v>
      </c>
    </row>
    <row r="654" spans="2:65" s="13" customFormat="1">
      <c r="B654" s="157"/>
      <c r="D654" s="151" t="s">
        <v>204</v>
      </c>
      <c r="E654" s="158" t="s">
        <v>32</v>
      </c>
      <c r="F654" s="159" t="s">
        <v>161</v>
      </c>
      <c r="H654" s="160">
        <v>65.58</v>
      </c>
      <c r="I654" s="161"/>
      <c r="L654" s="157"/>
      <c r="M654" s="162"/>
      <c r="T654" s="163"/>
      <c r="AT654" s="158" t="s">
        <v>204</v>
      </c>
      <c r="AU654" s="158" t="s">
        <v>87</v>
      </c>
      <c r="AV654" s="13" t="s">
        <v>87</v>
      </c>
      <c r="AW654" s="13" t="s">
        <v>39</v>
      </c>
      <c r="AX654" s="13" t="s">
        <v>78</v>
      </c>
      <c r="AY654" s="158" t="s">
        <v>194</v>
      </c>
    </row>
    <row r="655" spans="2:65" s="13" customFormat="1">
      <c r="B655" s="157"/>
      <c r="D655" s="151" t="s">
        <v>204</v>
      </c>
      <c r="E655" s="158" t="s">
        <v>32</v>
      </c>
      <c r="F655" s="159" t="s">
        <v>108</v>
      </c>
      <c r="H655" s="160">
        <v>26.74</v>
      </c>
      <c r="I655" s="161"/>
      <c r="L655" s="157"/>
      <c r="M655" s="162"/>
      <c r="T655" s="163"/>
      <c r="AT655" s="158" t="s">
        <v>204</v>
      </c>
      <c r="AU655" s="158" t="s">
        <v>87</v>
      </c>
      <c r="AV655" s="13" t="s">
        <v>87</v>
      </c>
      <c r="AW655" s="13" t="s">
        <v>39</v>
      </c>
      <c r="AX655" s="13" t="s">
        <v>78</v>
      </c>
      <c r="AY655" s="158" t="s">
        <v>194</v>
      </c>
    </row>
    <row r="656" spans="2:65" s="12" customFormat="1">
      <c r="B656" s="150"/>
      <c r="D656" s="151" t="s">
        <v>204</v>
      </c>
      <c r="E656" s="152" t="s">
        <v>32</v>
      </c>
      <c r="F656" s="153" t="s">
        <v>681</v>
      </c>
      <c r="H656" s="152" t="s">
        <v>32</v>
      </c>
      <c r="I656" s="154"/>
      <c r="L656" s="150"/>
      <c r="M656" s="155"/>
      <c r="T656" s="156"/>
      <c r="AT656" s="152" t="s">
        <v>204</v>
      </c>
      <c r="AU656" s="152" t="s">
        <v>87</v>
      </c>
      <c r="AV656" s="12" t="s">
        <v>85</v>
      </c>
      <c r="AW656" s="12" t="s">
        <v>39</v>
      </c>
      <c r="AX656" s="12" t="s">
        <v>78</v>
      </c>
      <c r="AY656" s="152" t="s">
        <v>194</v>
      </c>
    </row>
    <row r="657" spans="2:51" s="13" customFormat="1">
      <c r="B657" s="157"/>
      <c r="D657" s="151" t="s">
        <v>204</v>
      </c>
      <c r="E657" s="158" t="s">
        <v>32</v>
      </c>
      <c r="F657" s="159" t="s">
        <v>682</v>
      </c>
      <c r="H657" s="160">
        <v>7.9749999999999996</v>
      </c>
      <c r="I657" s="161"/>
      <c r="L657" s="157"/>
      <c r="M657" s="162"/>
      <c r="T657" s="163"/>
      <c r="AT657" s="158" t="s">
        <v>204</v>
      </c>
      <c r="AU657" s="158" t="s">
        <v>87</v>
      </c>
      <c r="AV657" s="13" t="s">
        <v>87</v>
      </c>
      <c r="AW657" s="13" t="s">
        <v>39</v>
      </c>
      <c r="AX657" s="13" t="s">
        <v>78</v>
      </c>
      <c r="AY657" s="158" t="s">
        <v>194</v>
      </c>
    </row>
    <row r="658" spans="2:51" s="13" customFormat="1">
      <c r="B658" s="157"/>
      <c r="D658" s="151" t="s">
        <v>204</v>
      </c>
      <c r="E658" s="158" t="s">
        <v>32</v>
      </c>
      <c r="F658" s="159" t="s">
        <v>683</v>
      </c>
      <c r="H658" s="160">
        <v>43.79</v>
      </c>
      <c r="I658" s="161"/>
      <c r="L658" s="157"/>
      <c r="M658" s="162"/>
      <c r="T658" s="163"/>
      <c r="AT658" s="158" t="s">
        <v>204</v>
      </c>
      <c r="AU658" s="158" t="s">
        <v>87</v>
      </c>
      <c r="AV658" s="13" t="s">
        <v>87</v>
      </c>
      <c r="AW658" s="13" t="s">
        <v>39</v>
      </c>
      <c r="AX658" s="13" t="s">
        <v>78</v>
      </c>
      <c r="AY658" s="158" t="s">
        <v>194</v>
      </c>
    </row>
    <row r="659" spans="2:51" s="13" customFormat="1">
      <c r="B659" s="157"/>
      <c r="D659" s="151" t="s">
        <v>204</v>
      </c>
      <c r="E659" s="158" t="s">
        <v>32</v>
      </c>
      <c r="F659" s="159" t="s">
        <v>684</v>
      </c>
      <c r="H659" s="160">
        <v>11</v>
      </c>
      <c r="I659" s="161"/>
      <c r="L659" s="157"/>
      <c r="M659" s="162"/>
      <c r="T659" s="163"/>
      <c r="AT659" s="158" t="s">
        <v>204</v>
      </c>
      <c r="AU659" s="158" t="s">
        <v>87</v>
      </c>
      <c r="AV659" s="13" t="s">
        <v>87</v>
      </c>
      <c r="AW659" s="13" t="s">
        <v>39</v>
      </c>
      <c r="AX659" s="13" t="s">
        <v>78</v>
      </c>
      <c r="AY659" s="158" t="s">
        <v>194</v>
      </c>
    </row>
    <row r="660" spans="2:51" s="13" customFormat="1">
      <c r="B660" s="157"/>
      <c r="D660" s="151" t="s">
        <v>204</v>
      </c>
      <c r="E660" s="158" t="s">
        <v>32</v>
      </c>
      <c r="F660" s="159" t="s">
        <v>685</v>
      </c>
      <c r="H660" s="160">
        <v>15.265000000000001</v>
      </c>
      <c r="I660" s="161"/>
      <c r="L660" s="157"/>
      <c r="M660" s="162"/>
      <c r="T660" s="163"/>
      <c r="AT660" s="158" t="s">
        <v>204</v>
      </c>
      <c r="AU660" s="158" t="s">
        <v>87</v>
      </c>
      <c r="AV660" s="13" t="s">
        <v>87</v>
      </c>
      <c r="AW660" s="13" t="s">
        <v>39</v>
      </c>
      <c r="AX660" s="13" t="s">
        <v>78</v>
      </c>
      <c r="AY660" s="158" t="s">
        <v>194</v>
      </c>
    </row>
    <row r="661" spans="2:51" s="13" customFormat="1">
      <c r="B661" s="157"/>
      <c r="D661" s="151" t="s">
        <v>204</v>
      </c>
      <c r="E661" s="158" t="s">
        <v>32</v>
      </c>
      <c r="F661" s="159" t="s">
        <v>686</v>
      </c>
      <c r="H661" s="160">
        <v>38.979999999999997</v>
      </c>
      <c r="I661" s="161"/>
      <c r="L661" s="157"/>
      <c r="M661" s="162"/>
      <c r="T661" s="163"/>
      <c r="AT661" s="158" t="s">
        <v>204</v>
      </c>
      <c r="AU661" s="158" t="s">
        <v>87</v>
      </c>
      <c r="AV661" s="13" t="s">
        <v>87</v>
      </c>
      <c r="AW661" s="13" t="s">
        <v>39</v>
      </c>
      <c r="AX661" s="13" t="s">
        <v>78</v>
      </c>
      <c r="AY661" s="158" t="s">
        <v>194</v>
      </c>
    </row>
    <row r="662" spans="2:51" s="13" customFormat="1">
      <c r="B662" s="157"/>
      <c r="D662" s="151" t="s">
        <v>204</v>
      </c>
      <c r="E662" s="158" t="s">
        <v>32</v>
      </c>
      <c r="F662" s="159" t="s">
        <v>687</v>
      </c>
      <c r="H662" s="160">
        <v>21.43</v>
      </c>
      <c r="I662" s="161"/>
      <c r="L662" s="157"/>
      <c r="M662" s="162"/>
      <c r="T662" s="163"/>
      <c r="AT662" s="158" t="s">
        <v>204</v>
      </c>
      <c r="AU662" s="158" t="s">
        <v>87</v>
      </c>
      <c r="AV662" s="13" t="s">
        <v>87</v>
      </c>
      <c r="AW662" s="13" t="s">
        <v>39</v>
      </c>
      <c r="AX662" s="13" t="s">
        <v>78</v>
      </c>
      <c r="AY662" s="158" t="s">
        <v>194</v>
      </c>
    </row>
    <row r="663" spans="2:51" s="14" customFormat="1">
      <c r="B663" s="164"/>
      <c r="D663" s="151" t="s">
        <v>204</v>
      </c>
      <c r="E663" s="165" t="s">
        <v>32</v>
      </c>
      <c r="F663" s="166" t="s">
        <v>208</v>
      </c>
      <c r="H663" s="167">
        <v>844.93</v>
      </c>
      <c r="I663" s="168"/>
      <c r="L663" s="164"/>
      <c r="M663" s="169"/>
      <c r="T663" s="170"/>
      <c r="AT663" s="165" t="s">
        <v>204</v>
      </c>
      <c r="AU663" s="165" t="s">
        <v>87</v>
      </c>
      <c r="AV663" s="14" t="s">
        <v>200</v>
      </c>
      <c r="AW663" s="14" t="s">
        <v>39</v>
      </c>
      <c r="AX663" s="14" t="s">
        <v>85</v>
      </c>
      <c r="AY663" s="165" t="s">
        <v>194</v>
      </c>
    </row>
    <row r="664" spans="2:51" s="1" customFormat="1">
      <c r="B664" s="33"/>
      <c r="D664" s="151" t="s">
        <v>322</v>
      </c>
      <c r="F664" s="181" t="s">
        <v>344</v>
      </c>
      <c r="L664" s="33"/>
      <c r="M664" s="149"/>
      <c r="T664" s="54"/>
      <c r="AU664" s="17" t="s">
        <v>87</v>
      </c>
    </row>
    <row r="665" spans="2:51" s="1" customFormat="1">
      <c r="B665" s="33"/>
      <c r="D665" s="151" t="s">
        <v>322</v>
      </c>
      <c r="F665" s="182" t="s">
        <v>345</v>
      </c>
      <c r="H665" s="183">
        <v>372.36</v>
      </c>
      <c r="L665" s="33"/>
      <c r="M665" s="149"/>
      <c r="T665" s="54"/>
      <c r="AU665" s="17" t="s">
        <v>87</v>
      </c>
    </row>
    <row r="666" spans="2:51" s="1" customFormat="1">
      <c r="B666" s="33"/>
      <c r="D666" s="151" t="s">
        <v>322</v>
      </c>
      <c r="F666" s="181" t="s">
        <v>353</v>
      </c>
      <c r="L666" s="33"/>
      <c r="M666" s="149"/>
      <c r="T666" s="54"/>
      <c r="AU666" s="17" t="s">
        <v>87</v>
      </c>
    </row>
    <row r="667" spans="2:51" s="1" customFormat="1">
      <c r="B667" s="33"/>
      <c r="D667" s="151" t="s">
        <v>322</v>
      </c>
      <c r="F667" s="182" t="s">
        <v>354</v>
      </c>
      <c r="H667" s="183">
        <v>83.99</v>
      </c>
      <c r="L667" s="33"/>
      <c r="M667" s="149"/>
      <c r="T667" s="54"/>
      <c r="AU667" s="17" t="s">
        <v>87</v>
      </c>
    </row>
    <row r="668" spans="2:51" s="1" customFormat="1">
      <c r="B668" s="33"/>
      <c r="D668" s="151" t="s">
        <v>322</v>
      </c>
      <c r="F668" s="181" t="s">
        <v>338</v>
      </c>
      <c r="L668" s="33"/>
      <c r="M668" s="149"/>
      <c r="T668" s="54"/>
      <c r="AU668" s="17" t="s">
        <v>87</v>
      </c>
    </row>
    <row r="669" spans="2:51" s="1" customFormat="1">
      <c r="B669" s="33"/>
      <c r="D669" s="151" t="s">
        <v>322</v>
      </c>
      <c r="F669" s="182" t="s">
        <v>339</v>
      </c>
      <c r="H669" s="183">
        <v>5.94</v>
      </c>
      <c r="L669" s="33"/>
      <c r="M669" s="149"/>
      <c r="T669" s="54"/>
      <c r="AU669" s="17" t="s">
        <v>87</v>
      </c>
    </row>
    <row r="670" spans="2:51" s="1" customFormat="1">
      <c r="B670" s="33"/>
      <c r="D670" s="151" t="s">
        <v>322</v>
      </c>
      <c r="F670" s="181" t="s">
        <v>336</v>
      </c>
      <c r="L670" s="33"/>
      <c r="M670" s="149"/>
      <c r="T670" s="54"/>
      <c r="AU670" s="17" t="s">
        <v>87</v>
      </c>
    </row>
    <row r="671" spans="2:51" s="1" customFormat="1">
      <c r="B671" s="33"/>
      <c r="D671" s="151" t="s">
        <v>322</v>
      </c>
      <c r="F671" s="182" t="s">
        <v>337</v>
      </c>
      <c r="H671" s="183">
        <v>118.82</v>
      </c>
      <c r="L671" s="33"/>
      <c r="M671" s="149"/>
      <c r="T671" s="54"/>
      <c r="AU671" s="17" t="s">
        <v>87</v>
      </c>
    </row>
    <row r="672" spans="2:51" s="1" customFormat="1">
      <c r="B672" s="33"/>
      <c r="D672" s="151" t="s">
        <v>322</v>
      </c>
      <c r="F672" s="181" t="s">
        <v>327</v>
      </c>
      <c r="L672" s="33"/>
      <c r="M672" s="149"/>
      <c r="T672" s="54"/>
      <c r="AU672" s="17" t="s">
        <v>87</v>
      </c>
    </row>
    <row r="673" spans="2:47" s="1" customFormat="1">
      <c r="B673" s="33"/>
      <c r="D673" s="151" t="s">
        <v>322</v>
      </c>
      <c r="F673" s="182" t="s">
        <v>328</v>
      </c>
      <c r="H673" s="183">
        <v>8.4700000000000006</v>
      </c>
      <c r="L673" s="33"/>
      <c r="M673" s="149"/>
      <c r="T673" s="54"/>
      <c r="AU673" s="17" t="s">
        <v>87</v>
      </c>
    </row>
    <row r="674" spans="2:47" s="1" customFormat="1">
      <c r="B674" s="33"/>
      <c r="D674" s="151" t="s">
        <v>322</v>
      </c>
      <c r="F674" s="181" t="s">
        <v>325</v>
      </c>
      <c r="L674" s="33"/>
      <c r="M674" s="149"/>
      <c r="T674" s="54"/>
      <c r="AU674" s="17" t="s">
        <v>87</v>
      </c>
    </row>
    <row r="675" spans="2:47" s="1" customFormat="1">
      <c r="B675" s="33"/>
      <c r="D675" s="151" t="s">
        <v>322</v>
      </c>
      <c r="F675" s="182" t="s">
        <v>326</v>
      </c>
      <c r="H675" s="183">
        <v>24.59</v>
      </c>
      <c r="L675" s="33"/>
      <c r="M675" s="149"/>
      <c r="T675" s="54"/>
      <c r="AU675" s="17" t="s">
        <v>87</v>
      </c>
    </row>
    <row r="676" spans="2:47" s="1" customFormat="1">
      <c r="B676" s="33"/>
      <c r="D676" s="151" t="s">
        <v>322</v>
      </c>
      <c r="F676" s="181" t="s">
        <v>329</v>
      </c>
      <c r="L676" s="33"/>
      <c r="M676" s="149"/>
      <c r="T676" s="54"/>
      <c r="AU676" s="17" t="s">
        <v>87</v>
      </c>
    </row>
    <row r="677" spans="2:47" s="1" customFormat="1">
      <c r="B677" s="33"/>
      <c r="D677" s="151" t="s">
        <v>322</v>
      </c>
      <c r="F677" s="182" t="s">
        <v>330</v>
      </c>
      <c r="H677" s="183">
        <v>65.58</v>
      </c>
      <c r="L677" s="33"/>
      <c r="M677" s="149"/>
      <c r="T677" s="54"/>
      <c r="AU677" s="17" t="s">
        <v>87</v>
      </c>
    </row>
    <row r="678" spans="2:47" s="1" customFormat="1">
      <c r="B678" s="33"/>
      <c r="D678" s="151" t="s">
        <v>322</v>
      </c>
      <c r="F678" s="181" t="s">
        <v>372</v>
      </c>
      <c r="L678" s="33"/>
      <c r="M678" s="149"/>
      <c r="T678" s="54"/>
      <c r="AU678" s="17" t="s">
        <v>87</v>
      </c>
    </row>
    <row r="679" spans="2:47" s="1" customFormat="1">
      <c r="B679" s="33"/>
      <c r="D679" s="151" t="s">
        <v>322</v>
      </c>
      <c r="F679" s="182" t="s">
        <v>373</v>
      </c>
      <c r="H679" s="183">
        <v>26.74</v>
      </c>
      <c r="L679" s="33"/>
      <c r="M679" s="149"/>
      <c r="T679" s="54"/>
      <c r="AU679" s="17" t="s">
        <v>87</v>
      </c>
    </row>
    <row r="680" spans="2:47" s="1" customFormat="1">
      <c r="B680" s="33"/>
      <c r="D680" s="151" t="s">
        <v>322</v>
      </c>
      <c r="F680" s="181" t="s">
        <v>639</v>
      </c>
      <c r="L680" s="33"/>
      <c r="M680" s="149"/>
      <c r="T680" s="54"/>
      <c r="AU680" s="17" t="s">
        <v>87</v>
      </c>
    </row>
    <row r="681" spans="2:47" s="1" customFormat="1">
      <c r="B681" s="33"/>
      <c r="D681" s="151" t="s">
        <v>322</v>
      </c>
      <c r="F681" s="182" t="s">
        <v>640</v>
      </c>
      <c r="H681" s="183">
        <v>15.95</v>
      </c>
      <c r="L681" s="33"/>
      <c r="M681" s="149"/>
      <c r="T681" s="54"/>
      <c r="AU681" s="17" t="s">
        <v>87</v>
      </c>
    </row>
    <row r="682" spans="2:47" s="1" customFormat="1">
      <c r="B682" s="33"/>
      <c r="D682" s="151" t="s">
        <v>322</v>
      </c>
      <c r="F682" s="181" t="s">
        <v>581</v>
      </c>
      <c r="L682" s="33"/>
      <c r="M682" s="149"/>
      <c r="T682" s="54"/>
      <c r="AU682" s="17" t="s">
        <v>87</v>
      </c>
    </row>
    <row r="683" spans="2:47" s="1" customFormat="1">
      <c r="B683" s="33"/>
      <c r="D683" s="151" t="s">
        <v>322</v>
      </c>
      <c r="F683" s="182" t="s">
        <v>582</v>
      </c>
      <c r="H683" s="183">
        <v>87.58</v>
      </c>
      <c r="L683" s="33"/>
      <c r="M683" s="149"/>
      <c r="T683" s="54"/>
      <c r="AU683" s="17" t="s">
        <v>87</v>
      </c>
    </row>
    <row r="684" spans="2:47" s="1" customFormat="1">
      <c r="B684" s="33"/>
      <c r="D684" s="151" t="s">
        <v>322</v>
      </c>
      <c r="F684" s="181" t="s">
        <v>583</v>
      </c>
      <c r="L684" s="33"/>
      <c r="M684" s="149"/>
      <c r="T684" s="54"/>
      <c r="AU684" s="17" t="s">
        <v>87</v>
      </c>
    </row>
    <row r="685" spans="2:47" s="1" customFormat="1">
      <c r="B685" s="33"/>
      <c r="D685" s="151" t="s">
        <v>322</v>
      </c>
      <c r="F685" s="182" t="s">
        <v>584</v>
      </c>
      <c r="H685" s="183">
        <v>22</v>
      </c>
      <c r="L685" s="33"/>
      <c r="M685" s="149"/>
      <c r="T685" s="54"/>
      <c r="AU685" s="17" t="s">
        <v>87</v>
      </c>
    </row>
    <row r="686" spans="2:47" s="1" customFormat="1">
      <c r="B686" s="33"/>
      <c r="D686" s="151" t="s">
        <v>322</v>
      </c>
      <c r="F686" s="181" t="s">
        <v>601</v>
      </c>
      <c r="L686" s="33"/>
      <c r="M686" s="149"/>
      <c r="T686" s="54"/>
      <c r="AU686" s="17" t="s">
        <v>87</v>
      </c>
    </row>
    <row r="687" spans="2:47" s="1" customFormat="1">
      <c r="B687" s="33"/>
      <c r="D687" s="151" t="s">
        <v>322</v>
      </c>
      <c r="F687" s="182" t="s">
        <v>602</v>
      </c>
      <c r="H687" s="183">
        <v>30.53</v>
      </c>
      <c r="L687" s="33"/>
      <c r="M687" s="149"/>
      <c r="T687" s="54"/>
      <c r="AU687" s="17" t="s">
        <v>87</v>
      </c>
    </row>
    <row r="688" spans="2:47" s="1" customFormat="1">
      <c r="B688" s="33"/>
      <c r="D688" s="151" t="s">
        <v>322</v>
      </c>
      <c r="F688" s="181" t="s">
        <v>614</v>
      </c>
      <c r="L688" s="33"/>
      <c r="M688" s="149"/>
      <c r="T688" s="54"/>
      <c r="AU688" s="17" t="s">
        <v>87</v>
      </c>
    </row>
    <row r="689" spans="2:65" s="1" customFormat="1">
      <c r="B689" s="33"/>
      <c r="D689" s="151" t="s">
        <v>322</v>
      </c>
      <c r="F689" s="182" t="s">
        <v>615</v>
      </c>
      <c r="H689" s="183">
        <v>77.959999999999994</v>
      </c>
      <c r="L689" s="33"/>
      <c r="M689" s="149"/>
      <c r="T689" s="54"/>
      <c r="AU689" s="17" t="s">
        <v>87</v>
      </c>
    </row>
    <row r="690" spans="2:65" s="1" customFormat="1">
      <c r="B690" s="33"/>
      <c r="D690" s="151" t="s">
        <v>322</v>
      </c>
      <c r="F690" s="181" t="s">
        <v>627</v>
      </c>
      <c r="L690" s="33"/>
      <c r="M690" s="149"/>
      <c r="T690" s="54"/>
      <c r="AU690" s="17" t="s">
        <v>87</v>
      </c>
    </row>
    <row r="691" spans="2:65" s="1" customFormat="1">
      <c r="B691" s="33"/>
      <c r="D691" s="151" t="s">
        <v>322</v>
      </c>
      <c r="F691" s="182" t="s">
        <v>628</v>
      </c>
      <c r="H691" s="183">
        <v>42.86</v>
      </c>
      <c r="L691" s="33"/>
      <c r="M691" s="149"/>
      <c r="T691" s="54"/>
      <c r="AU691" s="17" t="s">
        <v>87</v>
      </c>
    </row>
    <row r="692" spans="2:65" s="1" customFormat="1" ht="37.799999999999997" customHeight="1">
      <c r="B692" s="33"/>
      <c r="C692" s="133" t="s">
        <v>688</v>
      </c>
      <c r="D692" s="133" t="s">
        <v>196</v>
      </c>
      <c r="E692" s="134" t="s">
        <v>689</v>
      </c>
      <c r="F692" s="135" t="s">
        <v>690</v>
      </c>
      <c r="G692" s="136" t="s">
        <v>115</v>
      </c>
      <c r="H692" s="137">
        <v>141.94499999999999</v>
      </c>
      <c r="I692" s="138"/>
      <c r="J692" s="139">
        <f>ROUND(I692*H692,2)</f>
        <v>0</v>
      </c>
      <c r="K692" s="135" t="s">
        <v>199</v>
      </c>
      <c r="L692" s="33"/>
      <c r="M692" s="140" t="s">
        <v>32</v>
      </c>
      <c r="N692" s="141" t="s">
        <v>49</v>
      </c>
      <c r="P692" s="142">
        <f>O692*H692</f>
        <v>0</v>
      </c>
      <c r="Q692" s="142">
        <v>0</v>
      </c>
      <c r="R692" s="142">
        <f>Q692*H692</f>
        <v>0</v>
      </c>
      <c r="S692" s="142">
        <v>0</v>
      </c>
      <c r="T692" s="143">
        <f>S692*H692</f>
        <v>0</v>
      </c>
      <c r="AR692" s="144" t="s">
        <v>200</v>
      </c>
      <c r="AT692" s="144" t="s">
        <v>196</v>
      </c>
      <c r="AU692" s="144" t="s">
        <v>87</v>
      </c>
      <c r="AY692" s="17" t="s">
        <v>194</v>
      </c>
      <c r="BE692" s="145">
        <f>IF(N692="základní",J692,0)</f>
        <v>0</v>
      </c>
      <c r="BF692" s="145">
        <f>IF(N692="snížená",J692,0)</f>
        <v>0</v>
      </c>
      <c r="BG692" s="145">
        <f>IF(N692="zákl. přenesená",J692,0)</f>
        <v>0</v>
      </c>
      <c r="BH692" s="145">
        <f>IF(N692="sníž. přenesená",J692,0)</f>
        <v>0</v>
      </c>
      <c r="BI692" s="145">
        <f>IF(N692="nulová",J692,0)</f>
        <v>0</v>
      </c>
      <c r="BJ692" s="17" t="s">
        <v>85</v>
      </c>
      <c r="BK692" s="145">
        <f>ROUND(I692*H692,2)</f>
        <v>0</v>
      </c>
      <c r="BL692" s="17" t="s">
        <v>200</v>
      </c>
      <c r="BM692" s="144" t="s">
        <v>691</v>
      </c>
    </row>
    <row r="693" spans="2:65" s="1" customFormat="1">
      <c r="B693" s="33"/>
      <c r="D693" s="146" t="s">
        <v>202</v>
      </c>
      <c r="F693" s="147" t="s">
        <v>692</v>
      </c>
      <c r="I693" s="148"/>
      <c r="L693" s="33"/>
      <c r="M693" s="149"/>
      <c r="T693" s="54"/>
      <c r="AT693" s="17" t="s">
        <v>202</v>
      </c>
      <c r="AU693" s="17" t="s">
        <v>87</v>
      </c>
    </row>
    <row r="694" spans="2:65" s="12" customFormat="1">
      <c r="B694" s="150"/>
      <c r="D694" s="151" t="s">
        <v>204</v>
      </c>
      <c r="E694" s="152" t="s">
        <v>32</v>
      </c>
      <c r="F694" s="153" t="s">
        <v>205</v>
      </c>
      <c r="H694" s="152" t="s">
        <v>32</v>
      </c>
      <c r="I694" s="154"/>
      <c r="L694" s="150"/>
      <c r="M694" s="155"/>
      <c r="T694" s="156"/>
      <c r="AT694" s="152" t="s">
        <v>204</v>
      </c>
      <c r="AU694" s="152" t="s">
        <v>87</v>
      </c>
      <c r="AV694" s="12" t="s">
        <v>85</v>
      </c>
      <c r="AW694" s="12" t="s">
        <v>39</v>
      </c>
      <c r="AX694" s="12" t="s">
        <v>78</v>
      </c>
      <c r="AY694" s="152" t="s">
        <v>194</v>
      </c>
    </row>
    <row r="695" spans="2:65" s="12" customFormat="1">
      <c r="B695" s="150"/>
      <c r="D695" s="151" t="s">
        <v>204</v>
      </c>
      <c r="E695" s="152" t="s">
        <v>32</v>
      </c>
      <c r="F695" s="153" t="s">
        <v>206</v>
      </c>
      <c r="H695" s="152" t="s">
        <v>32</v>
      </c>
      <c r="I695" s="154"/>
      <c r="L695" s="150"/>
      <c r="M695" s="155"/>
      <c r="T695" s="156"/>
      <c r="AT695" s="152" t="s">
        <v>204</v>
      </c>
      <c r="AU695" s="152" t="s">
        <v>87</v>
      </c>
      <c r="AV695" s="12" t="s">
        <v>85</v>
      </c>
      <c r="AW695" s="12" t="s">
        <v>39</v>
      </c>
      <c r="AX695" s="12" t="s">
        <v>78</v>
      </c>
      <c r="AY695" s="152" t="s">
        <v>194</v>
      </c>
    </row>
    <row r="696" spans="2:65" s="12" customFormat="1">
      <c r="B696" s="150"/>
      <c r="D696" s="151" t="s">
        <v>204</v>
      </c>
      <c r="E696" s="152" t="s">
        <v>32</v>
      </c>
      <c r="F696" s="153" t="s">
        <v>241</v>
      </c>
      <c r="H696" s="152" t="s">
        <v>32</v>
      </c>
      <c r="I696" s="154"/>
      <c r="L696" s="150"/>
      <c r="M696" s="155"/>
      <c r="T696" s="156"/>
      <c r="AT696" s="152" t="s">
        <v>204</v>
      </c>
      <c r="AU696" s="152" t="s">
        <v>87</v>
      </c>
      <c r="AV696" s="12" t="s">
        <v>85</v>
      </c>
      <c r="AW696" s="12" t="s">
        <v>39</v>
      </c>
      <c r="AX696" s="12" t="s">
        <v>78</v>
      </c>
      <c r="AY696" s="152" t="s">
        <v>194</v>
      </c>
    </row>
    <row r="697" spans="2:65" s="12" customFormat="1">
      <c r="B697" s="150"/>
      <c r="D697" s="151" t="s">
        <v>204</v>
      </c>
      <c r="E697" s="152" t="s">
        <v>32</v>
      </c>
      <c r="F697" s="153" t="s">
        <v>693</v>
      </c>
      <c r="H697" s="152" t="s">
        <v>32</v>
      </c>
      <c r="I697" s="154"/>
      <c r="L697" s="150"/>
      <c r="M697" s="155"/>
      <c r="T697" s="156"/>
      <c r="AT697" s="152" t="s">
        <v>204</v>
      </c>
      <c r="AU697" s="152" t="s">
        <v>87</v>
      </c>
      <c r="AV697" s="12" t="s">
        <v>85</v>
      </c>
      <c r="AW697" s="12" t="s">
        <v>39</v>
      </c>
      <c r="AX697" s="12" t="s">
        <v>78</v>
      </c>
      <c r="AY697" s="152" t="s">
        <v>194</v>
      </c>
    </row>
    <row r="698" spans="2:65" s="13" customFormat="1" ht="30.6">
      <c r="B698" s="157"/>
      <c r="D698" s="151" t="s">
        <v>204</v>
      </c>
      <c r="E698" s="158" t="s">
        <v>32</v>
      </c>
      <c r="F698" s="159" t="s">
        <v>694</v>
      </c>
      <c r="H698" s="160">
        <v>141.94499999999999</v>
      </c>
      <c r="I698" s="161"/>
      <c r="L698" s="157"/>
      <c r="M698" s="162"/>
      <c r="T698" s="163"/>
      <c r="AT698" s="158" t="s">
        <v>204</v>
      </c>
      <c r="AU698" s="158" t="s">
        <v>87</v>
      </c>
      <c r="AV698" s="13" t="s">
        <v>87</v>
      </c>
      <c r="AW698" s="13" t="s">
        <v>39</v>
      </c>
      <c r="AX698" s="13" t="s">
        <v>78</v>
      </c>
      <c r="AY698" s="158" t="s">
        <v>194</v>
      </c>
    </row>
    <row r="699" spans="2:65" s="14" customFormat="1">
      <c r="B699" s="164"/>
      <c r="D699" s="151" t="s">
        <v>204</v>
      </c>
      <c r="E699" s="165" t="s">
        <v>32</v>
      </c>
      <c r="F699" s="166" t="s">
        <v>208</v>
      </c>
      <c r="H699" s="167">
        <v>141.94499999999999</v>
      </c>
      <c r="I699" s="168"/>
      <c r="L699" s="164"/>
      <c r="M699" s="169"/>
      <c r="T699" s="170"/>
      <c r="AT699" s="165" t="s">
        <v>204</v>
      </c>
      <c r="AU699" s="165" t="s">
        <v>87</v>
      </c>
      <c r="AV699" s="14" t="s">
        <v>200</v>
      </c>
      <c r="AW699" s="14" t="s">
        <v>39</v>
      </c>
      <c r="AX699" s="14" t="s">
        <v>85</v>
      </c>
      <c r="AY699" s="165" t="s">
        <v>194</v>
      </c>
    </row>
    <row r="700" spans="2:65" s="1" customFormat="1" ht="37.799999999999997" customHeight="1">
      <c r="B700" s="33"/>
      <c r="C700" s="133" t="s">
        <v>695</v>
      </c>
      <c r="D700" s="133" t="s">
        <v>196</v>
      </c>
      <c r="E700" s="134" t="s">
        <v>696</v>
      </c>
      <c r="F700" s="135" t="s">
        <v>697</v>
      </c>
      <c r="G700" s="136" t="s">
        <v>115</v>
      </c>
      <c r="H700" s="137">
        <v>141.94499999999999</v>
      </c>
      <c r="I700" s="138"/>
      <c r="J700" s="139">
        <f>ROUND(I700*H700,2)</f>
        <v>0</v>
      </c>
      <c r="K700" s="135" t="s">
        <v>199</v>
      </c>
      <c r="L700" s="33"/>
      <c r="M700" s="140" t="s">
        <v>32</v>
      </c>
      <c r="N700" s="141" t="s">
        <v>49</v>
      </c>
      <c r="P700" s="142">
        <f>O700*H700</f>
        <v>0</v>
      </c>
      <c r="Q700" s="142">
        <v>0</v>
      </c>
      <c r="R700" s="142">
        <f>Q700*H700</f>
        <v>0</v>
      </c>
      <c r="S700" s="142">
        <v>0</v>
      </c>
      <c r="T700" s="143">
        <f>S700*H700</f>
        <v>0</v>
      </c>
      <c r="AR700" s="144" t="s">
        <v>200</v>
      </c>
      <c r="AT700" s="144" t="s">
        <v>196</v>
      </c>
      <c r="AU700" s="144" t="s">
        <v>87</v>
      </c>
      <c r="AY700" s="17" t="s">
        <v>194</v>
      </c>
      <c r="BE700" s="145">
        <f>IF(N700="základní",J700,0)</f>
        <v>0</v>
      </c>
      <c r="BF700" s="145">
        <f>IF(N700="snížená",J700,0)</f>
        <v>0</v>
      </c>
      <c r="BG700" s="145">
        <f>IF(N700="zákl. přenesená",J700,0)</f>
        <v>0</v>
      </c>
      <c r="BH700" s="145">
        <f>IF(N700="sníž. přenesená",J700,0)</f>
        <v>0</v>
      </c>
      <c r="BI700" s="145">
        <f>IF(N700="nulová",J700,0)</f>
        <v>0</v>
      </c>
      <c r="BJ700" s="17" t="s">
        <v>85</v>
      </c>
      <c r="BK700" s="145">
        <f>ROUND(I700*H700,2)</f>
        <v>0</v>
      </c>
      <c r="BL700" s="17" t="s">
        <v>200</v>
      </c>
      <c r="BM700" s="144" t="s">
        <v>698</v>
      </c>
    </row>
    <row r="701" spans="2:65" s="1" customFormat="1">
      <c r="B701" s="33"/>
      <c r="D701" s="146" t="s">
        <v>202</v>
      </c>
      <c r="F701" s="147" t="s">
        <v>699</v>
      </c>
      <c r="I701" s="148"/>
      <c r="L701" s="33"/>
      <c r="M701" s="149"/>
      <c r="T701" s="54"/>
      <c r="AT701" s="17" t="s">
        <v>202</v>
      </c>
      <c r="AU701" s="17" t="s">
        <v>87</v>
      </c>
    </row>
    <row r="702" spans="2:65" s="12" customFormat="1">
      <c r="B702" s="150"/>
      <c r="D702" s="151" t="s">
        <v>204</v>
      </c>
      <c r="E702" s="152" t="s">
        <v>32</v>
      </c>
      <c r="F702" s="153" t="s">
        <v>205</v>
      </c>
      <c r="H702" s="152" t="s">
        <v>32</v>
      </c>
      <c r="I702" s="154"/>
      <c r="L702" s="150"/>
      <c r="M702" s="155"/>
      <c r="T702" s="156"/>
      <c r="AT702" s="152" t="s">
        <v>204</v>
      </c>
      <c r="AU702" s="152" t="s">
        <v>87</v>
      </c>
      <c r="AV702" s="12" t="s">
        <v>85</v>
      </c>
      <c r="AW702" s="12" t="s">
        <v>39</v>
      </c>
      <c r="AX702" s="12" t="s">
        <v>78</v>
      </c>
      <c r="AY702" s="152" t="s">
        <v>194</v>
      </c>
    </row>
    <row r="703" spans="2:65" s="12" customFormat="1">
      <c r="B703" s="150"/>
      <c r="D703" s="151" t="s">
        <v>204</v>
      </c>
      <c r="E703" s="152" t="s">
        <v>32</v>
      </c>
      <c r="F703" s="153" t="s">
        <v>206</v>
      </c>
      <c r="H703" s="152" t="s">
        <v>32</v>
      </c>
      <c r="I703" s="154"/>
      <c r="L703" s="150"/>
      <c r="M703" s="155"/>
      <c r="T703" s="156"/>
      <c r="AT703" s="152" t="s">
        <v>204</v>
      </c>
      <c r="AU703" s="152" t="s">
        <v>87</v>
      </c>
      <c r="AV703" s="12" t="s">
        <v>85</v>
      </c>
      <c r="AW703" s="12" t="s">
        <v>39</v>
      </c>
      <c r="AX703" s="12" t="s">
        <v>78</v>
      </c>
      <c r="AY703" s="152" t="s">
        <v>194</v>
      </c>
    </row>
    <row r="704" spans="2:65" s="12" customFormat="1">
      <c r="B704" s="150"/>
      <c r="D704" s="151" t="s">
        <v>204</v>
      </c>
      <c r="E704" s="152" t="s">
        <v>32</v>
      </c>
      <c r="F704" s="153" t="s">
        <v>241</v>
      </c>
      <c r="H704" s="152" t="s">
        <v>32</v>
      </c>
      <c r="I704" s="154"/>
      <c r="L704" s="150"/>
      <c r="M704" s="155"/>
      <c r="T704" s="156"/>
      <c r="AT704" s="152" t="s">
        <v>204</v>
      </c>
      <c r="AU704" s="152" t="s">
        <v>87</v>
      </c>
      <c r="AV704" s="12" t="s">
        <v>85</v>
      </c>
      <c r="AW704" s="12" t="s">
        <v>39</v>
      </c>
      <c r="AX704" s="12" t="s">
        <v>78</v>
      </c>
      <c r="AY704" s="152" t="s">
        <v>194</v>
      </c>
    </row>
    <row r="705" spans="2:65" s="12" customFormat="1">
      <c r="B705" s="150"/>
      <c r="D705" s="151" t="s">
        <v>204</v>
      </c>
      <c r="E705" s="152" t="s">
        <v>32</v>
      </c>
      <c r="F705" s="153" t="s">
        <v>700</v>
      </c>
      <c r="H705" s="152" t="s">
        <v>32</v>
      </c>
      <c r="I705" s="154"/>
      <c r="L705" s="150"/>
      <c r="M705" s="155"/>
      <c r="T705" s="156"/>
      <c r="AT705" s="152" t="s">
        <v>204</v>
      </c>
      <c r="AU705" s="152" t="s">
        <v>87</v>
      </c>
      <c r="AV705" s="12" t="s">
        <v>85</v>
      </c>
      <c r="AW705" s="12" t="s">
        <v>39</v>
      </c>
      <c r="AX705" s="12" t="s">
        <v>78</v>
      </c>
      <c r="AY705" s="152" t="s">
        <v>194</v>
      </c>
    </row>
    <row r="706" spans="2:65" s="13" customFormat="1" ht="30.6">
      <c r="B706" s="157"/>
      <c r="D706" s="151" t="s">
        <v>204</v>
      </c>
      <c r="E706" s="158" t="s">
        <v>32</v>
      </c>
      <c r="F706" s="159" t="s">
        <v>694</v>
      </c>
      <c r="H706" s="160">
        <v>141.94499999999999</v>
      </c>
      <c r="I706" s="161"/>
      <c r="L706" s="157"/>
      <c r="M706" s="162"/>
      <c r="T706" s="163"/>
      <c r="AT706" s="158" t="s">
        <v>204</v>
      </c>
      <c r="AU706" s="158" t="s">
        <v>87</v>
      </c>
      <c r="AV706" s="13" t="s">
        <v>87</v>
      </c>
      <c r="AW706" s="13" t="s">
        <v>39</v>
      </c>
      <c r="AX706" s="13" t="s">
        <v>78</v>
      </c>
      <c r="AY706" s="158" t="s">
        <v>194</v>
      </c>
    </row>
    <row r="707" spans="2:65" s="14" customFormat="1">
      <c r="B707" s="164"/>
      <c r="D707" s="151" t="s">
        <v>204</v>
      </c>
      <c r="E707" s="165" t="s">
        <v>32</v>
      </c>
      <c r="F707" s="166" t="s">
        <v>208</v>
      </c>
      <c r="H707" s="167">
        <v>141.94499999999999</v>
      </c>
      <c r="I707" s="168"/>
      <c r="L707" s="164"/>
      <c r="M707" s="169"/>
      <c r="T707" s="170"/>
      <c r="AT707" s="165" t="s">
        <v>204</v>
      </c>
      <c r="AU707" s="165" t="s">
        <v>87</v>
      </c>
      <c r="AV707" s="14" t="s">
        <v>200</v>
      </c>
      <c r="AW707" s="14" t="s">
        <v>39</v>
      </c>
      <c r="AX707" s="14" t="s">
        <v>85</v>
      </c>
      <c r="AY707" s="165" t="s">
        <v>194</v>
      </c>
    </row>
    <row r="708" spans="2:65" s="1" customFormat="1" ht="62.7" customHeight="1">
      <c r="B708" s="33"/>
      <c r="C708" s="133" t="s">
        <v>701</v>
      </c>
      <c r="D708" s="133" t="s">
        <v>196</v>
      </c>
      <c r="E708" s="134" t="s">
        <v>702</v>
      </c>
      <c r="F708" s="135" t="s">
        <v>703</v>
      </c>
      <c r="G708" s="136" t="s">
        <v>115</v>
      </c>
      <c r="H708" s="137">
        <v>141.94499999999999</v>
      </c>
      <c r="I708" s="138"/>
      <c r="J708" s="139">
        <f>ROUND(I708*H708,2)</f>
        <v>0</v>
      </c>
      <c r="K708" s="135" t="s">
        <v>199</v>
      </c>
      <c r="L708" s="33"/>
      <c r="M708" s="140" t="s">
        <v>32</v>
      </c>
      <c r="N708" s="141" t="s">
        <v>49</v>
      </c>
      <c r="P708" s="142">
        <f>O708*H708</f>
        <v>0</v>
      </c>
      <c r="Q708" s="142">
        <v>6.0999999999999997E-4</v>
      </c>
      <c r="R708" s="142">
        <f>Q708*H708</f>
        <v>8.6586449999999995E-2</v>
      </c>
      <c r="S708" s="142">
        <v>0</v>
      </c>
      <c r="T708" s="143">
        <f>S708*H708</f>
        <v>0</v>
      </c>
      <c r="AR708" s="144" t="s">
        <v>200</v>
      </c>
      <c r="AT708" s="144" t="s">
        <v>196</v>
      </c>
      <c r="AU708" s="144" t="s">
        <v>87</v>
      </c>
      <c r="AY708" s="17" t="s">
        <v>194</v>
      </c>
      <c r="BE708" s="145">
        <f>IF(N708="základní",J708,0)</f>
        <v>0</v>
      </c>
      <c r="BF708" s="145">
        <f>IF(N708="snížená",J708,0)</f>
        <v>0</v>
      </c>
      <c r="BG708" s="145">
        <f>IF(N708="zákl. přenesená",J708,0)</f>
        <v>0</v>
      </c>
      <c r="BH708" s="145">
        <f>IF(N708="sníž. přenesená",J708,0)</f>
        <v>0</v>
      </c>
      <c r="BI708" s="145">
        <f>IF(N708="nulová",J708,0)</f>
        <v>0</v>
      </c>
      <c r="BJ708" s="17" t="s">
        <v>85</v>
      </c>
      <c r="BK708" s="145">
        <f>ROUND(I708*H708,2)</f>
        <v>0</v>
      </c>
      <c r="BL708" s="17" t="s">
        <v>200</v>
      </c>
      <c r="BM708" s="144" t="s">
        <v>704</v>
      </c>
    </row>
    <row r="709" spans="2:65" s="1" customFormat="1">
      <c r="B709" s="33"/>
      <c r="D709" s="146" t="s">
        <v>202</v>
      </c>
      <c r="F709" s="147" t="s">
        <v>705</v>
      </c>
      <c r="I709" s="148"/>
      <c r="L709" s="33"/>
      <c r="M709" s="149"/>
      <c r="T709" s="54"/>
      <c r="AT709" s="17" t="s">
        <v>202</v>
      </c>
      <c r="AU709" s="17" t="s">
        <v>87</v>
      </c>
    </row>
    <row r="710" spans="2:65" s="12" customFormat="1">
      <c r="B710" s="150"/>
      <c r="D710" s="151" t="s">
        <v>204</v>
      </c>
      <c r="E710" s="152" t="s">
        <v>32</v>
      </c>
      <c r="F710" s="153" t="s">
        <v>205</v>
      </c>
      <c r="H710" s="152" t="s">
        <v>32</v>
      </c>
      <c r="I710" s="154"/>
      <c r="L710" s="150"/>
      <c r="M710" s="155"/>
      <c r="T710" s="156"/>
      <c r="AT710" s="152" t="s">
        <v>204</v>
      </c>
      <c r="AU710" s="152" t="s">
        <v>87</v>
      </c>
      <c r="AV710" s="12" t="s">
        <v>85</v>
      </c>
      <c r="AW710" s="12" t="s">
        <v>39</v>
      </c>
      <c r="AX710" s="12" t="s">
        <v>78</v>
      </c>
      <c r="AY710" s="152" t="s">
        <v>194</v>
      </c>
    </row>
    <row r="711" spans="2:65" s="12" customFormat="1">
      <c r="B711" s="150"/>
      <c r="D711" s="151" t="s">
        <v>204</v>
      </c>
      <c r="E711" s="152" t="s">
        <v>32</v>
      </c>
      <c r="F711" s="153" t="s">
        <v>206</v>
      </c>
      <c r="H711" s="152" t="s">
        <v>32</v>
      </c>
      <c r="I711" s="154"/>
      <c r="L711" s="150"/>
      <c r="M711" s="155"/>
      <c r="T711" s="156"/>
      <c r="AT711" s="152" t="s">
        <v>204</v>
      </c>
      <c r="AU711" s="152" t="s">
        <v>87</v>
      </c>
      <c r="AV711" s="12" t="s">
        <v>85</v>
      </c>
      <c r="AW711" s="12" t="s">
        <v>39</v>
      </c>
      <c r="AX711" s="12" t="s">
        <v>78</v>
      </c>
      <c r="AY711" s="152" t="s">
        <v>194</v>
      </c>
    </row>
    <row r="712" spans="2:65" s="12" customFormat="1">
      <c r="B712" s="150"/>
      <c r="D712" s="151" t="s">
        <v>204</v>
      </c>
      <c r="E712" s="152" t="s">
        <v>32</v>
      </c>
      <c r="F712" s="153" t="s">
        <v>241</v>
      </c>
      <c r="H712" s="152" t="s">
        <v>32</v>
      </c>
      <c r="I712" s="154"/>
      <c r="L712" s="150"/>
      <c r="M712" s="155"/>
      <c r="T712" s="156"/>
      <c r="AT712" s="152" t="s">
        <v>204</v>
      </c>
      <c r="AU712" s="152" t="s">
        <v>87</v>
      </c>
      <c r="AV712" s="12" t="s">
        <v>85</v>
      </c>
      <c r="AW712" s="12" t="s">
        <v>39</v>
      </c>
      <c r="AX712" s="12" t="s">
        <v>78</v>
      </c>
      <c r="AY712" s="152" t="s">
        <v>194</v>
      </c>
    </row>
    <row r="713" spans="2:65" s="12" customFormat="1">
      <c r="B713" s="150"/>
      <c r="D713" s="151" t="s">
        <v>204</v>
      </c>
      <c r="E713" s="152" t="s">
        <v>32</v>
      </c>
      <c r="F713" s="153" t="s">
        <v>693</v>
      </c>
      <c r="H713" s="152" t="s">
        <v>32</v>
      </c>
      <c r="I713" s="154"/>
      <c r="L713" s="150"/>
      <c r="M713" s="155"/>
      <c r="T713" s="156"/>
      <c r="AT713" s="152" t="s">
        <v>204</v>
      </c>
      <c r="AU713" s="152" t="s">
        <v>87</v>
      </c>
      <c r="AV713" s="12" t="s">
        <v>85</v>
      </c>
      <c r="AW713" s="12" t="s">
        <v>39</v>
      </c>
      <c r="AX713" s="12" t="s">
        <v>78</v>
      </c>
      <c r="AY713" s="152" t="s">
        <v>194</v>
      </c>
    </row>
    <row r="714" spans="2:65" s="13" customFormat="1" ht="30.6">
      <c r="B714" s="157"/>
      <c r="D714" s="151" t="s">
        <v>204</v>
      </c>
      <c r="E714" s="158" t="s">
        <v>32</v>
      </c>
      <c r="F714" s="159" t="s">
        <v>694</v>
      </c>
      <c r="H714" s="160">
        <v>141.94499999999999</v>
      </c>
      <c r="I714" s="161"/>
      <c r="L714" s="157"/>
      <c r="M714" s="162"/>
      <c r="T714" s="163"/>
      <c r="AT714" s="158" t="s">
        <v>204</v>
      </c>
      <c r="AU714" s="158" t="s">
        <v>87</v>
      </c>
      <c r="AV714" s="13" t="s">
        <v>87</v>
      </c>
      <c r="AW714" s="13" t="s">
        <v>39</v>
      </c>
      <c r="AX714" s="13" t="s">
        <v>78</v>
      </c>
      <c r="AY714" s="158" t="s">
        <v>194</v>
      </c>
    </row>
    <row r="715" spans="2:65" s="14" customFormat="1">
      <c r="B715" s="164"/>
      <c r="D715" s="151" t="s">
        <v>204</v>
      </c>
      <c r="E715" s="165" t="s">
        <v>32</v>
      </c>
      <c r="F715" s="166" t="s">
        <v>208</v>
      </c>
      <c r="H715" s="167">
        <v>141.94499999999999</v>
      </c>
      <c r="I715" s="168"/>
      <c r="L715" s="164"/>
      <c r="M715" s="169"/>
      <c r="T715" s="170"/>
      <c r="AT715" s="165" t="s">
        <v>204</v>
      </c>
      <c r="AU715" s="165" t="s">
        <v>87</v>
      </c>
      <c r="AV715" s="14" t="s">
        <v>200</v>
      </c>
      <c r="AW715" s="14" t="s">
        <v>39</v>
      </c>
      <c r="AX715" s="14" t="s">
        <v>85</v>
      </c>
      <c r="AY715" s="165" t="s">
        <v>194</v>
      </c>
    </row>
    <row r="716" spans="2:65" s="1" customFormat="1" ht="24.15" customHeight="1">
      <c r="B716" s="33"/>
      <c r="C716" s="133" t="s">
        <v>706</v>
      </c>
      <c r="D716" s="133" t="s">
        <v>196</v>
      </c>
      <c r="E716" s="134" t="s">
        <v>707</v>
      </c>
      <c r="F716" s="135" t="s">
        <v>708</v>
      </c>
      <c r="G716" s="136" t="s">
        <v>115</v>
      </c>
      <c r="H716" s="137">
        <v>141.94499999999999</v>
      </c>
      <c r="I716" s="138"/>
      <c r="J716" s="139">
        <f>ROUND(I716*H716,2)</f>
        <v>0</v>
      </c>
      <c r="K716" s="135" t="s">
        <v>199</v>
      </c>
      <c r="L716" s="33"/>
      <c r="M716" s="140" t="s">
        <v>32</v>
      </c>
      <c r="N716" s="141" t="s">
        <v>49</v>
      </c>
      <c r="P716" s="142">
        <f>O716*H716</f>
        <v>0</v>
      </c>
      <c r="Q716" s="142">
        <v>0</v>
      </c>
      <c r="R716" s="142">
        <f>Q716*H716</f>
        <v>0</v>
      </c>
      <c r="S716" s="142">
        <v>0</v>
      </c>
      <c r="T716" s="143">
        <f>S716*H716</f>
        <v>0</v>
      </c>
      <c r="AR716" s="144" t="s">
        <v>200</v>
      </c>
      <c r="AT716" s="144" t="s">
        <v>196</v>
      </c>
      <c r="AU716" s="144" t="s">
        <v>87</v>
      </c>
      <c r="AY716" s="17" t="s">
        <v>194</v>
      </c>
      <c r="BE716" s="145">
        <f>IF(N716="základní",J716,0)</f>
        <v>0</v>
      </c>
      <c r="BF716" s="145">
        <f>IF(N716="snížená",J716,0)</f>
        <v>0</v>
      </c>
      <c r="BG716" s="145">
        <f>IF(N716="zákl. přenesená",J716,0)</f>
        <v>0</v>
      </c>
      <c r="BH716" s="145">
        <f>IF(N716="sníž. přenesená",J716,0)</f>
        <v>0</v>
      </c>
      <c r="BI716" s="145">
        <f>IF(N716="nulová",J716,0)</f>
        <v>0</v>
      </c>
      <c r="BJ716" s="17" t="s">
        <v>85</v>
      </c>
      <c r="BK716" s="145">
        <f>ROUND(I716*H716,2)</f>
        <v>0</v>
      </c>
      <c r="BL716" s="17" t="s">
        <v>200</v>
      </c>
      <c r="BM716" s="144" t="s">
        <v>709</v>
      </c>
    </row>
    <row r="717" spans="2:65" s="1" customFormat="1">
      <c r="B717" s="33"/>
      <c r="D717" s="146" t="s">
        <v>202</v>
      </c>
      <c r="F717" s="147" t="s">
        <v>710</v>
      </c>
      <c r="I717" s="148"/>
      <c r="L717" s="33"/>
      <c r="M717" s="149"/>
      <c r="T717" s="54"/>
      <c r="AT717" s="17" t="s">
        <v>202</v>
      </c>
      <c r="AU717" s="17" t="s">
        <v>87</v>
      </c>
    </row>
    <row r="718" spans="2:65" s="12" customFormat="1">
      <c r="B718" s="150"/>
      <c r="D718" s="151" t="s">
        <v>204</v>
      </c>
      <c r="E718" s="152" t="s">
        <v>32</v>
      </c>
      <c r="F718" s="153" t="s">
        <v>205</v>
      </c>
      <c r="H718" s="152" t="s">
        <v>32</v>
      </c>
      <c r="I718" s="154"/>
      <c r="L718" s="150"/>
      <c r="M718" s="155"/>
      <c r="T718" s="156"/>
      <c r="AT718" s="152" t="s">
        <v>204</v>
      </c>
      <c r="AU718" s="152" t="s">
        <v>87</v>
      </c>
      <c r="AV718" s="12" t="s">
        <v>85</v>
      </c>
      <c r="AW718" s="12" t="s">
        <v>39</v>
      </c>
      <c r="AX718" s="12" t="s">
        <v>78</v>
      </c>
      <c r="AY718" s="152" t="s">
        <v>194</v>
      </c>
    </row>
    <row r="719" spans="2:65" s="12" customFormat="1">
      <c r="B719" s="150"/>
      <c r="D719" s="151" t="s">
        <v>204</v>
      </c>
      <c r="E719" s="152" t="s">
        <v>32</v>
      </c>
      <c r="F719" s="153" t="s">
        <v>206</v>
      </c>
      <c r="H719" s="152" t="s">
        <v>32</v>
      </c>
      <c r="I719" s="154"/>
      <c r="L719" s="150"/>
      <c r="M719" s="155"/>
      <c r="T719" s="156"/>
      <c r="AT719" s="152" t="s">
        <v>204</v>
      </c>
      <c r="AU719" s="152" t="s">
        <v>87</v>
      </c>
      <c r="AV719" s="12" t="s">
        <v>85</v>
      </c>
      <c r="AW719" s="12" t="s">
        <v>39</v>
      </c>
      <c r="AX719" s="12" t="s">
        <v>78</v>
      </c>
      <c r="AY719" s="152" t="s">
        <v>194</v>
      </c>
    </row>
    <row r="720" spans="2:65" s="12" customFormat="1">
      <c r="B720" s="150"/>
      <c r="D720" s="151" t="s">
        <v>204</v>
      </c>
      <c r="E720" s="152" t="s">
        <v>32</v>
      </c>
      <c r="F720" s="153" t="s">
        <v>241</v>
      </c>
      <c r="H720" s="152" t="s">
        <v>32</v>
      </c>
      <c r="I720" s="154"/>
      <c r="L720" s="150"/>
      <c r="M720" s="155"/>
      <c r="T720" s="156"/>
      <c r="AT720" s="152" t="s">
        <v>204</v>
      </c>
      <c r="AU720" s="152" t="s">
        <v>87</v>
      </c>
      <c r="AV720" s="12" t="s">
        <v>85</v>
      </c>
      <c r="AW720" s="12" t="s">
        <v>39</v>
      </c>
      <c r="AX720" s="12" t="s">
        <v>78</v>
      </c>
      <c r="AY720" s="152" t="s">
        <v>194</v>
      </c>
    </row>
    <row r="721" spans="2:65" s="12" customFormat="1">
      <c r="B721" s="150"/>
      <c r="D721" s="151" t="s">
        <v>204</v>
      </c>
      <c r="E721" s="152" t="s">
        <v>32</v>
      </c>
      <c r="F721" s="153" t="s">
        <v>693</v>
      </c>
      <c r="H721" s="152" t="s">
        <v>32</v>
      </c>
      <c r="I721" s="154"/>
      <c r="L721" s="150"/>
      <c r="M721" s="155"/>
      <c r="T721" s="156"/>
      <c r="AT721" s="152" t="s">
        <v>204</v>
      </c>
      <c r="AU721" s="152" t="s">
        <v>87</v>
      </c>
      <c r="AV721" s="12" t="s">
        <v>85</v>
      </c>
      <c r="AW721" s="12" t="s">
        <v>39</v>
      </c>
      <c r="AX721" s="12" t="s">
        <v>78</v>
      </c>
      <c r="AY721" s="152" t="s">
        <v>194</v>
      </c>
    </row>
    <row r="722" spans="2:65" s="13" customFormat="1" ht="30.6">
      <c r="B722" s="157"/>
      <c r="D722" s="151" t="s">
        <v>204</v>
      </c>
      <c r="E722" s="158" t="s">
        <v>32</v>
      </c>
      <c r="F722" s="159" t="s">
        <v>694</v>
      </c>
      <c r="H722" s="160">
        <v>141.94499999999999</v>
      </c>
      <c r="I722" s="161"/>
      <c r="L722" s="157"/>
      <c r="M722" s="162"/>
      <c r="T722" s="163"/>
      <c r="AT722" s="158" t="s">
        <v>204</v>
      </c>
      <c r="AU722" s="158" t="s">
        <v>87</v>
      </c>
      <c r="AV722" s="13" t="s">
        <v>87</v>
      </c>
      <c r="AW722" s="13" t="s">
        <v>39</v>
      </c>
      <c r="AX722" s="13" t="s">
        <v>78</v>
      </c>
      <c r="AY722" s="158" t="s">
        <v>194</v>
      </c>
    </row>
    <row r="723" spans="2:65" s="14" customFormat="1">
      <c r="B723" s="164"/>
      <c r="D723" s="151" t="s">
        <v>204</v>
      </c>
      <c r="E723" s="165" t="s">
        <v>32</v>
      </c>
      <c r="F723" s="166" t="s">
        <v>208</v>
      </c>
      <c r="H723" s="167">
        <v>141.94499999999999</v>
      </c>
      <c r="I723" s="168"/>
      <c r="L723" s="164"/>
      <c r="M723" s="169"/>
      <c r="T723" s="170"/>
      <c r="AT723" s="165" t="s">
        <v>204</v>
      </c>
      <c r="AU723" s="165" t="s">
        <v>87</v>
      </c>
      <c r="AV723" s="14" t="s">
        <v>200</v>
      </c>
      <c r="AW723" s="14" t="s">
        <v>39</v>
      </c>
      <c r="AX723" s="14" t="s">
        <v>85</v>
      </c>
      <c r="AY723" s="165" t="s">
        <v>194</v>
      </c>
    </row>
    <row r="724" spans="2:65" s="1" customFormat="1" ht="24.15" customHeight="1">
      <c r="B724" s="33"/>
      <c r="C724" s="133" t="s">
        <v>711</v>
      </c>
      <c r="D724" s="133" t="s">
        <v>196</v>
      </c>
      <c r="E724" s="134" t="s">
        <v>712</v>
      </c>
      <c r="F724" s="135" t="s">
        <v>713</v>
      </c>
      <c r="G724" s="136" t="s">
        <v>115</v>
      </c>
      <c r="H724" s="137">
        <v>141.94499999999999</v>
      </c>
      <c r="I724" s="138"/>
      <c r="J724" s="139">
        <f>ROUND(I724*H724,2)</f>
        <v>0</v>
      </c>
      <c r="K724" s="135" t="s">
        <v>199</v>
      </c>
      <c r="L724" s="33"/>
      <c r="M724" s="140" t="s">
        <v>32</v>
      </c>
      <c r="N724" s="141" t="s">
        <v>49</v>
      </c>
      <c r="P724" s="142">
        <f>O724*H724</f>
        <v>0</v>
      </c>
      <c r="Q724" s="142">
        <v>0</v>
      </c>
      <c r="R724" s="142">
        <f>Q724*H724</f>
        <v>0</v>
      </c>
      <c r="S724" s="142">
        <v>0</v>
      </c>
      <c r="T724" s="143">
        <f>S724*H724</f>
        <v>0</v>
      </c>
      <c r="AR724" s="144" t="s">
        <v>200</v>
      </c>
      <c r="AT724" s="144" t="s">
        <v>196</v>
      </c>
      <c r="AU724" s="144" t="s">
        <v>87</v>
      </c>
      <c r="AY724" s="17" t="s">
        <v>194</v>
      </c>
      <c r="BE724" s="145">
        <f>IF(N724="základní",J724,0)</f>
        <v>0</v>
      </c>
      <c r="BF724" s="145">
        <f>IF(N724="snížená",J724,0)</f>
        <v>0</v>
      </c>
      <c r="BG724" s="145">
        <f>IF(N724="zákl. přenesená",J724,0)</f>
        <v>0</v>
      </c>
      <c r="BH724" s="145">
        <f>IF(N724="sníž. přenesená",J724,0)</f>
        <v>0</v>
      </c>
      <c r="BI724" s="145">
        <f>IF(N724="nulová",J724,0)</f>
        <v>0</v>
      </c>
      <c r="BJ724" s="17" t="s">
        <v>85</v>
      </c>
      <c r="BK724" s="145">
        <f>ROUND(I724*H724,2)</f>
        <v>0</v>
      </c>
      <c r="BL724" s="17" t="s">
        <v>200</v>
      </c>
      <c r="BM724" s="144" t="s">
        <v>714</v>
      </c>
    </row>
    <row r="725" spans="2:65" s="1" customFormat="1">
      <c r="B725" s="33"/>
      <c r="D725" s="146" t="s">
        <v>202</v>
      </c>
      <c r="F725" s="147" t="s">
        <v>715</v>
      </c>
      <c r="I725" s="148"/>
      <c r="L725" s="33"/>
      <c r="M725" s="149"/>
      <c r="T725" s="54"/>
      <c r="AT725" s="17" t="s">
        <v>202</v>
      </c>
      <c r="AU725" s="17" t="s">
        <v>87</v>
      </c>
    </row>
    <row r="726" spans="2:65" s="12" customFormat="1">
      <c r="B726" s="150"/>
      <c r="D726" s="151" t="s">
        <v>204</v>
      </c>
      <c r="E726" s="152" t="s">
        <v>32</v>
      </c>
      <c r="F726" s="153" t="s">
        <v>205</v>
      </c>
      <c r="H726" s="152" t="s">
        <v>32</v>
      </c>
      <c r="I726" s="154"/>
      <c r="L726" s="150"/>
      <c r="M726" s="155"/>
      <c r="T726" s="156"/>
      <c r="AT726" s="152" t="s">
        <v>204</v>
      </c>
      <c r="AU726" s="152" t="s">
        <v>87</v>
      </c>
      <c r="AV726" s="12" t="s">
        <v>85</v>
      </c>
      <c r="AW726" s="12" t="s">
        <v>39</v>
      </c>
      <c r="AX726" s="12" t="s">
        <v>78</v>
      </c>
      <c r="AY726" s="152" t="s">
        <v>194</v>
      </c>
    </row>
    <row r="727" spans="2:65" s="12" customFormat="1">
      <c r="B727" s="150"/>
      <c r="D727" s="151" t="s">
        <v>204</v>
      </c>
      <c r="E727" s="152" t="s">
        <v>32</v>
      </c>
      <c r="F727" s="153" t="s">
        <v>206</v>
      </c>
      <c r="H727" s="152" t="s">
        <v>32</v>
      </c>
      <c r="I727" s="154"/>
      <c r="L727" s="150"/>
      <c r="M727" s="155"/>
      <c r="T727" s="156"/>
      <c r="AT727" s="152" t="s">
        <v>204</v>
      </c>
      <c r="AU727" s="152" t="s">
        <v>87</v>
      </c>
      <c r="AV727" s="12" t="s">
        <v>85</v>
      </c>
      <c r="AW727" s="12" t="s">
        <v>39</v>
      </c>
      <c r="AX727" s="12" t="s">
        <v>78</v>
      </c>
      <c r="AY727" s="152" t="s">
        <v>194</v>
      </c>
    </row>
    <row r="728" spans="2:65" s="12" customFormat="1">
      <c r="B728" s="150"/>
      <c r="D728" s="151" t="s">
        <v>204</v>
      </c>
      <c r="E728" s="152" t="s">
        <v>32</v>
      </c>
      <c r="F728" s="153" t="s">
        <v>241</v>
      </c>
      <c r="H728" s="152" t="s">
        <v>32</v>
      </c>
      <c r="I728" s="154"/>
      <c r="L728" s="150"/>
      <c r="M728" s="155"/>
      <c r="T728" s="156"/>
      <c r="AT728" s="152" t="s">
        <v>204</v>
      </c>
      <c r="AU728" s="152" t="s">
        <v>87</v>
      </c>
      <c r="AV728" s="12" t="s">
        <v>85</v>
      </c>
      <c r="AW728" s="12" t="s">
        <v>39</v>
      </c>
      <c r="AX728" s="12" t="s">
        <v>78</v>
      </c>
      <c r="AY728" s="152" t="s">
        <v>194</v>
      </c>
    </row>
    <row r="729" spans="2:65" s="12" customFormat="1">
      <c r="B729" s="150"/>
      <c r="D729" s="151" t="s">
        <v>204</v>
      </c>
      <c r="E729" s="152" t="s">
        <v>32</v>
      </c>
      <c r="F729" s="153" t="s">
        <v>700</v>
      </c>
      <c r="H729" s="152" t="s">
        <v>32</v>
      </c>
      <c r="I729" s="154"/>
      <c r="L729" s="150"/>
      <c r="M729" s="155"/>
      <c r="T729" s="156"/>
      <c r="AT729" s="152" t="s">
        <v>204</v>
      </c>
      <c r="AU729" s="152" t="s">
        <v>87</v>
      </c>
      <c r="AV729" s="12" t="s">
        <v>85</v>
      </c>
      <c r="AW729" s="12" t="s">
        <v>39</v>
      </c>
      <c r="AX729" s="12" t="s">
        <v>78</v>
      </c>
      <c r="AY729" s="152" t="s">
        <v>194</v>
      </c>
    </row>
    <row r="730" spans="2:65" s="13" customFormat="1" ht="30.6">
      <c r="B730" s="157"/>
      <c r="D730" s="151" t="s">
        <v>204</v>
      </c>
      <c r="E730" s="158" t="s">
        <v>32</v>
      </c>
      <c r="F730" s="159" t="s">
        <v>694</v>
      </c>
      <c r="H730" s="160">
        <v>141.94499999999999</v>
      </c>
      <c r="I730" s="161"/>
      <c r="L730" s="157"/>
      <c r="M730" s="162"/>
      <c r="T730" s="163"/>
      <c r="AT730" s="158" t="s">
        <v>204</v>
      </c>
      <c r="AU730" s="158" t="s">
        <v>87</v>
      </c>
      <c r="AV730" s="13" t="s">
        <v>87</v>
      </c>
      <c r="AW730" s="13" t="s">
        <v>39</v>
      </c>
      <c r="AX730" s="13" t="s">
        <v>78</v>
      </c>
      <c r="AY730" s="158" t="s">
        <v>194</v>
      </c>
    </row>
    <row r="731" spans="2:65" s="14" customFormat="1">
      <c r="B731" s="164"/>
      <c r="D731" s="151" t="s">
        <v>204</v>
      </c>
      <c r="E731" s="165" t="s">
        <v>32</v>
      </c>
      <c r="F731" s="166" t="s">
        <v>208</v>
      </c>
      <c r="H731" s="167">
        <v>141.94499999999999</v>
      </c>
      <c r="I731" s="168"/>
      <c r="L731" s="164"/>
      <c r="M731" s="169"/>
      <c r="T731" s="170"/>
      <c r="AT731" s="165" t="s">
        <v>204</v>
      </c>
      <c r="AU731" s="165" t="s">
        <v>87</v>
      </c>
      <c r="AV731" s="14" t="s">
        <v>200</v>
      </c>
      <c r="AW731" s="14" t="s">
        <v>39</v>
      </c>
      <c r="AX731" s="14" t="s">
        <v>85</v>
      </c>
      <c r="AY731" s="165" t="s">
        <v>194</v>
      </c>
    </row>
    <row r="732" spans="2:65" s="1" customFormat="1" ht="24.15" customHeight="1">
      <c r="B732" s="33"/>
      <c r="C732" s="133" t="s">
        <v>716</v>
      </c>
      <c r="D732" s="133" t="s">
        <v>196</v>
      </c>
      <c r="E732" s="134" t="s">
        <v>717</v>
      </c>
      <c r="F732" s="135" t="s">
        <v>718</v>
      </c>
      <c r="G732" s="136" t="s">
        <v>115</v>
      </c>
      <c r="H732" s="137">
        <v>141.94499999999999</v>
      </c>
      <c r="I732" s="138"/>
      <c r="J732" s="139">
        <f>ROUND(I732*H732,2)</f>
        <v>0</v>
      </c>
      <c r="K732" s="135" t="s">
        <v>199</v>
      </c>
      <c r="L732" s="33"/>
      <c r="M732" s="140" t="s">
        <v>32</v>
      </c>
      <c r="N732" s="141" t="s">
        <v>49</v>
      </c>
      <c r="P732" s="142">
        <f>O732*H732</f>
        <v>0</v>
      </c>
      <c r="Q732" s="142">
        <v>3.0000000000000001E-5</v>
      </c>
      <c r="R732" s="142">
        <f>Q732*H732</f>
        <v>4.2583500000000002E-3</v>
      </c>
      <c r="S732" s="142">
        <v>0</v>
      </c>
      <c r="T732" s="143">
        <f>S732*H732</f>
        <v>0</v>
      </c>
      <c r="AR732" s="144" t="s">
        <v>200</v>
      </c>
      <c r="AT732" s="144" t="s">
        <v>196</v>
      </c>
      <c r="AU732" s="144" t="s">
        <v>87</v>
      </c>
      <c r="AY732" s="17" t="s">
        <v>194</v>
      </c>
      <c r="BE732" s="145">
        <f>IF(N732="základní",J732,0)</f>
        <v>0</v>
      </c>
      <c r="BF732" s="145">
        <f>IF(N732="snížená",J732,0)</f>
        <v>0</v>
      </c>
      <c r="BG732" s="145">
        <f>IF(N732="zákl. přenesená",J732,0)</f>
        <v>0</v>
      </c>
      <c r="BH732" s="145">
        <f>IF(N732="sníž. přenesená",J732,0)</f>
        <v>0</v>
      </c>
      <c r="BI732" s="145">
        <f>IF(N732="nulová",J732,0)</f>
        <v>0</v>
      </c>
      <c r="BJ732" s="17" t="s">
        <v>85</v>
      </c>
      <c r="BK732" s="145">
        <f>ROUND(I732*H732,2)</f>
        <v>0</v>
      </c>
      <c r="BL732" s="17" t="s">
        <v>200</v>
      </c>
      <c r="BM732" s="144" t="s">
        <v>719</v>
      </c>
    </row>
    <row r="733" spans="2:65" s="1" customFormat="1">
      <c r="B733" s="33"/>
      <c r="D733" s="146" t="s">
        <v>202</v>
      </c>
      <c r="F733" s="147" t="s">
        <v>720</v>
      </c>
      <c r="I733" s="148"/>
      <c r="L733" s="33"/>
      <c r="M733" s="149"/>
      <c r="T733" s="54"/>
      <c r="AT733" s="17" t="s">
        <v>202</v>
      </c>
      <c r="AU733" s="17" t="s">
        <v>87</v>
      </c>
    </row>
    <row r="734" spans="2:65" s="12" customFormat="1">
      <c r="B734" s="150"/>
      <c r="D734" s="151" t="s">
        <v>204</v>
      </c>
      <c r="E734" s="152" t="s">
        <v>32</v>
      </c>
      <c r="F734" s="153" t="s">
        <v>205</v>
      </c>
      <c r="H734" s="152" t="s">
        <v>32</v>
      </c>
      <c r="I734" s="154"/>
      <c r="L734" s="150"/>
      <c r="M734" s="155"/>
      <c r="T734" s="156"/>
      <c r="AT734" s="152" t="s">
        <v>204</v>
      </c>
      <c r="AU734" s="152" t="s">
        <v>87</v>
      </c>
      <c r="AV734" s="12" t="s">
        <v>85</v>
      </c>
      <c r="AW734" s="12" t="s">
        <v>39</v>
      </c>
      <c r="AX734" s="12" t="s">
        <v>78</v>
      </c>
      <c r="AY734" s="152" t="s">
        <v>194</v>
      </c>
    </row>
    <row r="735" spans="2:65" s="12" customFormat="1">
      <c r="B735" s="150"/>
      <c r="D735" s="151" t="s">
        <v>204</v>
      </c>
      <c r="E735" s="152" t="s">
        <v>32</v>
      </c>
      <c r="F735" s="153" t="s">
        <v>206</v>
      </c>
      <c r="H735" s="152" t="s">
        <v>32</v>
      </c>
      <c r="I735" s="154"/>
      <c r="L735" s="150"/>
      <c r="M735" s="155"/>
      <c r="T735" s="156"/>
      <c r="AT735" s="152" t="s">
        <v>204</v>
      </c>
      <c r="AU735" s="152" t="s">
        <v>87</v>
      </c>
      <c r="AV735" s="12" t="s">
        <v>85</v>
      </c>
      <c r="AW735" s="12" t="s">
        <v>39</v>
      </c>
      <c r="AX735" s="12" t="s">
        <v>78</v>
      </c>
      <c r="AY735" s="152" t="s">
        <v>194</v>
      </c>
    </row>
    <row r="736" spans="2:65" s="12" customFormat="1">
      <c r="B736" s="150"/>
      <c r="D736" s="151" t="s">
        <v>204</v>
      </c>
      <c r="E736" s="152" t="s">
        <v>32</v>
      </c>
      <c r="F736" s="153" t="s">
        <v>241</v>
      </c>
      <c r="H736" s="152" t="s">
        <v>32</v>
      </c>
      <c r="I736" s="154"/>
      <c r="L736" s="150"/>
      <c r="M736" s="155"/>
      <c r="T736" s="156"/>
      <c r="AT736" s="152" t="s">
        <v>204</v>
      </c>
      <c r="AU736" s="152" t="s">
        <v>87</v>
      </c>
      <c r="AV736" s="12" t="s">
        <v>85</v>
      </c>
      <c r="AW736" s="12" t="s">
        <v>39</v>
      </c>
      <c r="AX736" s="12" t="s">
        <v>78</v>
      </c>
      <c r="AY736" s="152" t="s">
        <v>194</v>
      </c>
    </row>
    <row r="737" spans="2:65" s="12" customFormat="1" ht="20.399999999999999">
      <c r="B737" s="150"/>
      <c r="D737" s="151" t="s">
        <v>204</v>
      </c>
      <c r="E737" s="152" t="s">
        <v>32</v>
      </c>
      <c r="F737" s="153" t="s">
        <v>721</v>
      </c>
      <c r="H737" s="152" t="s">
        <v>32</v>
      </c>
      <c r="I737" s="154"/>
      <c r="L737" s="150"/>
      <c r="M737" s="155"/>
      <c r="T737" s="156"/>
      <c r="AT737" s="152" t="s">
        <v>204</v>
      </c>
      <c r="AU737" s="152" t="s">
        <v>87</v>
      </c>
      <c r="AV737" s="12" t="s">
        <v>85</v>
      </c>
      <c r="AW737" s="12" t="s">
        <v>39</v>
      </c>
      <c r="AX737" s="12" t="s">
        <v>78</v>
      </c>
      <c r="AY737" s="152" t="s">
        <v>194</v>
      </c>
    </row>
    <row r="738" spans="2:65" s="13" customFormat="1" ht="30.6">
      <c r="B738" s="157"/>
      <c r="D738" s="151" t="s">
        <v>204</v>
      </c>
      <c r="E738" s="158" t="s">
        <v>32</v>
      </c>
      <c r="F738" s="159" t="s">
        <v>694</v>
      </c>
      <c r="H738" s="160">
        <v>141.94499999999999</v>
      </c>
      <c r="I738" s="161"/>
      <c r="L738" s="157"/>
      <c r="M738" s="162"/>
      <c r="T738" s="163"/>
      <c r="AT738" s="158" t="s">
        <v>204</v>
      </c>
      <c r="AU738" s="158" t="s">
        <v>87</v>
      </c>
      <c r="AV738" s="13" t="s">
        <v>87</v>
      </c>
      <c r="AW738" s="13" t="s">
        <v>39</v>
      </c>
      <c r="AX738" s="13" t="s">
        <v>78</v>
      </c>
      <c r="AY738" s="158" t="s">
        <v>194</v>
      </c>
    </row>
    <row r="739" spans="2:65" s="14" customFormat="1">
      <c r="B739" s="164"/>
      <c r="D739" s="151" t="s">
        <v>204</v>
      </c>
      <c r="E739" s="165" t="s">
        <v>32</v>
      </c>
      <c r="F739" s="166" t="s">
        <v>208</v>
      </c>
      <c r="H739" s="167">
        <v>141.94499999999999</v>
      </c>
      <c r="I739" s="168"/>
      <c r="L739" s="164"/>
      <c r="M739" s="169"/>
      <c r="T739" s="170"/>
      <c r="AT739" s="165" t="s">
        <v>204</v>
      </c>
      <c r="AU739" s="165" t="s">
        <v>87</v>
      </c>
      <c r="AV739" s="14" t="s">
        <v>200</v>
      </c>
      <c r="AW739" s="14" t="s">
        <v>39</v>
      </c>
      <c r="AX739" s="14" t="s">
        <v>85</v>
      </c>
      <c r="AY739" s="165" t="s">
        <v>194</v>
      </c>
    </row>
    <row r="740" spans="2:65" s="1" customFormat="1" ht="24.15" customHeight="1">
      <c r="B740" s="33"/>
      <c r="C740" s="133" t="s">
        <v>722</v>
      </c>
      <c r="D740" s="133" t="s">
        <v>196</v>
      </c>
      <c r="E740" s="134" t="s">
        <v>723</v>
      </c>
      <c r="F740" s="135" t="s">
        <v>724</v>
      </c>
      <c r="G740" s="136" t="s">
        <v>725</v>
      </c>
      <c r="H740" s="137">
        <v>1.347</v>
      </c>
      <c r="I740" s="138"/>
      <c r="J740" s="139">
        <f>ROUND(I740*H740,2)</f>
        <v>0</v>
      </c>
      <c r="K740" s="135" t="s">
        <v>199</v>
      </c>
      <c r="L740" s="33"/>
      <c r="M740" s="140" t="s">
        <v>32</v>
      </c>
      <c r="N740" s="141" t="s">
        <v>49</v>
      </c>
      <c r="P740" s="142">
        <f>O740*H740</f>
        <v>0</v>
      </c>
      <c r="Q740" s="142">
        <v>1.07636</v>
      </c>
      <c r="R740" s="142">
        <f>Q740*H740</f>
        <v>1.44985692</v>
      </c>
      <c r="S740" s="142">
        <v>0</v>
      </c>
      <c r="T740" s="143">
        <f>S740*H740</f>
        <v>0</v>
      </c>
      <c r="AR740" s="144" t="s">
        <v>200</v>
      </c>
      <c r="AT740" s="144" t="s">
        <v>196</v>
      </c>
      <c r="AU740" s="144" t="s">
        <v>87</v>
      </c>
      <c r="AY740" s="17" t="s">
        <v>194</v>
      </c>
      <c r="BE740" s="145">
        <f>IF(N740="základní",J740,0)</f>
        <v>0</v>
      </c>
      <c r="BF740" s="145">
        <f>IF(N740="snížená",J740,0)</f>
        <v>0</v>
      </c>
      <c r="BG740" s="145">
        <f>IF(N740="zákl. přenesená",J740,0)</f>
        <v>0</v>
      </c>
      <c r="BH740" s="145">
        <f>IF(N740="sníž. přenesená",J740,0)</f>
        <v>0</v>
      </c>
      <c r="BI740" s="145">
        <f>IF(N740="nulová",J740,0)</f>
        <v>0</v>
      </c>
      <c r="BJ740" s="17" t="s">
        <v>85</v>
      </c>
      <c r="BK740" s="145">
        <f>ROUND(I740*H740,2)</f>
        <v>0</v>
      </c>
      <c r="BL740" s="17" t="s">
        <v>200</v>
      </c>
      <c r="BM740" s="144" t="s">
        <v>726</v>
      </c>
    </row>
    <row r="741" spans="2:65" s="1" customFormat="1">
      <c r="B741" s="33"/>
      <c r="D741" s="146" t="s">
        <v>202</v>
      </c>
      <c r="F741" s="147" t="s">
        <v>727</v>
      </c>
      <c r="I741" s="148"/>
      <c r="L741" s="33"/>
      <c r="M741" s="149"/>
      <c r="T741" s="54"/>
      <c r="AT741" s="17" t="s">
        <v>202</v>
      </c>
      <c r="AU741" s="17" t="s">
        <v>87</v>
      </c>
    </row>
    <row r="742" spans="2:65" s="12" customFormat="1">
      <c r="B742" s="150"/>
      <c r="D742" s="151" t="s">
        <v>204</v>
      </c>
      <c r="E742" s="152" t="s">
        <v>32</v>
      </c>
      <c r="F742" s="153" t="s">
        <v>205</v>
      </c>
      <c r="H742" s="152" t="s">
        <v>32</v>
      </c>
      <c r="I742" s="154"/>
      <c r="L742" s="150"/>
      <c r="M742" s="155"/>
      <c r="T742" s="156"/>
      <c r="AT742" s="152" t="s">
        <v>204</v>
      </c>
      <c r="AU742" s="152" t="s">
        <v>87</v>
      </c>
      <c r="AV742" s="12" t="s">
        <v>85</v>
      </c>
      <c r="AW742" s="12" t="s">
        <v>39</v>
      </c>
      <c r="AX742" s="12" t="s">
        <v>78</v>
      </c>
      <c r="AY742" s="152" t="s">
        <v>194</v>
      </c>
    </row>
    <row r="743" spans="2:65" s="12" customFormat="1">
      <c r="B743" s="150"/>
      <c r="D743" s="151" t="s">
        <v>204</v>
      </c>
      <c r="E743" s="152" t="s">
        <v>32</v>
      </c>
      <c r="F743" s="153" t="s">
        <v>206</v>
      </c>
      <c r="H743" s="152" t="s">
        <v>32</v>
      </c>
      <c r="I743" s="154"/>
      <c r="L743" s="150"/>
      <c r="M743" s="155"/>
      <c r="T743" s="156"/>
      <c r="AT743" s="152" t="s">
        <v>204</v>
      </c>
      <c r="AU743" s="152" t="s">
        <v>87</v>
      </c>
      <c r="AV743" s="12" t="s">
        <v>85</v>
      </c>
      <c r="AW743" s="12" t="s">
        <v>39</v>
      </c>
      <c r="AX743" s="12" t="s">
        <v>78</v>
      </c>
      <c r="AY743" s="152" t="s">
        <v>194</v>
      </c>
    </row>
    <row r="744" spans="2:65" s="12" customFormat="1">
      <c r="B744" s="150"/>
      <c r="D744" s="151" t="s">
        <v>204</v>
      </c>
      <c r="E744" s="152" t="s">
        <v>32</v>
      </c>
      <c r="F744" s="153" t="s">
        <v>241</v>
      </c>
      <c r="H744" s="152" t="s">
        <v>32</v>
      </c>
      <c r="I744" s="154"/>
      <c r="L744" s="150"/>
      <c r="M744" s="155"/>
      <c r="T744" s="156"/>
      <c r="AT744" s="152" t="s">
        <v>204</v>
      </c>
      <c r="AU744" s="152" t="s">
        <v>87</v>
      </c>
      <c r="AV744" s="12" t="s">
        <v>85</v>
      </c>
      <c r="AW744" s="12" t="s">
        <v>39</v>
      </c>
      <c r="AX744" s="12" t="s">
        <v>78</v>
      </c>
      <c r="AY744" s="152" t="s">
        <v>194</v>
      </c>
    </row>
    <row r="745" spans="2:65" s="13" customFormat="1">
      <c r="B745" s="157"/>
      <c r="D745" s="151" t="s">
        <v>204</v>
      </c>
      <c r="E745" s="158" t="s">
        <v>32</v>
      </c>
      <c r="F745" s="159" t="s">
        <v>728</v>
      </c>
      <c r="H745" s="160">
        <v>1.036</v>
      </c>
      <c r="I745" s="161"/>
      <c r="L745" s="157"/>
      <c r="M745" s="162"/>
      <c r="T745" s="163"/>
      <c r="AT745" s="158" t="s">
        <v>204</v>
      </c>
      <c r="AU745" s="158" t="s">
        <v>87</v>
      </c>
      <c r="AV745" s="13" t="s">
        <v>87</v>
      </c>
      <c r="AW745" s="13" t="s">
        <v>39</v>
      </c>
      <c r="AX745" s="13" t="s">
        <v>78</v>
      </c>
      <c r="AY745" s="158" t="s">
        <v>194</v>
      </c>
    </row>
    <row r="746" spans="2:65" s="13" customFormat="1">
      <c r="B746" s="157"/>
      <c r="D746" s="151" t="s">
        <v>204</v>
      </c>
      <c r="E746" s="158" t="s">
        <v>32</v>
      </c>
      <c r="F746" s="159" t="s">
        <v>729</v>
      </c>
      <c r="H746" s="160">
        <v>0.311</v>
      </c>
      <c r="I746" s="161"/>
      <c r="L746" s="157"/>
      <c r="M746" s="162"/>
      <c r="T746" s="163"/>
      <c r="AT746" s="158" t="s">
        <v>204</v>
      </c>
      <c r="AU746" s="158" t="s">
        <v>87</v>
      </c>
      <c r="AV746" s="13" t="s">
        <v>87</v>
      </c>
      <c r="AW746" s="13" t="s">
        <v>39</v>
      </c>
      <c r="AX746" s="13" t="s">
        <v>78</v>
      </c>
      <c r="AY746" s="158" t="s">
        <v>194</v>
      </c>
    </row>
    <row r="747" spans="2:65" s="14" customFormat="1">
      <c r="B747" s="164"/>
      <c r="D747" s="151" t="s">
        <v>204</v>
      </c>
      <c r="E747" s="165" t="s">
        <v>32</v>
      </c>
      <c r="F747" s="166" t="s">
        <v>208</v>
      </c>
      <c r="H747" s="167">
        <v>1.347</v>
      </c>
      <c r="I747" s="168"/>
      <c r="L747" s="164"/>
      <c r="M747" s="169"/>
      <c r="T747" s="170"/>
      <c r="AT747" s="165" t="s">
        <v>204</v>
      </c>
      <c r="AU747" s="165" t="s">
        <v>87</v>
      </c>
      <c r="AV747" s="14" t="s">
        <v>200</v>
      </c>
      <c r="AW747" s="14" t="s">
        <v>39</v>
      </c>
      <c r="AX747" s="14" t="s">
        <v>85</v>
      </c>
      <c r="AY747" s="165" t="s">
        <v>194</v>
      </c>
    </row>
    <row r="748" spans="2:65" s="1" customFormat="1">
      <c r="B748" s="33"/>
      <c r="D748" s="151" t="s">
        <v>322</v>
      </c>
      <c r="F748" s="181" t="s">
        <v>329</v>
      </c>
      <c r="L748" s="33"/>
      <c r="M748" s="149"/>
      <c r="T748" s="54"/>
      <c r="AU748" s="17" t="s">
        <v>87</v>
      </c>
    </row>
    <row r="749" spans="2:65" s="1" customFormat="1">
      <c r="B749" s="33"/>
      <c r="D749" s="151" t="s">
        <v>322</v>
      </c>
      <c r="F749" s="182" t="s">
        <v>330</v>
      </c>
      <c r="H749" s="183">
        <v>65.58</v>
      </c>
      <c r="L749" s="33"/>
      <c r="M749" s="149"/>
      <c r="T749" s="54"/>
      <c r="AU749" s="17" t="s">
        <v>87</v>
      </c>
    </row>
    <row r="750" spans="2:65" s="1" customFormat="1" ht="55.5" customHeight="1">
      <c r="B750" s="33"/>
      <c r="C750" s="133" t="s">
        <v>730</v>
      </c>
      <c r="D750" s="133" t="s">
        <v>196</v>
      </c>
      <c r="E750" s="134" t="s">
        <v>731</v>
      </c>
      <c r="F750" s="135" t="s">
        <v>732</v>
      </c>
      <c r="G750" s="136" t="s">
        <v>313</v>
      </c>
      <c r="H750" s="137">
        <v>5</v>
      </c>
      <c r="I750" s="138"/>
      <c r="J750" s="139">
        <f>ROUND(I750*H750,2)</f>
        <v>0</v>
      </c>
      <c r="K750" s="135" t="s">
        <v>199</v>
      </c>
      <c r="L750" s="33"/>
      <c r="M750" s="140" t="s">
        <v>32</v>
      </c>
      <c r="N750" s="141" t="s">
        <v>49</v>
      </c>
      <c r="P750" s="142">
        <f>O750*H750</f>
        <v>0</v>
      </c>
      <c r="Q750" s="142">
        <v>0</v>
      </c>
      <c r="R750" s="142">
        <f>Q750*H750</f>
        <v>0</v>
      </c>
      <c r="S750" s="142">
        <v>8.2000000000000003E-2</v>
      </c>
      <c r="T750" s="143">
        <f>S750*H750</f>
        <v>0.41000000000000003</v>
      </c>
      <c r="AR750" s="144" t="s">
        <v>200</v>
      </c>
      <c r="AT750" s="144" t="s">
        <v>196</v>
      </c>
      <c r="AU750" s="144" t="s">
        <v>87</v>
      </c>
      <c r="AY750" s="17" t="s">
        <v>194</v>
      </c>
      <c r="BE750" s="145">
        <f>IF(N750="základní",J750,0)</f>
        <v>0</v>
      </c>
      <c r="BF750" s="145">
        <f>IF(N750="snížená",J750,0)</f>
        <v>0</v>
      </c>
      <c r="BG750" s="145">
        <f>IF(N750="zákl. přenesená",J750,0)</f>
        <v>0</v>
      </c>
      <c r="BH750" s="145">
        <f>IF(N750="sníž. přenesená",J750,0)</f>
        <v>0</v>
      </c>
      <c r="BI750" s="145">
        <f>IF(N750="nulová",J750,0)</f>
        <v>0</v>
      </c>
      <c r="BJ750" s="17" t="s">
        <v>85</v>
      </c>
      <c r="BK750" s="145">
        <f>ROUND(I750*H750,2)</f>
        <v>0</v>
      </c>
      <c r="BL750" s="17" t="s">
        <v>200</v>
      </c>
      <c r="BM750" s="144" t="s">
        <v>733</v>
      </c>
    </row>
    <row r="751" spans="2:65" s="1" customFormat="1">
      <c r="B751" s="33"/>
      <c r="D751" s="146" t="s">
        <v>202</v>
      </c>
      <c r="F751" s="147" t="s">
        <v>734</v>
      </c>
      <c r="I751" s="148"/>
      <c r="L751" s="33"/>
      <c r="M751" s="149"/>
      <c r="T751" s="54"/>
      <c r="AT751" s="17" t="s">
        <v>202</v>
      </c>
      <c r="AU751" s="17" t="s">
        <v>87</v>
      </c>
    </row>
    <row r="752" spans="2:65" s="12" customFormat="1">
      <c r="B752" s="150"/>
      <c r="D752" s="151" t="s">
        <v>204</v>
      </c>
      <c r="E752" s="152" t="s">
        <v>32</v>
      </c>
      <c r="F752" s="153" t="s">
        <v>205</v>
      </c>
      <c r="H752" s="152" t="s">
        <v>32</v>
      </c>
      <c r="I752" s="154"/>
      <c r="L752" s="150"/>
      <c r="M752" s="155"/>
      <c r="T752" s="156"/>
      <c r="AT752" s="152" t="s">
        <v>204</v>
      </c>
      <c r="AU752" s="152" t="s">
        <v>87</v>
      </c>
      <c r="AV752" s="12" t="s">
        <v>85</v>
      </c>
      <c r="AW752" s="12" t="s">
        <v>39</v>
      </c>
      <c r="AX752" s="12" t="s">
        <v>78</v>
      </c>
      <c r="AY752" s="152" t="s">
        <v>194</v>
      </c>
    </row>
    <row r="753" spans="2:65" s="12" customFormat="1">
      <c r="B753" s="150"/>
      <c r="D753" s="151" t="s">
        <v>204</v>
      </c>
      <c r="E753" s="152" t="s">
        <v>32</v>
      </c>
      <c r="F753" s="153" t="s">
        <v>267</v>
      </c>
      <c r="H753" s="152" t="s">
        <v>32</v>
      </c>
      <c r="I753" s="154"/>
      <c r="L753" s="150"/>
      <c r="M753" s="155"/>
      <c r="T753" s="156"/>
      <c r="AT753" s="152" t="s">
        <v>204</v>
      </c>
      <c r="AU753" s="152" t="s">
        <v>87</v>
      </c>
      <c r="AV753" s="12" t="s">
        <v>85</v>
      </c>
      <c r="AW753" s="12" t="s">
        <v>39</v>
      </c>
      <c r="AX753" s="12" t="s">
        <v>78</v>
      </c>
      <c r="AY753" s="152" t="s">
        <v>194</v>
      </c>
    </row>
    <row r="754" spans="2:65" s="13" customFormat="1">
      <c r="B754" s="157"/>
      <c r="D754" s="151" t="s">
        <v>204</v>
      </c>
      <c r="E754" s="158" t="s">
        <v>32</v>
      </c>
      <c r="F754" s="159" t="s">
        <v>509</v>
      </c>
      <c r="H754" s="160">
        <v>4</v>
      </c>
      <c r="I754" s="161"/>
      <c r="L754" s="157"/>
      <c r="M754" s="162"/>
      <c r="T754" s="163"/>
      <c r="AT754" s="158" t="s">
        <v>204</v>
      </c>
      <c r="AU754" s="158" t="s">
        <v>87</v>
      </c>
      <c r="AV754" s="13" t="s">
        <v>87</v>
      </c>
      <c r="AW754" s="13" t="s">
        <v>39</v>
      </c>
      <c r="AX754" s="13" t="s">
        <v>78</v>
      </c>
      <c r="AY754" s="158" t="s">
        <v>194</v>
      </c>
    </row>
    <row r="755" spans="2:65" s="13" customFormat="1">
      <c r="B755" s="157"/>
      <c r="D755" s="151" t="s">
        <v>204</v>
      </c>
      <c r="E755" s="158" t="s">
        <v>32</v>
      </c>
      <c r="F755" s="159" t="s">
        <v>735</v>
      </c>
      <c r="H755" s="160">
        <v>1</v>
      </c>
      <c r="I755" s="161"/>
      <c r="L755" s="157"/>
      <c r="M755" s="162"/>
      <c r="T755" s="163"/>
      <c r="AT755" s="158" t="s">
        <v>204</v>
      </c>
      <c r="AU755" s="158" t="s">
        <v>87</v>
      </c>
      <c r="AV755" s="13" t="s">
        <v>87</v>
      </c>
      <c r="AW755" s="13" t="s">
        <v>39</v>
      </c>
      <c r="AX755" s="13" t="s">
        <v>78</v>
      </c>
      <c r="AY755" s="158" t="s">
        <v>194</v>
      </c>
    </row>
    <row r="756" spans="2:65" s="14" customFormat="1">
      <c r="B756" s="164"/>
      <c r="D756" s="151" t="s">
        <v>204</v>
      </c>
      <c r="E756" s="165" t="s">
        <v>32</v>
      </c>
      <c r="F756" s="166" t="s">
        <v>208</v>
      </c>
      <c r="H756" s="167">
        <v>5</v>
      </c>
      <c r="I756" s="168"/>
      <c r="L756" s="164"/>
      <c r="M756" s="169"/>
      <c r="T756" s="170"/>
      <c r="AT756" s="165" t="s">
        <v>204</v>
      </c>
      <c r="AU756" s="165" t="s">
        <v>87</v>
      </c>
      <c r="AV756" s="14" t="s">
        <v>200</v>
      </c>
      <c r="AW756" s="14" t="s">
        <v>39</v>
      </c>
      <c r="AX756" s="14" t="s">
        <v>85</v>
      </c>
      <c r="AY756" s="165" t="s">
        <v>194</v>
      </c>
    </row>
    <row r="757" spans="2:65" s="1" customFormat="1" ht="55.5" customHeight="1">
      <c r="B757" s="33"/>
      <c r="C757" s="133" t="s">
        <v>736</v>
      </c>
      <c r="D757" s="133" t="s">
        <v>196</v>
      </c>
      <c r="E757" s="134" t="s">
        <v>737</v>
      </c>
      <c r="F757" s="135" t="s">
        <v>738</v>
      </c>
      <c r="G757" s="136" t="s">
        <v>313</v>
      </c>
      <c r="H757" s="137">
        <v>3</v>
      </c>
      <c r="I757" s="138"/>
      <c r="J757" s="139">
        <f>ROUND(I757*H757,2)</f>
        <v>0</v>
      </c>
      <c r="K757" s="135" t="s">
        <v>199</v>
      </c>
      <c r="L757" s="33"/>
      <c r="M757" s="140" t="s">
        <v>32</v>
      </c>
      <c r="N757" s="141" t="s">
        <v>49</v>
      </c>
      <c r="P757" s="142">
        <f>O757*H757</f>
        <v>0</v>
      </c>
      <c r="Q757" s="142">
        <v>0</v>
      </c>
      <c r="R757" s="142">
        <f>Q757*H757</f>
        <v>0</v>
      </c>
      <c r="S757" s="142">
        <v>4.0000000000000001E-3</v>
      </c>
      <c r="T757" s="143">
        <f>S757*H757</f>
        <v>1.2E-2</v>
      </c>
      <c r="AR757" s="144" t="s">
        <v>200</v>
      </c>
      <c r="AT757" s="144" t="s">
        <v>196</v>
      </c>
      <c r="AU757" s="144" t="s">
        <v>87</v>
      </c>
      <c r="AY757" s="17" t="s">
        <v>194</v>
      </c>
      <c r="BE757" s="145">
        <f>IF(N757="základní",J757,0)</f>
        <v>0</v>
      </c>
      <c r="BF757" s="145">
        <f>IF(N757="snížená",J757,0)</f>
        <v>0</v>
      </c>
      <c r="BG757" s="145">
        <f>IF(N757="zákl. přenesená",J757,0)</f>
        <v>0</v>
      </c>
      <c r="BH757" s="145">
        <f>IF(N757="sníž. přenesená",J757,0)</f>
        <v>0</v>
      </c>
      <c r="BI757" s="145">
        <f>IF(N757="nulová",J757,0)</f>
        <v>0</v>
      </c>
      <c r="BJ757" s="17" t="s">
        <v>85</v>
      </c>
      <c r="BK757" s="145">
        <f>ROUND(I757*H757,2)</f>
        <v>0</v>
      </c>
      <c r="BL757" s="17" t="s">
        <v>200</v>
      </c>
      <c r="BM757" s="144" t="s">
        <v>739</v>
      </c>
    </row>
    <row r="758" spans="2:65" s="1" customFormat="1">
      <c r="B758" s="33"/>
      <c r="D758" s="146" t="s">
        <v>202</v>
      </c>
      <c r="F758" s="147" t="s">
        <v>740</v>
      </c>
      <c r="I758" s="148"/>
      <c r="L758" s="33"/>
      <c r="M758" s="149"/>
      <c r="T758" s="54"/>
      <c r="AT758" s="17" t="s">
        <v>202</v>
      </c>
      <c r="AU758" s="17" t="s">
        <v>87</v>
      </c>
    </row>
    <row r="759" spans="2:65" s="12" customFormat="1">
      <c r="B759" s="150"/>
      <c r="D759" s="151" t="s">
        <v>204</v>
      </c>
      <c r="E759" s="152" t="s">
        <v>32</v>
      </c>
      <c r="F759" s="153" t="s">
        <v>205</v>
      </c>
      <c r="H759" s="152" t="s">
        <v>32</v>
      </c>
      <c r="I759" s="154"/>
      <c r="L759" s="150"/>
      <c r="M759" s="155"/>
      <c r="T759" s="156"/>
      <c r="AT759" s="152" t="s">
        <v>204</v>
      </c>
      <c r="AU759" s="152" t="s">
        <v>87</v>
      </c>
      <c r="AV759" s="12" t="s">
        <v>85</v>
      </c>
      <c r="AW759" s="12" t="s">
        <v>39</v>
      </c>
      <c r="AX759" s="12" t="s">
        <v>78</v>
      </c>
      <c r="AY759" s="152" t="s">
        <v>194</v>
      </c>
    </row>
    <row r="760" spans="2:65" s="12" customFormat="1">
      <c r="B760" s="150"/>
      <c r="D760" s="151" t="s">
        <v>204</v>
      </c>
      <c r="E760" s="152" t="s">
        <v>32</v>
      </c>
      <c r="F760" s="153" t="s">
        <v>267</v>
      </c>
      <c r="H760" s="152" t="s">
        <v>32</v>
      </c>
      <c r="I760" s="154"/>
      <c r="L760" s="150"/>
      <c r="M760" s="155"/>
      <c r="T760" s="156"/>
      <c r="AT760" s="152" t="s">
        <v>204</v>
      </c>
      <c r="AU760" s="152" t="s">
        <v>87</v>
      </c>
      <c r="AV760" s="12" t="s">
        <v>85</v>
      </c>
      <c r="AW760" s="12" t="s">
        <v>39</v>
      </c>
      <c r="AX760" s="12" t="s">
        <v>78</v>
      </c>
      <c r="AY760" s="152" t="s">
        <v>194</v>
      </c>
    </row>
    <row r="761" spans="2:65" s="13" customFormat="1" ht="20.399999999999999">
      <c r="B761" s="157"/>
      <c r="D761" s="151" t="s">
        <v>204</v>
      </c>
      <c r="E761" s="158" t="s">
        <v>32</v>
      </c>
      <c r="F761" s="159" t="s">
        <v>741</v>
      </c>
      <c r="H761" s="160">
        <v>3</v>
      </c>
      <c r="I761" s="161"/>
      <c r="L761" s="157"/>
      <c r="M761" s="162"/>
      <c r="T761" s="163"/>
      <c r="AT761" s="158" t="s">
        <v>204</v>
      </c>
      <c r="AU761" s="158" t="s">
        <v>87</v>
      </c>
      <c r="AV761" s="13" t="s">
        <v>87</v>
      </c>
      <c r="AW761" s="13" t="s">
        <v>39</v>
      </c>
      <c r="AX761" s="13" t="s">
        <v>78</v>
      </c>
      <c r="AY761" s="158" t="s">
        <v>194</v>
      </c>
    </row>
    <row r="762" spans="2:65" s="14" customFormat="1">
      <c r="B762" s="164"/>
      <c r="D762" s="151" t="s">
        <v>204</v>
      </c>
      <c r="E762" s="165" t="s">
        <v>32</v>
      </c>
      <c r="F762" s="166" t="s">
        <v>208</v>
      </c>
      <c r="H762" s="167">
        <v>3</v>
      </c>
      <c r="I762" s="168"/>
      <c r="L762" s="164"/>
      <c r="M762" s="169"/>
      <c r="T762" s="170"/>
      <c r="AT762" s="165" t="s">
        <v>204</v>
      </c>
      <c r="AU762" s="165" t="s">
        <v>87</v>
      </c>
      <c r="AV762" s="14" t="s">
        <v>200</v>
      </c>
      <c r="AW762" s="14" t="s">
        <v>39</v>
      </c>
      <c r="AX762" s="14" t="s">
        <v>85</v>
      </c>
      <c r="AY762" s="165" t="s">
        <v>194</v>
      </c>
    </row>
    <row r="763" spans="2:65" s="1" customFormat="1" ht="55.5" customHeight="1">
      <c r="B763" s="33"/>
      <c r="C763" s="133" t="s">
        <v>742</v>
      </c>
      <c r="D763" s="133" t="s">
        <v>196</v>
      </c>
      <c r="E763" s="134" t="s">
        <v>743</v>
      </c>
      <c r="F763" s="135" t="s">
        <v>744</v>
      </c>
      <c r="G763" s="136" t="s">
        <v>110</v>
      </c>
      <c r="H763" s="137">
        <v>0.5</v>
      </c>
      <c r="I763" s="138"/>
      <c r="J763" s="139">
        <f>ROUND(I763*H763,2)</f>
        <v>0</v>
      </c>
      <c r="K763" s="135" t="s">
        <v>199</v>
      </c>
      <c r="L763" s="33"/>
      <c r="M763" s="140" t="s">
        <v>32</v>
      </c>
      <c r="N763" s="141" t="s">
        <v>49</v>
      </c>
      <c r="P763" s="142">
        <f>O763*H763</f>
        <v>0</v>
      </c>
      <c r="Q763" s="142">
        <v>0</v>
      </c>
      <c r="R763" s="142">
        <f>Q763*H763</f>
        <v>0</v>
      </c>
      <c r="S763" s="142">
        <v>0</v>
      </c>
      <c r="T763" s="143">
        <f>S763*H763</f>
        <v>0</v>
      </c>
      <c r="AR763" s="144" t="s">
        <v>200</v>
      </c>
      <c r="AT763" s="144" t="s">
        <v>196</v>
      </c>
      <c r="AU763" s="144" t="s">
        <v>87</v>
      </c>
      <c r="AY763" s="17" t="s">
        <v>194</v>
      </c>
      <c r="BE763" s="145">
        <f>IF(N763="základní",J763,0)</f>
        <v>0</v>
      </c>
      <c r="BF763" s="145">
        <f>IF(N763="snížená",J763,0)</f>
        <v>0</v>
      </c>
      <c r="BG763" s="145">
        <f>IF(N763="zákl. přenesená",J763,0)</f>
        <v>0</v>
      </c>
      <c r="BH763" s="145">
        <f>IF(N763="sníž. přenesená",J763,0)</f>
        <v>0</v>
      </c>
      <c r="BI763" s="145">
        <f>IF(N763="nulová",J763,0)</f>
        <v>0</v>
      </c>
      <c r="BJ763" s="17" t="s">
        <v>85</v>
      </c>
      <c r="BK763" s="145">
        <f>ROUND(I763*H763,2)</f>
        <v>0</v>
      </c>
      <c r="BL763" s="17" t="s">
        <v>200</v>
      </c>
      <c r="BM763" s="144" t="s">
        <v>745</v>
      </c>
    </row>
    <row r="764" spans="2:65" s="1" customFormat="1">
      <c r="B764" s="33"/>
      <c r="D764" s="146" t="s">
        <v>202</v>
      </c>
      <c r="F764" s="147" t="s">
        <v>746</v>
      </c>
      <c r="I764" s="148"/>
      <c r="L764" s="33"/>
      <c r="M764" s="149"/>
      <c r="T764" s="54"/>
      <c r="AT764" s="17" t="s">
        <v>202</v>
      </c>
      <c r="AU764" s="17" t="s">
        <v>87</v>
      </c>
    </row>
    <row r="765" spans="2:65" s="12" customFormat="1">
      <c r="B765" s="150"/>
      <c r="D765" s="151" t="s">
        <v>204</v>
      </c>
      <c r="E765" s="152" t="s">
        <v>32</v>
      </c>
      <c r="F765" s="153" t="s">
        <v>205</v>
      </c>
      <c r="H765" s="152" t="s">
        <v>32</v>
      </c>
      <c r="I765" s="154"/>
      <c r="L765" s="150"/>
      <c r="M765" s="155"/>
      <c r="T765" s="156"/>
      <c r="AT765" s="152" t="s">
        <v>204</v>
      </c>
      <c r="AU765" s="152" t="s">
        <v>87</v>
      </c>
      <c r="AV765" s="12" t="s">
        <v>85</v>
      </c>
      <c r="AW765" s="12" t="s">
        <v>39</v>
      </c>
      <c r="AX765" s="12" t="s">
        <v>78</v>
      </c>
      <c r="AY765" s="152" t="s">
        <v>194</v>
      </c>
    </row>
    <row r="766" spans="2:65" s="12" customFormat="1">
      <c r="B766" s="150"/>
      <c r="D766" s="151" t="s">
        <v>204</v>
      </c>
      <c r="E766" s="152" t="s">
        <v>32</v>
      </c>
      <c r="F766" s="153" t="s">
        <v>206</v>
      </c>
      <c r="H766" s="152" t="s">
        <v>32</v>
      </c>
      <c r="I766" s="154"/>
      <c r="L766" s="150"/>
      <c r="M766" s="155"/>
      <c r="T766" s="156"/>
      <c r="AT766" s="152" t="s">
        <v>204</v>
      </c>
      <c r="AU766" s="152" t="s">
        <v>87</v>
      </c>
      <c r="AV766" s="12" t="s">
        <v>85</v>
      </c>
      <c r="AW766" s="12" t="s">
        <v>39</v>
      </c>
      <c r="AX766" s="12" t="s">
        <v>78</v>
      </c>
      <c r="AY766" s="152" t="s">
        <v>194</v>
      </c>
    </row>
    <row r="767" spans="2:65" s="12" customFormat="1">
      <c r="B767" s="150"/>
      <c r="D767" s="151" t="s">
        <v>204</v>
      </c>
      <c r="E767" s="152" t="s">
        <v>32</v>
      </c>
      <c r="F767" s="153" t="s">
        <v>241</v>
      </c>
      <c r="H767" s="152" t="s">
        <v>32</v>
      </c>
      <c r="I767" s="154"/>
      <c r="L767" s="150"/>
      <c r="M767" s="155"/>
      <c r="T767" s="156"/>
      <c r="AT767" s="152" t="s">
        <v>204</v>
      </c>
      <c r="AU767" s="152" t="s">
        <v>87</v>
      </c>
      <c r="AV767" s="12" t="s">
        <v>85</v>
      </c>
      <c r="AW767" s="12" t="s">
        <v>39</v>
      </c>
      <c r="AX767" s="12" t="s">
        <v>78</v>
      </c>
      <c r="AY767" s="152" t="s">
        <v>194</v>
      </c>
    </row>
    <row r="768" spans="2:65" s="13" customFormat="1">
      <c r="B768" s="157"/>
      <c r="D768" s="151" t="s">
        <v>204</v>
      </c>
      <c r="E768" s="158" t="s">
        <v>32</v>
      </c>
      <c r="F768" s="159" t="s">
        <v>409</v>
      </c>
      <c r="H768" s="160">
        <v>0.5</v>
      </c>
      <c r="I768" s="161"/>
      <c r="L768" s="157"/>
      <c r="M768" s="162"/>
      <c r="T768" s="163"/>
      <c r="AT768" s="158" t="s">
        <v>204</v>
      </c>
      <c r="AU768" s="158" t="s">
        <v>87</v>
      </c>
      <c r="AV768" s="13" t="s">
        <v>87</v>
      </c>
      <c r="AW768" s="13" t="s">
        <v>39</v>
      </c>
      <c r="AX768" s="13" t="s">
        <v>78</v>
      </c>
      <c r="AY768" s="158" t="s">
        <v>194</v>
      </c>
    </row>
    <row r="769" spans="2:65" s="14" customFormat="1">
      <c r="B769" s="164"/>
      <c r="D769" s="151" t="s">
        <v>204</v>
      </c>
      <c r="E769" s="165" t="s">
        <v>32</v>
      </c>
      <c r="F769" s="166" t="s">
        <v>208</v>
      </c>
      <c r="H769" s="167">
        <v>0.5</v>
      </c>
      <c r="I769" s="168"/>
      <c r="L769" s="164"/>
      <c r="M769" s="169"/>
      <c r="T769" s="170"/>
      <c r="AT769" s="165" t="s">
        <v>204</v>
      </c>
      <c r="AU769" s="165" t="s">
        <v>87</v>
      </c>
      <c r="AV769" s="14" t="s">
        <v>200</v>
      </c>
      <c r="AW769" s="14" t="s">
        <v>39</v>
      </c>
      <c r="AX769" s="14" t="s">
        <v>85</v>
      </c>
      <c r="AY769" s="165" t="s">
        <v>194</v>
      </c>
    </row>
    <row r="770" spans="2:65" s="1" customFormat="1">
      <c r="B770" s="33"/>
      <c r="D770" s="151" t="s">
        <v>322</v>
      </c>
      <c r="F770" s="181" t="s">
        <v>323</v>
      </c>
      <c r="L770" s="33"/>
      <c r="M770" s="149"/>
      <c r="T770" s="54"/>
      <c r="AU770" s="17" t="s">
        <v>87</v>
      </c>
    </row>
    <row r="771" spans="2:65" s="1" customFormat="1">
      <c r="B771" s="33"/>
      <c r="D771" s="151" t="s">
        <v>322</v>
      </c>
      <c r="F771" s="182" t="s">
        <v>324</v>
      </c>
      <c r="H771" s="183">
        <v>0.5</v>
      </c>
      <c r="L771" s="33"/>
      <c r="M771" s="149"/>
      <c r="T771" s="54"/>
      <c r="AU771" s="17" t="s">
        <v>87</v>
      </c>
    </row>
    <row r="772" spans="2:65" s="11" customFormat="1" ht="22.8" customHeight="1">
      <c r="B772" s="121"/>
      <c r="D772" s="122" t="s">
        <v>77</v>
      </c>
      <c r="E772" s="131" t="s">
        <v>747</v>
      </c>
      <c r="F772" s="131" t="s">
        <v>748</v>
      </c>
      <c r="I772" s="124"/>
      <c r="J772" s="132">
        <f>BK772</f>
        <v>0</v>
      </c>
      <c r="L772" s="121"/>
      <c r="M772" s="126"/>
      <c r="P772" s="127">
        <f>SUM(P773:P846)</f>
        <v>0</v>
      </c>
      <c r="R772" s="127">
        <f>SUM(R773:R846)</f>
        <v>0</v>
      </c>
      <c r="T772" s="128">
        <f>SUM(T773:T846)</f>
        <v>0</v>
      </c>
      <c r="AR772" s="122" t="s">
        <v>85</v>
      </c>
      <c r="AT772" s="129" t="s">
        <v>77</v>
      </c>
      <c r="AU772" s="129" t="s">
        <v>85</v>
      </c>
      <c r="AY772" s="122" t="s">
        <v>194</v>
      </c>
      <c r="BK772" s="130">
        <f>SUM(BK773:BK846)</f>
        <v>0</v>
      </c>
    </row>
    <row r="773" spans="2:65" s="1" customFormat="1" ht="37.799999999999997" customHeight="1">
      <c r="B773" s="33"/>
      <c r="C773" s="133" t="s">
        <v>749</v>
      </c>
      <c r="D773" s="133" t="s">
        <v>196</v>
      </c>
      <c r="E773" s="134" t="s">
        <v>750</v>
      </c>
      <c r="F773" s="135" t="s">
        <v>751</v>
      </c>
      <c r="G773" s="136" t="s">
        <v>313</v>
      </c>
      <c r="H773" s="137">
        <v>6</v>
      </c>
      <c r="I773" s="138"/>
      <c r="J773" s="139">
        <f>ROUND(I773*H773,2)</f>
        <v>0</v>
      </c>
      <c r="K773" s="135" t="s">
        <v>199</v>
      </c>
      <c r="L773" s="33"/>
      <c r="M773" s="140" t="s">
        <v>32</v>
      </c>
      <c r="N773" s="141" t="s">
        <v>49</v>
      </c>
      <c r="P773" s="142">
        <f>O773*H773</f>
        <v>0</v>
      </c>
      <c r="Q773" s="142">
        <v>0</v>
      </c>
      <c r="R773" s="142">
        <f>Q773*H773</f>
        <v>0</v>
      </c>
      <c r="S773" s="142">
        <v>0</v>
      </c>
      <c r="T773" s="143">
        <f>S773*H773</f>
        <v>0</v>
      </c>
      <c r="AR773" s="144" t="s">
        <v>200</v>
      </c>
      <c r="AT773" s="144" t="s">
        <v>196</v>
      </c>
      <c r="AU773" s="144" t="s">
        <v>87</v>
      </c>
      <c r="AY773" s="17" t="s">
        <v>194</v>
      </c>
      <c r="BE773" s="145">
        <f>IF(N773="základní",J773,0)</f>
        <v>0</v>
      </c>
      <c r="BF773" s="145">
        <f>IF(N773="snížená",J773,0)</f>
        <v>0</v>
      </c>
      <c r="BG773" s="145">
        <f>IF(N773="zákl. přenesená",J773,0)</f>
        <v>0</v>
      </c>
      <c r="BH773" s="145">
        <f>IF(N773="sníž. přenesená",J773,0)</f>
        <v>0</v>
      </c>
      <c r="BI773" s="145">
        <f>IF(N773="nulová",J773,0)</f>
        <v>0</v>
      </c>
      <c r="BJ773" s="17" t="s">
        <v>85</v>
      </c>
      <c r="BK773" s="145">
        <f>ROUND(I773*H773,2)</f>
        <v>0</v>
      </c>
      <c r="BL773" s="17" t="s">
        <v>200</v>
      </c>
      <c r="BM773" s="144" t="s">
        <v>752</v>
      </c>
    </row>
    <row r="774" spans="2:65" s="1" customFormat="1">
      <c r="B774" s="33"/>
      <c r="D774" s="146" t="s">
        <v>202</v>
      </c>
      <c r="F774" s="147" t="s">
        <v>753</v>
      </c>
      <c r="I774" s="148"/>
      <c r="L774" s="33"/>
      <c r="M774" s="149"/>
      <c r="T774" s="54"/>
      <c r="AT774" s="17" t="s">
        <v>202</v>
      </c>
      <c r="AU774" s="17" t="s">
        <v>87</v>
      </c>
    </row>
    <row r="775" spans="2:65" s="12" customFormat="1">
      <c r="B775" s="150"/>
      <c r="D775" s="151" t="s">
        <v>204</v>
      </c>
      <c r="E775" s="152" t="s">
        <v>32</v>
      </c>
      <c r="F775" s="153" t="s">
        <v>754</v>
      </c>
      <c r="H775" s="152" t="s">
        <v>32</v>
      </c>
      <c r="I775" s="154"/>
      <c r="L775" s="150"/>
      <c r="M775" s="155"/>
      <c r="T775" s="156"/>
      <c r="AT775" s="152" t="s">
        <v>204</v>
      </c>
      <c r="AU775" s="152" t="s">
        <v>87</v>
      </c>
      <c r="AV775" s="12" t="s">
        <v>85</v>
      </c>
      <c r="AW775" s="12" t="s">
        <v>39</v>
      </c>
      <c r="AX775" s="12" t="s">
        <v>78</v>
      </c>
      <c r="AY775" s="152" t="s">
        <v>194</v>
      </c>
    </row>
    <row r="776" spans="2:65" s="12" customFormat="1">
      <c r="B776" s="150"/>
      <c r="D776" s="151" t="s">
        <v>204</v>
      </c>
      <c r="E776" s="152" t="s">
        <v>32</v>
      </c>
      <c r="F776" s="153" t="s">
        <v>755</v>
      </c>
      <c r="H776" s="152" t="s">
        <v>32</v>
      </c>
      <c r="I776" s="154"/>
      <c r="L776" s="150"/>
      <c r="M776" s="155"/>
      <c r="T776" s="156"/>
      <c r="AT776" s="152" t="s">
        <v>204</v>
      </c>
      <c r="AU776" s="152" t="s">
        <v>87</v>
      </c>
      <c r="AV776" s="12" t="s">
        <v>85</v>
      </c>
      <c r="AW776" s="12" t="s">
        <v>39</v>
      </c>
      <c r="AX776" s="12" t="s">
        <v>78</v>
      </c>
      <c r="AY776" s="152" t="s">
        <v>194</v>
      </c>
    </row>
    <row r="777" spans="2:65" s="13" customFormat="1">
      <c r="B777" s="157"/>
      <c r="D777" s="151" t="s">
        <v>204</v>
      </c>
      <c r="E777" s="158" t="s">
        <v>32</v>
      </c>
      <c r="F777" s="159" t="s">
        <v>756</v>
      </c>
      <c r="H777" s="160">
        <v>2</v>
      </c>
      <c r="I777" s="161"/>
      <c r="L777" s="157"/>
      <c r="M777" s="162"/>
      <c r="T777" s="163"/>
      <c r="AT777" s="158" t="s">
        <v>204</v>
      </c>
      <c r="AU777" s="158" t="s">
        <v>87</v>
      </c>
      <c r="AV777" s="13" t="s">
        <v>87</v>
      </c>
      <c r="AW777" s="13" t="s">
        <v>39</v>
      </c>
      <c r="AX777" s="13" t="s">
        <v>78</v>
      </c>
      <c r="AY777" s="158" t="s">
        <v>194</v>
      </c>
    </row>
    <row r="778" spans="2:65" s="13" customFormat="1">
      <c r="B778" s="157"/>
      <c r="D778" s="151" t="s">
        <v>204</v>
      </c>
      <c r="E778" s="158" t="s">
        <v>32</v>
      </c>
      <c r="F778" s="159" t="s">
        <v>757</v>
      </c>
      <c r="H778" s="160">
        <v>2</v>
      </c>
      <c r="I778" s="161"/>
      <c r="L778" s="157"/>
      <c r="M778" s="162"/>
      <c r="T778" s="163"/>
      <c r="AT778" s="158" t="s">
        <v>204</v>
      </c>
      <c r="AU778" s="158" t="s">
        <v>87</v>
      </c>
      <c r="AV778" s="13" t="s">
        <v>87</v>
      </c>
      <c r="AW778" s="13" t="s">
        <v>39</v>
      </c>
      <c r="AX778" s="13" t="s">
        <v>78</v>
      </c>
      <c r="AY778" s="158" t="s">
        <v>194</v>
      </c>
    </row>
    <row r="779" spans="2:65" s="13" customFormat="1">
      <c r="B779" s="157"/>
      <c r="D779" s="151" t="s">
        <v>204</v>
      </c>
      <c r="E779" s="158" t="s">
        <v>32</v>
      </c>
      <c r="F779" s="159" t="s">
        <v>758</v>
      </c>
      <c r="H779" s="160">
        <v>1</v>
      </c>
      <c r="I779" s="161"/>
      <c r="L779" s="157"/>
      <c r="M779" s="162"/>
      <c r="T779" s="163"/>
      <c r="AT779" s="158" t="s">
        <v>204</v>
      </c>
      <c r="AU779" s="158" t="s">
        <v>87</v>
      </c>
      <c r="AV779" s="13" t="s">
        <v>87</v>
      </c>
      <c r="AW779" s="13" t="s">
        <v>39</v>
      </c>
      <c r="AX779" s="13" t="s">
        <v>78</v>
      </c>
      <c r="AY779" s="158" t="s">
        <v>194</v>
      </c>
    </row>
    <row r="780" spans="2:65" s="13" customFormat="1">
      <c r="B780" s="157"/>
      <c r="D780" s="151" t="s">
        <v>204</v>
      </c>
      <c r="E780" s="158" t="s">
        <v>32</v>
      </c>
      <c r="F780" s="159" t="s">
        <v>759</v>
      </c>
      <c r="H780" s="160">
        <v>1</v>
      </c>
      <c r="I780" s="161"/>
      <c r="L780" s="157"/>
      <c r="M780" s="162"/>
      <c r="T780" s="163"/>
      <c r="AT780" s="158" t="s">
        <v>204</v>
      </c>
      <c r="AU780" s="158" t="s">
        <v>87</v>
      </c>
      <c r="AV780" s="13" t="s">
        <v>87</v>
      </c>
      <c r="AW780" s="13" t="s">
        <v>39</v>
      </c>
      <c r="AX780" s="13" t="s">
        <v>78</v>
      </c>
      <c r="AY780" s="158" t="s">
        <v>194</v>
      </c>
    </row>
    <row r="781" spans="2:65" s="14" customFormat="1">
      <c r="B781" s="164"/>
      <c r="D781" s="151" t="s">
        <v>204</v>
      </c>
      <c r="E781" s="165" t="s">
        <v>32</v>
      </c>
      <c r="F781" s="166" t="s">
        <v>208</v>
      </c>
      <c r="H781" s="167">
        <v>6</v>
      </c>
      <c r="I781" s="168"/>
      <c r="L781" s="164"/>
      <c r="M781" s="169"/>
      <c r="T781" s="170"/>
      <c r="AT781" s="165" t="s">
        <v>204</v>
      </c>
      <c r="AU781" s="165" t="s">
        <v>87</v>
      </c>
      <c r="AV781" s="14" t="s">
        <v>200</v>
      </c>
      <c r="AW781" s="14" t="s">
        <v>39</v>
      </c>
      <c r="AX781" s="14" t="s">
        <v>85</v>
      </c>
      <c r="AY781" s="165" t="s">
        <v>194</v>
      </c>
    </row>
    <row r="782" spans="2:65" s="1" customFormat="1" ht="44.25" customHeight="1">
      <c r="B782" s="33"/>
      <c r="C782" s="133" t="s">
        <v>760</v>
      </c>
      <c r="D782" s="133" t="s">
        <v>196</v>
      </c>
      <c r="E782" s="134" t="s">
        <v>761</v>
      </c>
      <c r="F782" s="135" t="s">
        <v>762</v>
      </c>
      <c r="G782" s="136" t="s">
        <v>313</v>
      </c>
      <c r="H782" s="137">
        <v>180</v>
      </c>
      <c r="I782" s="138"/>
      <c r="J782" s="139">
        <f>ROUND(I782*H782,2)</f>
        <v>0</v>
      </c>
      <c r="K782" s="135" t="s">
        <v>199</v>
      </c>
      <c r="L782" s="33"/>
      <c r="M782" s="140" t="s">
        <v>32</v>
      </c>
      <c r="N782" s="141" t="s">
        <v>49</v>
      </c>
      <c r="P782" s="142">
        <f>O782*H782</f>
        <v>0</v>
      </c>
      <c r="Q782" s="142">
        <v>0</v>
      </c>
      <c r="R782" s="142">
        <f>Q782*H782</f>
        <v>0</v>
      </c>
      <c r="S782" s="142">
        <v>0</v>
      </c>
      <c r="T782" s="143">
        <f>S782*H782</f>
        <v>0</v>
      </c>
      <c r="AR782" s="144" t="s">
        <v>200</v>
      </c>
      <c r="AT782" s="144" t="s">
        <v>196</v>
      </c>
      <c r="AU782" s="144" t="s">
        <v>87</v>
      </c>
      <c r="AY782" s="17" t="s">
        <v>194</v>
      </c>
      <c r="BE782" s="145">
        <f>IF(N782="základní",J782,0)</f>
        <v>0</v>
      </c>
      <c r="BF782" s="145">
        <f>IF(N782="snížená",J782,0)</f>
        <v>0</v>
      </c>
      <c r="BG782" s="145">
        <f>IF(N782="zákl. přenesená",J782,0)</f>
        <v>0</v>
      </c>
      <c r="BH782" s="145">
        <f>IF(N782="sníž. přenesená",J782,0)</f>
        <v>0</v>
      </c>
      <c r="BI782" s="145">
        <f>IF(N782="nulová",J782,0)</f>
        <v>0</v>
      </c>
      <c r="BJ782" s="17" t="s">
        <v>85</v>
      </c>
      <c r="BK782" s="145">
        <f>ROUND(I782*H782,2)</f>
        <v>0</v>
      </c>
      <c r="BL782" s="17" t="s">
        <v>200</v>
      </c>
      <c r="BM782" s="144" t="s">
        <v>763</v>
      </c>
    </row>
    <row r="783" spans="2:65" s="1" customFormat="1">
      <c r="B783" s="33"/>
      <c r="D783" s="146" t="s">
        <v>202</v>
      </c>
      <c r="F783" s="147" t="s">
        <v>764</v>
      </c>
      <c r="I783" s="148"/>
      <c r="L783" s="33"/>
      <c r="M783" s="149"/>
      <c r="T783" s="54"/>
      <c r="AT783" s="17" t="s">
        <v>202</v>
      </c>
      <c r="AU783" s="17" t="s">
        <v>87</v>
      </c>
    </row>
    <row r="784" spans="2:65" s="13" customFormat="1">
      <c r="B784" s="157"/>
      <c r="D784" s="151" t="s">
        <v>204</v>
      </c>
      <c r="E784" s="158" t="s">
        <v>32</v>
      </c>
      <c r="F784" s="159" t="s">
        <v>765</v>
      </c>
      <c r="H784" s="160">
        <v>6</v>
      </c>
      <c r="I784" s="161"/>
      <c r="L784" s="157"/>
      <c r="M784" s="162"/>
      <c r="T784" s="163"/>
      <c r="AT784" s="158" t="s">
        <v>204</v>
      </c>
      <c r="AU784" s="158" t="s">
        <v>87</v>
      </c>
      <c r="AV784" s="13" t="s">
        <v>87</v>
      </c>
      <c r="AW784" s="13" t="s">
        <v>39</v>
      </c>
      <c r="AX784" s="13" t="s">
        <v>85</v>
      </c>
      <c r="AY784" s="158" t="s">
        <v>194</v>
      </c>
    </row>
    <row r="785" spans="2:65" s="13" customFormat="1">
      <c r="B785" s="157"/>
      <c r="D785" s="151" t="s">
        <v>204</v>
      </c>
      <c r="F785" s="159" t="s">
        <v>766</v>
      </c>
      <c r="H785" s="160">
        <v>180</v>
      </c>
      <c r="I785" s="161"/>
      <c r="L785" s="157"/>
      <c r="M785" s="162"/>
      <c r="T785" s="163"/>
      <c r="AT785" s="158" t="s">
        <v>204</v>
      </c>
      <c r="AU785" s="158" t="s">
        <v>87</v>
      </c>
      <c r="AV785" s="13" t="s">
        <v>87</v>
      </c>
      <c r="AW785" s="13" t="s">
        <v>4</v>
      </c>
      <c r="AX785" s="13" t="s">
        <v>85</v>
      </c>
      <c r="AY785" s="158" t="s">
        <v>194</v>
      </c>
    </row>
    <row r="786" spans="2:65" s="1" customFormat="1" ht="37.799999999999997" customHeight="1">
      <c r="B786" s="33"/>
      <c r="C786" s="133" t="s">
        <v>767</v>
      </c>
      <c r="D786" s="133" t="s">
        <v>196</v>
      </c>
      <c r="E786" s="134" t="s">
        <v>768</v>
      </c>
      <c r="F786" s="135" t="s">
        <v>769</v>
      </c>
      <c r="G786" s="136" t="s">
        <v>313</v>
      </c>
      <c r="H786" s="137">
        <v>2</v>
      </c>
      <c r="I786" s="138"/>
      <c r="J786" s="139">
        <f>ROUND(I786*H786,2)</f>
        <v>0</v>
      </c>
      <c r="K786" s="135" t="s">
        <v>199</v>
      </c>
      <c r="L786" s="33"/>
      <c r="M786" s="140" t="s">
        <v>32</v>
      </c>
      <c r="N786" s="141" t="s">
        <v>49</v>
      </c>
      <c r="P786" s="142">
        <f>O786*H786</f>
        <v>0</v>
      </c>
      <c r="Q786" s="142">
        <v>0</v>
      </c>
      <c r="R786" s="142">
        <f>Q786*H786</f>
        <v>0</v>
      </c>
      <c r="S786" s="142">
        <v>0</v>
      </c>
      <c r="T786" s="143">
        <f>S786*H786</f>
        <v>0</v>
      </c>
      <c r="AR786" s="144" t="s">
        <v>200</v>
      </c>
      <c r="AT786" s="144" t="s">
        <v>196</v>
      </c>
      <c r="AU786" s="144" t="s">
        <v>87</v>
      </c>
      <c r="AY786" s="17" t="s">
        <v>194</v>
      </c>
      <c r="BE786" s="145">
        <f>IF(N786="základní",J786,0)</f>
        <v>0</v>
      </c>
      <c r="BF786" s="145">
        <f>IF(N786="snížená",J786,0)</f>
        <v>0</v>
      </c>
      <c r="BG786" s="145">
        <f>IF(N786="zákl. přenesená",J786,0)</f>
        <v>0</v>
      </c>
      <c r="BH786" s="145">
        <f>IF(N786="sníž. přenesená",J786,0)</f>
        <v>0</v>
      </c>
      <c r="BI786" s="145">
        <f>IF(N786="nulová",J786,0)</f>
        <v>0</v>
      </c>
      <c r="BJ786" s="17" t="s">
        <v>85</v>
      </c>
      <c r="BK786" s="145">
        <f>ROUND(I786*H786,2)</f>
        <v>0</v>
      </c>
      <c r="BL786" s="17" t="s">
        <v>200</v>
      </c>
      <c r="BM786" s="144" t="s">
        <v>770</v>
      </c>
    </row>
    <row r="787" spans="2:65" s="1" customFormat="1">
      <c r="B787" s="33"/>
      <c r="D787" s="146" t="s">
        <v>202</v>
      </c>
      <c r="F787" s="147" t="s">
        <v>771</v>
      </c>
      <c r="I787" s="148"/>
      <c r="L787" s="33"/>
      <c r="M787" s="149"/>
      <c r="T787" s="54"/>
      <c r="AT787" s="17" t="s">
        <v>202</v>
      </c>
      <c r="AU787" s="17" t="s">
        <v>87</v>
      </c>
    </row>
    <row r="788" spans="2:65" s="12" customFormat="1">
      <c r="B788" s="150"/>
      <c r="D788" s="151" t="s">
        <v>204</v>
      </c>
      <c r="E788" s="152" t="s">
        <v>32</v>
      </c>
      <c r="F788" s="153" t="s">
        <v>754</v>
      </c>
      <c r="H788" s="152" t="s">
        <v>32</v>
      </c>
      <c r="I788" s="154"/>
      <c r="L788" s="150"/>
      <c r="M788" s="155"/>
      <c r="T788" s="156"/>
      <c r="AT788" s="152" t="s">
        <v>204</v>
      </c>
      <c r="AU788" s="152" t="s">
        <v>87</v>
      </c>
      <c r="AV788" s="12" t="s">
        <v>85</v>
      </c>
      <c r="AW788" s="12" t="s">
        <v>39</v>
      </c>
      <c r="AX788" s="12" t="s">
        <v>78</v>
      </c>
      <c r="AY788" s="152" t="s">
        <v>194</v>
      </c>
    </row>
    <row r="789" spans="2:65" s="12" customFormat="1">
      <c r="B789" s="150"/>
      <c r="D789" s="151" t="s">
        <v>204</v>
      </c>
      <c r="E789" s="152" t="s">
        <v>32</v>
      </c>
      <c r="F789" s="153" t="s">
        <v>755</v>
      </c>
      <c r="H789" s="152" t="s">
        <v>32</v>
      </c>
      <c r="I789" s="154"/>
      <c r="L789" s="150"/>
      <c r="M789" s="155"/>
      <c r="T789" s="156"/>
      <c r="AT789" s="152" t="s">
        <v>204</v>
      </c>
      <c r="AU789" s="152" t="s">
        <v>87</v>
      </c>
      <c r="AV789" s="12" t="s">
        <v>85</v>
      </c>
      <c r="AW789" s="12" t="s">
        <v>39</v>
      </c>
      <c r="AX789" s="12" t="s">
        <v>78</v>
      </c>
      <c r="AY789" s="152" t="s">
        <v>194</v>
      </c>
    </row>
    <row r="790" spans="2:65" s="13" customFormat="1">
      <c r="B790" s="157"/>
      <c r="D790" s="151" t="s">
        <v>204</v>
      </c>
      <c r="E790" s="158" t="s">
        <v>32</v>
      </c>
      <c r="F790" s="159" t="s">
        <v>772</v>
      </c>
      <c r="H790" s="160">
        <v>2</v>
      </c>
      <c r="I790" s="161"/>
      <c r="L790" s="157"/>
      <c r="M790" s="162"/>
      <c r="T790" s="163"/>
      <c r="AT790" s="158" t="s">
        <v>204</v>
      </c>
      <c r="AU790" s="158" t="s">
        <v>87</v>
      </c>
      <c r="AV790" s="13" t="s">
        <v>87</v>
      </c>
      <c r="AW790" s="13" t="s">
        <v>39</v>
      </c>
      <c r="AX790" s="13" t="s">
        <v>78</v>
      </c>
      <c r="AY790" s="158" t="s">
        <v>194</v>
      </c>
    </row>
    <row r="791" spans="2:65" s="14" customFormat="1">
      <c r="B791" s="164"/>
      <c r="D791" s="151" t="s">
        <v>204</v>
      </c>
      <c r="E791" s="165" t="s">
        <v>32</v>
      </c>
      <c r="F791" s="166" t="s">
        <v>208</v>
      </c>
      <c r="H791" s="167">
        <v>2</v>
      </c>
      <c r="I791" s="168"/>
      <c r="L791" s="164"/>
      <c r="M791" s="169"/>
      <c r="T791" s="170"/>
      <c r="AT791" s="165" t="s">
        <v>204</v>
      </c>
      <c r="AU791" s="165" t="s">
        <v>87</v>
      </c>
      <c r="AV791" s="14" t="s">
        <v>200</v>
      </c>
      <c r="AW791" s="14" t="s">
        <v>39</v>
      </c>
      <c r="AX791" s="14" t="s">
        <v>85</v>
      </c>
      <c r="AY791" s="165" t="s">
        <v>194</v>
      </c>
    </row>
    <row r="792" spans="2:65" s="1" customFormat="1" ht="37.799999999999997" customHeight="1">
      <c r="B792" s="33"/>
      <c r="C792" s="133" t="s">
        <v>773</v>
      </c>
      <c r="D792" s="133" t="s">
        <v>196</v>
      </c>
      <c r="E792" s="134" t="s">
        <v>774</v>
      </c>
      <c r="F792" s="135" t="s">
        <v>775</v>
      </c>
      <c r="G792" s="136" t="s">
        <v>313</v>
      </c>
      <c r="H792" s="137">
        <v>60</v>
      </c>
      <c r="I792" s="138"/>
      <c r="J792" s="139">
        <f>ROUND(I792*H792,2)</f>
        <v>0</v>
      </c>
      <c r="K792" s="135" t="s">
        <v>199</v>
      </c>
      <c r="L792" s="33"/>
      <c r="M792" s="140" t="s">
        <v>32</v>
      </c>
      <c r="N792" s="141" t="s">
        <v>49</v>
      </c>
      <c r="P792" s="142">
        <f>O792*H792</f>
        <v>0</v>
      </c>
      <c r="Q792" s="142">
        <v>0</v>
      </c>
      <c r="R792" s="142">
        <f>Q792*H792</f>
        <v>0</v>
      </c>
      <c r="S792" s="142">
        <v>0</v>
      </c>
      <c r="T792" s="143">
        <f>S792*H792</f>
        <v>0</v>
      </c>
      <c r="AR792" s="144" t="s">
        <v>200</v>
      </c>
      <c r="AT792" s="144" t="s">
        <v>196</v>
      </c>
      <c r="AU792" s="144" t="s">
        <v>87</v>
      </c>
      <c r="AY792" s="17" t="s">
        <v>194</v>
      </c>
      <c r="BE792" s="145">
        <f>IF(N792="základní",J792,0)</f>
        <v>0</v>
      </c>
      <c r="BF792" s="145">
        <f>IF(N792="snížená",J792,0)</f>
        <v>0</v>
      </c>
      <c r="BG792" s="145">
        <f>IF(N792="zákl. přenesená",J792,0)</f>
        <v>0</v>
      </c>
      <c r="BH792" s="145">
        <f>IF(N792="sníž. přenesená",J792,0)</f>
        <v>0</v>
      </c>
      <c r="BI792" s="145">
        <f>IF(N792="nulová",J792,0)</f>
        <v>0</v>
      </c>
      <c r="BJ792" s="17" t="s">
        <v>85</v>
      </c>
      <c r="BK792" s="145">
        <f>ROUND(I792*H792,2)</f>
        <v>0</v>
      </c>
      <c r="BL792" s="17" t="s">
        <v>200</v>
      </c>
      <c r="BM792" s="144" t="s">
        <v>776</v>
      </c>
    </row>
    <row r="793" spans="2:65" s="1" customFormat="1">
      <c r="B793" s="33"/>
      <c r="D793" s="146" t="s">
        <v>202</v>
      </c>
      <c r="F793" s="147" t="s">
        <v>777</v>
      </c>
      <c r="I793" s="148"/>
      <c r="L793" s="33"/>
      <c r="M793" s="149"/>
      <c r="T793" s="54"/>
      <c r="AT793" s="17" t="s">
        <v>202</v>
      </c>
      <c r="AU793" s="17" t="s">
        <v>87</v>
      </c>
    </row>
    <row r="794" spans="2:65" s="13" customFormat="1">
      <c r="B794" s="157"/>
      <c r="D794" s="151" t="s">
        <v>204</v>
      </c>
      <c r="E794" s="158" t="s">
        <v>32</v>
      </c>
      <c r="F794" s="159" t="s">
        <v>778</v>
      </c>
      <c r="H794" s="160">
        <v>2</v>
      </c>
      <c r="I794" s="161"/>
      <c r="L794" s="157"/>
      <c r="M794" s="162"/>
      <c r="T794" s="163"/>
      <c r="AT794" s="158" t="s">
        <v>204</v>
      </c>
      <c r="AU794" s="158" t="s">
        <v>87</v>
      </c>
      <c r="AV794" s="13" t="s">
        <v>87</v>
      </c>
      <c r="AW794" s="13" t="s">
        <v>39</v>
      </c>
      <c r="AX794" s="13" t="s">
        <v>85</v>
      </c>
      <c r="AY794" s="158" t="s">
        <v>194</v>
      </c>
    </row>
    <row r="795" spans="2:65" s="13" customFormat="1">
      <c r="B795" s="157"/>
      <c r="D795" s="151" t="s">
        <v>204</v>
      </c>
      <c r="F795" s="159" t="s">
        <v>779</v>
      </c>
      <c r="H795" s="160">
        <v>60</v>
      </c>
      <c r="I795" s="161"/>
      <c r="L795" s="157"/>
      <c r="M795" s="162"/>
      <c r="T795" s="163"/>
      <c r="AT795" s="158" t="s">
        <v>204</v>
      </c>
      <c r="AU795" s="158" t="s">
        <v>87</v>
      </c>
      <c r="AV795" s="13" t="s">
        <v>87</v>
      </c>
      <c r="AW795" s="13" t="s">
        <v>4</v>
      </c>
      <c r="AX795" s="13" t="s">
        <v>85</v>
      </c>
      <c r="AY795" s="158" t="s">
        <v>194</v>
      </c>
    </row>
    <row r="796" spans="2:65" s="1" customFormat="1" ht="24.15" customHeight="1">
      <c r="B796" s="33"/>
      <c r="C796" s="133" t="s">
        <v>780</v>
      </c>
      <c r="D796" s="133" t="s">
        <v>196</v>
      </c>
      <c r="E796" s="134" t="s">
        <v>781</v>
      </c>
      <c r="F796" s="135" t="s">
        <v>782</v>
      </c>
      <c r="G796" s="136" t="s">
        <v>313</v>
      </c>
      <c r="H796" s="137">
        <v>5</v>
      </c>
      <c r="I796" s="138"/>
      <c r="J796" s="139">
        <f>ROUND(I796*H796,2)</f>
        <v>0</v>
      </c>
      <c r="K796" s="135" t="s">
        <v>199</v>
      </c>
      <c r="L796" s="33"/>
      <c r="M796" s="140" t="s">
        <v>32</v>
      </c>
      <c r="N796" s="141" t="s">
        <v>49</v>
      </c>
      <c r="P796" s="142">
        <f>O796*H796</f>
        <v>0</v>
      </c>
      <c r="Q796" s="142">
        <v>0</v>
      </c>
      <c r="R796" s="142">
        <f>Q796*H796</f>
        <v>0</v>
      </c>
      <c r="S796" s="142">
        <v>0</v>
      </c>
      <c r="T796" s="143">
        <f>S796*H796</f>
        <v>0</v>
      </c>
      <c r="AR796" s="144" t="s">
        <v>200</v>
      </c>
      <c r="AT796" s="144" t="s">
        <v>196</v>
      </c>
      <c r="AU796" s="144" t="s">
        <v>87</v>
      </c>
      <c r="AY796" s="17" t="s">
        <v>194</v>
      </c>
      <c r="BE796" s="145">
        <f>IF(N796="základní",J796,0)</f>
        <v>0</v>
      </c>
      <c r="BF796" s="145">
        <f>IF(N796="snížená",J796,0)</f>
        <v>0</v>
      </c>
      <c r="BG796" s="145">
        <f>IF(N796="zákl. přenesená",J796,0)</f>
        <v>0</v>
      </c>
      <c r="BH796" s="145">
        <f>IF(N796="sníž. přenesená",J796,0)</f>
        <v>0</v>
      </c>
      <c r="BI796" s="145">
        <f>IF(N796="nulová",J796,0)</f>
        <v>0</v>
      </c>
      <c r="BJ796" s="17" t="s">
        <v>85</v>
      </c>
      <c r="BK796" s="145">
        <f>ROUND(I796*H796,2)</f>
        <v>0</v>
      </c>
      <c r="BL796" s="17" t="s">
        <v>200</v>
      </c>
      <c r="BM796" s="144" t="s">
        <v>783</v>
      </c>
    </row>
    <row r="797" spans="2:65" s="1" customFormat="1">
      <c r="B797" s="33"/>
      <c r="D797" s="146" t="s">
        <v>202</v>
      </c>
      <c r="F797" s="147" t="s">
        <v>784</v>
      </c>
      <c r="I797" s="148"/>
      <c r="L797" s="33"/>
      <c r="M797" s="149"/>
      <c r="T797" s="54"/>
      <c r="AT797" s="17" t="s">
        <v>202</v>
      </c>
      <c r="AU797" s="17" t="s">
        <v>87</v>
      </c>
    </row>
    <row r="798" spans="2:65" s="12" customFormat="1">
      <c r="B798" s="150"/>
      <c r="D798" s="151" t="s">
        <v>204</v>
      </c>
      <c r="E798" s="152" t="s">
        <v>32</v>
      </c>
      <c r="F798" s="153" t="s">
        <v>754</v>
      </c>
      <c r="H798" s="152" t="s">
        <v>32</v>
      </c>
      <c r="I798" s="154"/>
      <c r="L798" s="150"/>
      <c r="M798" s="155"/>
      <c r="T798" s="156"/>
      <c r="AT798" s="152" t="s">
        <v>204</v>
      </c>
      <c r="AU798" s="152" t="s">
        <v>87</v>
      </c>
      <c r="AV798" s="12" t="s">
        <v>85</v>
      </c>
      <c r="AW798" s="12" t="s">
        <v>39</v>
      </c>
      <c r="AX798" s="12" t="s">
        <v>78</v>
      </c>
      <c r="AY798" s="152" t="s">
        <v>194</v>
      </c>
    </row>
    <row r="799" spans="2:65" s="12" customFormat="1">
      <c r="B799" s="150"/>
      <c r="D799" s="151" t="s">
        <v>204</v>
      </c>
      <c r="E799" s="152" t="s">
        <v>32</v>
      </c>
      <c r="F799" s="153" t="s">
        <v>755</v>
      </c>
      <c r="H799" s="152" t="s">
        <v>32</v>
      </c>
      <c r="I799" s="154"/>
      <c r="L799" s="150"/>
      <c r="M799" s="155"/>
      <c r="T799" s="156"/>
      <c r="AT799" s="152" t="s">
        <v>204</v>
      </c>
      <c r="AU799" s="152" t="s">
        <v>87</v>
      </c>
      <c r="AV799" s="12" t="s">
        <v>85</v>
      </c>
      <c r="AW799" s="12" t="s">
        <v>39</v>
      </c>
      <c r="AX799" s="12" t="s">
        <v>78</v>
      </c>
      <c r="AY799" s="152" t="s">
        <v>194</v>
      </c>
    </row>
    <row r="800" spans="2:65" s="13" customFormat="1">
      <c r="B800" s="157"/>
      <c r="D800" s="151" t="s">
        <v>204</v>
      </c>
      <c r="E800" s="158" t="s">
        <v>32</v>
      </c>
      <c r="F800" s="159" t="s">
        <v>785</v>
      </c>
      <c r="H800" s="160">
        <v>4</v>
      </c>
      <c r="I800" s="161"/>
      <c r="L800" s="157"/>
      <c r="M800" s="162"/>
      <c r="T800" s="163"/>
      <c r="AT800" s="158" t="s">
        <v>204</v>
      </c>
      <c r="AU800" s="158" t="s">
        <v>87</v>
      </c>
      <c r="AV800" s="13" t="s">
        <v>87</v>
      </c>
      <c r="AW800" s="13" t="s">
        <v>39</v>
      </c>
      <c r="AX800" s="13" t="s">
        <v>78</v>
      </c>
      <c r="AY800" s="158" t="s">
        <v>194</v>
      </c>
    </row>
    <row r="801" spans="2:65" s="13" customFormat="1">
      <c r="B801" s="157"/>
      <c r="D801" s="151" t="s">
        <v>204</v>
      </c>
      <c r="E801" s="158" t="s">
        <v>32</v>
      </c>
      <c r="F801" s="159" t="s">
        <v>786</v>
      </c>
      <c r="H801" s="160">
        <v>1</v>
      </c>
      <c r="I801" s="161"/>
      <c r="L801" s="157"/>
      <c r="M801" s="162"/>
      <c r="T801" s="163"/>
      <c r="AT801" s="158" t="s">
        <v>204</v>
      </c>
      <c r="AU801" s="158" t="s">
        <v>87</v>
      </c>
      <c r="AV801" s="13" t="s">
        <v>87</v>
      </c>
      <c r="AW801" s="13" t="s">
        <v>39</v>
      </c>
      <c r="AX801" s="13" t="s">
        <v>78</v>
      </c>
      <c r="AY801" s="158" t="s">
        <v>194</v>
      </c>
    </row>
    <row r="802" spans="2:65" s="14" customFormat="1">
      <c r="B802" s="164"/>
      <c r="D802" s="151" t="s">
        <v>204</v>
      </c>
      <c r="E802" s="165" t="s">
        <v>32</v>
      </c>
      <c r="F802" s="166" t="s">
        <v>208</v>
      </c>
      <c r="H802" s="167">
        <v>5</v>
      </c>
      <c r="I802" s="168"/>
      <c r="L802" s="164"/>
      <c r="M802" s="169"/>
      <c r="T802" s="170"/>
      <c r="AT802" s="165" t="s">
        <v>204</v>
      </c>
      <c r="AU802" s="165" t="s">
        <v>87</v>
      </c>
      <c r="AV802" s="14" t="s">
        <v>200</v>
      </c>
      <c r="AW802" s="14" t="s">
        <v>39</v>
      </c>
      <c r="AX802" s="14" t="s">
        <v>85</v>
      </c>
      <c r="AY802" s="165" t="s">
        <v>194</v>
      </c>
    </row>
    <row r="803" spans="2:65" s="1" customFormat="1" ht="33" customHeight="1">
      <c r="B803" s="33"/>
      <c r="C803" s="133" t="s">
        <v>787</v>
      </c>
      <c r="D803" s="133" t="s">
        <v>196</v>
      </c>
      <c r="E803" s="134" t="s">
        <v>788</v>
      </c>
      <c r="F803" s="135" t="s">
        <v>789</v>
      </c>
      <c r="G803" s="136" t="s">
        <v>313</v>
      </c>
      <c r="H803" s="137">
        <v>2</v>
      </c>
      <c r="I803" s="138"/>
      <c r="J803" s="139">
        <f>ROUND(I803*H803,2)</f>
        <v>0</v>
      </c>
      <c r="K803" s="135" t="s">
        <v>199</v>
      </c>
      <c r="L803" s="33"/>
      <c r="M803" s="140" t="s">
        <v>32</v>
      </c>
      <c r="N803" s="141" t="s">
        <v>49</v>
      </c>
      <c r="P803" s="142">
        <f>O803*H803</f>
        <v>0</v>
      </c>
      <c r="Q803" s="142">
        <v>0</v>
      </c>
      <c r="R803" s="142">
        <f>Q803*H803</f>
        <v>0</v>
      </c>
      <c r="S803" s="142">
        <v>0</v>
      </c>
      <c r="T803" s="143">
        <f>S803*H803</f>
        <v>0</v>
      </c>
      <c r="AR803" s="144" t="s">
        <v>200</v>
      </c>
      <c r="AT803" s="144" t="s">
        <v>196</v>
      </c>
      <c r="AU803" s="144" t="s">
        <v>87</v>
      </c>
      <c r="AY803" s="17" t="s">
        <v>194</v>
      </c>
      <c r="BE803" s="145">
        <f>IF(N803="základní",J803,0)</f>
        <v>0</v>
      </c>
      <c r="BF803" s="145">
        <f>IF(N803="snížená",J803,0)</f>
        <v>0</v>
      </c>
      <c r="BG803" s="145">
        <f>IF(N803="zákl. přenesená",J803,0)</f>
        <v>0</v>
      </c>
      <c r="BH803" s="145">
        <f>IF(N803="sníž. přenesená",J803,0)</f>
        <v>0</v>
      </c>
      <c r="BI803" s="145">
        <f>IF(N803="nulová",J803,0)</f>
        <v>0</v>
      </c>
      <c r="BJ803" s="17" t="s">
        <v>85</v>
      </c>
      <c r="BK803" s="145">
        <f>ROUND(I803*H803,2)</f>
        <v>0</v>
      </c>
      <c r="BL803" s="17" t="s">
        <v>200</v>
      </c>
      <c r="BM803" s="144" t="s">
        <v>790</v>
      </c>
    </row>
    <row r="804" spans="2:65" s="1" customFormat="1">
      <c r="B804" s="33"/>
      <c r="D804" s="146" t="s">
        <v>202</v>
      </c>
      <c r="F804" s="147" t="s">
        <v>791</v>
      </c>
      <c r="I804" s="148"/>
      <c r="L804" s="33"/>
      <c r="M804" s="149"/>
      <c r="T804" s="54"/>
      <c r="AT804" s="17" t="s">
        <v>202</v>
      </c>
      <c r="AU804" s="17" t="s">
        <v>87</v>
      </c>
    </row>
    <row r="805" spans="2:65" s="12" customFormat="1">
      <c r="B805" s="150"/>
      <c r="D805" s="151" t="s">
        <v>204</v>
      </c>
      <c r="E805" s="152" t="s">
        <v>32</v>
      </c>
      <c r="F805" s="153" t="s">
        <v>754</v>
      </c>
      <c r="H805" s="152" t="s">
        <v>32</v>
      </c>
      <c r="I805" s="154"/>
      <c r="L805" s="150"/>
      <c r="M805" s="155"/>
      <c r="T805" s="156"/>
      <c r="AT805" s="152" t="s">
        <v>204</v>
      </c>
      <c r="AU805" s="152" t="s">
        <v>87</v>
      </c>
      <c r="AV805" s="12" t="s">
        <v>85</v>
      </c>
      <c r="AW805" s="12" t="s">
        <v>39</v>
      </c>
      <c r="AX805" s="12" t="s">
        <v>78</v>
      </c>
      <c r="AY805" s="152" t="s">
        <v>194</v>
      </c>
    </row>
    <row r="806" spans="2:65" s="12" customFormat="1">
      <c r="B806" s="150"/>
      <c r="D806" s="151" t="s">
        <v>204</v>
      </c>
      <c r="E806" s="152" t="s">
        <v>32</v>
      </c>
      <c r="F806" s="153" t="s">
        <v>755</v>
      </c>
      <c r="H806" s="152" t="s">
        <v>32</v>
      </c>
      <c r="I806" s="154"/>
      <c r="L806" s="150"/>
      <c r="M806" s="155"/>
      <c r="T806" s="156"/>
      <c r="AT806" s="152" t="s">
        <v>204</v>
      </c>
      <c r="AU806" s="152" t="s">
        <v>87</v>
      </c>
      <c r="AV806" s="12" t="s">
        <v>85</v>
      </c>
      <c r="AW806" s="12" t="s">
        <v>39</v>
      </c>
      <c r="AX806" s="12" t="s">
        <v>78</v>
      </c>
      <c r="AY806" s="152" t="s">
        <v>194</v>
      </c>
    </row>
    <row r="807" spans="2:65" s="13" customFormat="1">
      <c r="B807" s="157"/>
      <c r="D807" s="151" t="s">
        <v>204</v>
      </c>
      <c r="E807" s="158" t="s">
        <v>32</v>
      </c>
      <c r="F807" s="159" t="s">
        <v>792</v>
      </c>
      <c r="H807" s="160">
        <v>2</v>
      </c>
      <c r="I807" s="161"/>
      <c r="L807" s="157"/>
      <c r="M807" s="162"/>
      <c r="T807" s="163"/>
      <c r="AT807" s="158" t="s">
        <v>204</v>
      </c>
      <c r="AU807" s="158" t="s">
        <v>87</v>
      </c>
      <c r="AV807" s="13" t="s">
        <v>87</v>
      </c>
      <c r="AW807" s="13" t="s">
        <v>39</v>
      </c>
      <c r="AX807" s="13" t="s">
        <v>78</v>
      </c>
      <c r="AY807" s="158" t="s">
        <v>194</v>
      </c>
    </row>
    <row r="808" spans="2:65" s="14" customFormat="1">
      <c r="B808" s="164"/>
      <c r="D808" s="151" t="s">
        <v>204</v>
      </c>
      <c r="E808" s="165" t="s">
        <v>32</v>
      </c>
      <c r="F808" s="166" t="s">
        <v>208</v>
      </c>
      <c r="H808" s="167">
        <v>2</v>
      </c>
      <c r="I808" s="168"/>
      <c r="L808" s="164"/>
      <c r="M808" s="169"/>
      <c r="T808" s="170"/>
      <c r="AT808" s="165" t="s">
        <v>204</v>
      </c>
      <c r="AU808" s="165" t="s">
        <v>87</v>
      </c>
      <c r="AV808" s="14" t="s">
        <v>200</v>
      </c>
      <c r="AW808" s="14" t="s">
        <v>39</v>
      </c>
      <c r="AX808" s="14" t="s">
        <v>85</v>
      </c>
      <c r="AY808" s="165" t="s">
        <v>194</v>
      </c>
    </row>
    <row r="809" spans="2:65" s="1" customFormat="1" ht="49.05" customHeight="1">
      <c r="B809" s="33"/>
      <c r="C809" s="133" t="s">
        <v>793</v>
      </c>
      <c r="D809" s="133" t="s">
        <v>196</v>
      </c>
      <c r="E809" s="134" t="s">
        <v>794</v>
      </c>
      <c r="F809" s="135" t="s">
        <v>795</v>
      </c>
      <c r="G809" s="136" t="s">
        <v>313</v>
      </c>
      <c r="H809" s="137">
        <v>150</v>
      </c>
      <c r="I809" s="138"/>
      <c r="J809" s="139">
        <f>ROUND(I809*H809,2)</f>
        <v>0</v>
      </c>
      <c r="K809" s="135" t="s">
        <v>199</v>
      </c>
      <c r="L809" s="33"/>
      <c r="M809" s="140" t="s">
        <v>32</v>
      </c>
      <c r="N809" s="141" t="s">
        <v>49</v>
      </c>
      <c r="P809" s="142">
        <f>O809*H809</f>
        <v>0</v>
      </c>
      <c r="Q809" s="142">
        <v>0</v>
      </c>
      <c r="R809" s="142">
        <f>Q809*H809</f>
        <v>0</v>
      </c>
      <c r="S809" s="142">
        <v>0</v>
      </c>
      <c r="T809" s="143">
        <f>S809*H809</f>
        <v>0</v>
      </c>
      <c r="AR809" s="144" t="s">
        <v>200</v>
      </c>
      <c r="AT809" s="144" t="s">
        <v>196</v>
      </c>
      <c r="AU809" s="144" t="s">
        <v>87</v>
      </c>
      <c r="AY809" s="17" t="s">
        <v>194</v>
      </c>
      <c r="BE809" s="145">
        <f>IF(N809="základní",J809,0)</f>
        <v>0</v>
      </c>
      <c r="BF809" s="145">
        <f>IF(N809="snížená",J809,0)</f>
        <v>0</v>
      </c>
      <c r="BG809" s="145">
        <f>IF(N809="zákl. přenesená",J809,0)</f>
        <v>0</v>
      </c>
      <c r="BH809" s="145">
        <f>IF(N809="sníž. přenesená",J809,0)</f>
        <v>0</v>
      </c>
      <c r="BI809" s="145">
        <f>IF(N809="nulová",J809,0)</f>
        <v>0</v>
      </c>
      <c r="BJ809" s="17" t="s">
        <v>85</v>
      </c>
      <c r="BK809" s="145">
        <f>ROUND(I809*H809,2)</f>
        <v>0</v>
      </c>
      <c r="BL809" s="17" t="s">
        <v>200</v>
      </c>
      <c r="BM809" s="144" t="s">
        <v>796</v>
      </c>
    </row>
    <row r="810" spans="2:65" s="1" customFormat="1">
      <c r="B810" s="33"/>
      <c r="D810" s="146" t="s">
        <v>202</v>
      </c>
      <c r="F810" s="147" t="s">
        <v>797</v>
      </c>
      <c r="I810" s="148"/>
      <c r="L810" s="33"/>
      <c r="M810" s="149"/>
      <c r="T810" s="54"/>
      <c r="AT810" s="17" t="s">
        <v>202</v>
      </c>
      <c r="AU810" s="17" t="s">
        <v>87</v>
      </c>
    </row>
    <row r="811" spans="2:65" s="13" customFormat="1">
      <c r="B811" s="157"/>
      <c r="D811" s="151" t="s">
        <v>204</v>
      </c>
      <c r="E811" s="158" t="s">
        <v>32</v>
      </c>
      <c r="F811" s="159" t="s">
        <v>798</v>
      </c>
      <c r="H811" s="160">
        <v>5</v>
      </c>
      <c r="I811" s="161"/>
      <c r="L811" s="157"/>
      <c r="M811" s="162"/>
      <c r="T811" s="163"/>
      <c r="AT811" s="158" t="s">
        <v>204</v>
      </c>
      <c r="AU811" s="158" t="s">
        <v>87</v>
      </c>
      <c r="AV811" s="13" t="s">
        <v>87</v>
      </c>
      <c r="AW811" s="13" t="s">
        <v>39</v>
      </c>
      <c r="AX811" s="13" t="s">
        <v>85</v>
      </c>
      <c r="AY811" s="158" t="s">
        <v>194</v>
      </c>
    </row>
    <row r="812" spans="2:65" s="13" customFormat="1">
      <c r="B812" s="157"/>
      <c r="D812" s="151" t="s">
        <v>204</v>
      </c>
      <c r="F812" s="159" t="s">
        <v>799</v>
      </c>
      <c r="H812" s="160">
        <v>150</v>
      </c>
      <c r="I812" s="161"/>
      <c r="L812" s="157"/>
      <c r="M812" s="162"/>
      <c r="T812" s="163"/>
      <c r="AT812" s="158" t="s">
        <v>204</v>
      </c>
      <c r="AU812" s="158" t="s">
        <v>87</v>
      </c>
      <c r="AV812" s="13" t="s">
        <v>87</v>
      </c>
      <c r="AW812" s="13" t="s">
        <v>4</v>
      </c>
      <c r="AX812" s="13" t="s">
        <v>85</v>
      </c>
      <c r="AY812" s="158" t="s">
        <v>194</v>
      </c>
    </row>
    <row r="813" spans="2:65" s="1" customFormat="1" ht="49.05" customHeight="1">
      <c r="B813" s="33"/>
      <c r="C813" s="133" t="s">
        <v>800</v>
      </c>
      <c r="D813" s="133" t="s">
        <v>196</v>
      </c>
      <c r="E813" s="134" t="s">
        <v>801</v>
      </c>
      <c r="F813" s="135" t="s">
        <v>802</v>
      </c>
      <c r="G813" s="136" t="s">
        <v>313</v>
      </c>
      <c r="H813" s="137">
        <v>60</v>
      </c>
      <c r="I813" s="138"/>
      <c r="J813" s="139">
        <f>ROUND(I813*H813,2)</f>
        <v>0</v>
      </c>
      <c r="K813" s="135" t="s">
        <v>199</v>
      </c>
      <c r="L813" s="33"/>
      <c r="M813" s="140" t="s">
        <v>32</v>
      </c>
      <c r="N813" s="141" t="s">
        <v>49</v>
      </c>
      <c r="P813" s="142">
        <f>O813*H813</f>
        <v>0</v>
      </c>
      <c r="Q813" s="142">
        <v>0</v>
      </c>
      <c r="R813" s="142">
        <f>Q813*H813</f>
        <v>0</v>
      </c>
      <c r="S813" s="142">
        <v>0</v>
      </c>
      <c r="T813" s="143">
        <f>S813*H813</f>
        <v>0</v>
      </c>
      <c r="AR813" s="144" t="s">
        <v>200</v>
      </c>
      <c r="AT813" s="144" t="s">
        <v>196</v>
      </c>
      <c r="AU813" s="144" t="s">
        <v>87</v>
      </c>
      <c r="AY813" s="17" t="s">
        <v>194</v>
      </c>
      <c r="BE813" s="145">
        <f>IF(N813="základní",J813,0)</f>
        <v>0</v>
      </c>
      <c r="BF813" s="145">
        <f>IF(N813="snížená",J813,0)</f>
        <v>0</v>
      </c>
      <c r="BG813" s="145">
        <f>IF(N813="zákl. přenesená",J813,0)</f>
        <v>0</v>
      </c>
      <c r="BH813" s="145">
        <f>IF(N813="sníž. přenesená",J813,0)</f>
        <v>0</v>
      </c>
      <c r="BI813" s="145">
        <f>IF(N813="nulová",J813,0)</f>
        <v>0</v>
      </c>
      <c r="BJ813" s="17" t="s">
        <v>85</v>
      </c>
      <c r="BK813" s="145">
        <f>ROUND(I813*H813,2)</f>
        <v>0</v>
      </c>
      <c r="BL813" s="17" t="s">
        <v>200</v>
      </c>
      <c r="BM813" s="144" t="s">
        <v>803</v>
      </c>
    </row>
    <row r="814" spans="2:65" s="1" customFormat="1">
      <c r="B814" s="33"/>
      <c r="D814" s="146" t="s">
        <v>202</v>
      </c>
      <c r="F814" s="147" t="s">
        <v>804</v>
      </c>
      <c r="I814" s="148"/>
      <c r="L814" s="33"/>
      <c r="M814" s="149"/>
      <c r="T814" s="54"/>
      <c r="AT814" s="17" t="s">
        <v>202</v>
      </c>
      <c r="AU814" s="17" t="s">
        <v>87</v>
      </c>
    </row>
    <row r="815" spans="2:65" s="13" customFormat="1">
      <c r="B815" s="157"/>
      <c r="D815" s="151" t="s">
        <v>204</v>
      </c>
      <c r="E815" s="158" t="s">
        <v>32</v>
      </c>
      <c r="F815" s="159" t="s">
        <v>805</v>
      </c>
      <c r="H815" s="160">
        <v>2</v>
      </c>
      <c r="I815" s="161"/>
      <c r="L815" s="157"/>
      <c r="M815" s="162"/>
      <c r="T815" s="163"/>
      <c r="AT815" s="158" t="s">
        <v>204</v>
      </c>
      <c r="AU815" s="158" t="s">
        <v>87</v>
      </c>
      <c r="AV815" s="13" t="s">
        <v>87</v>
      </c>
      <c r="AW815" s="13" t="s">
        <v>39</v>
      </c>
      <c r="AX815" s="13" t="s">
        <v>85</v>
      </c>
      <c r="AY815" s="158" t="s">
        <v>194</v>
      </c>
    </row>
    <row r="816" spans="2:65" s="13" customFormat="1">
      <c r="B816" s="157"/>
      <c r="D816" s="151" t="s">
        <v>204</v>
      </c>
      <c r="F816" s="159" t="s">
        <v>779</v>
      </c>
      <c r="H816" s="160">
        <v>60</v>
      </c>
      <c r="I816" s="161"/>
      <c r="L816" s="157"/>
      <c r="M816" s="162"/>
      <c r="T816" s="163"/>
      <c r="AT816" s="158" t="s">
        <v>204</v>
      </c>
      <c r="AU816" s="158" t="s">
        <v>87</v>
      </c>
      <c r="AV816" s="13" t="s">
        <v>87</v>
      </c>
      <c r="AW816" s="13" t="s">
        <v>4</v>
      </c>
      <c r="AX816" s="13" t="s">
        <v>85</v>
      </c>
      <c r="AY816" s="158" t="s">
        <v>194</v>
      </c>
    </row>
    <row r="817" spans="2:65" s="1" customFormat="1" ht="24.15" customHeight="1">
      <c r="B817" s="33"/>
      <c r="C817" s="133" t="s">
        <v>806</v>
      </c>
      <c r="D817" s="133" t="s">
        <v>196</v>
      </c>
      <c r="E817" s="134" t="s">
        <v>807</v>
      </c>
      <c r="F817" s="135" t="s">
        <v>808</v>
      </c>
      <c r="G817" s="136" t="s">
        <v>313</v>
      </c>
      <c r="H817" s="137">
        <v>1</v>
      </c>
      <c r="I817" s="138"/>
      <c r="J817" s="139">
        <f>ROUND(I817*H817,2)</f>
        <v>0</v>
      </c>
      <c r="K817" s="135" t="s">
        <v>199</v>
      </c>
      <c r="L817" s="33"/>
      <c r="M817" s="140" t="s">
        <v>32</v>
      </c>
      <c r="N817" s="141" t="s">
        <v>49</v>
      </c>
      <c r="P817" s="142">
        <f>O817*H817</f>
        <v>0</v>
      </c>
      <c r="Q817" s="142">
        <v>0</v>
      </c>
      <c r="R817" s="142">
        <f>Q817*H817</f>
        <v>0</v>
      </c>
      <c r="S817" s="142">
        <v>0</v>
      </c>
      <c r="T817" s="143">
        <f>S817*H817</f>
        <v>0</v>
      </c>
      <c r="AR817" s="144" t="s">
        <v>200</v>
      </c>
      <c r="AT817" s="144" t="s">
        <v>196</v>
      </c>
      <c r="AU817" s="144" t="s">
        <v>87</v>
      </c>
      <c r="AY817" s="17" t="s">
        <v>194</v>
      </c>
      <c r="BE817" s="145">
        <f>IF(N817="základní",J817,0)</f>
        <v>0</v>
      </c>
      <c r="BF817" s="145">
        <f>IF(N817="snížená",J817,0)</f>
        <v>0</v>
      </c>
      <c r="BG817" s="145">
        <f>IF(N817="zákl. přenesená",J817,0)</f>
        <v>0</v>
      </c>
      <c r="BH817" s="145">
        <f>IF(N817="sníž. přenesená",J817,0)</f>
        <v>0</v>
      </c>
      <c r="BI817" s="145">
        <f>IF(N817="nulová",J817,0)</f>
        <v>0</v>
      </c>
      <c r="BJ817" s="17" t="s">
        <v>85</v>
      </c>
      <c r="BK817" s="145">
        <f>ROUND(I817*H817,2)</f>
        <v>0</v>
      </c>
      <c r="BL817" s="17" t="s">
        <v>200</v>
      </c>
      <c r="BM817" s="144" t="s">
        <v>809</v>
      </c>
    </row>
    <row r="818" spans="2:65" s="1" customFormat="1">
      <c r="B818" s="33"/>
      <c r="D818" s="146" t="s">
        <v>202</v>
      </c>
      <c r="F818" s="147" t="s">
        <v>810</v>
      </c>
      <c r="I818" s="148"/>
      <c r="L818" s="33"/>
      <c r="M818" s="149"/>
      <c r="T818" s="54"/>
      <c r="AT818" s="17" t="s">
        <v>202</v>
      </c>
      <c r="AU818" s="17" t="s">
        <v>87</v>
      </c>
    </row>
    <row r="819" spans="2:65" s="12" customFormat="1">
      <c r="B819" s="150"/>
      <c r="D819" s="151" t="s">
        <v>204</v>
      </c>
      <c r="E819" s="152" t="s">
        <v>32</v>
      </c>
      <c r="F819" s="153" t="s">
        <v>754</v>
      </c>
      <c r="H819" s="152" t="s">
        <v>32</v>
      </c>
      <c r="I819" s="154"/>
      <c r="L819" s="150"/>
      <c r="M819" s="155"/>
      <c r="T819" s="156"/>
      <c r="AT819" s="152" t="s">
        <v>204</v>
      </c>
      <c r="AU819" s="152" t="s">
        <v>87</v>
      </c>
      <c r="AV819" s="12" t="s">
        <v>85</v>
      </c>
      <c r="AW819" s="12" t="s">
        <v>39</v>
      </c>
      <c r="AX819" s="12" t="s">
        <v>78</v>
      </c>
      <c r="AY819" s="152" t="s">
        <v>194</v>
      </c>
    </row>
    <row r="820" spans="2:65" s="12" customFormat="1">
      <c r="B820" s="150"/>
      <c r="D820" s="151" t="s">
        <v>204</v>
      </c>
      <c r="E820" s="152" t="s">
        <v>32</v>
      </c>
      <c r="F820" s="153" t="s">
        <v>755</v>
      </c>
      <c r="H820" s="152" t="s">
        <v>32</v>
      </c>
      <c r="I820" s="154"/>
      <c r="L820" s="150"/>
      <c r="M820" s="155"/>
      <c r="T820" s="156"/>
      <c r="AT820" s="152" t="s">
        <v>204</v>
      </c>
      <c r="AU820" s="152" t="s">
        <v>87</v>
      </c>
      <c r="AV820" s="12" t="s">
        <v>85</v>
      </c>
      <c r="AW820" s="12" t="s">
        <v>39</v>
      </c>
      <c r="AX820" s="12" t="s">
        <v>78</v>
      </c>
      <c r="AY820" s="152" t="s">
        <v>194</v>
      </c>
    </row>
    <row r="821" spans="2:65" s="13" customFormat="1">
      <c r="B821" s="157"/>
      <c r="D821" s="151" t="s">
        <v>204</v>
      </c>
      <c r="E821" s="158" t="s">
        <v>32</v>
      </c>
      <c r="F821" s="159" t="s">
        <v>811</v>
      </c>
      <c r="H821" s="160">
        <v>1</v>
      </c>
      <c r="I821" s="161"/>
      <c r="L821" s="157"/>
      <c r="M821" s="162"/>
      <c r="T821" s="163"/>
      <c r="AT821" s="158" t="s">
        <v>204</v>
      </c>
      <c r="AU821" s="158" t="s">
        <v>87</v>
      </c>
      <c r="AV821" s="13" t="s">
        <v>87</v>
      </c>
      <c r="AW821" s="13" t="s">
        <v>39</v>
      </c>
      <c r="AX821" s="13" t="s">
        <v>78</v>
      </c>
      <c r="AY821" s="158" t="s">
        <v>194</v>
      </c>
    </row>
    <row r="822" spans="2:65" s="14" customFormat="1">
      <c r="B822" s="164"/>
      <c r="D822" s="151" t="s">
        <v>204</v>
      </c>
      <c r="E822" s="165" t="s">
        <v>32</v>
      </c>
      <c r="F822" s="166" t="s">
        <v>208</v>
      </c>
      <c r="H822" s="167">
        <v>1</v>
      </c>
      <c r="I822" s="168"/>
      <c r="L822" s="164"/>
      <c r="M822" s="169"/>
      <c r="T822" s="170"/>
      <c r="AT822" s="165" t="s">
        <v>204</v>
      </c>
      <c r="AU822" s="165" t="s">
        <v>87</v>
      </c>
      <c r="AV822" s="14" t="s">
        <v>200</v>
      </c>
      <c r="AW822" s="14" t="s">
        <v>39</v>
      </c>
      <c r="AX822" s="14" t="s">
        <v>85</v>
      </c>
      <c r="AY822" s="165" t="s">
        <v>194</v>
      </c>
    </row>
    <row r="823" spans="2:65" s="1" customFormat="1" ht="37.799999999999997" customHeight="1">
      <c r="B823" s="33"/>
      <c r="C823" s="133" t="s">
        <v>812</v>
      </c>
      <c r="D823" s="133" t="s">
        <v>196</v>
      </c>
      <c r="E823" s="134" t="s">
        <v>813</v>
      </c>
      <c r="F823" s="135" t="s">
        <v>814</v>
      </c>
      <c r="G823" s="136" t="s">
        <v>313</v>
      </c>
      <c r="H823" s="137">
        <v>30</v>
      </c>
      <c r="I823" s="138"/>
      <c r="J823" s="139">
        <f>ROUND(I823*H823,2)</f>
        <v>0</v>
      </c>
      <c r="K823" s="135" t="s">
        <v>199</v>
      </c>
      <c r="L823" s="33"/>
      <c r="M823" s="140" t="s">
        <v>32</v>
      </c>
      <c r="N823" s="141" t="s">
        <v>49</v>
      </c>
      <c r="P823" s="142">
        <f>O823*H823</f>
        <v>0</v>
      </c>
      <c r="Q823" s="142">
        <v>0</v>
      </c>
      <c r="R823" s="142">
        <f>Q823*H823</f>
        <v>0</v>
      </c>
      <c r="S823" s="142">
        <v>0</v>
      </c>
      <c r="T823" s="143">
        <f>S823*H823</f>
        <v>0</v>
      </c>
      <c r="AR823" s="144" t="s">
        <v>200</v>
      </c>
      <c r="AT823" s="144" t="s">
        <v>196</v>
      </c>
      <c r="AU823" s="144" t="s">
        <v>87</v>
      </c>
      <c r="AY823" s="17" t="s">
        <v>194</v>
      </c>
      <c r="BE823" s="145">
        <f>IF(N823="základní",J823,0)</f>
        <v>0</v>
      </c>
      <c r="BF823" s="145">
        <f>IF(N823="snížená",J823,0)</f>
        <v>0</v>
      </c>
      <c r="BG823" s="145">
        <f>IF(N823="zákl. přenesená",J823,0)</f>
        <v>0</v>
      </c>
      <c r="BH823" s="145">
        <f>IF(N823="sníž. přenesená",J823,0)</f>
        <v>0</v>
      </c>
      <c r="BI823" s="145">
        <f>IF(N823="nulová",J823,0)</f>
        <v>0</v>
      </c>
      <c r="BJ823" s="17" t="s">
        <v>85</v>
      </c>
      <c r="BK823" s="145">
        <f>ROUND(I823*H823,2)</f>
        <v>0</v>
      </c>
      <c r="BL823" s="17" t="s">
        <v>200</v>
      </c>
      <c r="BM823" s="144" t="s">
        <v>815</v>
      </c>
    </row>
    <row r="824" spans="2:65" s="1" customFormat="1">
      <c r="B824" s="33"/>
      <c r="D824" s="146" t="s">
        <v>202</v>
      </c>
      <c r="F824" s="147" t="s">
        <v>816</v>
      </c>
      <c r="I824" s="148"/>
      <c r="L824" s="33"/>
      <c r="M824" s="149"/>
      <c r="T824" s="54"/>
      <c r="AT824" s="17" t="s">
        <v>202</v>
      </c>
      <c r="AU824" s="17" t="s">
        <v>87</v>
      </c>
    </row>
    <row r="825" spans="2:65" s="13" customFormat="1">
      <c r="B825" s="157"/>
      <c r="D825" s="151" t="s">
        <v>204</v>
      </c>
      <c r="E825" s="158" t="s">
        <v>32</v>
      </c>
      <c r="F825" s="159" t="s">
        <v>817</v>
      </c>
      <c r="H825" s="160">
        <v>1</v>
      </c>
      <c r="I825" s="161"/>
      <c r="L825" s="157"/>
      <c r="M825" s="162"/>
      <c r="T825" s="163"/>
      <c r="AT825" s="158" t="s">
        <v>204</v>
      </c>
      <c r="AU825" s="158" t="s">
        <v>87</v>
      </c>
      <c r="AV825" s="13" t="s">
        <v>87</v>
      </c>
      <c r="AW825" s="13" t="s">
        <v>39</v>
      </c>
      <c r="AX825" s="13" t="s">
        <v>85</v>
      </c>
      <c r="AY825" s="158" t="s">
        <v>194</v>
      </c>
    </row>
    <row r="826" spans="2:65" s="13" customFormat="1">
      <c r="B826" s="157"/>
      <c r="D826" s="151" t="s">
        <v>204</v>
      </c>
      <c r="F826" s="159" t="s">
        <v>818</v>
      </c>
      <c r="H826" s="160">
        <v>30</v>
      </c>
      <c r="I826" s="161"/>
      <c r="L826" s="157"/>
      <c r="M826" s="162"/>
      <c r="T826" s="163"/>
      <c r="AT826" s="158" t="s">
        <v>204</v>
      </c>
      <c r="AU826" s="158" t="s">
        <v>87</v>
      </c>
      <c r="AV826" s="13" t="s">
        <v>87</v>
      </c>
      <c r="AW826" s="13" t="s">
        <v>4</v>
      </c>
      <c r="AX826" s="13" t="s">
        <v>85</v>
      </c>
      <c r="AY826" s="158" t="s">
        <v>194</v>
      </c>
    </row>
    <row r="827" spans="2:65" s="1" customFormat="1" ht="37.799999999999997" customHeight="1">
      <c r="B827" s="33"/>
      <c r="C827" s="133" t="s">
        <v>819</v>
      </c>
      <c r="D827" s="133" t="s">
        <v>196</v>
      </c>
      <c r="E827" s="134" t="s">
        <v>820</v>
      </c>
      <c r="F827" s="135" t="s">
        <v>821</v>
      </c>
      <c r="G827" s="136" t="s">
        <v>313</v>
      </c>
      <c r="H827" s="137">
        <v>2</v>
      </c>
      <c r="I827" s="138"/>
      <c r="J827" s="139">
        <f>ROUND(I827*H827,2)</f>
        <v>0</v>
      </c>
      <c r="K827" s="135" t="s">
        <v>199</v>
      </c>
      <c r="L827" s="33"/>
      <c r="M827" s="140" t="s">
        <v>32</v>
      </c>
      <c r="N827" s="141" t="s">
        <v>49</v>
      </c>
      <c r="P827" s="142">
        <f>O827*H827</f>
        <v>0</v>
      </c>
      <c r="Q827" s="142">
        <v>0</v>
      </c>
      <c r="R827" s="142">
        <f>Q827*H827</f>
        <v>0</v>
      </c>
      <c r="S827" s="142">
        <v>0</v>
      </c>
      <c r="T827" s="143">
        <f>S827*H827</f>
        <v>0</v>
      </c>
      <c r="AR827" s="144" t="s">
        <v>200</v>
      </c>
      <c r="AT827" s="144" t="s">
        <v>196</v>
      </c>
      <c r="AU827" s="144" t="s">
        <v>87</v>
      </c>
      <c r="AY827" s="17" t="s">
        <v>194</v>
      </c>
      <c r="BE827" s="145">
        <f>IF(N827="základní",J827,0)</f>
        <v>0</v>
      </c>
      <c r="BF827" s="145">
        <f>IF(N827="snížená",J827,0)</f>
        <v>0</v>
      </c>
      <c r="BG827" s="145">
        <f>IF(N827="zákl. přenesená",J827,0)</f>
        <v>0</v>
      </c>
      <c r="BH827" s="145">
        <f>IF(N827="sníž. přenesená",J827,0)</f>
        <v>0</v>
      </c>
      <c r="BI827" s="145">
        <f>IF(N827="nulová",J827,0)</f>
        <v>0</v>
      </c>
      <c r="BJ827" s="17" t="s">
        <v>85</v>
      </c>
      <c r="BK827" s="145">
        <f>ROUND(I827*H827,2)</f>
        <v>0</v>
      </c>
      <c r="BL827" s="17" t="s">
        <v>200</v>
      </c>
      <c r="BM827" s="144" t="s">
        <v>822</v>
      </c>
    </row>
    <row r="828" spans="2:65" s="1" customFormat="1">
      <c r="B828" s="33"/>
      <c r="D828" s="146" t="s">
        <v>202</v>
      </c>
      <c r="F828" s="147" t="s">
        <v>823</v>
      </c>
      <c r="I828" s="148"/>
      <c r="L828" s="33"/>
      <c r="M828" s="149"/>
      <c r="T828" s="54"/>
      <c r="AT828" s="17" t="s">
        <v>202</v>
      </c>
      <c r="AU828" s="17" t="s">
        <v>87</v>
      </c>
    </row>
    <row r="829" spans="2:65" s="12" customFormat="1">
      <c r="B829" s="150"/>
      <c r="D829" s="151" t="s">
        <v>204</v>
      </c>
      <c r="E829" s="152" t="s">
        <v>32</v>
      </c>
      <c r="F829" s="153" t="s">
        <v>754</v>
      </c>
      <c r="H829" s="152" t="s">
        <v>32</v>
      </c>
      <c r="I829" s="154"/>
      <c r="L829" s="150"/>
      <c r="M829" s="155"/>
      <c r="T829" s="156"/>
      <c r="AT829" s="152" t="s">
        <v>204</v>
      </c>
      <c r="AU829" s="152" t="s">
        <v>87</v>
      </c>
      <c r="AV829" s="12" t="s">
        <v>85</v>
      </c>
      <c r="AW829" s="12" t="s">
        <v>39</v>
      </c>
      <c r="AX829" s="12" t="s">
        <v>78</v>
      </c>
      <c r="AY829" s="152" t="s">
        <v>194</v>
      </c>
    </row>
    <row r="830" spans="2:65" s="12" customFormat="1">
      <c r="B830" s="150"/>
      <c r="D830" s="151" t="s">
        <v>204</v>
      </c>
      <c r="E830" s="152" t="s">
        <v>32</v>
      </c>
      <c r="F830" s="153" t="s">
        <v>755</v>
      </c>
      <c r="H830" s="152" t="s">
        <v>32</v>
      </c>
      <c r="I830" s="154"/>
      <c r="L830" s="150"/>
      <c r="M830" s="155"/>
      <c r="T830" s="156"/>
      <c r="AT830" s="152" t="s">
        <v>204</v>
      </c>
      <c r="AU830" s="152" t="s">
        <v>87</v>
      </c>
      <c r="AV830" s="12" t="s">
        <v>85</v>
      </c>
      <c r="AW830" s="12" t="s">
        <v>39</v>
      </c>
      <c r="AX830" s="12" t="s">
        <v>78</v>
      </c>
      <c r="AY830" s="152" t="s">
        <v>194</v>
      </c>
    </row>
    <row r="831" spans="2:65" s="13" customFormat="1">
      <c r="B831" s="157"/>
      <c r="D831" s="151" t="s">
        <v>204</v>
      </c>
      <c r="E831" s="158" t="s">
        <v>32</v>
      </c>
      <c r="F831" s="159" t="s">
        <v>824</v>
      </c>
      <c r="H831" s="160">
        <v>2</v>
      </c>
      <c r="I831" s="161"/>
      <c r="L831" s="157"/>
      <c r="M831" s="162"/>
      <c r="T831" s="163"/>
      <c r="AT831" s="158" t="s">
        <v>204</v>
      </c>
      <c r="AU831" s="158" t="s">
        <v>87</v>
      </c>
      <c r="AV831" s="13" t="s">
        <v>87</v>
      </c>
      <c r="AW831" s="13" t="s">
        <v>39</v>
      </c>
      <c r="AX831" s="13" t="s">
        <v>78</v>
      </c>
      <c r="AY831" s="158" t="s">
        <v>194</v>
      </c>
    </row>
    <row r="832" spans="2:65" s="14" customFormat="1">
      <c r="B832" s="164"/>
      <c r="D832" s="151" t="s">
        <v>204</v>
      </c>
      <c r="E832" s="165" t="s">
        <v>32</v>
      </c>
      <c r="F832" s="166" t="s">
        <v>208</v>
      </c>
      <c r="H832" s="167">
        <v>2</v>
      </c>
      <c r="I832" s="168"/>
      <c r="L832" s="164"/>
      <c r="M832" s="169"/>
      <c r="T832" s="170"/>
      <c r="AT832" s="165" t="s">
        <v>204</v>
      </c>
      <c r="AU832" s="165" t="s">
        <v>87</v>
      </c>
      <c r="AV832" s="14" t="s">
        <v>200</v>
      </c>
      <c r="AW832" s="14" t="s">
        <v>39</v>
      </c>
      <c r="AX832" s="14" t="s">
        <v>85</v>
      </c>
      <c r="AY832" s="165" t="s">
        <v>194</v>
      </c>
    </row>
    <row r="833" spans="2:65" s="1" customFormat="1" ht="37.799999999999997" customHeight="1">
      <c r="B833" s="33"/>
      <c r="C833" s="133" t="s">
        <v>825</v>
      </c>
      <c r="D833" s="133" t="s">
        <v>196</v>
      </c>
      <c r="E833" s="134" t="s">
        <v>826</v>
      </c>
      <c r="F833" s="135" t="s">
        <v>827</v>
      </c>
      <c r="G833" s="136" t="s">
        <v>313</v>
      </c>
      <c r="H833" s="137">
        <v>2</v>
      </c>
      <c r="I833" s="138"/>
      <c r="J833" s="139">
        <f>ROUND(I833*H833,2)</f>
        <v>0</v>
      </c>
      <c r="K833" s="135" t="s">
        <v>199</v>
      </c>
      <c r="L833" s="33"/>
      <c r="M833" s="140" t="s">
        <v>32</v>
      </c>
      <c r="N833" s="141" t="s">
        <v>49</v>
      </c>
      <c r="P833" s="142">
        <f>O833*H833</f>
        <v>0</v>
      </c>
      <c r="Q833" s="142">
        <v>0</v>
      </c>
      <c r="R833" s="142">
        <f>Q833*H833</f>
        <v>0</v>
      </c>
      <c r="S833" s="142">
        <v>0</v>
      </c>
      <c r="T833" s="143">
        <f>S833*H833</f>
        <v>0</v>
      </c>
      <c r="AR833" s="144" t="s">
        <v>200</v>
      </c>
      <c r="AT833" s="144" t="s">
        <v>196</v>
      </c>
      <c r="AU833" s="144" t="s">
        <v>87</v>
      </c>
      <c r="AY833" s="17" t="s">
        <v>194</v>
      </c>
      <c r="BE833" s="145">
        <f>IF(N833="základní",J833,0)</f>
        <v>0</v>
      </c>
      <c r="BF833" s="145">
        <f>IF(N833="snížená",J833,0)</f>
        <v>0</v>
      </c>
      <c r="BG833" s="145">
        <f>IF(N833="zákl. přenesená",J833,0)</f>
        <v>0</v>
      </c>
      <c r="BH833" s="145">
        <f>IF(N833="sníž. přenesená",J833,0)</f>
        <v>0</v>
      </c>
      <c r="BI833" s="145">
        <f>IF(N833="nulová",J833,0)</f>
        <v>0</v>
      </c>
      <c r="BJ833" s="17" t="s">
        <v>85</v>
      </c>
      <c r="BK833" s="145">
        <f>ROUND(I833*H833,2)</f>
        <v>0</v>
      </c>
      <c r="BL833" s="17" t="s">
        <v>200</v>
      </c>
      <c r="BM833" s="144" t="s">
        <v>828</v>
      </c>
    </row>
    <row r="834" spans="2:65" s="1" customFormat="1">
      <c r="B834" s="33"/>
      <c r="D834" s="146" t="s">
        <v>202</v>
      </c>
      <c r="F834" s="147" t="s">
        <v>829</v>
      </c>
      <c r="I834" s="148"/>
      <c r="L834" s="33"/>
      <c r="M834" s="149"/>
      <c r="T834" s="54"/>
      <c r="AT834" s="17" t="s">
        <v>202</v>
      </c>
      <c r="AU834" s="17" t="s">
        <v>87</v>
      </c>
    </row>
    <row r="835" spans="2:65" s="12" customFormat="1">
      <c r="B835" s="150"/>
      <c r="D835" s="151" t="s">
        <v>204</v>
      </c>
      <c r="E835" s="152" t="s">
        <v>32</v>
      </c>
      <c r="F835" s="153" t="s">
        <v>754</v>
      </c>
      <c r="H835" s="152" t="s">
        <v>32</v>
      </c>
      <c r="I835" s="154"/>
      <c r="L835" s="150"/>
      <c r="M835" s="155"/>
      <c r="T835" s="156"/>
      <c r="AT835" s="152" t="s">
        <v>204</v>
      </c>
      <c r="AU835" s="152" t="s">
        <v>87</v>
      </c>
      <c r="AV835" s="12" t="s">
        <v>85</v>
      </c>
      <c r="AW835" s="12" t="s">
        <v>39</v>
      </c>
      <c r="AX835" s="12" t="s">
        <v>78</v>
      </c>
      <c r="AY835" s="152" t="s">
        <v>194</v>
      </c>
    </row>
    <row r="836" spans="2:65" s="12" customFormat="1">
      <c r="B836" s="150"/>
      <c r="D836" s="151" t="s">
        <v>204</v>
      </c>
      <c r="E836" s="152" t="s">
        <v>32</v>
      </c>
      <c r="F836" s="153" t="s">
        <v>755</v>
      </c>
      <c r="H836" s="152" t="s">
        <v>32</v>
      </c>
      <c r="I836" s="154"/>
      <c r="L836" s="150"/>
      <c r="M836" s="155"/>
      <c r="T836" s="156"/>
      <c r="AT836" s="152" t="s">
        <v>204</v>
      </c>
      <c r="AU836" s="152" t="s">
        <v>87</v>
      </c>
      <c r="AV836" s="12" t="s">
        <v>85</v>
      </c>
      <c r="AW836" s="12" t="s">
        <v>39</v>
      </c>
      <c r="AX836" s="12" t="s">
        <v>78</v>
      </c>
      <c r="AY836" s="152" t="s">
        <v>194</v>
      </c>
    </row>
    <row r="837" spans="2:65" s="13" customFormat="1">
      <c r="B837" s="157"/>
      <c r="D837" s="151" t="s">
        <v>204</v>
      </c>
      <c r="E837" s="158" t="s">
        <v>32</v>
      </c>
      <c r="F837" s="159" t="s">
        <v>824</v>
      </c>
      <c r="H837" s="160">
        <v>2</v>
      </c>
      <c r="I837" s="161"/>
      <c r="L837" s="157"/>
      <c r="M837" s="162"/>
      <c r="T837" s="163"/>
      <c r="AT837" s="158" t="s">
        <v>204</v>
      </c>
      <c r="AU837" s="158" t="s">
        <v>87</v>
      </c>
      <c r="AV837" s="13" t="s">
        <v>87</v>
      </c>
      <c r="AW837" s="13" t="s">
        <v>39</v>
      </c>
      <c r="AX837" s="13" t="s">
        <v>78</v>
      </c>
      <c r="AY837" s="158" t="s">
        <v>194</v>
      </c>
    </row>
    <row r="838" spans="2:65" s="14" customFormat="1">
      <c r="B838" s="164"/>
      <c r="D838" s="151" t="s">
        <v>204</v>
      </c>
      <c r="E838" s="165" t="s">
        <v>32</v>
      </c>
      <c r="F838" s="166" t="s">
        <v>208</v>
      </c>
      <c r="H838" s="167">
        <v>2</v>
      </c>
      <c r="I838" s="168"/>
      <c r="L838" s="164"/>
      <c r="M838" s="169"/>
      <c r="T838" s="170"/>
      <c r="AT838" s="165" t="s">
        <v>204</v>
      </c>
      <c r="AU838" s="165" t="s">
        <v>87</v>
      </c>
      <c r="AV838" s="14" t="s">
        <v>200</v>
      </c>
      <c r="AW838" s="14" t="s">
        <v>39</v>
      </c>
      <c r="AX838" s="14" t="s">
        <v>85</v>
      </c>
      <c r="AY838" s="165" t="s">
        <v>194</v>
      </c>
    </row>
    <row r="839" spans="2:65" s="1" customFormat="1" ht="55.5" customHeight="1">
      <c r="B839" s="33"/>
      <c r="C839" s="133" t="s">
        <v>830</v>
      </c>
      <c r="D839" s="133" t="s">
        <v>196</v>
      </c>
      <c r="E839" s="134" t="s">
        <v>831</v>
      </c>
      <c r="F839" s="135" t="s">
        <v>832</v>
      </c>
      <c r="G839" s="136" t="s">
        <v>313</v>
      </c>
      <c r="H839" s="137">
        <v>60</v>
      </c>
      <c r="I839" s="138"/>
      <c r="J839" s="139">
        <f>ROUND(I839*H839,2)</f>
        <v>0</v>
      </c>
      <c r="K839" s="135" t="s">
        <v>199</v>
      </c>
      <c r="L839" s="33"/>
      <c r="M839" s="140" t="s">
        <v>32</v>
      </c>
      <c r="N839" s="141" t="s">
        <v>49</v>
      </c>
      <c r="P839" s="142">
        <f>O839*H839</f>
        <v>0</v>
      </c>
      <c r="Q839" s="142">
        <v>0</v>
      </c>
      <c r="R839" s="142">
        <f>Q839*H839</f>
        <v>0</v>
      </c>
      <c r="S839" s="142">
        <v>0</v>
      </c>
      <c r="T839" s="143">
        <f>S839*H839</f>
        <v>0</v>
      </c>
      <c r="AR839" s="144" t="s">
        <v>200</v>
      </c>
      <c r="AT839" s="144" t="s">
        <v>196</v>
      </c>
      <c r="AU839" s="144" t="s">
        <v>87</v>
      </c>
      <c r="AY839" s="17" t="s">
        <v>194</v>
      </c>
      <c r="BE839" s="145">
        <f>IF(N839="základní",J839,0)</f>
        <v>0</v>
      </c>
      <c r="BF839" s="145">
        <f>IF(N839="snížená",J839,0)</f>
        <v>0</v>
      </c>
      <c r="BG839" s="145">
        <f>IF(N839="zákl. přenesená",J839,0)</f>
        <v>0</v>
      </c>
      <c r="BH839" s="145">
        <f>IF(N839="sníž. přenesená",J839,0)</f>
        <v>0</v>
      </c>
      <c r="BI839" s="145">
        <f>IF(N839="nulová",J839,0)</f>
        <v>0</v>
      </c>
      <c r="BJ839" s="17" t="s">
        <v>85</v>
      </c>
      <c r="BK839" s="145">
        <f>ROUND(I839*H839,2)</f>
        <v>0</v>
      </c>
      <c r="BL839" s="17" t="s">
        <v>200</v>
      </c>
      <c r="BM839" s="144" t="s">
        <v>833</v>
      </c>
    </row>
    <row r="840" spans="2:65" s="1" customFormat="1">
      <c r="B840" s="33"/>
      <c r="D840" s="146" t="s">
        <v>202</v>
      </c>
      <c r="F840" s="147" t="s">
        <v>834</v>
      </c>
      <c r="I840" s="148"/>
      <c r="L840" s="33"/>
      <c r="M840" s="149"/>
      <c r="T840" s="54"/>
      <c r="AT840" s="17" t="s">
        <v>202</v>
      </c>
      <c r="AU840" s="17" t="s">
        <v>87</v>
      </c>
    </row>
    <row r="841" spans="2:65" s="13" customFormat="1">
      <c r="B841" s="157"/>
      <c r="D841" s="151" t="s">
        <v>204</v>
      </c>
      <c r="E841" s="158" t="s">
        <v>32</v>
      </c>
      <c r="F841" s="159" t="s">
        <v>835</v>
      </c>
      <c r="H841" s="160">
        <v>2</v>
      </c>
      <c r="I841" s="161"/>
      <c r="L841" s="157"/>
      <c r="M841" s="162"/>
      <c r="T841" s="163"/>
      <c r="AT841" s="158" t="s">
        <v>204</v>
      </c>
      <c r="AU841" s="158" t="s">
        <v>87</v>
      </c>
      <c r="AV841" s="13" t="s">
        <v>87</v>
      </c>
      <c r="AW841" s="13" t="s">
        <v>39</v>
      </c>
      <c r="AX841" s="13" t="s">
        <v>85</v>
      </c>
      <c r="AY841" s="158" t="s">
        <v>194</v>
      </c>
    </row>
    <row r="842" spans="2:65" s="13" customFormat="1">
      <c r="B842" s="157"/>
      <c r="D842" s="151" t="s">
        <v>204</v>
      </c>
      <c r="F842" s="159" t="s">
        <v>779</v>
      </c>
      <c r="H842" s="160">
        <v>60</v>
      </c>
      <c r="I842" s="161"/>
      <c r="L842" s="157"/>
      <c r="M842" s="162"/>
      <c r="T842" s="163"/>
      <c r="AT842" s="158" t="s">
        <v>204</v>
      </c>
      <c r="AU842" s="158" t="s">
        <v>87</v>
      </c>
      <c r="AV842" s="13" t="s">
        <v>87</v>
      </c>
      <c r="AW842" s="13" t="s">
        <v>4</v>
      </c>
      <c r="AX842" s="13" t="s">
        <v>85</v>
      </c>
      <c r="AY842" s="158" t="s">
        <v>194</v>
      </c>
    </row>
    <row r="843" spans="2:65" s="1" customFormat="1" ht="55.5" customHeight="1">
      <c r="B843" s="33"/>
      <c r="C843" s="133" t="s">
        <v>836</v>
      </c>
      <c r="D843" s="133" t="s">
        <v>196</v>
      </c>
      <c r="E843" s="134" t="s">
        <v>837</v>
      </c>
      <c r="F843" s="135" t="s">
        <v>838</v>
      </c>
      <c r="G843" s="136" t="s">
        <v>313</v>
      </c>
      <c r="H843" s="137">
        <v>60</v>
      </c>
      <c r="I843" s="138"/>
      <c r="J843" s="139">
        <f>ROUND(I843*H843,2)</f>
        <v>0</v>
      </c>
      <c r="K843" s="135" t="s">
        <v>199</v>
      </c>
      <c r="L843" s="33"/>
      <c r="M843" s="140" t="s">
        <v>32</v>
      </c>
      <c r="N843" s="141" t="s">
        <v>49</v>
      </c>
      <c r="P843" s="142">
        <f>O843*H843</f>
        <v>0</v>
      </c>
      <c r="Q843" s="142">
        <v>0</v>
      </c>
      <c r="R843" s="142">
        <f>Q843*H843</f>
        <v>0</v>
      </c>
      <c r="S843" s="142">
        <v>0</v>
      </c>
      <c r="T843" s="143">
        <f>S843*H843</f>
        <v>0</v>
      </c>
      <c r="AR843" s="144" t="s">
        <v>200</v>
      </c>
      <c r="AT843" s="144" t="s">
        <v>196</v>
      </c>
      <c r="AU843" s="144" t="s">
        <v>87</v>
      </c>
      <c r="AY843" s="17" t="s">
        <v>194</v>
      </c>
      <c r="BE843" s="145">
        <f>IF(N843="základní",J843,0)</f>
        <v>0</v>
      </c>
      <c r="BF843" s="145">
        <f>IF(N843="snížená",J843,0)</f>
        <v>0</v>
      </c>
      <c r="BG843" s="145">
        <f>IF(N843="zákl. přenesená",J843,0)</f>
        <v>0</v>
      </c>
      <c r="BH843" s="145">
        <f>IF(N843="sníž. přenesená",J843,0)</f>
        <v>0</v>
      </c>
      <c r="BI843" s="145">
        <f>IF(N843="nulová",J843,0)</f>
        <v>0</v>
      </c>
      <c r="BJ843" s="17" t="s">
        <v>85</v>
      </c>
      <c r="BK843" s="145">
        <f>ROUND(I843*H843,2)</f>
        <v>0</v>
      </c>
      <c r="BL843" s="17" t="s">
        <v>200</v>
      </c>
      <c r="BM843" s="144" t="s">
        <v>839</v>
      </c>
    </row>
    <row r="844" spans="2:65" s="1" customFormat="1">
      <c r="B844" s="33"/>
      <c r="D844" s="146" t="s">
        <v>202</v>
      </c>
      <c r="F844" s="147" t="s">
        <v>840</v>
      </c>
      <c r="I844" s="148"/>
      <c r="L844" s="33"/>
      <c r="M844" s="149"/>
      <c r="T844" s="54"/>
      <c r="AT844" s="17" t="s">
        <v>202</v>
      </c>
      <c r="AU844" s="17" t="s">
        <v>87</v>
      </c>
    </row>
    <row r="845" spans="2:65" s="13" customFormat="1">
      <c r="B845" s="157"/>
      <c r="D845" s="151" t="s">
        <v>204</v>
      </c>
      <c r="E845" s="158" t="s">
        <v>32</v>
      </c>
      <c r="F845" s="159" t="s">
        <v>841</v>
      </c>
      <c r="H845" s="160">
        <v>2</v>
      </c>
      <c r="I845" s="161"/>
      <c r="L845" s="157"/>
      <c r="M845" s="162"/>
      <c r="T845" s="163"/>
      <c r="AT845" s="158" t="s">
        <v>204</v>
      </c>
      <c r="AU845" s="158" t="s">
        <v>87</v>
      </c>
      <c r="AV845" s="13" t="s">
        <v>87</v>
      </c>
      <c r="AW845" s="13" t="s">
        <v>39</v>
      </c>
      <c r="AX845" s="13" t="s">
        <v>85</v>
      </c>
      <c r="AY845" s="158" t="s">
        <v>194</v>
      </c>
    </row>
    <row r="846" spans="2:65" s="13" customFormat="1">
      <c r="B846" s="157"/>
      <c r="D846" s="151" t="s">
        <v>204</v>
      </c>
      <c r="F846" s="159" t="s">
        <v>779</v>
      </c>
      <c r="H846" s="160">
        <v>60</v>
      </c>
      <c r="I846" s="161"/>
      <c r="L846" s="157"/>
      <c r="M846" s="162"/>
      <c r="T846" s="163"/>
      <c r="AT846" s="158" t="s">
        <v>204</v>
      </c>
      <c r="AU846" s="158" t="s">
        <v>87</v>
      </c>
      <c r="AV846" s="13" t="s">
        <v>87</v>
      </c>
      <c r="AW846" s="13" t="s">
        <v>4</v>
      </c>
      <c r="AX846" s="13" t="s">
        <v>85</v>
      </c>
      <c r="AY846" s="158" t="s">
        <v>194</v>
      </c>
    </row>
    <row r="847" spans="2:65" s="11" customFormat="1" ht="22.8" customHeight="1">
      <c r="B847" s="121"/>
      <c r="D847" s="122" t="s">
        <v>77</v>
      </c>
      <c r="E847" s="131" t="s">
        <v>842</v>
      </c>
      <c r="F847" s="131" t="s">
        <v>843</v>
      </c>
      <c r="I847" s="124"/>
      <c r="J847" s="132">
        <f>BK847</f>
        <v>0</v>
      </c>
      <c r="L847" s="121"/>
      <c r="M847" s="126"/>
      <c r="P847" s="127">
        <f>SUM(P848:P889)</f>
        <v>0</v>
      </c>
      <c r="R847" s="127">
        <f>SUM(R848:R889)</f>
        <v>0</v>
      </c>
      <c r="T847" s="128">
        <f>SUM(T848:T889)</f>
        <v>0</v>
      </c>
      <c r="AR847" s="122" t="s">
        <v>85</v>
      </c>
      <c r="AT847" s="129" t="s">
        <v>77</v>
      </c>
      <c r="AU847" s="129" t="s">
        <v>85</v>
      </c>
      <c r="AY847" s="122" t="s">
        <v>194</v>
      </c>
      <c r="BK847" s="130">
        <f>SUM(BK848:BK889)</f>
        <v>0</v>
      </c>
    </row>
    <row r="848" spans="2:65" s="1" customFormat="1" ht="37.799999999999997" customHeight="1">
      <c r="B848" s="33"/>
      <c r="C848" s="133" t="s">
        <v>844</v>
      </c>
      <c r="D848" s="133" t="s">
        <v>196</v>
      </c>
      <c r="E848" s="134" t="s">
        <v>750</v>
      </c>
      <c r="F848" s="135" t="s">
        <v>751</v>
      </c>
      <c r="G848" s="136" t="s">
        <v>313</v>
      </c>
      <c r="H848" s="137">
        <v>3</v>
      </c>
      <c r="I848" s="138"/>
      <c r="J848" s="139">
        <f>ROUND(I848*H848,2)</f>
        <v>0</v>
      </c>
      <c r="K848" s="135" t="s">
        <v>199</v>
      </c>
      <c r="L848" s="33"/>
      <c r="M848" s="140" t="s">
        <v>32</v>
      </c>
      <c r="N848" s="141" t="s">
        <v>49</v>
      </c>
      <c r="P848" s="142">
        <f>O848*H848</f>
        <v>0</v>
      </c>
      <c r="Q848" s="142">
        <v>0</v>
      </c>
      <c r="R848" s="142">
        <f>Q848*H848</f>
        <v>0</v>
      </c>
      <c r="S848" s="142">
        <v>0</v>
      </c>
      <c r="T848" s="143">
        <f>S848*H848</f>
        <v>0</v>
      </c>
      <c r="AR848" s="144" t="s">
        <v>200</v>
      </c>
      <c r="AT848" s="144" t="s">
        <v>196</v>
      </c>
      <c r="AU848" s="144" t="s">
        <v>87</v>
      </c>
      <c r="AY848" s="17" t="s">
        <v>194</v>
      </c>
      <c r="BE848" s="145">
        <f>IF(N848="základní",J848,0)</f>
        <v>0</v>
      </c>
      <c r="BF848" s="145">
        <f>IF(N848="snížená",J848,0)</f>
        <v>0</v>
      </c>
      <c r="BG848" s="145">
        <f>IF(N848="zákl. přenesená",J848,0)</f>
        <v>0</v>
      </c>
      <c r="BH848" s="145">
        <f>IF(N848="sníž. přenesená",J848,0)</f>
        <v>0</v>
      </c>
      <c r="BI848" s="145">
        <f>IF(N848="nulová",J848,0)</f>
        <v>0</v>
      </c>
      <c r="BJ848" s="17" t="s">
        <v>85</v>
      </c>
      <c r="BK848" s="145">
        <f>ROUND(I848*H848,2)</f>
        <v>0</v>
      </c>
      <c r="BL848" s="17" t="s">
        <v>200</v>
      </c>
      <c r="BM848" s="144" t="s">
        <v>845</v>
      </c>
    </row>
    <row r="849" spans="2:65" s="1" customFormat="1">
      <c r="B849" s="33"/>
      <c r="D849" s="146" t="s">
        <v>202</v>
      </c>
      <c r="F849" s="147" t="s">
        <v>753</v>
      </c>
      <c r="I849" s="148"/>
      <c r="L849" s="33"/>
      <c r="M849" s="149"/>
      <c r="T849" s="54"/>
      <c r="AT849" s="17" t="s">
        <v>202</v>
      </c>
      <c r="AU849" s="17" t="s">
        <v>87</v>
      </c>
    </row>
    <row r="850" spans="2:65" s="12" customFormat="1">
      <c r="B850" s="150"/>
      <c r="D850" s="151" t="s">
        <v>204</v>
      </c>
      <c r="E850" s="152" t="s">
        <v>32</v>
      </c>
      <c r="F850" s="153" t="s">
        <v>846</v>
      </c>
      <c r="H850" s="152" t="s">
        <v>32</v>
      </c>
      <c r="I850" s="154"/>
      <c r="L850" s="150"/>
      <c r="M850" s="155"/>
      <c r="T850" s="156"/>
      <c r="AT850" s="152" t="s">
        <v>204</v>
      </c>
      <c r="AU850" s="152" t="s">
        <v>87</v>
      </c>
      <c r="AV850" s="12" t="s">
        <v>85</v>
      </c>
      <c r="AW850" s="12" t="s">
        <v>39</v>
      </c>
      <c r="AX850" s="12" t="s">
        <v>78</v>
      </c>
      <c r="AY850" s="152" t="s">
        <v>194</v>
      </c>
    </row>
    <row r="851" spans="2:65" s="12" customFormat="1">
      <c r="B851" s="150"/>
      <c r="D851" s="151" t="s">
        <v>204</v>
      </c>
      <c r="E851" s="152" t="s">
        <v>32</v>
      </c>
      <c r="F851" s="153" t="s">
        <v>847</v>
      </c>
      <c r="H851" s="152" t="s">
        <v>32</v>
      </c>
      <c r="I851" s="154"/>
      <c r="L851" s="150"/>
      <c r="M851" s="155"/>
      <c r="T851" s="156"/>
      <c r="AT851" s="152" t="s">
        <v>204</v>
      </c>
      <c r="AU851" s="152" t="s">
        <v>87</v>
      </c>
      <c r="AV851" s="12" t="s">
        <v>85</v>
      </c>
      <c r="AW851" s="12" t="s">
        <v>39</v>
      </c>
      <c r="AX851" s="12" t="s">
        <v>78</v>
      </c>
      <c r="AY851" s="152" t="s">
        <v>194</v>
      </c>
    </row>
    <row r="852" spans="2:65" s="13" customFormat="1">
      <c r="B852" s="157"/>
      <c r="D852" s="151" t="s">
        <v>204</v>
      </c>
      <c r="E852" s="158" t="s">
        <v>32</v>
      </c>
      <c r="F852" s="159" t="s">
        <v>756</v>
      </c>
      <c r="H852" s="160">
        <v>2</v>
      </c>
      <c r="I852" s="161"/>
      <c r="L852" s="157"/>
      <c r="M852" s="162"/>
      <c r="T852" s="163"/>
      <c r="AT852" s="158" t="s">
        <v>204</v>
      </c>
      <c r="AU852" s="158" t="s">
        <v>87</v>
      </c>
      <c r="AV852" s="13" t="s">
        <v>87</v>
      </c>
      <c r="AW852" s="13" t="s">
        <v>39</v>
      </c>
      <c r="AX852" s="13" t="s">
        <v>78</v>
      </c>
      <c r="AY852" s="158" t="s">
        <v>194</v>
      </c>
    </row>
    <row r="853" spans="2:65" s="13" customFormat="1">
      <c r="B853" s="157"/>
      <c r="D853" s="151" t="s">
        <v>204</v>
      </c>
      <c r="E853" s="158" t="s">
        <v>32</v>
      </c>
      <c r="F853" s="159" t="s">
        <v>466</v>
      </c>
      <c r="H853" s="160">
        <v>1</v>
      </c>
      <c r="I853" s="161"/>
      <c r="L853" s="157"/>
      <c r="M853" s="162"/>
      <c r="T853" s="163"/>
      <c r="AT853" s="158" t="s">
        <v>204</v>
      </c>
      <c r="AU853" s="158" t="s">
        <v>87</v>
      </c>
      <c r="AV853" s="13" t="s">
        <v>87</v>
      </c>
      <c r="AW853" s="13" t="s">
        <v>39</v>
      </c>
      <c r="AX853" s="13" t="s">
        <v>78</v>
      </c>
      <c r="AY853" s="158" t="s">
        <v>194</v>
      </c>
    </row>
    <row r="854" spans="2:65" s="14" customFormat="1">
      <c r="B854" s="164"/>
      <c r="D854" s="151" t="s">
        <v>204</v>
      </c>
      <c r="E854" s="165" t="s">
        <v>32</v>
      </c>
      <c r="F854" s="166" t="s">
        <v>208</v>
      </c>
      <c r="H854" s="167">
        <v>3</v>
      </c>
      <c r="I854" s="168"/>
      <c r="L854" s="164"/>
      <c r="M854" s="169"/>
      <c r="T854" s="170"/>
      <c r="AT854" s="165" t="s">
        <v>204</v>
      </c>
      <c r="AU854" s="165" t="s">
        <v>87</v>
      </c>
      <c r="AV854" s="14" t="s">
        <v>200</v>
      </c>
      <c r="AW854" s="14" t="s">
        <v>39</v>
      </c>
      <c r="AX854" s="14" t="s">
        <v>85</v>
      </c>
      <c r="AY854" s="165" t="s">
        <v>194</v>
      </c>
    </row>
    <row r="855" spans="2:65" s="1" customFormat="1" ht="44.25" customHeight="1">
      <c r="B855" s="33"/>
      <c r="C855" s="133" t="s">
        <v>848</v>
      </c>
      <c r="D855" s="133" t="s">
        <v>196</v>
      </c>
      <c r="E855" s="134" t="s">
        <v>761</v>
      </c>
      <c r="F855" s="135" t="s">
        <v>762</v>
      </c>
      <c r="G855" s="136" t="s">
        <v>313</v>
      </c>
      <c r="H855" s="137">
        <v>90</v>
      </c>
      <c r="I855" s="138"/>
      <c r="J855" s="139">
        <f>ROUND(I855*H855,2)</f>
        <v>0</v>
      </c>
      <c r="K855" s="135" t="s">
        <v>199</v>
      </c>
      <c r="L855" s="33"/>
      <c r="M855" s="140" t="s">
        <v>32</v>
      </c>
      <c r="N855" s="141" t="s">
        <v>49</v>
      </c>
      <c r="P855" s="142">
        <f>O855*H855</f>
        <v>0</v>
      </c>
      <c r="Q855" s="142">
        <v>0</v>
      </c>
      <c r="R855" s="142">
        <f>Q855*H855</f>
        <v>0</v>
      </c>
      <c r="S855" s="142">
        <v>0</v>
      </c>
      <c r="T855" s="143">
        <f>S855*H855</f>
        <v>0</v>
      </c>
      <c r="AR855" s="144" t="s">
        <v>200</v>
      </c>
      <c r="AT855" s="144" t="s">
        <v>196</v>
      </c>
      <c r="AU855" s="144" t="s">
        <v>87</v>
      </c>
      <c r="AY855" s="17" t="s">
        <v>194</v>
      </c>
      <c r="BE855" s="145">
        <f>IF(N855="základní",J855,0)</f>
        <v>0</v>
      </c>
      <c r="BF855" s="145">
        <f>IF(N855="snížená",J855,0)</f>
        <v>0</v>
      </c>
      <c r="BG855" s="145">
        <f>IF(N855="zákl. přenesená",J855,0)</f>
        <v>0</v>
      </c>
      <c r="BH855" s="145">
        <f>IF(N855="sníž. přenesená",J855,0)</f>
        <v>0</v>
      </c>
      <c r="BI855" s="145">
        <f>IF(N855="nulová",J855,0)</f>
        <v>0</v>
      </c>
      <c r="BJ855" s="17" t="s">
        <v>85</v>
      </c>
      <c r="BK855" s="145">
        <f>ROUND(I855*H855,2)</f>
        <v>0</v>
      </c>
      <c r="BL855" s="17" t="s">
        <v>200</v>
      </c>
      <c r="BM855" s="144" t="s">
        <v>849</v>
      </c>
    </row>
    <row r="856" spans="2:65" s="1" customFormat="1">
      <c r="B856" s="33"/>
      <c r="D856" s="146" t="s">
        <v>202</v>
      </c>
      <c r="F856" s="147" t="s">
        <v>764</v>
      </c>
      <c r="I856" s="148"/>
      <c r="L856" s="33"/>
      <c r="M856" s="149"/>
      <c r="T856" s="54"/>
      <c r="AT856" s="17" t="s">
        <v>202</v>
      </c>
      <c r="AU856" s="17" t="s">
        <v>87</v>
      </c>
    </row>
    <row r="857" spans="2:65" s="13" customFormat="1">
      <c r="B857" s="157"/>
      <c r="D857" s="151" t="s">
        <v>204</v>
      </c>
      <c r="E857" s="158" t="s">
        <v>32</v>
      </c>
      <c r="F857" s="159" t="s">
        <v>850</v>
      </c>
      <c r="H857" s="160">
        <v>3</v>
      </c>
      <c r="I857" s="161"/>
      <c r="L857" s="157"/>
      <c r="M857" s="162"/>
      <c r="T857" s="163"/>
      <c r="AT857" s="158" t="s">
        <v>204</v>
      </c>
      <c r="AU857" s="158" t="s">
        <v>87</v>
      </c>
      <c r="AV857" s="13" t="s">
        <v>87</v>
      </c>
      <c r="AW857" s="13" t="s">
        <v>39</v>
      </c>
      <c r="AX857" s="13" t="s">
        <v>85</v>
      </c>
      <c r="AY857" s="158" t="s">
        <v>194</v>
      </c>
    </row>
    <row r="858" spans="2:65" s="13" customFormat="1">
      <c r="B858" s="157"/>
      <c r="D858" s="151" t="s">
        <v>204</v>
      </c>
      <c r="F858" s="159" t="s">
        <v>851</v>
      </c>
      <c r="H858" s="160">
        <v>90</v>
      </c>
      <c r="I858" s="161"/>
      <c r="L858" s="157"/>
      <c r="M858" s="162"/>
      <c r="T858" s="163"/>
      <c r="AT858" s="158" t="s">
        <v>204</v>
      </c>
      <c r="AU858" s="158" t="s">
        <v>87</v>
      </c>
      <c r="AV858" s="13" t="s">
        <v>87</v>
      </c>
      <c r="AW858" s="13" t="s">
        <v>4</v>
      </c>
      <c r="AX858" s="13" t="s">
        <v>85</v>
      </c>
      <c r="AY858" s="158" t="s">
        <v>194</v>
      </c>
    </row>
    <row r="859" spans="2:65" s="1" customFormat="1" ht="37.799999999999997" customHeight="1">
      <c r="B859" s="33"/>
      <c r="C859" s="133" t="s">
        <v>852</v>
      </c>
      <c r="D859" s="133" t="s">
        <v>196</v>
      </c>
      <c r="E859" s="134" t="s">
        <v>768</v>
      </c>
      <c r="F859" s="135" t="s">
        <v>769</v>
      </c>
      <c r="G859" s="136" t="s">
        <v>313</v>
      </c>
      <c r="H859" s="137">
        <v>1</v>
      </c>
      <c r="I859" s="138"/>
      <c r="J859" s="139">
        <f>ROUND(I859*H859,2)</f>
        <v>0</v>
      </c>
      <c r="K859" s="135" t="s">
        <v>199</v>
      </c>
      <c r="L859" s="33"/>
      <c r="M859" s="140" t="s">
        <v>32</v>
      </c>
      <c r="N859" s="141" t="s">
        <v>49</v>
      </c>
      <c r="P859" s="142">
        <f>O859*H859</f>
        <v>0</v>
      </c>
      <c r="Q859" s="142">
        <v>0</v>
      </c>
      <c r="R859" s="142">
        <f>Q859*H859</f>
        <v>0</v>
      </c>
      <c r="S859" s="142">
        <v>0</v>
      </c>
      <c r="T859" s="143">
        <f>S859*H859</f>
        <v>0</v>
      </c>
      <c r="AR859" s="144" t="s">
        <v>200</v>
      </c>
      <c r="AT859" s="144" t="s">
        <v>196</v>
      </c>
      <c r="AU859" s="144" t="s">
        <v>87</v>
      </c>
      <c r="AY859" s="17" t="s">
        <v>194</v>
      </c>
      <c r="BE859" s="145">
        <f>IF(N859="základní",J859,0)</f>
        <v>0</v>
      </c>
      <c r="BF859" s="145">
        <f>IF(N859="snížená",J859,0)</f>
        <v>0</v>
      </c>
      <c r="BG859" s="145">
        <f>IF(N859="zákl. přenesená",J859,0)</f>
        <v>0</v>
      </c>
      <c r="BH859" s="145">
        <f>IF(N859="sníž. přenesená",J859,0)</f>
        <v>0</v>
      </c>
      <c r="BI859" s="145">
        <f>IF(N859="nulová",J859,0)</f>
        <v>0</v>
      </c>
      <c r="BJ859" s="17" t="s">
        <v>85</v>
      </c>
      <c r="BK859" s="145">
        <f>ROUND(I859*H859,2)</f>
        <v>0</v>
      </c>
      <c r="BL859" s="17" t="s">
        <v>200</v>
      </c>
      <c r="BM859" s="144" t="s">
        <v>853</v>
      </c>
    </row>
    <row r="860" spans="2:65" s="1" customFormat="1">
      <c r="B860" s="33"/>
      <c r="D860" s="146" t="s">
        <v>202</v>
      </c>
      <c r="F860" s="147" t="s">
        <v>771</v>
      </c>
      <c r="I860" s="148"/>
      <c r="L860" s="33"/>
      <c r="M860" s="149"/>
      <c r="T860" s="54"/>
      <c r="AT860" s="17" t="s">
        <v>202</v>
      </c>
      <c r="AU860" s="17" t="s">
        <v>87</v>
      </c>
    </row>
    <row r="861" spans="2:65" s="12" customFormat="1">
      <c r="B861" s="150"/>
      <c r="D861" s="151" t="s">
        <v>204</v>
      </c>
      <c r="E861" s="152" t="s">
        <v>32</v>
      </c>
      <c r="F861" s="153" t="s">
        <v>846</v>
      </c>
      <c r="H861" s="152" t="s">
        <v>32</v>
      </c>
      <c r="I861" s="154"/>
      <c r="L861" s="150"/>
      <c r="M861" s="155"/>
      <c r="T861" s="156"/>
      <c r="AT861" s="152" t="s">
        <v>204</v>
      </c>
      <c r="AU861" s="152" t="s">
        <v>87</v>
      </c>
      <c r="AV861" s="12" t="s">
        <v>85</v>
      </c>
      <c r="AW861" s="12" t="s">
        <v>39</v>
      </c>
      <c r="AX861" s="12" t="s">
        <v>78</v>
      </c>
      <c r="AY861" s="152" t="s">
        <v>194</v>
      </c>
    </row>
    <row r="862" spans="2:65" s="12" customFormat="1">
      <c r="B862" s="150"/>
      <c r="D862" s="151" t="s">
        <v>204</v>
      </c>
      <c r="E862" s="152" t="s">
        <v>32</v>
      </c>
      <c r="F862" s="153" t="s">
        <v>847</v>
      </c>
      <c r="H862" s="152" t="s">
        <v>32</v>
      </c>
      <c r="I862" s="154"/>
      <c r="L862" s="150"/>
      <c r="M862" s="155"/>
      <c r="T862" s="156"/>
      <c r="AT862" s="152" t="s">
        <v>204</v>
      </c>
      <c r="AU862" s="152" t="s">
        <v>87</v>
      </c>
      <c r="AV862" s="12" t="s">
        <v>85</v>
      </c>
      <c r="AW862" s="12" t="s">
        <v>39</v>
      </c>
      <c r="AX862" s="12" t="s">
        <v>78</v>
      </c>
      <c r="AY862" s="152" t="s">
        <v>194</v>
      </c>
    </row>
    <row r="863" spans="2:65" s="13" customFormat="1">
      <c r="B863" s="157"/>
      <c r="D863" s="151" t="s">
        <v>204</v>
      </c>
      <c r="E863" s="158" t="s">
        <v>32</v>
      </c>
      <c r="F863" s="159" t="s">
        <v>854</v>
      </c>
      <c r="H863" s="160">
        <v>1</v>
      </c>
      <c r="I863" s="161"/>
      <c r="L863" s="157"/>
      <c r="M863" s="162"/>
      <c r="T863" s="163"/>
      <c r="AT863" s="158" t="s">
        <v>204</v>
      </c>
      <c r="AU863" s="158" t="s">
        <v>87</v>
      </c>
      <c r="AV863" s="13" t="s">
        <v>87</v>
      </c>
      <c r="AW863" s="13" t="s">
        <v>39</v>
      </c>
      <c r="AX863" s="13" t="s">
        <v>78</v>
      </c>
      <c r="AY863" s="158" t="s">
        <v>194</v>
      </c>
    </row>
    <row r="864" spans="2:65" s="14" customFormat="1">
      <c r="B864" s="164"/>
      <c r="D864" s="151" t="s">
        <v>204</v>
      </c>
      <c r="E864" s="165" t="s">
        <v>32</v>
      </c>
      <c r="F864" s="166" t="s">
        <v>208</v>
      </c>
      <c r="H864" s="167">
        <v>1</v>
      </c>
      <c r="I864" s="168"/>
      <c r="L864" s="164"/>
      <c r="M864" s="169"/>
      <c r="T864" s="170"/>
      <c r="AT864" s="165" t="s">
        <v>204</v>
      </c>
      <c r="AU864" s="165" t="s">
        <v>87</v>
      </c>
      <c r="AV864" s="14" t="s">
        <v>200</v>
      </c>
      <c r="AW864" s="14" t="s">
        <v>39</v>
      </c>
      <c r="AX864" s="14" t="s">
        <v>85</v>
      </c>
      <c r="AY864" s="165" t="s">
        <v>194</v>
      </c>
    </row>
    <row r="865" spans="2:65" s="1" customFormat="1" ht="37.799999999999997" customHeight="1">
      <c r="B865" s="33"/>
      <c r="C865" s="133" t="s">
        <v>855</v>
      </c>
      <c r="D865" s="133" t="s">
        <v>196</v>
      </c>
      <c r="E865" s="134" t="s">
        <v>774</v>
      </c>
      <c r="F865" s="135" t="s">
        <v>775</v>
      </c>
      <c r="G865" s="136" t="s">
        <v>313</v>
      </c>
      <c r="H865" s="137">
        <v>30</v>
      </c>
      <c r="I865" s="138"/>
      <c r="J865" s="139">
        <f>ROUND(I865*H865,2)</f>
        <v>0</v>
      </c>
      <c r="K865" s="135" t="s">
        <v>199</v>
      </c>
      <c r="L865" s="33"/>
      <c r="M865" s="140" t="s">
        <v>32</v>
      </c>
      <c r="N865" s="141" t="s">
        <v>49</v>
      </c>
      <c r="P865" s="142">
        <f>O865*H865</f>
        <v>0</v>
      </c>
      <c r="Q865" s="142">
        <v>0</v>
      </c>
      <c r="R865" s="142">
        <f>Q865*H865</f>
        <v>0</v>
      </c>
      <c r="S865" s="142">
        <v>0</v>
      </c>
      <c r="T865" s="143">
        <f>S865*H865</f>
        <v>0</v>
      </c>
      <c r="AR865" s="144" t="s">
        <v>200</v>
      </c>
      <c r="AT865" s="144" t="s">
        <v>196</v>
      </c>
      <c r="AU865" s="144" t="s">
        <v>87</v>
      </c>
      <c r="AY865" s="17" t="s">
        <v>194</v>
      </c>
      <c r="BE865" s="145">
        <f>IF(N865="základní",J865,0)</f>
        <v>0</v>
      </c>
      <c r="BF865" s="145">
        <f>IF(N865="snížená",J865,0)</f>
        <v>0</v>
      </c>
      <c r="BG865" s="145">
        <f>IF(N865="zákl. přenesená",J865,0)</f>
        <v>0</v>
      </c>
      <c r="BH865" s="145">
        <f>IF(N865="sníž. přenesená",J865,0)</f>
        <v>0</v>
      </c>
      <c r="BI865" s="145">
        <f>IF(N865="nulová",J865,0)</f>
        <v>0</v>
      </c>
      <c r="BJ865" s="17" t="s">
        <v>85</v>
      </c>
      <c r="BK865" s="145">
        <f>ROUND(I865*H865,2)</f>
        <v>0</v>
      </c>
      <c r="BL865" s="17" t="s">
        <v>200</v>
      </c>
      <c r="BM865" s="144" t="s">
        <v>856</v>
      </c>
    </row>
    <row r="866" spans="2:65" s="1" customFormat="1">
      <c r="B866" s="33"/>
      <c r="D866" s="146" t="s">
        <v>202</v>
      </c>
      <c r="F866" s="147" t="s">
        <v>777</v>
      </c>
      <c r="I866" s="148"/>
      <c r="L866" s="33"/>
      <c r="M866" s="149"/>
      <c r="T866" s="54"/>
      <c r="AT866" s="17" t="s">
        <v>202</v>
      </c>
      <c r="AU866" s="17" t="s">
        <v>87</v>
      </c>
    </row>
    <row r="867" spans="2:65" s="13" customFormat="1">
      <c r="B867" s="157"/>
      <c r="D867" s="151" t="s">
        <v>204</v>
      </c>
      <c r="E867" s="158" t="s">
        <v>32</v>
      </c>
      <c r="F867" s="159" t="s">
        <v>857</v>
      </c>
      <c r="H867" s="160">
        <v>1</v>
      </c>
      <c r="I867" s="161"/>
      <c r="L867" s="157"/>
      <c r="M867" s="162"/>
      <c r="T867" s="163"/>
      <c r="AT867" s="158" t="s">
        <v>204</v>
      </c>
      <c r="AU867" s="158" t="s">
        <v>87</v>
      </c>
      <c r="AV867" s="13" t="s">
        <v>87</v>
      </c>
      <c r="AW867" s="13" t="s">
        <v>39</v>
      </c>
      <c r="AX867" s="13" t="s">
        <v>85</v>
      </c>
      <c r="AY867" s="158" t="s">
        <v>194</v>
      </c>
    </row>
    <row r="868" spans="2:65" s="13" customFormat="1">
      <c r="B868" s="157"/>
      <c r="D868" s="151" t="s">
        <v>204</v>
      </c>
      <c r="F868" s="159" t="s">
        <v>818</v>
      </c>
      <c r="H868" s="160">
        <v>30</v>
      </c>
      <c r="I868" s="161"/>
      <c r="L868" s="157"/>
      <c r="M868" s="162"/>
      <c r="T868" s="163"/>
      <c r="AT868" s="158" t="s">
        <v>204</v>
      </c>
      <c r="AU868" s="158" t="s">
        <v>87</v>
      </c>
      <c r="AV868" s="13" t="s">
        <v>87</v>
      </c>
      <c r="AW868" s="13" t="s">
        <v>4</v>
      </c>
      <c r="AX868" s="13" t="s">
        <v>85</v>
      </c>
      <c r="AY868" s="158" t="s">
        <v>194</v>
      </c>
    </row>
    <row r="869" spans="2:65" s="1" customFormat="1" ht="24.15" customHeight="1">
      <c r="B869" s="33"/>
      <c r="C869" s="133" t="s">
        <v>858</v>
      </c>
      <c r="D869" s="133" t="s">
        <v>196</v>
      </c>
      <c r="E869" s="134" t="s">
        <v>781</v>
      </c>
      <c r="F869" s="135" t="s">
        <v>782</v>
      </c>
      <c r="G869" s="136" t="s">
        <v>313</v>
      </c>
      <c r="H869" s="137">
        <v>8</v>
      </c>
      <c r="I869" s="138"/>
      <c r="J869" s="139">
        <f>ROUND(I869*H869,2)</f>
        <v>0</v>
      </c>
      <c r="K869" s="135" t="s">
        <v>199</v>
      </c>
      <c r="L869" s="33"/>
      <c r="M869" s="140" t="s">
        <v>32</v>
      </c>
      <c r="N869" s="141" t="s">
        <v>49</v>
      </c>
      <c r="P869" s="142">
        <f>O869*H869</f>
        <v>0</v>
      </c>
      <c r="Q869" s="142">
        <v>0</v>
      </c>
      <c r="R869" s="142">
        <f>Q869*H869</f>
        <v>0</v>
      </c>
      <c r="S869" s="142">
        <v>0</v>
      </c>
      <c r="T869" s="143">
        <f>S869*H869</f>
        <v>0</v>
      </c>
      <c r="AR869" s="144" t="s">
        <v>200</v>
      </c>
      <c r="AT869" s="144" t="s">
        <v>196</v>
      </c>
      <c r="AU869" s="144" t="s">
        <v>87</v>
      </c>
      <c r="AY869" s="17" t="s">
        <v>194</v>
      </c>
      <c r="BE869" s="145">
        <f>IF(N869="základní",J869,0)</f>
        <v>0</v>
      </c>
      <c r="BF869" s="145">
        <f>IF(N869="snížená",J869,0)</f>
        <v>0</v>
      </c>
      <c r="BG869" s="145">
        <f>IF(N869="zákl. přenesená",J869,0)</f>
        <v>0</v>
      </c>
      <c r="BH869" s="145">
        <f>IF(N869="sníž. přenesená",J869,0)</f>
        <v>0</v>
      </c>
      <c r="BI869" s="145">
        <f>IF(N869="nulová",J869,0)</f>
        <v>0</v>
      </c>
      <c r="BJ869" s="17" t="s">
        <v>85</v>
      </c>
      <c r="BK869" s="145">
        <f>ROUND(I869*H869,2)</f>
        <v>0</v>
      </c>
      <c r="BL869" s="17" t="s">
        <v>200</v>
      </c>
      <c r="BM869" s="144" t="s">
        <v>859</v>
      </c>
    </row>
    <row r="870" spans="2:65" s="1" customFormat="1">
      <c r="B870" s="33"/>
      <c r="D870" s="146" t="s">
        <v>202</v>
      </c>
      <c r="F870" s="147" t="s">
        <v>784</v>
      </c>
      <c r="I870" s="148"/>
      <c r="L870" s="33"/>
      <c r="M870" s="149"/>
      <c r="T870" s="54"/>
      <c r="AT870" s="17" t="s">
        <v>202</v>
      </c>
      <c r="AU870" s="17" t="s">
        <v>87</v>
      </c>
    </row>
    <row r="871" spans="2:65" s="12" customFormat="1">
      <c r="B871" s="150"/>
      <c r="D871" s="151" t="s">
        <v>204</v>
      </c>
      <c r="E871" s="152" t="s">
        <v>32</v>
      </c>
      <c r="F871" s="153" t="s">
        <v>846</v>
      </c>
      <c r="H871" s="152" t="s">
        <v>32</v>
      </c>
      <c r="I871" s="154"/>
      <c r="L871" s="150"/>
      <c r="M871" s="155"/>
      <c r="T871" s="156"/>
      <c r="AT871" s="152" t="s">
        <v>204</v>
      </c>
      <c r="AU871" s="152" t="s">
        <v>87</v>
      </c>
      <c r="AV871" s="12" t="s">
        <v>85</v>
      </c>
      <c r="AW871" s="12" t="s">
        <v>39</v>
      </c>
      <c r="AX871" s="12" t="s">
        <v>78</v>
      </c>
      <c r="AY871" s="152" t="s">
        <v>194</v>
      </c>
    </row>
    <row r="872" spans="2:65" s="12" customFormat="1">
      <c r="B872" s="150"/>
      <c r="D872" s="151" t="s">
        <v>204</v>
      </c>
      <c r="E872" s="152" t="s">
        <v>32</v>
      </c>
      <c r="F872" s="153" t="s">
        <v>847</v>
      </c>
      <c r="H872" s="152" t="s">
        <v>32</v>
      </c>
      <c r="I872" s="154"/>
      <c r="L872" s="150"/>
      <c r="M872" s="155"/>
      <c r="T872" s="156"/>
      <c r="AT872" s="152" t="s">
        <v>204</v>
      </c>
      <c r="AU872" s="152" t="s">
        <v>87</v>
      </c>
      <c r="AV872" s="12" t="s">
        <v>85</v>
      </c>
      <c r="AW872" s="12" t="s">
        <v>39</v>
      </c>
      <c r="AX872" s="12" t="s">
        <v>78</v>
      </c>
      <c r="AY872" s="152" t="s">
        <v>194</v>
      </c>
    </row>
    <row r="873" spans="2:65" s="13" customFormat="1">
      <c r="B873" s="157"/>
      <c r="D873" s="151" t="s">
        <v>204</v>
      </c>
      <c r="E873" s="158" t="s">
        <v>32</v>
      </c>
      <c r="F873" s="159" t="s">
        <v>860</v>
      </c>
      <c r="H873" s="160">
        <v>8</v>
      </c>
      <c r="I873" s="161"/>
      <c r="L873" s="157"/>
      <c r="M873" s="162"/>
      <c r="T873" s="163"/>
      <c r="AT873" s="158" t="s">
        <v>204</v>
      </c>
      <c r="AU873" s="158" t="s">
        <v>87</v>
      </c>
      <c r="AV873" s="13" t="s">
        <v>87</v>
      </c>
      <c r="AW873" s="13" t="s">
        <v>39</v>
      </c>
      <c r="AX873" s="13" t="s">
        <v>78</v>
      </c>
      <c r="AY873" s="158" t="s">
        <v>194</v>
      </c>
    </row>
    <row r="874" spans="2:65" s="14" customFormat="1">
      <c r="B874" s="164"/>
      <c r="D874" s="151" t="s">
        <v>204</v>
      </c>
      <c r="E874" s="165" t="s">
        <v>32</v>
      </c>
      <c r="F874" s="166" t="s">
        <v>208</v>
      </c>
      <c r="H874" s="167">
        <v>8</v>
      </c>
      <c r="I874" s="168"/>
      <c r="L874" s="164"/>
      <c r="M874" s="169"/>
      <c r="T874" s="170"/>
      <c r="AT874" s="165" t="s">
        <v>204</v>
      </c>
      <c r="AU874" s="165" t="s">
        <v>87</v>
      </c>
      <c r="AV874" s="14" t="s">
        <v>200</v>
      </c>
      <c r="AW874" s="14" t="s">
        <v>39</v>
      </c>
      <c r="AX874" s="14" t="s">
        <v>85</v>
      </c>
      <c r="AY874" s="165" t="s">
        <v>194</v>
      </c>
    </row>
    <row r="875" spans="2:65" s="1" customFormat="1" ht="49.05" customHeight="1">
      <c r="B875" s="33"/>
      <c r="C875" s="133" t="s">
        <v>861</v>
      </c>
      <c r="D875" s="133" t="s">
        <v>196</v>
      </c>
      <c r="E875" s="134" t="s">
        <v>794</v>
      </c>
      <c r="F875" s="135" t="s">
        <v>795</v>
      </c>
      <c r="G875" s="136" t="s">
        <v>313</v>
      </c>
      <c r="H875" s="137">
        <v>240</v>
      </c>
      <c r="I875" s="138"/>
      <c r="J875" s="139">
        <f>ROUND(I875*H875,2)</f>
        <v>0</v>
      </c>
      <c r="K875" s="135" t="s">
        <v>199</v>
      </c>
      <c r="L875" s="33"/>
      <c r="M875" s="140" t="s">
        <v>32</v>
      </c>
      <c r="N875" s="141" t="s">
        <v>49</v>
      </c>
      <c r="P875" s="142">
        <f>O875*H875</f>
        <v>0</v>
      </c>
      <c r="Q875" s="142">
        <v>0</v>
      </c>
      <c r="R875" s="142">
        <f>Q875*H875</f>
        <v>0</v>
      </c>
      <c r="S875" s="142">
        <v>0</v>
      </c>
      <c r="T875" s="143">
        <f>S875*H875</f>
        <v>0</v>
      </c>
      <c r="AR875" s="144" t="s">
        <v>200</v>
      </c>
      <c r="AT875" s="144" t="s">
        <v>196</v>
      </c>
      <c r="AU875" s="144" t="s">
        <v>87</v>
      </c>
      <c r="AY875" s="17" t="s">
        <v>194</v>
      </c>
      <c r="BE875" s="145">
        <f>IF(N875="základní",J875,0)</f>
        <v>0</v>
      </c>
      <c r="BF875" s="145">
        <f>IF(N875="snížená",J875,0)</f>
        <v>0</v>
      </c>
      <c r="BG875" s="145">
        <f>IF(N875="zákl. přenesená",J875,0)</f>
        <v>0</v>
      </c>
      <c r="BH875" s="145">
        <f>IF(N875="sníž. přenesená",J875,0)</f>
        <v>0</v>
      </c>
      <c r="BI875" s="145">
        <f>IF(N875="nulová",J875,0)</f>
        <v>0</v>
      </c>
      <c r="BJ875" s="17" t="s">
        <v>85</v>
      </c>
      <c r="BK875" s="145">
        <f>ROUND(I875*H875,2)</f>
        <v>0</v>
      </c>
      <c r="BL875" s="17" t="s">
        <v>200</v>
      </c>
      <c r="BM875" s="144" t="s">
        <v>862</v>
      </c>
    </row>
    <row r="876" spans="2:65" s="1" customFormat="1">
      <c r="B876" s="33"/>
      <c r="D876" s="146" t="s">
        <v>202</v>
      </c>
      <c r="F876" s="147" t="s">
        <v>797</v>
      </c>
      <c r="I876" s="148"/>
      <c r="L876" s="33"/>
      <c r="M876" s="149"/>
      <c r="T876" s="54"/>
      <c r="AT876" s="17" t="s">
        <v>202</v>
      </c>
      <c r="AU876" s="17" t="s">
        <v>87</v>
      </c>
    </row>
    <row r="877" spans="2:65" s="13" customFormat="1">
      <c r="B877" s="157"/>
      <c r="D877" s="151" t="s">
        <v>204</v>
      </c>
      <c r="E877" s="158" t="s">
        <v>32</v>
      </c>
      <c r="F877" s="159" t="s">
        <v>863</v>
      </c>
      <c r="H877" s="160">
        <v>8</v>
      </c>
      <c r="I877" s="161"/>
      <c r="L877" s="157"/>
      <c r="M877" s="162"/>
      <c r="T877" s="163"/>
      <c r="AT877" s="158" t="s">
        <v>204</v>
      </c>
      <c r="AU877" s="158" t="s">
        <v>87</v>
      </c>
      <c r="AV877" s="13" t="s">
        <v>87</v>
      </c>
      <c r="AW877" s="13" t="s">
        <v>39</v>
      </c>
      <c r="AX877" s="13" t="s">
        <v>85</v>
      </c>
      <c r="AY877" s="158" t="s">
        <v>194</v>
      </c>
    </row>
    <row r="878" spans="2:65" s="13" customFormat="1">
      <c r="B878" s="157"/>
      <c r="D878" s="151" t="s">
        <v>204</v>
      </c>
      <c r="F878" s="159" t="s">
        <v>864</v>
      </c>
      <c r="H878" s="160">
        <v>240</v>
      </c>
      <c r="I878" s="161"/>
      <c r="L878" s="157"/>
      <c r="M878" s="162"/>
      <c r="T878" s="163"/>
      <c r="AT878" s="158" t="s">
        <v>204</v>
      </c>
      <c r="AU878" s="158" t="s">
        <v>87</v>
      </c>
      <c r="AV878" s="13" t="s">
        <v>87</v>
      </c>
      <c r="AW878" s="13" t="s">
        <v>4</v>
      </c>
      <c r="AX878" s="13" t="s">
        <v>85</v>
      </c>
      <c r="AY878" s="158" t="s">
        <v>194</v>
      </c>
    </row>
    <row r="879" spans="2:65" s="1" customFormat="1" ht="33" customHeight="1">
      <c r="B879" s="33"/>
      <c r="C879" s="133" t="s">
        <v>865</v>
      </c>
      <c r="D879" s="133" t="s">
        <v>196</v>
      </c>
      <c r="E879" s="134" t="s">
        <v>788</v>
      </c>
      <c r="F879" s="135" t="s">
        <v>789</v>
      </c>
      <c r="G879" s="136" t="s">
        <v>313</v>
      </c>
      <c r="H879" s="137">
        <v>5</v>
      </c>
      <c r="I879" s="138"/>
      <c r="J879" s="139">
        <f>ROUND(I879*H879,2)</f>
        <v>0</v>
      </c>
      <c r="K879" s="135" t="s">
        <v>199</v>
      </c>
      <c r="L879" s="33"/>
      <c r="M879" s="140" t="s">
        <v>32</v>
      </c>
      <c r="N879" s="141" t="s">
        <v>49</v>
      </c>
      <c r="P879" s="142">
        <f>O879*H879</f>
        <v>0</v>
      </c>
      <c r="Q879" s="142">
        <v>0</v>
      </c>
      <c r="R879" s="142">
        <f>Q879*H879</f>
        <v>0</v>
      </c>
      <c r="S879" s="142">
        <v>0</v>
      </c>
      <c r="T879" s="143">
        <f>S879*H879</f>
        <v>0</v>
      </c>
      <c r="AR879" s="144" t="s">
        <v>200</v>
      </c>
      <c r="AT879" s="144" t="s">
        <v>196</v>
      </c>
      <c r="AU879" s="144" t="s">
        <v>87</v>
      </c>
      <c r="AY879" s="17" t="s">
        <v>194</v>
      </c>
      <c r="BE879" s="145">
        <f>IF(N879="základní",J879,0)</f>
        <v>0</v>
      </c>
      <c r="BF879" s="145">
        <f>IF(N879="snížená",J879,0)</f>
        <v>0</v>
      </c>
      <c r="BG879" s="145">
        <f>IF(N879="zákl. přenesená",J879,0)</f>
        <v>0</v>
      </c>
      <c r="BH879" s="145">
        <f>IF(N879="sníž. přenesená",J879,0)</f>
        <v>0</v>
      </c>
      <c r="BI879" s="145">
        <f>IF(N879="nulová",J879,0)</f>
        <v>0</v>
      </c>
      <c r="BJ879" s="17" t="s">
        <v>85</v>
      </c>
      <c r="BK879" s="145">
        <f>ROUND(I879*H879,2)</f>
        <v>0</v>
      </c>
      <c r="BL879" s="17" t="s">
        <v>200</v>
      </c>
      <c r="BM879" s="144" t="s">
        <v>866</v>
      </c>
    </row>
    <row r="880" spans="2:65" s="1" customFormat="1">
      <c r="B880" s="33"/>
      <c r="D880" s="146" t="s">
        <v>202</v>
      </c>
      <c r="F880" s="147" t="s">
        <v>791</v>
      </c>
      <c r="I880" s="148"/>
      <c r="L880" s="33"/>
      <c r="M880" s="149"/>
      <c r="T880" s="54"/>
      <c r="AT880" s="17" t="s">
        <v>202</v>
      </c>
      <c r="AU880" s="17" t="s">
        <v>87</v>
      </c>
    </row>
    <row r="881" spans="2:65" s="12" customFormat="1">
      <c r="B881" s="150"/>
      <c r="D881" s="151" t="s">
        <v>204</v>
      </c>
      <c r="E881" s="152" t="s">
        <v>32</v>
      </c>
      <c r="F881" s="153" t="s">
        <v>846</v>
      </c>
      <c r="H881" s="152" t="s">
        <v>32</v>
      </c>
      <c r="I881" s="154"/>
      <c r="L881" s="150"/>
      <c r="M881" s="155"/>
      <c r="T881" s="156"/>
      <c r="AT881" s="152" t="s">
        <v>204</v>
      </c>
      <c r="AU881" s="152" t="s">
        <v>87</v>
      </c>
      <c r="AV881" s="12" t="s">
        <v>85</v>
      </c>
      <c r="AW881" s="12" t="s">
        <v>39</v>
      </c>
      <c r="AX881" s="12" t="s">
        <v>78</v>
      </c>
      <c r="AY881" s="152" t="s">
        <v>194</v>
      </c>
    </row>
    <row r="882" spans="2:65" s="12" customFormat="1">
      <c r="B882" s="150"/>
      <c r="D882" s="151" t="s">
        <v>204</v>
      </c>
      <c r="E882" s="152" t="s">
        <v>32</v>
      </c>
      <c r="F882" s="153" t="s">
        <v>847</v>
      </c>
      <c r="H882" s="152" t="s">
        <v>32</v>
      </c>
      <c r="I882" s="154"/>
      <c r="L882" s="150"/>
      <c r="M882" s="155"/>
      <c r="T882" s="156"/>
      <c r="AT882" s="152" t="s">
        <v>204</v>
      </c>
      <c r="AU882" s="152" t="s">
        <v>87</v>
      </c>
      <c r="AV882" s="12" t="s">
        <v>85</v>
      </c>
      <c r="AW882" s="12" t="s">
        <v>39</v>
      </c>
      <c r="AX882" s="12" t="s">
        <v>78</v>
      </c>
      <c r="AY882" s="152" t="s">
        <v>194</v>
      </c>
    </row>
    <row r="883" spans="2:65" s="13" customFormat="1">
      <c r="B883" s="157"/>
      <c r="D883" s="151" t="s">
        <v>204</v>
      </c>
      <c r="E883" s="158" t="s">
        <v>32</v>
      </c>
      <c r="F883" s="159" t="s">
        <v>867</v>
      </c>
      <c r="H883" s="160">
        <v>3</v>
      </c>
      <c r="I883" s="161"/>
      <c r="L883" s="157"/>
      <c r="M883" s="162"/>
      <c r="T883" s="163"/>
      <c r="AT883" s="158" t="s">
        <v>204</v>
      </c>
      <c r="AU883" s="158" t="s">
        <v>87</v>
      </c>
      <c r="AV883" s="13" t="s">
        <v>87</v>
      </c>
      <c r="AW883" s="13" t="s">
        <v>39</v>
      </c>
      <c r="AX883" s="13" t="s">
        <v>78</v>
      </c>
      <c r="AY883" s="158" t="s">
        <v>194</v>
      </c>
    </row>
    <row r="884" spans="2:65" s="13" customFormat="1">
      <c r="B884" s="157"/>
      <c r="D884" s="151" t="s">
        <v>204</v>
      </c>
      <c r="E884" s="158" t="s">
        <v>32</v>
      </c>
      <c r="F884" s="159" t="s">
        <v>868</v>
      </c>
      <c r="H884" s="160">
        <v>2</v>
      </c>
      <c r="I884" s="161"/>
      <c r="L884" s="157"/>
      <c r="M884" s="162"/>
      <c r="T884" s="163"/>
      <c r="AT884" s="158" t="s">
        <v>204</v>
      </c>
      <c r="AU884" s="158" t="s">
        <v>87</v>
      </c>
      <c r="AV884" s="13" t="s">
        <v>87</v>
      </c>
      <c r="AW884" s="13" t="s">
        <v>39</v>
      </c>
      <c r="AX884" s="13" t="s">
        <v>78</v>
      </c>
      <c r="AY884" s="158" t="s">
        <v>194</v>
      </c>
    </row>
    <row r="885" spans="2:65" s="14" customFormat="1">
      <c r="B885" s="164"/>
      <c r="D885" s="151" t="s">
        <v>204</v>
      </c>
      <c r="E885" s="165" t="s">
        <v>32</v>
      </c>
      <c r="F885" s="166" t="s">
        <v>208</v>
      </c>
      <c r="H885" s="167">
        <v>5</v>
      </c>
      <c r="I885" s="168"/>
      <c r="L885" s="164"/>
      <c r="M885" s="169"/>
      <c r="T885" s="170"/>
      <c r="AT885" s="165" t="s">
        <v>204</v>
      </c>
      <c r="AU885" s="165" t="s">
        <v>87</v>
      </c>
      <c r="AV885" s="14" t="s">
        <v>200</v>
      </c>
      <c r="AW885" s="14" t="s">
        <v>39</v>
      </c>
      <c r="AX885" s="14" t="s">
        <v>85</v>
      </c>
      <c r="AY885" s="165" t="s">
        <v>194</v>
      </c>
    </row>
    <row r="886" spans="2:65" s="1" customFormat="1" ht="49.05" customHeight="1">
      <c r="B886" s="33"/>
      <c r="C886" s="133" t="s">
        <v>869</v>
      </c>
      <c r="D886" s="133" t="s">
        <v>196</v>
      </c>
      <c r="E886" s="134" t="s">
        <v>801</v>
      </c>
      <c r="F886" s="135" t="s">
        <v>802</v>
      </c>
      <c r="G886" s="136" t="s">
        <v>313</v>
      </c>
      <c r="H886" s="137">
        <v>150</v>
      </c>
      <c r="I886" s="138"/>
      <c r="J886" s="139">
        <f>ROUND(I886*H886,2)</f>
        <v>0</v>
      </c>
      <c r="K886" s="135" t="s">
        <v>199</v>
      </c>
      <c r="L886" s="33"/>
      <c r="M886" s="140" t="s">
        <v>32</v>
      </c>
      <c r="N886" s="141" t="s">
        <v>49</v>
      </c>
      <c r="P886" s="142">
        <f>O886*H886</f>
        <v>0</v>
      </c>
      <c r="Q886" s="142">
        <v>0</v>
      </c>
      <c r="R886" s="142">
        <f>Q886*H886</f>
        <v>0</v>
      </c>
      <c r="S886" s="142">
        <v>0</v>
      </c>
      <c r="T886" s="143">
        <f>S886*H886</f>
        <v>0</v>
      </c>
      <c r="AR886" s="144" t="s">
        <v>200</v>
      </c>
      <c r="AT886" s="144" t="s">
        <v>196</v>
      </c>
      <c r="AU886" s="144" t="s">
        <v>87</v>
      </c>
      <c r="AY886" s="17" t="s">
        <v>194</v>
      </c>
      <c r="BE886" s="145">
        <f>IF(N886="základní",J886,0)</f>
        <v>0</v>
      </c>
      <c r="BF886" s="145">
        <f>IF(N886="snížená",J886,0)</f>
        <v>0</v>
      </c>
      <c r="BG886" s="145">
        <f>IF(N886="zákl. přenesená",J886,0)</f>
        <v>0</v>
      </c>
      <c r="BH886" s="145">
        <f>IF(N886="sníž. přenesená",J886,0)</f>
        <v>0</v>
      </c>
      <c r="BI886" s="145">
        <f>IF(N886="nulová",J886,0)</f>
        <v>0</v>
      </c>
      <c r="BJ886" s="17" t="s">
        <v>85</v>
      </c>
      <c r="BK886" s="145">
        <f>ROUND(I886*H886,2)</f>
        <v>0</v>
      </c>
      <c r="BL886" s="17" t="s">
        <v>200</v>
      </c>
      <c r="BM886" s="144" t="s">
        <v>870</v>
      </c>
    </row>
    <row r="887" spans="2:65" s="1" customFormat="1">
      <c r="B887" s="33"/>
      <c r="D887" s="146" t="s">
        <v>202</v>
      </c>
      <c r="F887" s="147" t="s">
        <v>804</v>
      </c>
      <c r="I887" s="148"/>
      <c r="L887" s="33"/>
      <c r="M887" s="149"/>
      <c r="T887" s="54"/>
      <c r="AT887" s="17" t="s">
        <v>202</v>
      </c>
      <c r="AU887" s="17" t="s">
        <v>87</v>
      </c>
    </row>
    <row r="888" spans="2:65" s="13" customFormat="1">
      <c r="B888" s="157"/>
      <c r="D888" s="151" t="s">
        <v>204</v>
      </c>
      <c r="E888" s="158" t="s">
        <v>32</v>
      </c>
      <c r="F888" s="159" t="s">
        <v>871</v>
      </c>
      <c r="H888" s="160">
        <v>5</v>
      </c>
      <c r="I888" s="161"/>
      <c r="L888" s="157"/>
      <c r="M888" s="162"/>
      <c r="T888" s="163"/>
      <c r="AT888" s="158" t="s">
        <v>204</v>
      </c>
      <c r="AU888" s="158" t="s">
        <v>87</v>
      </c>
      <c r="AV888" s="13" t="s">
        <v>87</v>
      </c>
      <c r="AW888" s="13" t="s">
        <v>39</v>
      </c>
      <c r="AX888" s="13" t="s">
        <v>85</v>
      </c>
      <c r="AY888" s="158" t="s">
        <v>194</v>
      </c>
    </row>
    <row r="889" spans="2:65" s="13" customFormat="1">
      <c r="B889" s="157"/>
      <c r="D889" s="151" t="s">
        <v>204</v>
      </c>
      <c r="F889" s="159" t="s">
        <v>799</v>
      </c>
      <c r="H889" s="160">
        <v>150</v>
      </c>
      <c r="I889" s="161"/>
      <c r="L889" s="157"/>
      <c r="M889" s="162"/>
      <c r="T889" s="163"/>
      <c r="AT889" s="158" t="s">
        <v>204</v>
      </c>
      <c r="AU889" s="158" t="s">
        <v>87</v>
      </c>
      <c r="AV889" s="13" t="s">
        <v>87</v>
      </c>
      <c r="AW889" s="13" t="s">
        <v>4</v>
      </c>
      <c r="AX889" s="13" t="s">
        <v>85</v>
      </c>
      <c r="AY889" s="158" t="s">
        <v>194</v>
      </c>
    </row>
    <row r="890" spans="2:65" s="11" customFormat="1" ht="22.8" customHeight="1">
      <c r="B890" s="121"/>
      <c r="D890" s="122" t="s">
        <v>77</v>
      </c>
      <c r="E890" s="131" t="s">
        <v>872</v>
      </c>
      <c r="F890" s="131" t="s">
        <v>873</v>
      </c>
      <c r="I890" s="124"/>
      <c r="J890" s="132">
        <f>BK890</f>
        <v>0</v>
      </c>
      <c r="L890" s="121"/>
      <c r="M890" s="126"/>
      <c r="P890" s="127">
        <f>SUM(P891:P976)</f>
        <v>0</v>
      </c>
      <c r="R890" s="127">
        <f>SUM(R891:R976)</f>
        <v>0</v>
      </c>
      <c r="T890" s="128">
        <f>SUM(T891:T976)</f>
        <v>0</v>
      </c>
      <c r="AR890" s="122" t="s">
        <v>85</v>
      </c>
      <c r="AT890" s="129" t="s">
        <v>77</v>
      </c>
      <c r="AU890" s="129" t="s">
        <v>85</v>
      </c>
      <c r="AY890" s="122" t="s">
        <v>194</v>
      </c>
      <c r="BK890" s="130">
        <f>SUM(BK891:BK976)</f>
        <v>0</v>
      </c>
    </row>
    <row r="891" spans="2:65" s="1" customFormat="1" ht="24.15" customHeight="1">
      <c r="B891" s="33"/>
      <c r="C891" s="133" t="s">
        <v>874</v>
      </c>
      <c r="D891" s="133" t="s">
        <v>196</v>
      </c>
      <c r="E891" s="134" t="s">
        <v>875</v>
      </c>
      <c r="F891" s="135" t="s">
        <v>876</v>
      </c>
      <c r="G891" s="136" t="s">
        <v>313</v>
      </c>
      <c r="H891" s="137">
        <v>14</v>
      </c>
      <c r="I891" s="138"/>
      <c r="J891" s="139">
        <f>ROUND(I891*H891,2)</f>
        <v>0</v>
      </c>
      <c r="K891" s="135" t="s">
        <v>199</v>
      </c>
      <c r="L891" s="33"/>
      <c r="M891" s="140" t="s">
        <v>32</v>
      </c>
      <c r="N891" s="141" t="s">
        <v>49</v>
      </c>
      <c r="P891" s="142">
        <f>O891*H891</f>
        <v>0</v>
      </c>
      <c r="Q891" s="142">
        <v>0</v>
      </c>
      <c r="R891" s="142">
        <f>Q891*H891</f>
        <v>0</v>
      </c>
      <c r="S891" s="142">
        <v>0</v>
      </c>
      <c r="T891" s="143">
        <f>S891*H891</f>
        <v>0</v>
      </c>
      <c r="AR891" s="144" t="s">
        <v>200</v>
      </c>
      <c r="AT891" s="144" t="s">
        <v>196</v>
      </c>
      <c r="AU891" s="144" t="s">
        <v>87</v>
      </c>
      <c r="AY891" s="17" t="s">
        <v>194</v>
      </c>
      <c r="BE891" s="145">
        <f>IF(N891="základní",J891,0)</f>
        <v>0</v>
      </c>
      <c r="BF891" s="145">
        <f>IF(N891="snížená",J891,0)</f>
        <v>0</v>
      </c>
      <c r="BG891" s="145">
        <f>IF(N891="zákl. přenesená",J891,0)</f>
        <v>0</v>
      </c>
      <c r="BH891" s="145">
        <f>IF(N891="sníž. přenesená",J891,0)</f>
        <v>0</v>
      </c>
      <c r="BI891" s="145">
        <f>IF(N891="nulová",J891,0)</f>
        <v>0</v>
      </c>
      <c r="BJ891" s="17" t="s">
        <v>85</v>
      </c>
      <c r="BK891" s="145">
        <f>ROUND(I891*H891,2)</f>
        <v>0</v>
      </c>
      <c r="BL891" s="17" t="s">
        <v>200</v>
      </c>
      <c r="BM891" s="144" t="s">
        <v>877</v>
      </c>
    </row>
    <row r="892" spans="2:65" s="1" customFormat="1">
      <c r="B892" s="33"/>
      <c r="D892" s="146" t="s">
        <v>202</v>
      </c>
      <c r="F892" s="147" t="s">
        <v>878</v>
      </c>
      <c r="I892" s="148"/>
      <c r="L892" s="33"/>
      <c r="M892" s="149"/>
      <c r="T892" s="54"/>
      <c r="AT892" s="17" t="s">
        <v>202</v>
      </c>
      <c r="AU892" s="17" t="s">
        <v>87</v>
      </c>
    </row>
    <row r="893" spans="2:65" s="12" customFormat="1">
      <c r="B893" s="150"/>
      <c r="D893" s="151" t="s">
        <v>204</v>
      </c>
      <c r="E893" s="152" t="s">
        <v>32</v>
      </c>
      <c r="F893" s="153" t="s">
        <v>879</v>
      </c>
      <c r="H893" s="152" t="s">
        <v>32</v>
      </c>
      <c r="I893" s="154"/>
      <c r="L893" s="150"/>
      <c r="M893" s="155"/>
      <c r="T893" s="156"/>
      <c r="AT893" s="152" t="s">
        <v>204</v>
      </c>
      <c r="AU893" s="152" t="s">
        <v>87</v>
      </c>
      <c r="AV893" s="12" t="s">
        <v>85</v>
      </c>
      <c r="AW893" s="12" t="s">
        <v>39</v>
      </c>
      <c r="AX893" s="12" t="s">
        <v>78</v>
      </c>
      <c r="AY893" s="152" t="s">
        <v>194</v>
      </c>
    </row>
    <row r="894" spans="2:65" s="12" customFormat="1">
      <c r="B894" s="150"/>
      <c r="D894" s="151" t="s">
        <v>204</v>
      </c>
      <c r="E894" s="152" t="s">
        <v>32</v>
      </c>
      <c r="F894" s="153" t="s">
        <v>880</v>
      </c>
      <c r="H894" s="152" t="s">
        <v>32</v>
      </c>
      <c r="I894" s="154"/>
      <c r="L894" s="150"/>
      <c r="M894" s="155"/>
      <c r="T894" s="156"/>
      <c r="AT894" s="152" t="s">
        <v>204</v>
      </c>
      <c r="AU894" s="152" t="s">
        <v>87</v>
      </c>
      <c r="AV894" s="12" t="s">
        <v>85</v>
      </c>
      <c r="AW894" s="12" t="s">
        <v>39</v>
      </c>
      <c r="AX894" s="12" t="s">
        <v>78</v>
      </c>
      <c r="AY894" s="152" t="s">
        <v>194</v>
      </c>
    </row>
    <row r="895" spans="2:65" s="13" customFormat="1">
      <c r="B895" s="157"/>
      <c r="D895" s="151" t="s">
        <v>204</v>
      </c>
      <c r="E895" s="158" t="s">
        <v>32</v>
      </c>
      <c r="F895" s="159" t="s">
        <v>881</v>
      </c>
      <c r="H895" s="160">
        <v>1</v>
      </c>
      <c r="I895" s="161"/>
      <c r="L895" s="157"/>
      <c r="M895" s="162"/>
      <c r="T895" s="163"/>
      <c r="AT895" s="158" t="s">
        <v>204</v>
      </c>
      <c r="AU895" s="158" t="s">
        <v>87</v>
      </c>
      <c r="AV895" s="13" t="s">
        <v>87</v>
      </c>
      <c r="AW895" s="13" t="s">
        <v>39</v>
      </c>
      <c r="AX895" s="13" t="s">
        <v>78</v>
      </c>
      <c r="AY895" s="158" t="s">
        <v>194</v>
      </c>
    </row>
    <row r="896" spans="2:65" s="13" customFormat="1">
      <c r="B896" s="157"/>
      <c r="D896" s="151" t="s">
        <v>204</v>
      </c>
      <c r="E896" s="158" t="s">
        <v>32</v>
      </c>
      <c r="F896" s="159" t="s">
        <v>882</v>
      </c>
      <c r="H896" s="160">
        <v>1</v>
      </c>
      <c r="I896" s="161"/>
      <c r="L896" s="157"/>
      <c r="M896" s="162"/>
      <c r="T896" s="163"/>
      <c r="AT896" s="158" t="s">
        <v>204</v>
      </c>
      <c r="AU896" s="158" t="s">
        <v>87</v>
      </c>
      <c r="AV896" s="13" t="s">
        <v>87</v>
      </c>
      <c r="AW896" s="13" t="s">
        <v>39</v>
      </c>
      <c r="AX896" s="13" t="s">
        <v>78</v>
      </c>
      <c r="AY896" s="158" t="s">
        <v>194</v>
      </c>
    </row>
    <row r="897" spans="2:65" s="13" customFormat="1">
      <c r="B897" s="157"/>
      <c r="D897" s="151" t="s">
        <v>204</v>
      </c>
      <c r="E897" s="158" t="s">
        <v>32</v>
      </c>
      <c r="F897" s="159" t="s">
        <v>883</v>
      </c>
      <c r="H897" s="160">
        <v>12</v>
      </c>
      <c r="I897" s="161"/>
      <c r="L897" s="157"/>
      <c r="M897" s="162"/>
      <c r="T897" s="163"/>
      <c r="AT897" s="158" t="s">
        <v>204</v>
      </c>
      <c r="AU897" s="158" t="s">
        <v>87</v>
      </c>
      <c r="AV897" s="13" t="s">
        <v>87</v>
      </c>
      <c r="AW897" s="13" t="s">
        <v>39</v>
      </c>
      <c r="AX897" s="13" t="s">
        <v>78</v>
      </c>
      <c r="AY897" s="158" t="s">
        <v>194</v>
      </c>
    </row>
    <row r="898" spans="2:65" s="14" customFormat="1">
      <c r="B898" s="164"/>
      <c r="D898" s="151" t="s">
        <v>204</v>
      </c>
      <c r="E898" s="165" t="s">
        <v>32</v>
      </c>
      <c r="F898" s="166" t="s">
        <v>208</v>
      </c>
      <c r="H898" s="167">
        <v>14</v>
      </c>
      <c r="I898" s="168"/>
      <c r="L898" s="164"/>
      <c r="M898" s="169"/>
      <c r="T898" s="170"/>
      <c r="AT898" s="165" t="s">
        <v>204</v>
      </c>
      <c r="AU898" s="165" t="s">
        <v>87</v>
      </c>
      <c r="AV898" s="14" t="s">
        <v>200</v>
      </c>
      <c r="AW898" s="14" t="s">
        <v>39</v>
      </c>
      <c r="AX898" s="14" t="s">
        <v>85</v>
      </c>
      <c r="AY898" s="165" t="s">
        <v>194</v>
      </c>
    </row>
    <row r="899" spans="2:65" s="1" customFormat="1" ht="44.25" customHeight="1">
      <c r="B899" s="33"/>
      <c r="C899" s="133" t="s">
        <v>884</v>
      </c>
      <c r="D899" s="133" t="s">
        <v>196</v>
      </c>
      <c r="E899" s="134" t="s">
        <v>885</v>
      </c>
      <c r="F899" s="135" t="s">
        <v>886</v>
      </c>
      <c r="G899" s="136" t="s">
        <v>313</v>
      </c>
      <c r="H899" s="137">
        <v>14</v>
      </c>
      <c r="I899" s="138"/>
      <c r="J899" s="139">
        <f>ROUND(I899*H899,2)</f>
        <v>0</v>
      </c>
      <c r="K899" s="135" t="s">
        <v>199</v>
      </c>
      <c r="L899" s="33"/>
      <c r="M899" s="140" t="s">
        <v>32</v>
      </c>
      <c r="N899" s="141" t="s">
        <v>49</v>
      </c>
      <c r="P899" s="142">
        <f>O899*H899</f>
        <v>0</v>
      </c>
      <c r="Q899" s="142">
        <v>0</v>
      </c>
      <c r="R899" s="142">
        <f>Q899*H899</f>
        <v>0</v>
      </c>
      <c r="S899" s="142">
        <v>0</v>
      </c>
      <c r="T899" s="143">
        <f>S899*H899</f>
        <v>0</v>
      </c>
      <c r="AR899" s="144" t="s">
        <v>200</v>
      </c>
      <c r="AT899" s="144" t="s">
        <v>196</v>
      </c>
      <c r="AU899" s="144" t="s">
        <v>87</v>
      </c>
      <c r="AY899" s="17" t="s">
        <v>194</v>
      </c>
      <c r="BE899" s="145">
        <f>IF(N899="základní",J899,0)</f>
        <v>0</v>
      </c>
      <c r="BF899" s="145">
        <f>IF(N899="snížená",J899,0)</f>
        <v>0</v>
      </c>
      <c r="BG899" s="145">
        <f>IF(N899="zákl. přenesená",J899,0)</f>
        <v>0</v>
      </c>
      <c r="BH899" s="145">
        <f>IF(N899="sníž. přenesená",J899,0)</f>
        <v>0</v>
      </c>
      <c r="BI899" s="145">
        <f>IF(N899="nulová",J899,0)</f>
        <v>0</v>
      </c>
      <c r="BJ899" s="17" t="s">
        <v>85</v>
      </c>
      <c r="BK899" s="145">
        <f>ROUND(I899*H899,2)</f>
        <v>0</v>
      </c>
      <c r="BL899" s="17" t="s">
        <v>200</v>
      </c>
      <c r="BM899" s="144" t="s">
        <v>887</v>
      </c>
    </row>
    <row r="900" spans="2:65" s="1" customFormat="1">
      <c r="B900" s="33"/>
      <c r="D900" s="146" t="s">
        <v>202</v>
      </c>
      <c r="F900" s="147" t="s">
        <v>888</v>
      </c>
      <c r="I900" s="148"/>
      <c r="L900" s="33"/>
      <c r="M900" s="149"/>
      <c r="T900" s="54"/>
      <c r="AT900" s="17" t="s">
        <v>202</v>
      </c>
      <c r="AU900" s="17" t="s">
        <v>87</v>
      </c>
    </row>
    <row r="901" spans="2:65" s="13" customFormat="1">
      <c r="B901" s="157"/>
      <c r="D901" s="151" t="s">
        <v>204</v>
      </c>
      <c r="E901" s="158" t="s">
        <v>32</v>
      </c>
      <c r="F901" s="159" t="s">
        <v>889</v>
      </c>
      <c r="H901" s="160">
        <v>14</v>
      </c>
      <c r="I901" s="161"/>
      <c r="L901" s="157"/>
      <c r="M901" s="162"/>
      <c r="T901" s="163"/>
      <c r="AT901" s="158" t="s">
        <v>204</v>
      </c>
      <c r="AU901" s="158" t="s">
        <v>87</v>
      </c>
      <c r="AV901" s="13" t="s">
        <v>87</v>
      </c>
      <c r="AW901" s="13" t="s">
        <v>39</v>
      </c>
      <c r="AX901" s="13" t="s">
        <v>85</v>
      </c>
      <c r="AY901" s="158" t="s">
        <v>194</v>
      </c>
    </row>
    <row r="902" spans="2:65" s="1" customFormat="1" ht="37.799999999999997" customHeight="1">
      <c r="B902" s="33"/>
      <c r="C902" s="133" t="s">
        <v>890</v>
      </c>
      <c r="D902" s="133" t="s">
        <v>196</v>
      </c>
      <c r="E902" s="134" t="s">
        <v>750</v>
      </c>
      <c r="F902" s="135" t="s">
        <v>751</v>
      </c>
      <c r="G902" s="136" t="s">
        <v>313</v>
      </c>
      <c r="H902" s="137">
        <v>8</v>
      </c>
      <c r="I902" s="138"/>
      <c r="J902" s="139">
        <f>ROUND(I902*H902,2)</f>
        <v>0</v>
      </c>
      <c r="K902" s="135" t="s">
        <v>199</v>
      </c>
      <c r="L902" s="33"/>
      <c r="M902" s="140" t="s">
        <v>32</v>
      </c>
      <c r="N902" s="141" t="s">
        <v>49</v>
      </c>
      <c r="P902" s="142">
        <f>O902*H902</f>
        <v>0</v>
      </c>
      <c r="Q902" s="142">
        <v>0</v>
      </c>
      <c r="R902" s="142">
        <f>Q902*H902</f>
        <v>0</v>
      </c>
      <c r="S902" s="142">
        <v>0</v>
      </c>
      <c r="T902" s="143">
        <f>S902*H902</f>
        <v>0</v>
      </c>
      <c r="AR902" s="144" t="s">
        <v>200</v>
      </c>
      <c r="AT902" s="144" t="s">
        <v>196</v>
      </c>
      <c r="AU902" s="144" t="s">
        <v>87</v>
      </c>
      <c r="AY902" s="17" t="s">
        <v>194</v>
      </c>
      <c r="BE902" s="145">
        <f>IF(N902="základní",J902,0)</f>
        <v>0</v>
      </c>
      <c r="BF902" s="145">
        <f>IF(N902="snížená",J902,0)</f>
        <v>0</v>
      </c>
      <c r="BG902" s="145">
        <f>IF(N902="zákl. přenesená",J902,0)</f>
        <v>0</v>
      </c>
      <c r="BH902" s="145">
        <f>IF(N902="sníž. přenesená",J902,0)</f>
        <v>0</v>
      </c>
      <c r="BI902" s="145">
        <f>IF(N902="nulová",J902,0)</f>
        <v>0</v>
      </c>
      <c r="BJ902" s="17" t="s">
        <v>85</v>
      </c>
      <c r="BK902" s="145">
        <f>ROUND(I902*H902,2)</f>
        <v>0</v>
      </c>
      <c r="BL902" s="17" t="s">
        <v>200</v>
      </c>
      <c r="BM902" s="144" t="s">
        <v>891</v>
      </c>
    </row>
    <row r="903" spans="2:65" s="1" customFormat="1">
      <c r="B903" s="33"/>
      <c r="D903" s="146" t="s">
        <v>202</v>
      </c>
      <c r="F903" s="147" t="s">
        <v>753</v>
      </c>
      <c r="I903" s="148"/>
      <c r="L903" s="33"/>
      <c r="M903" s="149"/>
      <c r="T903" s="54"/>
      <c r="AT903" s="17" t="s">
        <v>202</v>
      </c>
      <c r="AU903" s="17" t="s">
        <v>87</v>
      </c>
    </row>
    <row r="904" spans="2:65" s="12" customFormat="1">
      <c r="B904" s="150"/>
      <c r="D904" s="151" t="s">
        <v>204</v>
      </c>
      <c r="E904" s="152" t="s">
        <v>32</v>
      </c>
      <c r="F904" s="153" t="s">
        <v>879</v>
      </c>
      <c r="H904" s="152" t="s">
        <v>32</v>
      </c>
      <c r="I904" s="154"/>
      <c r="L904" s="150"/>
      <c r="M904" s="155"/>
      <c r="T904" s="156"/>
      <c r="AT904" s="152" t="s">
        <v>204</v>
      </c>
      <c r="AU904" s="152" t="s">
        <v>87</v>
      </c>
      <c r="AV904" s="12" t="s">
        <v>85</v>
      </c>
      <c r="AW904" s="12" t="s">
        <v>39</v>
      </c>
      <c r="AX904" s="12" t="s">
        <v>78</v>
      </c>
      <c r="AY904" s="152" t="s">
        <v>194</v>
      </c>
    </row>
    <row r="905" spans="2:65" s="12" customFormat="1">
      <c r="B905" s="150"/>
      <c r="D905" s="151" t="s">
        <v>204</v>
      </c>
      <c r="E905" s="152" t="s">
        <v>32</v>
      </c>
      <c r="F905" s="153" t="s">
        <v>880</v>
      </c>
      <c r="H905" s="152" t="s">
        <v>32</v>
      </c>
      <c r="I905" s="154"/>
      <c r="L905" s="150"/>
      <c r="M905" s="155"/>
      <c r="T905" s="156"/>
      <c r="AT905" s="152" t="s">
        <v>204</v>
      </c>
      <c r="AU905" s="152" t="s">
        <v>87</v>
      </c>
      <c r="AV905" s="12" t="s">
        <v>85</v>
      </c>
      <c r="AW905" s="12" t="s">
        <v>39</v>
      </c>
      <c r="AX905" s="12" t="s">
        <v>78</v>
      </c>
      <c r="AY905" s="152" t="s">
        <v>194</v>
      </c>
    </row>
    <row r="906" spans="2:65" s="13" customFormat="1">
      <c r="B906" s="157"/>
      <c r="D906" s="151" t="s">
        <v>204</v>
      </c>
      <c r="E906" s="158" t="s">
        <v>32</v>
      </c>
      <c r="F906" s="159" t="s">
        <v>756</v>
      </c>
      <c r="H906" s="160">
        <v>2</v>
      </c>
      <c r="I906" s="161"/>
      <c r="L906" s="157"/>
      <c r="M906" s="162"/>
      <c r="T906" s="163"/>
      <c r="AT906" s="158" t="s">
        <v>204</v>
      </c>
      <c r="AU906" s="158" t="s">
        <v>87</v>
      </c>
      <c r="AV906" s="13" t="s">
        <v>87</v>
      </c>
      <c r="AW906" s="13" t="s">
        <v>39</v>
      </c>
      <c r="AX906" s="13" t="s">
        <v>78</v>
      </c>
      <c r="AY906" s="158" t="s">
        <v>194</v>
      </c>
    </row>
    <row r="907" spans="2:65" s="13" customFormat="1">
      <c r="B907" s="157"/>
      <c r="D907" s="151" t="s">
        <v>204</v>
      </c>
      <c r="E907" s="158" t="s">
        <v>32</v>
      </c>
      <c r="F907" s="159" t="s">
        <v>757</v>
      </c>
      <c r="H907" s="160">
        <v>2</v>
      </c>
      <c r="I907" s="161"/>
      <c r="L907" s="157"/>
      <c r="M907" s="162"/>
      <c r="T907" s="163"/>
      <c r="AT907" s="158" t="s">
        <v>204</v>
      </c>
      <c r="AU907" s="158" t="s">
        <v>87</v>
      </c>
      <c r="AV907" s="13" t="s">
        <v>87</v>
      </c>
      <c r="AW907" s="13" t="s">
        <v>39</v>
      </c>
      <c r="AX907" s="13" t="s">
        <v>78</v>
      </c>
      <c r="AY907" s="158" t="s">
        <v>194</v>
      </c>
    </row>
    <row r="908" spans="2:65" s="13" customFormat="1">
      <c r="B908" s="157"/>
      <c r="D908" s="151" t="s">
        <v>204</v>
      </c>
      <c r="E908" s="158" t="s">
        <v>32</v>
      </c>
      <c r="F908" s="159" t="s">
        <v>892</v>
      </c>
      <c r="H908" s="160">
        <v>2</v>
      </c>
      <c r="I908" s="161"/>
      <c r="L908" s="157"/>
      <c r="M908" s="162"/>
      <c r="T908" s="163"/>
      <c r="AT908" s="158" t="s">
        <v>204</v>
      </c>
      <c r="AU908" s="158" t="s">
        <v>87</v>
      </c>
      <c r="AV908" s="13" t="s">
        <v>87</v>
      </c>
      <c r="AW908" s="13" t="s">
        <v>39</v>
      </c>
      <c r="AX908" s="13" t="s">
        <v>78</v>
      </c>
      <c r="AY908" s="158" t="s">
        <v>194</v>
      </c>
    </row>
    <row r="909" spans="2:65" s="13" customFormat="1">
      <c r="B909" s="157"/>
      <c r="D909" s="151" t="s">
        <v>204</v>
      </c>
      <c r="E909" s="158" t="s">
        <v>32</v>
      </c>
      <c r="F909" s="159" t="s">
        <v>893</v>
      </c>
      <c r="H909" s="160">
        <v>1</v>
      </c>
      <c r="I909" s="161"/>
      <c r="L909" s="157"/>
      <c r="M909" s="162"/>
      <c r="T909" s="163"/>
      <c r="AT909" s="158" t="s">
        <v>204</v>
      </c>
      <c r="AU909" s="158" t="s">
        <v>87</v>
      </c>
      <c r="AV909" s="13" t="s">
        <v>87</v>
      </c>
      <c r="AW909" s="13" t="s">
        <v>39</v>
      </c>
      <c r="AX909" s="13" t="s">
        <v>78</v>
      </c>
      <c r="AY909" s="158" t="s">
        <v>194</v>
      </c>
    </row>
    <row r="910" spans="2:65" s="13" customFormat="1">
      <c r="B910" s="157"/>
      <c r="D910" s="151" t="s">
        <v>204</v>
      </c>
      <c r="E910" s="158" t="s">
        <v>32</v>
      </c>
      <c r="F910" s="159" t="s">
        <v>894</v>
      </c>
      <c r="H910" s="160">
        <v>1</v>
      </c>
      <c r="I910" s="161"/>
      <c r="L910" s="157"/>
      <c r="M910" s="162"/>
      <c r="T910" s="163"/>
      <c r="AT910" s="158" t="s">
        <v>204</v>
      </c>
      <c r="AU910" s="158" t="s">
        <v>87</v>
      </c>
      <c r="AV910" s="13" t="s">
        <v>87</v>
      </c>
      <c r="AW910" s="13" t="s">
        <v>39</v>
      </c>
      <c r="AX910" s="13" t="s">
        <v>78</v>
      </c>
      <c r="AY910" s="158" t="s">
        <v>194</v>
      </c>
    </row>
    <row r="911" spans="2:65" s="14" customFormat="1">
      <c r="B911" s="164"/>
      <c r="D911" s="151" t="s">
        <v>204</v>
      </c>
      <c r="E911" s="165" t="s">
        <v>32</v>
      </c>
      <c r="F911" s="166" t="s">
        <v>208</v>
      </c>
      <c r="H911" s="167">
        <v>8</v>
      </c>
      <c r="I911" s="168"/>
      <c r="L911" s="164"/>
      <c r="M911" s="169"/>
      <c r="T911" s="170"/>
      <c r="AT911" s="165" t="s">
        <v>204</v>
      </c>
      <c r="AU911" s="165" t="s">
        <v>87</v>
      </c>
      <c r="AV911" s="14" t="s">
        <v>200</v>
      </c>
      <c r="AW911" s="14" t="s">
        <v>39</v>
      </c>
      <c r="AX911" s="14" t="s">
        <v>85</v>
      </c>
      <c r="AY911" s="165" t="s">
        <v>194</v>
      </c>
    </row>
    <row r="912" spans="2:65" s="1" customFormat="1" ht="44.25" customHeight="1">
      <c r="B912" s="33"/>
      <c r="C912" s="133" t="s">
        <v>895</v>
      </c>
      <c r="D912" s="133" t="s">
        <v>196</v>
      </c>
      <c r="E912" s="134" t="s">
        <v>761</v>
      </c>
      <c r="F912" s="135" t="s">
        <v>762</v>
      </c>
      <c r="G912" s="136" t="s">
        <v>313</v>
      </c>
      <c r="H912" s="137">
        <v>240</v>
      </c>
      <c r="I912" s="138"/>
      <c r="J912" s="139">
        <f>ROUND(I912*H912,2)</f>
        <v>0</v>
      </c>
      <c r="K912" s="135" t="s">
        <v>199</v>
      </c>
      <c r="L912" s="33"/>
      <c r="M912" s="140" t="s">
        <v>32</v>
      </c>
      <c r="N912" s="141" t="s">
        <v>49</v>
      </c>
      <c r="P912" s="142">
        <f>O912*H912</f>
        <v>0</v>
      </c>
      <c r="Q912" s="142">
        <v>0</v>
      </c>
      <c r="R912" s="142">
        <f>Q912*H912</f>
        <v>0</v>
      </c>
      <c r="S912" s="142">
        <v>0</v>
      </c>
      <c r="T912" s="143">
        <f>S912*H912</f>
        <v>0</v>
      </c>
      <c r="AR912" s="144" t="s">
        <v>200</v>
      </c>
      <c r="AT912" s="144" t="s">
        <v>196</v>
      </c>
      <c r="AU912" s="144" t="s">
        <v>87</v>
      </c>
      <c r="AY912" s="17" t="s">
        <v>194</v>
      </c>
      <c r="BE912" s="145">
        <f>IF(N912="základní",J912,0)</f>
        <v>0</v>
      </c>
      <c r="BF912" s="145">
        <f>IF(N912="snížená",J912,0)</f>
        <v>0</v>
      </c>
      <c r="BG912" s="145">
        <f>IF(N912="zákl. přenesená",J912,0)</f>
        <v>0</v>
      </c>
      <c r="BH912" s="145">
        <f>IF(N912="sníž. přenesená",J912,0)</f>
        <v>0</v>
      </c>
      <c r="BI912" s="145">
        <f>IF(N912="nulová",J912,0)</f>
        <v>0</v>
      </c>
      <c r="BJ912" s="17" t="s">
        <v>85</v>
      </c>
      <c r="BK912" s="145">
        <f>ROUND(I912*H912,2)</f>
        <v>0</v>
      </c>
      <c r="BL912" s="17" t="s">
        <v>200</v>
      </c>
      <c r="BM912" s="144" t="s">
        <v>896</v>
      </c>
    </row>
    <row r="913" spans="2:65" s="1" customFormat="1">
      <c r="B913" s="33"/>
      <c r="D913" s="146" t="s">
        <v>202</v>
      </c>
      <c r="F913" s="147" t="s">
        <v>764</v>
      </c>
      <c r="I913" s="148"/>
      <c r="L913" s="33"/>
      <c r="M913" s="149"/>
      <c r="T913" s="54"/>
      <c r="AT913" s="17" t="s">
        <v>202</v>
      </c>
      <c r="AU913" s="17" t="s">
        <v>87</v>
      </c>
    </row>
    <row r="914" spans="2:65" s="13" customFormat="1">
      <c r="B914" s="157"/>
      <c r="D914" s="151" t="s">
        <v>204</v>
      </c>
      <c r="E914" s="158" t="s">
        <v>32</v>
      </c>
      <c r="F914" s="159" t="s">
        <v>897</v>
      </c>
      <c r="H914" s="160">
        <v>8</v>
      </c>
      <c r="I914" s="161"/>
      <c r="L914" s="157"/>
      <c r="M914" s="162"/>
      <c r="T914" s="163"/>
      <c r="AT914" s="158" t="s">
        <v>204</v>
      </c>
      <c r="AU914" s="158" t="s">
        <v>87</v>
      </c>
      <c r="AV914" s="13" t="s">
        <v>87</v>
      </c>
      <c r="AW914" s="13" t="s">
        <v>39</v>
      </c>
      <c r="AX914" s="13" t="s">
        <v>85</v>
      </c>
      <c r="AY914" s="158" t="s">
        <v>194</v>
      </c>
    </row>
    <row r="915" spans="2:65" s="13" customFormat="1">
      <c r="B915" s="157"/>
      <c r="D915" s="151" t="s">
        <v>204</v>
      </c>
      <c r="F915" s="159" t="s">
        <v>864</v>
      </c>
      <c r="H915" s="160">
        <v>240</v>
      </c>
      <c r="I915" s="161"/>
      <c r="L915" s="157"/>
      <c r="M915" s="162"/>
      <c r="T915" s="163"/>
      <c r="AT915" s="158" t="s">
        <v>204</v>
      </c>
      <c r="AU915" s="158" t="s">
        <v>87</v>
      </c>
      <c r="AV915" s="13" t="s">
        <v>87</v>
      </c>
      <c r="AW915" s="13" t="s">
        <v>4</v>
      </c>
      <c r="AX915" s="13" t="s">
        <v>85</v>
      </c>
      <c r="AY915" s="158" t="s">
        <v>194</v>
      </c>
    </row>
    <row r="916" spans="2:65" s="1" customFormat="1" ht="37.799999999999997" customHeight="1">
      <c r="B916" s="33"/>
      <c r="C916" s="133" t="s">
        <v>898</v>
      </c>
      <c r="D916" s="133" t="s">
        <v>196</v>
      </c>
      <c r="E916" s="134" t="s">
        <v>768</v>
      </c>
      <c r="F916" s="135" t="s">
        <v>769</v>
      </c>
      <c r="G916" s="136" t="s">
        <v>313</v>
      </c>
      <c r="H916" s="137">
        <v>1</v>
      </c>
      <c r="I916" s="138"/>
      <c r="J916" s="139">
        <f>ROUND(I916*H916,2)</f>
        <v>0</v>
      </c>
      <c r="K916" s="135" t="s">
        <v>199</v>
      </c>
      <c r="L916" s="33"/>
      <c r="M916" s="140" t="s">
        <v>32</v>
      </c>
      <c r="N916" s="141" t="s">
        <v>49</v>
      </c>
      <c r="P916" s="142">
        <f>O916*H916</f>
        <v>0</v>
      </c>
      <c r="Q916" s="142">
        <v>0</v>
      </c>
      <c r="R916" s="142">
        <f>Q916*H916</f>
        <v>0</v>
      </c>
      <c r="S916" s="142">
        <v>0</v>
      </c>
      <c r="T916" s="143">
        <f>S916*H916</f>
        <v>0</v>
      </c>
      <c r="AR916" s="144" t="s">
        <v>200</v>
      </c>
      <c r="AT916" s="144" t="s">
        <v>196</v>
      </c>
      <c r="AU916" s="144" t="s">
        <v>87</v>
      </c>
      <c r="AY916" s="17" t="s">
        <v>194</v>
      </c>
      <c r="BE916" s="145">
        <f>IF(N916="základní",J916,0)</f>
        <v>0</v>
      </c>
      <c r="BF916" s="145">
        <f>IF(N916="snížená",J916,0)</f>
        <v>0</v>
      </c>
      <c r="BG916" s="145">
        <f>IF(N916="zákl. přenesená",J916,0)</f>
        <v>0</v>
      </c>
      <c r="BH916" s="145">
        <f>IF(N916="sníž. přenesená",J916,0)</f>
        <v>0</v>
      </c>
      <c r="BI916" s="145">
        <f>IF(N916="nulová",J916,0)</f>
        <v>0</v>
      </c>
      <c r="BJ916" s="17" t="s">
        <v>85</v>
      </c>
      <c r="BK916" s="145">
        <f>ROUND(I916*H916,2)</f>
        <v>0</v>
      </c>
      <c r="BL916" s="17" t="s">
        <v>200</v>
      </c>
      <c r="BM916" s="144" t="s">
        <v>899</v>
      </c>
    </row>
    <row r="917" spans="2:65" s="1" customFormat="1">
      <c r="B917" s="33"/>
      <c r="D917" s="146" t="s">
        <v>202</v>
      </c>
      <c r="F917" s="147" t="s">
        <v>771</v>
      </c>
      <c r="I917" s="148"/>
      <c r="L917" s="33"/>
      <c r="M917" s="149"/>
      <c r="T917" s="54"/>
      <c r="AT917" s="17" t="s">
        <v>202</v>
      </c>
      <c r="AU917" s="17" t="s">
        <v>87</v>
      </c>
    </row>
    <row r="918" spans="2:65" s="12" customFormat="1">
      <c r="B918" s="150"/>
      <c r="D918" s="151" t="s">
        <v>204</v>
      </c>
      <c r="E918" s="152" t="s">
        <v>32</v>
      </c>
      <c r="F918" s="153" t="s">
        <v>879</v>
      </c>
      <c r="H918" s="152" t="s">
        <v>32</v>
      </c>
      <c r="I918" s="154"/>
      <c r="L918" s="150"/>
      <c r="M918" s="155"/>
      <c r="T918" s="156"/>
      <c r="AT918" s="152" t="s">
        <v>204</v>
      </c>
      <c r="AU918" s="152" t="s">
        <v>87</v>
      </c>
      <c r="AV918" s="12" t="s">
        <v>85</v>
      </c>
      <c r="AW918" s="12" t="s">
        <v>39</v>
      </c>
      <c r="AX918" s="12" t="s">
        <v>78</v>
      </c>
      <c r="AY918" s="152" t="s">
        <v>194</v>
      </c>
    </row>
    <row r="919" spans="2:65" s="12" customFormat="1">
      <c r="B919" s="150"/>
      <c r="D919" s="151" t="s">
        <v>204</v>
      </c>
      <c r="E919" s="152" t="s">
        <v>32</v>
      </c>
      <c r="F919" s="153" t="s">
        <v>880</v>
      </c>
      <c r="H919" s="152" t="s">
        <v>32</v>
      </c>
      <c r="I919" s="154"/>
      <c r="L919" s="150"/>
      <c r="M919" s="155"/>
      <c r="T919" s="156"/>
      <c r="AT919" s="152" t="s">
        <v>204</v>
      </c>
      <c r="AU919" s="152" t="s">
        <v>87</v>
      </c>
      <c r="AV919" s="12" t="s">
        <v>85</v>
      </c>
      <c r="AW919" s="12" t="s">
        <v>39</v>
      </c>
      <c r="AX919" s="12" t="s">
        <v>78</v>
      </c>
      <c r="AY919" s="152" t="s">
        <v>194</v>
      </c>
    </row>
    <row r="920" spans="2:65" s="13" customFormat="1">
      <c r="B920" s="157"/>
      <c r="D920" s="151" t="s">
        <v>204</v>
      </c>
      <c r="E920" s="158" t="s">
        <v>32</v>
      </c>
      <c r="F920" s="159" t="s">
        <v>854</v>
      </c>
      <c r="H920" s="160">
        <v>1</v>
      </c>
      <c r="I920" s="161"/>
      <c r="L920" s="157"/>
      <c r="M920" s="162"/>
      <c r="T920" s="163"/>
      <c r="AT920" s="158" t="s">
        <v>204</v>
      </c>
      <c r="AU920" s="158" t="s">
        <v>87</v>
      </c>
      <c r="AV920" s="13" t="s">
        <v>87</v>
      </c>
      <c r="AW920" s="13" t="s">
        <v>39</v>
      </c>
      <c r="AX920" s="13" t="s">
        <v>78</v>
      </c>
      <c r="AY920" s="158" t="s">
        <v>194</v>
      </c>
    </row>
    <row r="921" spans="2:65" s="14" customFormat="1">
      <c r="B921" s="164"/>
      <c r="D921" s="151" t="s">
        <v>204</v>
      </c>
      <c r="E921" s="165" t="s">
        <v>32</v>
      </c>
      <c r="F921" s="166" t="s">
        <v>208</v>
      </c>
      <c r="H921" s="167">
        <v>1</v>
      </c>
      <c r="I921" s="168"/>
      <c r="L921" s="164"/>
      <c r="M921" s="169"/>
      <c r="T921" s="170"/>
      <c r="AT921" s="165" t="s">
        <v>204</v>
      </c>
      <c r="AU921" s="165" t="s">
        <v>87</v>
      </c>
      <c r="AV921" s="14" t="s">
        <v>200</v>
      </c>
      <c r="AW921" s="14" t="s">
        <v>39</v>
      </c>
      <c r="AX921" s="14" t="s">
        <v>85</v>
      </c>
      <c r="AY921" s="165" t="s">
        <v>194</v>
      </c>
    </row>
    <row r="922" spans="2:65" s="1" customFormat="1" ht="37.799999999999997" customHeight="1">
      <c r="B922" s="33"/>
      <c r="C922" s="133" t="s">
        <v>900</v>
      </c>
      <c r="D922" s="133" t="s">
        <v>196</v>
      </c>
      <c r="E922" s="134" t="s">
        <v>774</v>
      </c>
      <c r="F922" s="135" t="s">
        <v>775</v>
      </c>
      <c r="G922" s="136" t="s">
        <v>313</v>
      </c>
      <c r="H922" s="137">
        <v>30</v>
      </c>
      <c r="I922" s="138"/>
      <c r="J922" s="139">
        <f>ROUND(I922*H922,2)</f>
        <v>0</v>
      </c>
      <c r="K922" s="135" t="s">
        <v>199</v>
      </c>
      <c r="L922" s="33"/>
      <c r="M922" s="140" t="s">
        <v>32</v>
      </c>
      <c r="N922" s="141" t="s">
        <v>49</v>
      </c>
      <c r="P922" s="142">
        <f>O922*H922</f>
        <v>0</v>
      </c>
      <c r="Q922" s="142">
        <v>0</v>
      </c>
      <c r="R922" s="142">
        <f>Q922*H922</f>
        <v>0</v>
      </c>
      <c r="S922" s="142">
        <v>0</v>
      </c>
      <c r="T922" s="143">
        <f>S922*H922</f>
        <v>0</v>
      </c>
      <c r="AR922" s="144" t="s">
        <v>200</v>
      </c>
      <c r="AT922" s="144" t="s">
        <v>196</v>
      </c>
      <c r="AU922" s="144" t="s">
        <v>87</v>
      </c>
      <c r="AY922" s="17" t="s">
        <v>194</v>
      </c>
      <c r="BE922" s="145">
        <f>IF(N922="základní",J922,0)</f>
        <v>0</v>
      </c>
      <c r="BF922" s="145">
        <f>IF(N922="snížená",J922,0)</f>
        <v>0</v>
      </c>
      <c r="BG922" s="145">
        <f>IF(N922="zákl. přenesená",J922,0)</f>
        <v>0</v>
      </c>
      <c r="BH922" s="145">
        <f>IF(N922="sníž. přenesená",J922,0)</f>
        <v>0</v>
      </c>
      <c r="BI922" s="145">
        <f>IF(N922="nulová",J922,0)</f>
        <v>0</v>
      </c>
      <c r="BJ922" s="17" t="s">
        <v>85</v>
      </c>
      <c r="BK922" s="145">
        <f>ROUND(I922*H922,2)</f>
        <v>0</v>
      </c>
      <c r="BL922" s="17" t="s">
        <v>200</v>
      </c>
      <c r="BM922" s="144" t="s">
        <v>901</v>
      </c>
    </row>
    <row r="923" spans="2:65" s="1" customFormat="1">
      <c r="B923" s="33"/>
      <c r="D923" s="146" t="s">
        <v>202</v>
      </c>
      <c r="F923" s="147" t="s">
        <v>777</v>
      </c>
      <c r="I923" s="148"/>
      <c r="L923" s="33"/>
      <c r="M923" s="149"/>
      <c r="T923" s="54"/>
      <c r="AT923" s="17" t="s">
        <v>202</v>
      </c>
      <c r="AU923" s="17" t="s">
        <v>87</v>
      </c>
    </row>
    <row r="924" spans="2:65" s="13" customFormat="1">
      <c r="B924" s="157"/>
      <c r="D924" s="151" t="s">
        <v>204</v>
      </c>
      <c r="E924" s="158" t="s">
        <v>32</v>
      </c>
      <c r="F924" s="159" t="s">
        <v>857</v>
      </c>
      <c r="H924" s="160">
        <v>1</v>
      </c>
      <c r="I924" s="161"/>
      <c r="L924" s="157"/>
      <c r="M924" s="162"/>
      <c r="T924" s="163"/>
      <c r="AT924" s="158" t="s">
        <v>204</v>
      </c>
      <c r="AU924" s="158" t="s">
        <v>87</v>
      </c>
      <c r="AV924" s="13" t="s">
        <v>87</v>
      </c>
      <c r="AW924" s="13" t="s">
        <v>39</v>
      </c>
      <c r="AX924" s="13" t="s">
        <v>85</v>
      </c>
      <c r="AY924" s="158" t="s">
        <v>194</v>
      </c>
    </row>
    <row r="925" spans="2:65" s="13" customFormat="1">
      <c r="B925" s="157"/>
      <c r="D925" s="151" t="s">
        <v>204</v>
      </c>
      <c r="F925" s="159" t="s">
        <v>818</v>
      </c>
      <c r="H925" s="160">
        <v>30</v>
      </c>
      <c r="I925" s="161"/>
      <c r="L925" s="157"/>
      <c r="M925" s="162"/>
      <c r="T925" s="163"/>
      <c r="AT925" s="158" t="s">
        <v>204</v>
      </c>
      <c r="AU925" s="158" t="s">
        <v>87</v>
      </c>
      <c r="AV925" s="13" t="s">
        <v>87</v>
      </c>
      <c r="AW925" s="13" t="s">
        <v>4</v>
      </c>
      <c r="AX925" s="13" t="s">
        <v>85</v>
      </c>
      <c r="AY925" s="158" t="s">
        <v>194</v>
      </c>
    </row>
    <row r="926" spans="2:65" s="1" customFormat="1" ht="24.15" customHeight="1">
      <c r="B926" s="33"/>
      <c r="C926" s="133" t="s">
        <v>902</v>
      </c>
      <c r="D926" s="133" t="s">
        <v>196</v>
      </c>
      <c r="E926" s="134" t="s">
        <v>781</v>
      </c>
      <c r="F926" s="135" t="s">
        <v>782</v>
      </c>
      <c r="G926" s="136" t="s">
        <v>313</v>
      </c>
      <c r="H926" s="137">
        <v>5</v>
      </c>
      <c r="I926" s="138"/>
      <c r="J926" s="139">
        <f>ROUND(I926*H926,2)</f>
        <v>0</v>
      </c>
      <c r="K926" s="135" t="s">
        <v>199</v>
      </c>
      <c r="L926" s="33"/>
      <c r="M926" s="140" t="s">
        <v>32</v>
      </c>
      <c r="N926" s="141" t="s">
        <v>49</v>
      </c>
      <c r="P926" s="142">
        <f>O926*H926</f>
        <v>0</v>
      </c>
      <c r="Q926" s="142">
        <v>0</v>
      </c>
      <c r="R926" s="142">
        <f>Q926*H926</f>
        <v>0</v>
      </c>
      <c r="S926" s="142">
        <v>0</v>
      </c>
      <c r="T926" s="143">
        <f>S926*H926</f>
        <v>0</v>
      </c>
      <c r="AR926" s="144" t="s">
        <v>200</v>
      </c>
      <c r="AT926" s="144" t="s">
        <v>196</v>
      </c>
      <c r="AU926" s="144" t="s">
        <v>87</v>
      </c>
      <c r="AY926" s="17" t="s">
        <v>194</v>
      </c>
      <c r="BE926" s="145">
        <f>IF(N926="základní",J926,0)</f>
        <v>0</v>
      </c>
      <c r="BF926" s="145">
        <f>IF(N926="snížená",J926,0)</f>
        <v>0</v>
      </c>
      <c r="BG926" s="145">
        <f>IF(N926="zákl. přenesená",J926,0)</f>
        <v>0</v>
      </c>
      <c r="BH926" s="145">
        <f>IF(N926="sníž. přenesená",J926,0)</f>
        <v>0</v>
      </c>
      <c r="BI926" s="145">
        <f>IF(N926="nulová",J926,0)</f>
        <v>0</v>
      </c>
      <c r="BJ926" s="17" t="s">
        <v>85</v>
      </c>
      <c r="BK926" s="145">
        <f>ROUND(I926*H926,2)</f>
        <v>0</v>
      </c>
      <c r="BL926" s="17" t="s">
        <v>200</v>
      </c>
      <c r="BM926" s="144" t="s">
        <v>903</v>
      </c>
    </row>
    <row r="927" spans="2:65" s="1" customFormat="1">
      <c r="B927" s="33"/>
      <c r="D927" s="146" t="s">
        <v>202</v>
      </c>
      <c r="F927" s="147" t="s">
        <v>784</v>
      </c>
      <c r="I927" s="148"/>
      <c r="L927" s="33"/>
      <c r="M927" s="149"/>
      <c r="T927" s="54"/>
      <c r="AT927" s="17" t="s">
        <v>202</v>
      </c>
      <c r="AU927" s="17" t="s">
        <v>87</v>
      </c>
    </row>
    <row r="928" spans="2:65" s="12" customFormat="1">
      <c r="B928" s="150"/>
      <c r="D928" s="151" t="s">
        <v>204</v>
      </c>
      <c r="E928" s="152" t="s">
        <v>32</v>
      </c>
      <c r="F928" s="153" t="s">
        <v>879</v>
      </c>
      <c r="H928" s="152" t="s">
        <v>32</v>
      </c>
      <c r="I928" s="154"/>
      <c r="L928" s="150"/>
      <c r="M928" s="155"/>
      <c r="T928" s="156"/>
      <c r="AT928" s="152" t="s">
        <v>204</v>
      </c>
      <c r="AU928" s="152" t="s">
        <v>87</v>
      </c>
      <c r="AV928" s="12" t="s">
        <v>85</v>
      </c>
      <c r="AW928" s="12" t="s">
        <v>39</v>
      </c>
      <c r="AX928" s="12" t="s">
        <v>78</v>
      </c>
      <c r="AY928" s="152" t="s">
        <v>194</v>
      </c>
    </row>
    <row r="929" spans="2:65" s="12" customFormat="1">
      <c r="B929" s="150"/>
      <c r="D929" s="151" t="s">
        <v>204</v>
      </c>
      <c r="E929" s="152" t="s">
        <v>32</v>
      </c>
      <c r="F929" s="153" t="s">
        <v>880</v>
      </c>
      <c r="H929" s="152" t="s">
        <v>32</v>
      </c>
      <c r="I929" s="154"/>
      <c r="L929" s="150"/>
      <c r="M929" s="155"/>
      <c r="T929" s="156"/>
      <c r="AT929" s="152" t="s">
        <v>204</v>
      </c>
      <c r="AU929" s="152" t="s">
        <v>87</v>
      </c>
      <c r="AV929" s="12" t="s">
        <v>85</v>
      </c>
      <c r="AW929" s="12" t="s">
        <v>39</v>
      </c>
      <c r="AX929" s="12" t="s">
        <v>78</v>
      </c>
      <c r="AY929" s="152" t="s">
        <v>194</v>
      </c>
    </row>
    <row r="930" spans="2:65" s="13" customFormat="1">
      <c r="B930" s="157"/>
      <c r="D930" s="151" t="s">
        <v>204</v>
      </c>
      <c r="E930" s="158" t="s">
        <v>32</v>
      </c>
      <c r="F930" s="159" t="s">
        <v>785</v>
      </c>
      <c r="H930" s="160">
        <v>4</v>
      </c>
      <c r="I930" s="161"/>
      <c r="L930" s="157"/>
      <c r="M930" s="162"/>
      <c r="T930" s="163"/>
      <c r="AT930" s="158" t="s">
        <v>204</v>
      </c>
      <c r="AU930" s="158" t="s">
        <v>87</v>
      </c>
      <c r="AV930" s="13" t="s">
        <v>87</v>
      </c>
      <c r="AW930" s="13" t="s">
        <v>39</v>
      </c>
      <c r="AX930" s="13" t="s">
        <v>78</v>
      </c>
      <c r="AY930" s="158" t="s">
        <v>194</v>
      </c>
    </row>
    <row r="931" spans="2:65" s="13" customFormat="1">
      <c r="B931" s="157"/>
      <c r="D931" s="151" t="s">
        <v>204</v>
      </c>
      <c r="E931" s="158" t="s">
        <v>32</v>
      </c>
      <c r="F931" s="159" t="s">
        <v>786</v>
      </c>
      <c r="H931" s="160">
        <v>1</v>
      </c>
      <c r="I931" s="161"/>
      <c r="L931" s="157"/>
      <c r="M931" s="162"/>
      <c r="T931" s="163"/>
      <c r="AT931" s="158" t="s">
        <v>204</v>
      </c>
      <c r="AU931" s="158" t="s">
        <v>87</v>
      </c>
      <c r="AV931" s="13" t="s">
        <v>87</v>
      </c>
      <c r="AW931" s="13" t="s">
        <v>39</v>
      </c>
      <c r="AX931" s="13" t="s">
        <v>78</v>
      </c>
      <c r="AY931" s="158" t="s">
        <v>194</v>
      </c>
    </row>
    <row r="932" spans="2:65" s="14" customFormat="1">
      <c r="B932" s="164"/>
      <c r="D932" s="151" t="s">
        <v>204</v>
      </c>
      <c r="E932" s="165" t="s">
        <v>32</v>
      </c>
      <c r="F932" s="166" t="s">
        <v>208</v>
      </c>
      <c r="H932" s="167">
        <v>5</v>
      </c>
      <c r="I932" s="168"/>
      <c r="L932" s="164"/>
      <c r="M932" s="169"/>
      <c r="T932" s="170"/>
      <c r="AT932" s="165" t="s">
        <v>204</v>
      </c>
      <c r="AU932" s="165" t="s">
        <v>87</v>
      </c>
      <c r="AV932" s="14" t="s">
        <v>200</v>
      </c>
      <c r="AW932" s="14" t="s">
        <v>39</v>
      </c>
      <c r="AX932" s="14" t="s">
        <v>85</v>
      </c>
      <c r="AY932" s="165" t="s">
        <v>194</v>
      </c>
    </row>
    <row r="933" spans="2:65" s="1" customFormat="1" ht="49.05" customHeight="1">
      <c r="B933" s="33"/>
      <c r="C933" s="133" t="s">
        <v>904</v>
      </c>
      <c r="D933" s="133" t="s">
        <v>196</v>
      </c>
      <c r="E933" s="134" t="s">
        <v>794</v>
      </c>
      <c r="F933" s="135" t="s">
        <v>795</v>
      </c>
      <c r="G933" s="136" t="s">
        <v>313</v>
      </c>
      <c r="H933" s="137">
        <v>150</v>
      </c>
      <c r="I933" s="138"/>
      <c r="J933" s="139">
        <f>ROUND(I933*H933,2)</f>
        <v>0</v>
      </c>
      <c r="K933" s="135" t="s">
        <v>199</v>
      </c>
      <c r="L933" s="33"/>
      <c r="M933" s="140" t="s">
        <v>32</v>
      </c>
      <c r="N933" s="141" t="s">
        <v>49</v>
      </c>
      <c r="P933" s="142">
        <f>O933*H933</f>
        <v>0</v>
      </c>
      <c r="Q933" s="142">
        <v>0</v>
      </c>
      <c r="R933" s="142">
        <f>Q933*H933</f>
        <v>0</v>
      </c>
      <c r="S933" s="142">
        <v>0</v>
      </c>
      <c r="T933" s="143">
        <f>S933*H933</f>
        <v>0</v>
      </c>
      <c r="AR933" s="144" t="s">
        <v>200</v>
      </c>
      <c r="AT933" s="144" t="s">
        <v>196</v>
      </c>
      <c r="AU933" s="144" t="s">
        <v>87</v>
      </c>
      <c r="AY933" s="17" t="s">
        <v>194</v>
      </c>
      <c r="BE933" s="145">
        <f>IF(N933="základní",J933,0)</f>
        <v>0</v>
      </c>
      <c r="BF933" s="145">
        <f>IF(N933="snížená",J933,0)</f>
        <v>0</v>
      </c>
      <c r="BG933" s="145">
        <f>IF(N933="zákl. přenesená",J933,0)</f>
        <v>0</v>
      </c>
      <c r="BH933" s="145">
        <f>IF(N933="sníž. přenesená",J933,0)</f>
        <v>0</v>
      </c>
      <c r="BI933" s="145">
        <f>IF(N933="nulová",J933,0)</f>
        <v>0</v>
      </c>
      <c r="BJ933" s="17" t="s">
        <v>85</v>
      </c>
      <c r="BK933" s="145">
        <f>ROUND(I933*H933,2)</f>
        <v>0</v>
      </c>
      <c r="BL933" s="17" t="s">
        <v>200</v>
      </c>
      <c r="BM933" s="144" t="s">
        <v>905</v>
      </c>
    </row>
    <row r="934" spans="2:65" s="1" customFormat="1">
      <c r="B934" s="33"/>
      <c r="D934" s="146" t="s">
        <v>202</v>
      </c>
      <c r="F934" s="147" t="s">
        <v>797</v>
      </c>
      <c r="I934" s="148"/>
      <c r="L934" s="33"/>
      <c r="M934" s="149"/>
      <c r="T934" s="54"/>
      <c r="AT934" s="17" t="s">
        <v>202</v>
      </c>
      <c r="AU934" s="17" t="s">
        <v>87</v>
      </c>
    </row>
    <row r="935" spans="2:65" s="13" customFormat="1">
      <c r="B935" s="157"/>
      <c r="D935" s="151" t="s">
        <v>204</v>
      </c>
      <c r="E935" s="158" t="s">
        <v>32</v>
      </c>
      <c r="F935" s="159" t="s">
        <v>798</v>
      </c>
      <c r="H935" s="160">
        <v>5</v>
      </c>
      <c r="I935" s="161"/>
      <c r="L935" s="157"/>
      <c r="M935" s="162"/>
      <c r="T935" s="163"/>
      <c r="AT935" s="158" t="s">
        <v>204</v>
      </c>
      <c r="AU935" s="158" t="s">
        <v>87</v>
      </c>
      <c r="AV935" s="13" t="s">
        <v>87</v>
      </c>
      <c r="AW935" s="13" t="s">
        <v>39</v>
      </c>
      <c r="AX935" s="13" t="s">
        <v>85</v>
      </c>
      <c r="AY935" s="158" t="s">
        <v>194</v>
      </c>
    </row>
    <row r="936" spans="2:65" s="13" customFormat="1">
      <c r="B936" s="157"/>
      <c r="D936" s="151" t="s">
        <v>204</v>
      </c>
      <c r="F936" s="159" t="s">
        <v>799</v>
      </c>
      <c r="H936" s="160">
        <v>150</v>
      </c>
      <c r="I936" s="161"/>
      <c r="L936" s="157"/>
      <c r="M936" s="162"/>
      <c r="T936" s="163"/>
      <c r="AT936" s="158" t="s">
        <v>204</v>
      </c>
      <c r="AU936" s="158" t="s">
        <v>87</v>
      </c>
      <c r="AV936" s="13" t="s">
        <v>87</v>
      </c>
      <c r="AW936" s="13" t="s">
        <v>4</v>
      </c>
      <c r="AX936" s="13" t="s">
        <v>85</v>
      </c>
      <c r="AY936" s="158" t="s">
        <v>194</v>
      </c>
    </row>
    <row r="937" spans="2:65" s="1" customFormat="1" ht="33" customHeight="1">
      <c r="B937" s="33"/>
      <c r="C937" s="133" t="s">
        <v>906</v>
      </c>
      <c r="D937" s="133" t="s">
        <v>196</v>
      </c>
      <c r="E937" s="134" t="s">
        <v>788</v>
      </c>
      <c r="F937" s="135" t="s">
        <v>789</v>
      </c>
      <c r="G937" s="136" t="s">
        <v>313</v>
      </c>
      <c r="H937" s="137">
        <v>2</v>
      </c>
      <c r="I937" s="138"/>
      <c r="J937" s="139">
        <f>ROUND(I937*H937,2)</f>
        <v>0</v>
      </c>
      <c r="K937" s="135" t="s">
        <v>199</v>
      </c>
      <c r="L937" s="33"/>
      <c r="M937" s="140" t="s">
        <v>32</v>
      </c>
      <c r="N937" s="141" t="s">
        <v>49</v>
      </c>
      <c r="P937" s="142">
        <f>O937*H937</f>
        <v>0</v>
      </c>
      <c r="Q937" s="142">
        <v>0</v>
      </c>
      <c r="R937" s="142">
        <f>Q937*H937</f>
        <v>0</v>
      </c>
      <c r="S937" s="142">
        <v>0</v>
      </c>
      <c r="T937" s="143">
        <f>S937*H937</f>
        <v>0</v>
      </c>
      <c r="AR937" s="144" t="s">
        <v>200</v>
      </c>
      <c r="AT937" s="144" t="s">
        <v>196</v>
      </c>
      <c r="AU937" s="144" t="s">
        <v>87</v>
      </c>
      <c r="AY937" s="17" t="s">
        <v>194</v>
      </c>
      <c r="BE937" s="145">
        <f>IF(N937="základní",J937,0)</f>
        <v>0</v>
      </c>
      <c r="BF937" s="145">
        <f>IF(N937="snížená",J937,0)</f>
        <v>0</v>
      </c>
      <c r="BG937" s="145">
        <f>IF(N937="zákl. přenesená",J937,0)</f>
        <v>0</v>
      </c>
      <c r="BH937" s="145">
        <f>IF(N937="sníž. přenesená",J937,0)</f>
        <v>0</v>
      </c>
      <c r="BI937" s="145">
        <f>IF(N937="nulová",J937,0)</f>
        <v>0</v>
      </c>
      <c r="BJ937" s="17" t="s">
        <v>85</v>
      </c>
      <c r="BK937" s="145">
        <f>ROUND(I937*H937,2)</f>
        <v>0</v>
      </c>
      <c r="BL937" s="17" t="s">
        <v>200</v>
      </c>
      <c r="BM937" s="144" t="s">
        <v>907</v>
      </c>
    </row>
    <row r="938" spans="2:65" s="1" customFormat="1">
      <c r="B938" s="33"/>
      <c r="D938" s="146" t="s">
        <v>202</v>
      </c>
      <c r="F938" s="147" t="s">
        <v>791</v>
      </c>
      <c r="I938" s="148"/>
      <c r="L938" s="33"/>
      <c r="M938" s="149"/>
      <c r="T938" s="54"/>
      <c r="AT938" s="17" t="s">
        <v>202</v>
      </c>
      <c r="AU938" s="17" t="s">
        <v>87</v>
      </c>
    </row>
    <row r="939" spans="2:65" s="12" customFormat="1">
      <c r="B939" s="150"/>
      <c r="D939" s="151" t="s">
        <v>204</v>
      </c>
      <c r="E939" s="152" t="s">
        <v>32</v>
      </c>
      <c r="F939" s="153" t="s">
        <v>879</v>
      </c>
      <c r="H939" s="152" t="s">
        <v>32</v>
      </c>
      <c r="I939" s="154"/>
      <c r="L939" s="150"/>
      <c r="M939" s="155"/>
      <c r="T939" s="156"/>
      <c r="AT939" s="152" t="s">
        <v>204</v>
      </c>
      <c r="AU939" s="152" t="s">
        <v>87</v>
      </c>
      <c r="AV939" s="12" t="s">
        <v>85</v>
      </c>
      <c r="AW939" s="12" t="s">
        <v>39</v>
      </c>
      <c r="AX939" s="12" t="s">
        <v>78</v>
      </c>
      <c r="AY939" s="152" t="s">
        <v>194</v>
      </c>
    </row>
    <row r="940" spans="2:65" s="12" customFormat="1">
      <c r="B940" s="150"/>
      <c r="D940" s="151" t="s">
        <v>204</v>
      </c>
      <c r="E940" s="152" t="s">
        <v>32</v>
      </c>
      <c r="F940" s="153" t="s">
        <v>880</v>
      </c>
      <c r="H940" s="152" t="s">
        <v>32</v>
      </c>
      <c r="I940" s="154"/>
      <c r="L940" s="150"/>
      <c r="M940" s="155"/>
      <c r="T940" s="156"/>
      <c r="AT940" s="152" t="s">
        <v>204</v>
      </c>
      <c r="AU940" s="152" t="s">
        <v>87</v>
      </c>
      <c r="AV940" s="12" t="s">
        <v>85</v>
      </c>
      <c r="AW940" s="12" t="s">
        <v>39</v>
      </c>
      <c r="AX940" s="12" t="s">
        <v>78</v>
      </c>
      <c r="AY940" s="152" t="s">
        <v>194</v>
      </c>
    </row>
    <row r="941" spans="2:65" s="13" customFormat="1">
      <c r="B941" s="157"/>
      <c r="D941" s="151" t="s">
        <v>204</v>
      </c>
      <c r="E941" s="158" t="s">
        <v>32</v>
      </c>
      <c r="F941" s="159" t="s">
        <v>868</v>
      </c>
      <c r="H941" s="160">
        <v>2</v>
      </c>
      <c r="I941" s="161"/>
      <c r="L941" s="157"/>
      <c r="M941" s="162"/>
      <c r="T941" s="163"/>
      <c r="AT941" s="158" t="s">
        <v>204</v>
      </c>
      <c r="AU941" s="158" t="s">
        <v>87</v>
      </c>
      <c r="AV941" s="13" t="s">
        <v>87</v>
      </c>
      <c r="AW941" s="13" t="s">
        <v>39</v>
      </c>
      <c r="AX941" s="13" t="s">
        <v>78</v>
      </c>
      <c r="AY941" s="158" t="s">
        <v>194</v>
      </c>
    </row>
    <row r="942" spans="2:65" s="14" customFormat="1">
      <c r="B942" s="164"/>
      <c r="D942" s="151" t="s">
        <v>204</v>
      </c>
      <c r="E942" s="165" t="s">
        <v>32</v>
      </c>
      <c r="F942" s="166" t="s">
        <v>208</v>
      </c>
      <c r="H942" s="167">
        <v>2</v>
      </c>
      <c r="I942" s="168"/>
      <c r="L942" s="164"/>
      <c r="M942" s="169"/>
      <c r="T942" s="170"/>
      <c r="AT942" s="165" t="s">
        <v>204</v>
      </c>
      <c r="AU942" s="165" t="s">
        <v>87</v>
      </c>
      <c r="AV942" s="14" t="s">
        <v>200</v>
      </c>
      <c r="AW942" s="14" t="s">
        <v>39</v>
      </c>
      <c r="AX942" s="14" t="s">
        <v>85</v>
      </c>
      <c r="AY942" s="165" t="s">
        <v>194</v>
      </c>
    </row>
    <row r="943" spans="2:65" s="1" customFormat="1" ht="49.05" customHeight="1">
      <c r="B943" s="33"/>
      <c r="C943" s="133" t="s">
        <v>908</v>
      </c>
      <c r="D943" s="133" t="s">
        <v>196</v>
      </c>
      <c r="E943" s="134" t="s">
        <v>801</v>
      </c>
      <c r="F943" s="135" t="s">
        <v>802</v>
      </c>
      <c r="G943" s="136" t="s">
        <v>313</v>
      </c>
      <c r="H943" s="137">
        <v>60</v>
      </c>
      <c r="I943" s="138"/>
      <c r="J943" s="139">
        <f>ROUND(I943*H943,2)</f>
        <v>0</v>
      </c>
      <c r="K943" s="135" t="s">
        <v>199</v>
      </c>
      <c r="L943" s="33"/>
      <c r="M943" s="140" t="s">
        <v>32</v>
      </c>
      <c r="N943" s="141" t="s">
        <v>49</v>
      </c>
      <c r="P943" s="142">
        <f>O943*H943</f>
        <v>0</v>
      </c>
      <c r="Q943" s="142">
        <v>0</v>
      </c>
      <c r="R943" s="142">
        <f>Q943*H943</f>
        <v>0</v>
      </c>
      <c r="S943" s="142">
        <v>0</v>
      </c>
      <c r="T943" s="143">
        <f>S943*H943</f>
        <v>0</v>
      </c>
      <c r="AR943" s="144" t="s">
        <v>200</v>
      </c>
      <c r="AT943" s="144" t="s">
        <v>196</v>
      </c>
      <c r="AU943" s="144" t="s">
        <v>87</v>
      </c>
      <c r="AY943" s="17" t="s">
        <v>194</v>
      </c>
      <c r="BE943" s="145">
        <f>IF(N943="základní",J943,0)</f>
        <v>0</v>
      </c>
      <c r="BF943" s="145">
        <f>IF(N943="snížená",J943,0)</f>
        <v>0</v>
      </c>
      <c r="BG943" s="145">
        <f>IF(N943="zákl. přenesená",J943,0)</f>
        <v>0</v>
      </c>
      <c r="BH943" s="145">
        <f>IF(N943="sníž. přenesená",J943,0)</f>
        <v>0</v>
      </c>
      <c r="BI943" s="145">
        <f>IF(N943="nulová",J943,0)</f>
        <v>0</v>
      </c>
      <c r="BJ943" s="17" t="s">
        <v>85</v>
      </c>
      <c r="BK943" s="145">
        <f>ROUND(I943*H943,2)</f>
        <v>0</v>
      </c>
      <c r="BL943" s="17" t="s">
        <v>200</v>
      </c>
      <c r="BM943" s="144" t="s">
        <v>909</v>
      </c>
    </row>
    <row r="944" spans="2:65" s="1" customFormat="1">
      <c r="B944" s="33"/>
      <c r="D944" s="146" t="s">
        <v>202</v>
      </c>
      <c r="F944" s="147" t="s">
        <v>804</v>
      </c>
      <c r="I944" s="148"/>
      <c r="L944" s="33"/>
      <c r="M944" s="149"/>
      <c r="T944" s="54"/>
      <c r="AT944" s="17" t="s">
        <v>202</v>
      </c>
      <c r="AU944" s="17" t="s">
        <v>87</v>
      </c>
    </row>
    <row r="945" spans="2:65" s="13" customFormat="1">
      <c r="B945" s="157"/>
      <c r="D945" s="151" t="s">
        <v>204</v>
      </c>
      <c r="E945" s="158" t="s">
        <v>32</v>
      </c>
      <c r="F945" s="159" t="s">
        <v>805</v>
      </c>
      <c r="H945" s="160">
        <v>2</v>
      </c>
      <c r="I945" s="161"/>
      <c r="L945" s="157"/>
      <c r="M945" s="162"/>
      <c r="T945" s="163"/>
      <c r="AT945" s="158" t="s">
        <v>204</v>
      </c>
      <c r="AU945" s="158" t="s">
        <v>87</v>
      </c>
      <c r="AV945" s="13" t="s">
        <v>87</v>
      </c>
      <c r="AW945" s="13" t="s">
        <v>39</v>
      </c>
      <c r="AX945" s="13" t="s">
        <v>85</v>
      </c>
      <c r="AY945" s="158" t="s">
        <v>194</v>
      </c>
    </row>
    <row r="946" spans="2:65" s="13" customFormat="1">
      <c r="B946" s="157"/>
      <c r="D946" s="151" t="s">
        <v>204</v>
      </c>
      <c r="F946" s="159" t="s">
        <v>779</v>
      </c>
      <c r="H946" s="160">
        <v>60</v>
      </c>
      <c r="I946" s="161"/>
      <c r="L946" s="157"/>
      <c r="M946" s="162"/>
      <c r="T946" s="163"/>
      <c r="AT946" s="158" t="s">
        <v>204</v>
      </c>
      <c r="AU946" s="158" t="s">
        <v>87</v>
      </c>
      <c r="AV946" s="13" t="s">
        <v>87</v>
      </c>
      <c r="AW946" s="13" t="s">
        <v>4</v>
      </c>
      <c r="AX946" s="13" t="s">
        <v>85</v>
      </c>
      <c r="AY946" s="158" t="s">
        <v>194</v>
      </c>
    </row>
    <row r="947" spans="2:65" s="1" customFormat="1" ht="24.15" customHeight="1">
      <c r="B947" s="33"/>
      <c r="C947" s="133" t="s">
        <v>910</v>
      </c>
      <c r="D947" s="133" t="s">
        <v>196</v>
      </c>
      <c r="E947" s="134" t="s">
        <v>807</v>
      </c>
      <c r="F947" s="135" t="s">
        <v>808</v>
      </c>
      <c r="G947" s="136" t="s">
        <v>313</v>
      </c>
      <c r="H947" s="137">
        <v>1</v>
      </c>
      <c r="I947" s="138"/>
      <c r="J947" s="139">
        <f>ROUND(I947*H947,2)</f>
        <v>0</v>
      </c>
      <c r="K947" s="135" t="s">
        <v>199</v>
      </c>
      <c r="L947" s="33"/>
      <c r="M947" s="140" t="s">
        <v>32</v>
      </c>
      <c r="N947" s="141" t="s">
        <v>49</v>
      </c>
      <c r="P947" s="142">
        <f>O947*H947</f>
        <v>0</v>
      </c>
      <c r="Q947" s="142">
        <v>0</v>
      </c>
      <c r="R947" s="142">
        <f>Q947*H947</f>
        <v>0</v>
      </c>
      <c r="S947" s="142">
        <v>0</v>
      </c>
      <c r="T947" s="143">
        <f>S947*H947</f>
        <v>0</v>
      </c>
      <c r="AR947" s="144" t="s">
        <v>200</v>
      </c>
      <c r="AT947" s="144" t="s">
        <v>196</v>
      </c>
      <c r="AU947" s="144" t="s">
        <v>87</v>
      </c>
      <c r="AY947" s="17" t="s">
        <v>194</v>
      </c>
      <c r="BE947" s="145">
        <f>IF(N947="základní",J947,0)</f>
        <v>0</v>
      </c>
      <c r="BF947" s="145">
        <f>IF(N947="snížená",J947,0)</f>
        <v>0</v>
      </c>
      <c r="BG947" s="145">
        <f>IF(N947="zákl. přenesená",J947,0)</f>
        <v>0</v>
      </c>
      <c r="BH947" s="145">
        <f>IF(N947="sníž. přenesená",J947,0)</f>
        <v>0</v>
      </c>
      <c r="BI947" s="145">
        <f>IF(N947="nulová",J947,0)</f>
        <v>0</v>
      </c>
      <c r="BJ947" s="17" t="s">
        <v>85</v>
      </c>
      <c r="BK947" s="145">
        <f>ROUND(I947*H947,2)</f>
        <v>0</v>
      </c>
      <c r="BL947" s="17" t="s">
        <v>200</v>
      </c>
      <c r="BM947" s="144" t="s">
        <v>911</v>
      </c>
    </row>
    <row r="948" spans="2:65" s="1" customFormat="1">
      <c r="B948" s="33"/>
      <c r="D948" s="146" t="s">
        <v>202</v>
      </c>
      <c r="F948" s="147" t="s">
        <v>810</v>
      </c>
      <c r="I948" s="148"/>
      <c r="L948" s="33"/>
      <c r="M948" s="149"/>
      <c r="T948" s="54"/>
      <c r="AT948" s="17" t="s">
        <v>202</v>
      </c>
      <c r="AU948" s="17" t="s">
        <v>87</v>
      </c>
    </row>
    <row r="949" spans="2:65" s="12" customFormat="1">
      <c r="B949" s="150"/>
      <c r="D949" s="151" t="s">
        <v>204</v>
      </c>
      <c r="E949" s="152" t="s">
        <v>32</v>
      </c>
      <c r="F949" s="153" t="s">
        <v>879</v>
      </c>
      <c r="H949" s="152" t="s">
        <v>32</v>
      </c>
      <c r="I949" s="154"/>
      <c r="L949" s="150"/>
      <c r="M949" s="155"/>
      <c r="T949" s="156"/>
      <c r="AT949" s="152" t="s">
        <v>204</v>
      </c>
      <c r="AU949" s="152" t="s">
        <v>87</v>
      </c>
      <c r="AV949" s="12" t="s">
        <v>85</v>
      </c>
      <c r="AW949" s="12" t="s">
        <v>39</v>
      </c>
      <c r="AX949" s="12" t="s">
        <v>78</v>
      </c>
      <c r="AY949" s="152" t="s">
        <v>194</v>
      </c>
    </row>
    <row r="950" spans="2:65" s="12" customFormat="1">
      <c r="B950" s="150"/>
      <c r="D950" s="151" t="s">
        <v>204</v>
      </c>
      <c r="E950" s="152" t="s">
        <v>32</v>
      </c>
      <c r="F950" s="153" t="s">
        <v>880</v>
      </c>
      <c r="H950" s="152" t="s">
        <v>32</v>
      </c>
      <c r="I950" s="154"/>
      <c r="L950" s="150"/>
      <c r="M950" s="155"/>
      <c r="T950" s="156"/>
      <c r="AT950" s="152" t="s">
        <v>204</v>
      </c>
      <c r="AU950" s="152" t="s">
        <v>87</v>
      </c>
      <c r="AV950" s="12" t="s">
        <v>85</v>
      </c>
      <c r="AW950" s="12" t="s">
        <v>39</v>
      </c>
      <c r="AX950" s="12" t="s">
        <v>78</v>
      </c>
      <c r="AY950" s="152" t="s">
        <v>194</v>
      </c>
    </row>
    <row r="951" spans="2:65" s="13" customFormat="1">
      <c r="B951" s="157"/>
      <c r="D951" s="151" t="s">
        <v>204</v>
      </c>
      <c r="E951" s="158" t="s">
        <v>32</v>
      </c>
      <c r="F951" s="159" t="s">
        <v>811</v>
      </c>
      <c r="H951" s="160">
        <v>1</v>
      </c>
      <c r="I951" s="161"/>
      <c r="L951" s="157"/>
      <c r="M951" s="162"/>
      <c r="T951" s="163"/>
      <c r="AT951" s="158" t="s">
        <v>204</v>
      </c>
      <c r="AU951" s="158" t="s">
        <v>87</v>
      </c>
      <c r="AV951" s="13" t="s">
        <v>87</v>
      </c>
      <c r="AW951" s="13" t="s">
        <v>39</v>
      </c>
      <c r="AX951" s="13" t="s">
        <v>78</v>
      </c>
      <c r="AY951" s="158" t="s">
        <v>194</v>
      </c>
    </row>
    <row r="952" spans="2:65" s="14" customFormat="1">
      <c r="B952" s="164"/>
      <c r="D952" s="151" t="s">
        <v>204</v>
      </c>
      <c r="E952" s="165" t="s">
        <v>32</v>
      </c>
      <c r="F952" s="166" t="s">
        <v>208</v>
      </c>
      <c r="H952" s="167">
        <v>1</v>
      </c>
      <c r="I952" s="168"/>
      <c r="L952" s="164"/>
      <c r="M952" s="169"/>
      <c r="T952" s="170"/>
      <c r="AT952" s="165" t="s">
        <v>204</v>
      </c>
      <c r="AU952" s="165" t="s">
        <v>87</v>
      </c>
      <c r="AV952" s="14" t="s">
        <v>200</v>
      </c>
      <c r="AW952" s="14" t="s">
        <v>39</v>
      </c>
      <c r="AX952" s="14" t="s">
        <v>85</v>
      </c>
      <c r="AY952" s="165" t="s">
        <v>194</v>
      </c>
    </row>
    <row r="953" spans="2:65" s="1" customFormat="1" ht="37.799999999999997" customHeight="1">
      <c r="B953" s="33"/>
      <c r="C953" s="133" t="s">
        <v>912</v>
      </c>
      <c r="D953" s="133" t="s">
        <v>196</v>
      </c>
      <c r="E953" s="134" t="s">
        <v>813</v>
      </c>
      <c r="F953" s="135" t="s">
        <v>814</v>
      </c>
      <c r="G953" s="136" t="s">
        <v>313</v>
      </c>
      <c r="H953" s="137">
        <v>30</v>
      </c>
      <c r="I953" s="138"/>
      <c r="J953" s="139">
        <f>ROUND(I953*H953,2)</f>
        <v>0</v>
      </c>
      <c r="K953" s="135" t="s">
        <v>199</v>
      </c>
      <c r="L953" s="33"/>
      <c r="M953" s="140" t="s">
        <v>32</v>
      </c>
      <c r="N953" s="141" t="s">
        <v>49</v>
      </c>
      <c r="P953" s="142">
        <f>O953*H953</f>
        <v>0</v>
      </c>
      <c r="Q953" s="142">
        <v>0</v>
      </c>
      <c r="R953" s="142">
        <f>Q953*H953</f>
        <v>0</v>
      </c>
      <c r="S953" s="142">
        <v>0</v>
      </c>
      <c r="T953" s="143">
        <f>S953*H953</f>
        <v>0</v>
      </c>
      <c r="AR953" s="144" t="s">
        <v>200</v>
      </c>
      <c r="AT953" s="144" t="s">
        <v>196</v>
      </c>
      <c r="AU953" s="144" t="s">
        <v>87</v>
      </c>
      <c r="AY953" s="17" t="s">
        <v>194</v>
      </c>
      <c r="BE953" s="145">
        <f>IF(N953="základní",J953,0)</f>
        <v>0</v>
      </c>
      <c r="BF953" s="145">
        <f>IF(N953="snížená",J953,0)</f>
        <v>0</v>
      </c>
      <c r="BG953" s="145">
        <f>IF(N953="zákl. přenesená",J953,0)</f>
        <v>0</v>
      </c>
      <c r="BH953" s="145">
        <f>IF(N953="sníž. přenesená",J953,0)</f>
        <v>0</v>
      </c>
      <c r="BI953" s="145">
        <f>IF(N953="nulová",J953,0)</f>
        <v>0</v>
      </c>
      <c r="BJ953" s="17" t="s">
        <v>85</v>
      </c>
      <c r="BK953" s="145">
        <f>ROUND(I953*H953,2)</f>
        <v>0</v>
      </c>
      <c r="BL953" s="17" t="s">
        <v>200</v>
      </c>
      <c r="BM953" s="144" t="s">
        <v>913</v>
      </c>
    </row>
    <row r="954" spans="2:65" s="1" customFormat="1">
      <c r="B954" s="33"/>
      <c r="D954" s="146" t="s">
        <v>202</v>
      </c>
      <c r="F954" s="147" t="s">
        <v>816</v>
      </c>
      <c r="I954" s="148"/>
      <c r="L954" s="33"/>
      <c r="M954" s="149"/>
      <c r="T954" s="54"/>
      <c r="AT954" s="17" t="s">
        <v>202</v>
      </c>
      <c r="AU954" s="17" t="s">
        <v>87</v>
      </c>
    </row>
    <row r="955" spans="2:65" s="13" customFormat="1">
      <c r="B955" s="157"/>
      <c r="D955" s="151" t="s">
        <v>204</v>
      </c>
      <c r="E955" s="158" t="s">
        <v>32</v>
      </c>
      <c r="F955" s="159" t="s">
        <v>817</v>
      </c>
      <c r="H955" s="160">
        <v>1</v>
      </c>
      <c r="I955" s="161"/>
      <c r="L955" s="157"/>
      <c r="M955" s="162"/>
      <c r="T955" s="163"/>
      <c r="AT955" s="158" t="s">
        <v>204</v>
      </c>
      <c r="AU955" s="158" t="s">
        <v>87</v>
      </c>
      <c r="AV955" s="13" t="s">
        <v>87</v>
      </c>
      <c r="AW955" s="13" t="s">
        <v>39</v>
      </c>
      <c r="AX955" s="13" t="s">
        <v>85</v>
      </c>
      <c r="AY955" s="158" t="s">
        <v>194</v>
      </c>
    </row>
    <row r="956" spans="2:65" s="13" customFormat="1">
      <c r="B956" s="157"/>
      <c r="D956" s="151" t="s">
        <v>204</v>
      </c>
      <c r="F956" s="159" t="s">
        <v>818</v>
      </c>
      <c r="H956" s="160">
        <v>30</v>
      </c>
      <c r="I956" s="161"/>
      <c r="L956" s="157"/>
      <c r="M956" s="162"/>
      <c r="T956" s="163"/>
      <c r="AT956" s="158" t="s">
        <v>204</v>
      </c>
      <c r="AU956" s="158" t="s">
        <v>87</v>
      </c>
      <c r="AV956" s="13" t="s">
        <v>87</v>
      </c>
      <c r="AW956" s="13" t="s">
        <v>4</v>
      </c>
      <c r="AX956" s="13" t="s">
        <v>85</v>
      </c>
      <c r="AY956" s="158" t="s">
        <v>194</v>
      </c>
    </row>
    <row r="957" spans="2:65" s="1" customFormat="1" ht="37.799999999999997" customHeight="1">
      <c r="B957" s="33"/>
      <c r="C957" s="133" t="s">
        <v>914</v>
      </c>
      <c r="D957" s="133" t="s">
        <v>196</v>
      </c>
      <c r="E957" s="134" t="s">
        <v>820</v>
      </c>
      <c r="F957" s="135" t="s">
        <v>821</v>
      </c>
      <c r="G957" s="136" t="s">
        <v>313</v>
      </c>
      <c r="H957" s="137">
        <v>2</v>
      </c>
      <c r="I957" s="138"/>
      <c r="J957" s="139">
        <f>ROUND(I957*H957,2)</f>
        <v>0</v>
      </c>
      <c r="K957" s="135" t="s">
        <v>199</v>
      </c>
      <c r="L957" s="33"/>
      <c r="M957" s="140" t="s">
        <v>32</v>
      </c>
      <c r="N957" s="141" t="s">
        <v>49</v>
      </c>
      <c r="P957" s="142">
        <f>O957*H957</f>
        <v>0</v>
      </c>
      <c r="Q957" s="142">
        <v>0</v>
      </c>
      <c r="R957" s="142">
        <f>Q957*H957</f>
        <v>0</v>
      </c>
      <c r="S957" s="142">
        <v>0</v>
      </c>
      <c r="T957" s="143">
        <f>S957*H957</f>
        <v>0</v>
      </c>
      <c r="AR957" s="144" t="s">
        <v>200</v>
      </c>
      <c r="AT957" s="144" t="s">
        <v>196</v>
      </c>
      <c r="AU957" s="144" t="s">
        <v>87</v>
      </c>
      <c r="AY957" s="17" t="s">
        <v>194</v>
      </c>
      <c r="BE957" s="145">
        <f>IF(N957="základní",J957,0)</f>
        <v>0</v>
      </c>
      <c r="BF957" s="145">
        <f>IF(N957="snížená",J957,0)</f>
        <v>0</v>
      </c>
      <c r="BG957" s="145">
        <f>IF(N957="zákl. přenesená",J957,0)</f>
        <v>0</v>
      </c>
      <c r="BH957" s="145">
        <f>IF(N957="sníž. přenesená",J957,0)</f>
        <v>0</v>
      </c>
      <c r="BI957" s="145">
        <f>IF(N957="nulová",J957,0)</f>
        <v>0</v>
      </c>
      <c r="BJ957" s="17" t="s">
        <v>85</v>
      </c>
      <c r="BK957" s="145">
        <f>ROUND(I957*H957,2)</f>
        <v>0</v>
      </c>
      <c r="BL957" s="17" t="s">
        <v>200</v>
      </c>
      <c r="BM957" s="144" t="s">
        <v>915</v>
      </c>
    </row>
    <row r="958" spans="2:65" s="1" customFormat="1">
      <c r="B958" s="33"/>
      <c r="D958" s="146" t="s">
        <v>202</v>
      </c>
      <c r="F958" s="147" t="s">
        <v>823</v>
      </c>
      <c r="I958" s="148"/>
      <c r="L958" s="33"/>
      <c r="M958" s="149"/>
      <c r="T958" s="54"/>
      <c r="AT958" s="17" t="s">
        <v>202</v>
      </c>
      <c r="AU958" s="17" t="s">
        <v>87</v>
      </c>
    </row>
    <row r="959" spans="2:65" s="12" customFormat="1">
      <c r="B959" s="150"/>
      <c r="D959" s="151" t="s">
        <v>204</v>
      </c>
      <c r="E959" s="152" t="s">
        <v>32</v>
      </c>
      <c r="F959" s="153" t="s">
        <v>879</v>
      </c>
      <c r="H959" s="152" t="s">
        <v>32</v>
      </c>
      <c r="I959" s="154"/>
      <c r="L959" s="150"/>
      <c r="M959" s="155"/>
      <c r="T959" s="156"/>
      <c r="AT959" s="152" t="s">
        <v>204</v>
      </c>
      <c r="AU959" s="152" t="s">
        <v>87</v>
      </c>
      <c r="AV959" s="12" t="s">
        <v>85</v>
      </c>
      <c r="AW959" s="12" t="s">
        <v>39</v>
      </c>
      <c r="AX959" s="12" t="s">
        <v>78</v>
      </c>
      <c r="AY959" s="152" t="s">
        <v>194</v>
      </c>
    </row>
    <row r="960" spans="2:65" s="12" customFormat="1">
      <c r="B960" s="150"/>
      <c r="D960" s="151" t="s">
        <v>204</v>
      </c>
      <c r="E960" s="152" t="s">
        <v>32</v>
      </c>
      <c r="F960" s="153" t="s">
        <v>880</v>
      </c>
      <c r="H960" s="152" t="s">
        <v>32</v>
      </c>
      <c r="I960" s="154"/>
      <c r="L960" s="150"/>
      <c r="M960" s="155"/>
      <c r="T960" s="156"/>
      <c r="AT960" s="152" t="s">
        <v>204</v>
      </c>
      <c r="AU960" s="152" t="s">
        <v>87</v>
      </c>
      <c r="AV960" s="12" t="s">
        <v>85</v>
      </c>
      <c r="AW960" s="12" t="s">
        <v>39</v>
      </c>
      <c r="AX960" s="12" t="s">
        <v>78</v>
      </c>
      <c r="AY960" s="152" t="s">
        <v>194</v>
      </c>
    </row>
    <row r="961" spans="2:65" s="13" customFormat="1">
      <c r="B961" s="157"/>
      <c r="D961" s="151" t="s">
        <v>204</v>
      </c>
      <c r="E961" s="158" t="s">
        <v>32</v>
      </c>
      <c r="F961" s="159" t="s">
        <v>824</v>
      </c>
      <c r="H961" s="160">
        <v>2</v>
      </c>
      <c r="I961" s="161"/>
      <c r="L961" s="157"/>
      <c r="M961" s="162"/>
      <c r="T961" s="163"/>
      <c r="AT961" s="158" t="s">
        <v>204</v>
      </c>
      <c r="AU961" s="158" t="s">
        <v>87</v>
      </c>
      <c r="AV961" s="13" t="s">
        <v>87</v>
      </c>
      <c r="AW961" s="13" t="s">
        <v>39</v>
      </c>
      <c r="AX961" s="13" t="s">
        <v>78</v>
      </c>
      <c r="AY961" s="158" t="s">
        <v>194</v>
      </c>
    </row>
    <row r="962" spans="2:65" s="14" customFormat="1">
      <c r="B962" s="164"/>
      <c r="D962" s="151" t="s">
        <v>204</v>
      </c>
      <c r="E962" s="165" t="s">
        <v>32</v>
      </c>
      <c r="F962" s="166" t="s">
        <v>208</v>
      </c>
      <c r="H962" s="167">
        <v>2</v>
      </c>
      <c r="I962" s="168"/>
      <c r="L962" s="164"/>
      <c r="M962" s="169"/>
      <c r="T962" s="170"/>
      <c r="AT962" s="165" t="s">
        <v>204</v>
      </c>
      <c r="AU962" s="165" t="s">
        <v>87</v>
      </c>
      <c r="AV962" s="14" t="s">
        <v>200</v>
      </c>
      <c r="AW962" s="14" t="s">
        <v>39</v>
      </c>
      <c r="AX962" s="14" t="s">
        <v>85</v>
      </c>
      <c r="AY962" s="165" t="s">
        <v>194</v>
      </c>
    </row>
    <row r="963" spans="2:65" s="1" customFormat="1" ht="37.799999999999997" customHeight="1">
      <c r="B963" s="33"/>
      <c r="C963" s="133" t="s">
        <v>916</v>
      </c>
      <c r="D963" s="133" t="s">
        <v>196</v>
      </c>
      <c r="E963" s="134" t="s">
        <v>826</v>
      </c>
      <c r="F963" s="135" t="s">
        <v>827</v>
      </c>
      <c r="G963" s="136" t="s">
        <v>313</v>
      </c>
      <c r="H963" s="137">
        <v>2</v>
      </c>
      <c r="I963" s="138"/>
      <c r="J963" s="139">
        <f>ROUND(I963*H963,2)</f>
        <v>0</v>
      </c>
      <c r="K963" s="135" t="s">
        <v>199</v>
      </c>
      <c r="L963" s="33"/>
      <c r="M963" s="140" t="s">
        <v>32</v>
      </c>
      <c r="N963" s="141" t="s">
        <v>49</v>
      </c>
      <c r="P963" s="142">
        <f>O963*H963</f>
        <v>0</v>
      </c>
      <c r="Q963" s="142">
        <v>0</v>
      </c>
      <c r="R963" s="142">
        <f>Q963*H963</f>
        <v>0</v>
      </c>
      <c r="S963" s="142">
        <v>0</v>
      </c>
      <c r="T963" s="143">
        <f>S963*H963</f>
        <v>0</v>
      </c>
      <c r="AR963" s="144" t="s">
        <v>200</v>
      </c>
      <c r="AT963" s="144" t="s">
        <v>196</v>
      </c>
      <c r="AU963" s="144" t="s">
        <v>87</v>
      </c>
      <c r="AY963" s="17" t="s">
        <v>194</v>
      </c>
      <c r="BE963" s="145">
        <f>IF(N963="základní",J963,0)</f>
        <v>0</v>
      </c>
      <c r="BF963" s="145">
        <f>IF(N963="snížená",J963,0)</f>
        <v>0</v>
      </c>
      <c r="BG963" s="145">
        <f>IF(N963="zákl. přenesená",J963,0)</f>
        <v>0</v>
      </c>
      <c r="BH963" s="145">
        <f>IF(N963="sníž. přenesená",J963,0)</f>
        <v>0</v>
      </c>
      <c r="BI963" s="145">
        <f>IF(N963="nulová",J963,0)</f>
        <v>0</v>
      </c>
      <c r="BJ963" s="17" t="s">
        <v>85</v>
      </c>
      <c r="BK963" s="145">
        <f>ROUND(I963*H963,2)</f>
        <v>0</v>
      </c>
      <c r="BL963" s="17" t="s">
        <v>200</v>
      </c>
      <c r="BM963" s="144" t="s">
        <v>917</v>
      </c>
    </row>
    <row r="964" spans="2:65" s="1" customFormat="1">
      <c r="B964" s="33"/>
      <c r="D964" s="146" t="s">
        <v>202</v>
      </c>
      <c r="F964" s="147" t="s">
        <v>829</v>
      </c>
      <c r="I964" s="148"/>
      <c r="L964" s="33"/>
      <c r="M964" s="149"/>
      <c r="T964" s="54"/>
      <c r="AT964" s="17" t="s">
        <v>202</v>
      </c>
      <c r="AU964" s="17" t="s">
        <v>87</v>
      </c>
    </row>
    <row r="965" spans="2:65" s="12" customFormat="1">
      <c r="B965" s="150"/>
      <c r="D965" s="151" t="s">
        <v>204</v>
      </c>
      <c r="E965" s="152" t="s">
        <v>32</v>
      </c>
      <c r="F965" s="153" t="s">
        <v>879</v>
      </c>
      <c r="H965" s="152" t="s">
        <v>32</v>
      </c>
      <c r="I965" s="154"/>
      <c r="L965" s="150"/>
      <c r="M965" s="155"/>
      <c r="T965" s="156"/>
      <c r="AT965" s="152" t="s">
        <v>204</v>
      </c>
      <c r="AU965" s="152" t="s">
        <v>87</v>
      </c>
      <c r="AV965" s="12" t="s">
        <v>85</v>
      </c>
      <c r="AW965" s="12" t="s">
        <v>39</v>
      </c>
      <c r="AX965" s="12" t="s">
        <v>78</v>
      </c>
      <c r="AY965" s="152" t="s">
        <v>194</v>
      </c>
    </row>
    <row r="966" spans="2:65" s="12" customFormat="1">
      <c r="B966" s="150"/>
      <c r="D966" s="151" t="s">
        <v>204</v>
      </c>
      <c r="E966" s="152" t="s">
        <v>32</v>
      </c>
      <c r="F966" s="153" t="s">
        <v>880</v>
      </c>
      <c r="H966" s="152" t="s">
        <v>32</v>
      </c>
      <c r="I966" s="154"/>
      <c r="L966" s="150"/>
      <c r="M966" s="155"/>
      <c r="T966" s="156"/>
      <c r="AT966" s="152" t="s">
        <v>204</v>
      </c>
      <c r="AU966" s="152" t="s">
        <v>87</v>
      </c>
      <c r="AV966" s="12" t="s">
        <v>85</v>
      </c>
      <c r="AW966" s="12" t="s">
        <v>39</v>
      </c>
      <c r="AX966" s="12" t="s">
        <v>78</v>
      </c>
      <c r="AY966" s="152" t="s">
        <v>194</v>
      </c>
    </row>
    <row r="967" spans="2:65" s="13" customFormat="1">
      <c r="B967" s="157"/>
      <c r="D967" s="151" t="s">
        <v>204</v>
      </c>
      <c r="E967" s="158" t="s">
        <v>32</v>
      </c>
      <c r="F967" s="159" t="s">
        <v>824</v>
      </c>
      <c r="H967" s="160">
        <v>2</v>
      </c>
      <c r="I967" s="161"/>
      <c r="L967" s="157"/>
      <c r="M967" s="162"/>
      <c r="T967" s="163"/>
      <c r="AT967" s="158" t="s">
        <v>204</v>
      </c>
      <c r="AU967" s="158" t="s">
        <v>87</v>
      </c>
      <c r="AV967" s="13" t="s">
        <v>87</v>
      </c>
      <c r="AW967" s="13" t="s">
        <v>39</v>
      </c>
      <c r="AX967" s="13" t="s">
        <v>78</v>
      </c>
      <c r="AY967" s="158" t="s">
        <v>194</v>
      </c>
    </row>
    <row r="968" spans="2:65" s="14" customFormat="1">
      <c r="B968" s="164"/>
      <c r="D968" s="151" t="s">
        <v>204</v>
      </c>
      <c r="E968" s="165" t="s">
        <v>32</v>
      </c>
      <c r="F968" s="166" t="s">
        <v>208</v>
      </c>
      <c r="H968" s="167">
        <v>2</v>
      </c>
      <c r="I968" s="168"/>
      <c r="L968" s="164"/>
      <c r="M968" s="169"/>
      <c r="T968" s="170"/>
      <c r="AT968" s="165" t="s">
        <v>204</v>
      </c>
      <c r="AU968" s="165" t="s">
        <v>87</v>
      </c>
      <c r="AV968" s="14" t="s">
        <v>200</v>
      </c>
      <c r="AW968" s="14" t="s">
        <v>39</v>
      </c>
      <c r="AX968" s="14" t="s">
        <v>85</v>
      </c>
      <c r="AY968" s="165" t="s">
        <v>194</v>
      </c>
    </row>
    <row r="969" spans="2:65" s="1" customFormat="1" ht="55.5" customHeight="1">
      <c r="B969" s="33"/>
      <c r="C969" s="133" t="s">
        <v>918</v>
      </c>
      <c r="D969" s="133" t="s">
        <v>196</v>
      </c>
      <c r="E969" s="134" t="s">
        <v>831</v>
      </c>
      <c r="F969" s="135" t="s">
        <v>832</v>
      </c>
      <c r="G969" s="136" t="s">
        <v>313</v>
      </c>
      <c r="H969" s="137">
        <v>60</v>
      </c>
      <c r="I969" s="138"/>
      <c r="J969" s="139">
        <f>ROUND(I969*H969,2)</f>
        <v>0</v>
      </c>
      <c r="K969" s="135" t="s">
        <v>199</v>
      </c>
      <c r="L969" s="33"/>
      <c r="M969" s="140" t="s">
        <v>32</v>
      </c>
      <c r="N969" s="141" t="s">
        <v>49</v>
      </c>
      <c r="P969" s="142">
        <f>O969*H969</f>
        <v>0</v>
      </c>
      <c r="Q969" s="142">
        <v>0</v>
      </c>
      <c r="R969" s="142">
        <f>Q969*H969</f>
        <v>0</v>
      </c>
      <c r="S969" s="142">
        <v>0</v>
      </c>
      <c r="T969" s="143">
        <f>S969*H969</f>
        <v>0</v>
      </c>
      <c r="AR969" s="144" t="s">
        <v>200</v>
      </c>
      <c r="AT969" s="144" t="s">
        <v>196</v>
      </c>
      <c r="AU969" s="144" t="s">
        <v>87</v>
      </c>
      <c r="AY969" s="17" t="s">
        <v>194</v>
      </c>
      <c r="BE969" s="145">
        <f>IF(N969="základní",J969,0)</f>
        <v>0</v>
      </c>
      <c r="BF969" s="145">
        <f>IF(N969="snížená",J969,0)</f>
        <v>0</v>
      </c>
      <c r="BG969" s="145">
        <f>IF(N969="zákl. přenesená",J969,0)</f>
        <v>0</v>
      </c>
      <c r="BH969" s="145">
        <f>IF(N969="sníž. přenesená",J969,0)</f>
        <v>0</v>
      </c>
      <c r="BI969" s="145">
        <f>IF(N969="nulová",J969,0)</f>
        <v>0</v>
      </c>
      <c r="BJ969" s="17" t="s">
        <v>85</v>
      </c>
      <c r="BK969" s="145">
        <f>ROUND(I969*H969,2)</f>
        <v>0</v>
      </c>
      <c r="BL969" s="17" t="s">
        <v>200</v>
      </c>
      <c r="BM969" s="144" t="s">
        <v>919</v>
      </c>
    </row>
    <row r="970" spans="2:65" s="1" customFormat="1">
      <c r="B970" s="33"/>
      <c r="D970" s="146" t="s">
        <v>202</v>
      </c>
      <c r="F970" s="147" t="s">
        <v>834</v>
      </c>
      <c r="I970" s="148"/>
      <c r="L970" s="33"/>
      <c r="M970" s="149"/>
      <c r="T970" s="54"/>
      <c r="AT970" s="17" t="s">
        <v>202</v>
      </c>
      <c r="AU970" s="17" t="s">
        <v>87</v>
      </c>
    </row>
    <row r="971" spans="2:65" s="13" customFormat="1">
      <c r="B971" s="157"/>
      <c r="D971" s="151" t="s">
        <v>204</v>
      </c>
      <c r="E971" s="158" t="s">
        <v>32</v>
      </c>
      <c r="F971" s="159" t="s">
        <v>835</v>
      </c>
      <c r="H971" s="160">
        <v>2</v>
      </c>
      <c r="I971" s="161"/>
      <c r="L971" s="157"/>
      <c r="M971" s="162"/>
      <c r="T971" s="163"/>
      <c r="AT971" s="158" t="s">
        <v>204</v>
      </c>
      <c r="AU971" s="158" t="s">
        <v>87</v>
      </c>
      <c r="AV971" s="13" t="s">
        <v>87</v>
      </c>
      <c r="AW971" s="13" t="s">
        <v>39</v>
      </c>
      <c r="AX971" s="13" t="s">
        <v>85</v>
      </c>
      <c r="AY971" s="158" t="s">
        <v>194</v>
      </c>
    </row>
    <row r="972" spans="2:65" s="13" customFormat="1">
      <c r="B972" s="157"/>
      <c r="D972" s="151" t="s">
        <v>204</v>
      </c>
      <c r="F972" s="159" t="s">
        <v>779</v>
      </c>
      <c r="H972" s="160">
        <v>60</v>
      </c>
      <c r="I972" s="161"/>
      <c r="L972" s="157"/>
      <c r="M972" s="162"/>
      <c r="T972" s="163"/>
      <c r="AT972" s="158" t="s">
        <v>204</v>
      </c>
      <c r="AU972" s="158" t="s">
        <v>87</v>
      </c>
      <c r="AV972" s="13" t="s">
        <v>87</v>
      </c>
      <c r="AW972" s="13" t="s">
        <v>4</v>
      </c>
      <c r="AX972" s="13" t="s">
        <v>85</v>
      </c>
      <c r="AY972" s="158" t="s">
        <v>194</v>
      </c>
    </row>
    <row r="973" spans="2:65" s="1" customFormat="1" ht="55.5" customHeight="1">
      <c r="B973" s="33"/>
      <c r="C973" s="133" t="s">
        <v>920</v>
      </c>
      <c r="D973" s="133" t="s">
        <v>196</v>
      </c>
      <c r="E973" s="134" t="s">
        <v>837</v>
      </c>
      <c r="F973" s="135" t="s">
        <v>838</v>
      </c>
      <c r="G973" s="136" t="s">
        <v>313</v>
      </c>
      <c r="H973" s="137">
        <v>60</v>
      </c>
      <c r="I973" s="138"/>
      <c r="J973" s="139">
        <f>ROUND(I973*H973,2)</f>
        <v>0</v>
      </c>
      <c r="K973" s="135" t="s">
        <v>199</v>
      </c>
      <c r="L973" s="33"/>
      <c r="M973" s="140" t="s">
        <v>32</v>
      </c>
      <c r="N973" s="141" t="s">
        <v>49</v>
      </c>
      <c r="P973" s="142">
        <f>O973*H973</f>
        <v>0</v>
      </c>
      <c r="Q973" s="142">
        <v>0</v>
      </c>
      <c r="R973" s="142">
        <f>Q973*H973</f>
        <v>0</v>
      </c>
      <c r="S973" s="142">
        <v>0</v>
      </c>
      <c r="T973" s="143">
        <f>S973*H973</f>
        <v>0</v>
      </c>
      <c r="AR973" s="144" t="s">
        <v>200</v>
      </c>
      <c r="AT973" s="144" t="s">
        <v>196</v>
      </c>
      <c r="AU973" s="144" t="s">
        <v>87</v>
      </c>
      <c r="AY973" s="17" t="s">
        <v>194</v>
      </c>
      <c r="BE973" s="145">
        <f>IF(N973="základní",J973,0)</f>
        <v>0</v>
      </c>
      <c r="BF973" s="145">
        <f>IF(N973="snížená",J973,0)</f>
        <v>0</v>
      </c>
      <c r="BG973" s="145">
        <f>IF(N973="zákl. přenesená",J973,0)</f>
        <v>0</v>
      </c>
      <c r="BH973" s="145">
        <f>IF(N973="sníž. přenesená",J973,0)</f>
        <v>0</v>
      </c>
      <c r="BI973" s="145">
        <f>IF(N973="nulová",J973,0)</f>
        <v>0</v>
      </c>
      <c r="BJ973" s="17" t="s">
        <v>85</v>
      </c>
      <c r="BK973" s="145">
        <f>ROUND(I973*H973,2)</f>
        <v>0</v>
      </c>
      <c r="BL973" s="17" t="s">
        <v>200</v>
      </c>
      <c r="BM973" s="144" t="s">
        <v>921</v>
      </c>
    </row>
    <row r="974" spans="2:65" s="1" customFormat="1">
      <c r="B974" s="33"/>
      <c r="D974" s="146" t="s">
        <v>202</v>
      </c>
      <c r="F974" s="147" t="s">
        <v>840</v>
      </c>
      <c r="I974" s="148"/>
      <c r="L974" s="33"/>
      <c r="M974" s="149"/>
      <c r="T974" s="54"/>
      <c r="AT974" s="17" t="s">
        <v>202</v>
      </c>
      <c r="AU974" s="17" t="s">
        <v>87</v>
      </c>
    </row>
    <row r="975" spans="2:65" s="13" customFormat="1">
      <c r="B975" s="157"/>
      <c r="D975" s="151" t="s">
        <v>204</v>
      </c>
      <c r="E975" s="158" t="s">
        <v>32</v>
      </c>
      <c r="F975" s="159" t="s">
        <v>841</v>
      </c>
      <c r="H975" s="160">
        <v>2</v>
      </c>
      <c r="I975" s="161"/>
      <c r="L975" s="157"/>
      <c r="M975" s="162"/>
      <c r="T975" s="163"/>
      <c r="AT975" s="158" t="s">
        <v>204</v>
      </c>
      <c r="AU975" s="158" t="s">
        <v>87</v>
      </c>
      <c r="AV975" s="13" t="s">
        <v>87</v>
      </c>
      <c r="AW975" s="13" t="s">
        <v>39</v>
      </c>
      <c r="AX975" s="13" t="s">
        <v>85</v>
      </c>
      <c r="AY975" s="158" t="s">
        <v>194</v>
      </c>
    </row>
    <row r="976" spans="2:65" s="13" customFormat="1">
      <c r="B976" s="157"/>
      <c r="D976" s="151" t="s">
        <v>204</v>
      </c>
      <c r="F976" s="159" t="s">
        <v>779</v>
      </c>
      <c r="H976" s="160">
        <v>60</v>
      </c>
      <c r="I976" s="161"/>
      <c r="L976" s="157"/>
      <c r="M976" s="162"/>
      <c r="T976" s="163"/>
      <c r="AT976" s="158" t="s">
        <v>204</v>
      </c>
      <c r="AU976" s="158" t="s">
        <v>87</v>
      </c>
      <c r="AV976" s="13" t="s">
        <v>87</v>
      </c>
      <c r="AW976" s="13" t="s">
        <v>4</v>
      </c>
      <c r="AX976" s="13" t="s">
        <v>85</v>
      </c>
      <c r="AY976" s="158" t="s">
        <v>194</v>
      </c>
    </row>
    <row r="977" spans="2:65" s="11" customFormat="1" ht="22.8" customHeight="1">
      <c r="B977" s="121"/>
      <c r="D977" s="122" t="s">
        <v>77</v>
      </c>
      <c r="E977" s="131" t="s">
        <v>922</v>
      </c>
      <c r="F977" s="131" t="s">
        <v>923</v>
      </c>
      <c r="I977" s="124"/>
      <c r="J977" s="132">
        <f>BK977</f>
        <v>0</v>
      </c>
      <c r="L977" s="121"/>
      <c r="M977" s="126"/>
      <c r="P977" s="127">
        <f>SUM(P978:P1029)</f>
        <v>0</v>
      </c>
      <c r="R977" s="127">
        <f>SUM(R978:R1029)</f>
        <v>0</v>
      </c>
      <c r="T977" s="128">
        <f>SUM(T978:T1029)</f>
        <v>0</v>
      </c>
      <c r="AR977" s="122" t="s">
        <v>85</v>
      </c>
      <c r="AT977" s="129" t="s">
        <v>77</v>
      </c>
      <c r="AU977" s="129" t="s">
        <v>85</v>
      </c>
      <c r="AY977" s="122" t="s">
        <v>194</v>
      </c>
      <c r="BK977" s="130">
        <f>SUM(BK978:BK1029)</f>
        <v>0</v>
      </c>
    </row>
    <row r="978" spans="2:65" s="1" customFormat="1" ht="37.799999999999997" customHeight="1">
      <c r="B978" s="33"/>
      <c r="C978" s="133" t="s">
        <v>924</v>
      </c>
      <c r="D978" s="133" t="s">
        <v>196</v>
      </c>
      <c r="E978" s="134" t="s">
        <v>925</v>
      </c>
      <c r="F978" s="135" t="s">
        <v>926</v>
      </c>
      <c r="G978" s="136" t="s">
        <v>725</v>
      </c>
      <c r="H978" s="137">
        <v>149.33000000000001</v>
      </c>
      <c r="I978" s="138"/>
      <c r="J978" s="139">
        <f>ROUND(I978*H978,2)</f>
        <v>0</v>
      </c>
      <c r="K978" s="135" t="s">
        <v>199</v>
      </c>
      <c r="L978" s="33"/>
      <c r="M978" s="140" t="s">
        <v>32</v>
      </c>
      <c r="N978" s="141" t="s">
        <v>49</v>
      </c>
      <c r="P978" s="142">
        <f>O978*H978</f>
        <v>0</v>
      </c>
      <c r="Q978" s="142">
        <v>0</v>
      </c>
      <c r="R978" s="142">
        <f>Q978*H978</f>
        <v>0</v>
      </c>
      <c r="S978" s="142">
        <v>0</v>
      </c>
      <c r="T978" s="143">
        <f>S978*H978</f>
        <v>0</v>
      </c>
      <c r="AR978" s="144" t="s">
        <v>200</v>
      </c>
      <c r="AT978" s="144" t="s">
        <v>196</v>
      </c>
      <c r="AU978" s="144" t="s">
        <v>87</v>
      </c>
      <c r="AY978" s="17" t="s">
        <v>194</v>
      </c>
      <c r="BE978" s="145">
        <f>IF(N978="základní",J978,0)</f>
        <v>0</v>
      </c>
      <c r="BF978" s="145">
        <f>IF(N978="snížená",J978,0)</f>
        <v>0</v>
      </c>
      <c r="BG978" s="145">
        <f>IF(N978="zákl. přenesená",J978,0)</f>
        <v>0</v>
      </c>
      <c r="BH978" s="145">
        <f>IF(N978="sníž. přenesená",J978,0)</f>
        <v>0</v>
      </c>
      <c r="BI978" s="145">
        <f>IF(N978="nulová",J978,0)</f>
        <v>0</v>
      </c>
      <c r="BJ978" s="17" t="s">
        <v>85</v>
      </c>
      <c r="BK978" s="145">
        <f>ROUND(I978*H978,2)</f>
        <v>0</v>
      </c>
      <c r="BL978" s="17" t="s">
        <v>200</v>
      </c>
      <c r="BM978" s="144" t="s">
        <v>927</v>
      </c>
    </row>
    <row r="979" spans="2:65" s="1" customFormat="1">
      <c r="B979" s="33"/>
      <c r="D979" s="146" t="s">
        <v>202</v>
      </c>
      <c r="F979" s="147" t="s">
        <v>928</v>
      </c>
      <c r="I979" s="148"/>
      <c r="L979" s="33"/>
      <c r="M979" s="149"/>
      <c r="T979" s="54"/>
      <c r="AT979" s="17" t="s">
        <v>202</v>
      </c>
      <c r="AU979" s="17" t="s">
        <v>87</v>
      </c>
    </row>
    <row r="980" spans="2:65" s="13" customFormat="1">
      <c r="B980" s="157"/>
      <c r="D980" s="151" t="s">
        <v>204</v>
      </c>
      <c r="E980" s="158" t="s">
        <v>32</v>
      </c>
      <c r="F980" s="159" t="s">
        <v>929</v>
      </c>
      <c r="H980" s="160">
        <v>146.01300000000001</v>
      </c>
      <c r="I980" s="161"/>
      <c r="L980" s="157"/>
      <c r="M980" s="162"/>
      <c r="T980" s="163"/>
      <c r="AT980" s="158" t="s">
        <v>204</v>
      </c>
      <c r="AU980" s="158" t="s">
        <v>87</v>
      </c>
      <c r="AV980" s="13" t="s">
        <v>87</v>
      </c>
      <c r="AW980" s="13" t="s">
        <v>39</v>
      </c>
      <c r="AX980" s="13" t="s">
        <v>78</v>
      </c>
      <c r="AY980" s="158" t="s">
        <v>194</v>
      </c>
    </row>
    <row r="981" spans="2:65" s="13" customFormat="1">
      <c r="B981" s="157"/>
      <c r="D981" s="151" t="s">
        <v>204</v>
      </c>
      <c r="E981" s="158" t="s">
        <v>32</v>
      </c>
      <c r="F981" s="159" t="s">
        <v>930</v>
      </c>
      <c r="H981" s="160">
        <v>3.3170000000000002</v>
      </c>
      <c r="I981" s="161"/>
      <c r="L981" s="157"/>
      <c r="M981" s="162"/>
      <c r="T981" s="163"/>
      <c r="AT981" s="158" t="s">
        <v>204</v>
      </c>
      <c r="AU981" s="158" t="s">
        <v>87</v>
      </c>
      <c r="AV981" s="13" t="s">
        <v>87</v>
      </c>
      <c r="AW981" s="13" t="s">
        <v>39</v>
      </c>
      <c r="AX981" s="13" t="s">
        <v>78</v>
      </c>
      <c r="AY981" s="158" t="s">
        <v>194</v>
      </c>
    </row>
    <row r="982" spans="2:65" s="14" customFormat="1">
      <c r="B982" s="164"/>
      <c r="D982" s="151" t="s">
        <v>204</v>
      </c>
      <c r="E982" s="165" t="s">
        <v>32</v>
      </c>
      <c r="F982" s="166" t="s">
        <v>208</v>
      </c>
      <c r="H982" s="167">
        <v>149.33000000000001</v>
      </c>
      <c r="I982" s="168"/>
      <c r="L982" s="164"/>
      <c r="M982" s="169"/>
      <c r="T982" s="170"/>
      <c r="AT982" s="165" t="s">
        <v>204</v>
      </c>
      <c r="AU982" s="165" t="s">
        <v>87</v>
      </c>
      <c r="AV982" s="14" t="s">
        <v>200</v>
      </c>
      <c r="AW982" s="14" t="s">
        <v>39</v>
      </c>
      <c r="AX982" s="14" t="s">
        <v>85</v>
      </c>
      <c r="AY982" s="165" t="s">
        <v>194</v>
      </c>
    </row>
    <row r="983" spans="2:65" s="1" customFormat="1" ht="37.799999999999997" customHeight="1">
      <c r="B983" s="33"/>
      <c r="C983" s="133" t="s">
        <v>931</v>
      </c>
      <c r="D983" s="133" t="s">
        <v>196</v>
      </c>
      <c r="E983" s="134" t="s">
        <v>932</v>
      </c>
      <c r="F983" s="135" t="s">
        <v>933</v>
      </c>
      <c r="G983" s="136" t="s">
        <v>725</v>
      </c>
      <c r="H983" s="137">
        <v>3583.92</v>
      </c>
      <c r="I983" s="138"/>
      <c r="J983" s="139">
        <f>ROUND(I983*H983,2)</f>
        <v>0</v>
      </c>
      <c r="K983" s="135" t="s">
        <v>199</v>
      </c>
      <c r="L983" s="33"/>
      <c r="M983" s="140" t="s">
        <v>32</v>
      </c>
      <c r="N983" s="141" t="s">
        <v>49</v>
      </c>
      <c r="P983" s="142">
        <f>O983*H983</f>
        <v>0</v>
      </c>
      <c r="Q983" s="142">
        <v>0</v>
      </c>
      <c r="R983" s="142">
        <f>Q983*H983</f>
        <v>0</v>
      </c>
      <c r="S983" s="142">
        <v>0</v>
      </c>
      <c r="T983" s="143">
        <f>S983*H983</f>
        <v>0</v>
      </c>
      <c r="AR983" s="144" t="s">
        <v>200</v>
      </c>
      <c r="AT983" s="144" t="s">
        <v>196</v>
      </c>
      <c r="AU983" s="144" t="s">
        <v>87</v>
      </c>
      <c r="AY983" s="17" t="s">
        <v>194</v>
      </c>
      <c r="BE983" s="145">
        <f>IF(N983="základní",J983,0)</f>
        <v>0</v>
      </c>
      <c r="BF983" s="145">
        <f>IF(N983="snížená",J983,0)</f>
        <v>0</v>
      </c>
      <c r="BG983" s="145">
        <f>IF(N983="zákl. přenesená",J983,0)</f>
        <v>0</v>
      </c>
      <c r="BH983" s="145">
        <f>IF(N983="sníž. přenesená",J983,0)</f>
        <v>0</v>
      </c>
      <c r="BI983" s="145">
        <f>IF(N983="nulová",J983,0)</f>
        <v>0</v>
      </c>
      <c r="BJ983" s="17" t="s">
        <v>85</v>
      </c>
      <c r="BK983" s="145">
        <f>ROUND(I983*H983,2)</f>
        <v>0</v>
      </c>
      <c r="BL983" s="17" t="s">
        <v>200</v>
      </c>
      <c r="BM983" s="144" t="s">
        <v>934</v>
      </c>
    </row>
    <row r="984" spans="2:65" s="1" customFormat="1">
      <c r="B984" s="33"/>
      <c r="D984" s="146" t="s">
        <v>202</v>
      </c>
      <c r="F984" s="147" t="s">
        <v>935</v>
      </c>
      <c r="I984" s="148"/>
      <c r="L984" s="33"/>
      <c r="M984" s="149"/>
      <c r="T984" s="54"/>
      <c r="AT984" s="17" t="s">
        <v>202</v>
      </c>
      <c r="AU984" s="17" t="s">
        <v>87</v>
      </c>
    </row>
    <row r="985" spans="2:65" s="13" customFormat="1">
      <c r="B985" s="157"/>
      <c r="D985" s="151" t="s">
        <v>204</v>
      </c>
      <c r="E985" s="158" t="s">
        <v>32</v>
      </c>
      <c r="F985" s="159" t="s">
        <v>936</v>
      </c>
      <c r="H985" s="160">
        <v>149.33000000000001</v>
      </c>
      <c r="I985" s="161"/>
      <c r="L985" s="157"/>
      <c r="M985" s="162"/>
      <c r="T985" s="163"/>
      <c r="AT985" s="158" t="s">
        <v>204</v>
      </c>
      <c r="AU985" s="158" t="s">
        <v>87</v>
      </c>
      <c r="AV985" s="13" t="s">
        <v>87</v>
      </c>
      <c r="AW985" s="13" t="s">
        <v>39</v>
      </c>
      <c r="AX985" s="13" t="s">
        <v>85</v>
      </c>
      <c r="AY985" s="158" t="s">
        <v>194</v>
      </c>
    </row>
    <row r="986" spans="2:65" s="13" customFormat="1">
      <c r="B986" s="157"/>
      <c r="D986" s="151" t="s">
        <v>204</v>
      </c>
      <c r="F986" s="159" t="s">
        <v>937</v>
      </c>
      <c r="H986" s="160">
        <v>3583.92</v>
      </c>
      <c r="I986" s="161"/>
      <c r="L986" s="157"/>
      <c r="M986" s="162"/>
      <c r="T986" s="163"/>
      <c r="AT986" s="158" t="s">
        <v>204</v>
      </c>
      <c r="AU986" s="158" t="s">
        <v>87</v>
      </c>
      <c r="AV986" s="13" t="s">
        <v>87</v>
      </c>
      <c r="AW986" s="13" t="s">
        <v>4</v>
      </c>
      <c r="AX986" s="13" t="s">
        <v>85</v>
      </c>
      <c r="AY986" s="158" t="s">
        <v>194</v>
      </c>
    </row>
    <row r="987" spans="2:65" s="1" customFormat="1" ht="37.799999999999997" customHeight="1">
      <c r="B987" s="33"/>
      <c r="C987" s="133" t="s">
        <v>938</v>
      </c>
      <c r="D987" s="133" t="s">
        <v>196</v>
      </c>
      <c r="E987" s="134" t="s">
        <v>939</v>
      </c>
      <c r="F987" s="135" t="s">
        <v>940</v>
      </c>
      <c r="G987" s="136" t="s">
        <v>725</v>
      </c>
      <c r="H987" s="137">
        <v>322.16500000000002</v>
      </c>
      <c r="I987" s="138"/>
      <c r="J987" s="139">
        <f>ROUND(I987*H987,2)</f>
        <v>0</v>
      </c>
      <c r="K987" s="135" t="s">
        <v>199</v>
      </c>
      <c r="L987" s="33"/>
      <c r="M987" s="140" t="s">
        <v>32</v>
      </c>
      <c r="N987" s="141" t="s">
        <v>49</v>
      </c>
      <c r="P987" s="142">
        <f>O987*H987</f>
        <v>0</v>
      </c>
      <c r="Q987" s="142">
        <v>0</v>
      </c>
      <c r="R987" s="142">
        <f>Q987*H987</f>
        <v>0</v>
      </c>
      <c r="S987" s="142">
        <v>0</v>
      </c>
      <c r="T987" s="143">
        <f>S987*H987</f>
        <v>0</v>
      </c>
      <c r="AR987" s="144" t="s">
        <v>200</v>
      </c>
      <c r="AT987" s="144" t="s">
        <v>196</v>
      </c>
      <c r="AU987" s="144" t="s">
        <v>87</v>
      </c>
      <c r="AY987" s="17" t="s">
        <v>194</v>
      </c>
      <c r="BE987" s="145">
        <f>IF(N987="základní",J987,0)</f>
        <v>0</v>
      </c>
      <c r="BF987" s="145">
        <f>IF(N987="snížená",J987,0)</f>
        <v>0</v>
      </c>
      <c r="BG987" s="145">
        <f>IF(N987="zákl. přenesená",J987,0)</f>
        <v>0</v>
      </c>
      <c r="BH987" s="145">
        <f>IF(N987="sníž. přenesená",J987,0)</f>
        <v>0</v>
      </c>
      <c r="BI987" s="145">
        <f>IF(N987="nulová",J987,0)</f>
        <v>0</v>
      </c>
      <c r="BJ987" s="17" t="s">
        <v>85</v>
      </c>
      <c r="BK987" s="145">
        <f>ROUND(I987*H987,2)</f>
        <v>0</v>
      </c>
      <c r="BL987" s="17" t="s">
        <v>200</v>
      </c>
      <c r="BM987" s="144" t="s">
        <v>941</v>
      </c>
    </row>
    <row r="988" spans="2:65" s="1" customFormat="1">
      <c r="B988" s="33"/>
      <c r="D988" s="146" t="s">
        <v>202</v>
      </c>
      <c r="F988" s="147" t="s">
        <v>942</v>
      </c>
      <c r="I988" s="148"/>
      <c r="L988" s="33"/>
      <c r="M988" s="149"/>
      <c r="T988" s="54"/>
      <c r="AT988" s="17" t="s">
        <v>202</v>
      </c>
      <c r="AU988" s="17" t="s">
        <v>87</v>
      </c>
    </row>
    <row r="989" spans="2:65" s="13" customFormat="1">
      <c r="B989" s="157"/>
      <c r="D989" s="151" t="s">
        <v>204</v>
      </c>
      <c r="E989" s="158" t="s">
        <v>32</v>
      </c>
      <c r="F989" s="159" t="s">
        <v>943</v>
      </c>
      <c r="H989" s="160">
        <v>164.23</v>
      </c>
      <c r="I989" s="161"/>
      <c r="L989" s="157"/>
      <c r="M989" s="162"/>
      <c r="T989" s="163"/>
      <c r="AT989" s="158" t="s">
        <v>204</v>
      </c>
      <c r="AU989" s="158" t="s">
        <v>87</v>
      </c>
      <c r="AV989" s="13" t="s">
        <v>87</v>
      </c>
      <c r="AW989" s="13" t="s">
        <v>39</v>
      </c>
      <c r="AX989" s="13" t="s">
        <v>78</v>
      </c>
      <c r="AY989" s="158" t="s">
        <v>194</v>
      </c>
    </row>
    <row r="990" spans="2:65" s="13" customFormat="1">
      <c r="B990" s="157"/>
      <c r="D990" s="151" t="s">
        <v>204</v>
      </c>
      <c r="E990" s="158" t="s">
        <v>32</v>
      </c>
      <c r="F990" s="159" t="s">
        <v>944</v>
      </c>
      <c r="H990" s="160">
        <v>157.935</v>
      </c>
      <c r="I990" s="161"/>
      <c r="L990" s="157"/>
      <c r="M990" s="162"/>
      <c r="T990" s="163"/>
      <c r="AT990" s="158" t="s">
        <v>204</v>
      </c>
      <c r="AU990" s="158" t="s">
        <v>87</v>
      </c>
      <c r="AV990" s="13" t="s">
        <v>87</v>
      </c>
      <c r="AW990" s="13" t="s">
        <v>39</v>
      </c>
      <c r="AX990" s="13" t="s">
        <v>78</v>
      </c>
      <c r="AY990" s="158" t="s">
        <v>194</v>
      </c>
    </row>
    <row r="991" spans="2:65" s="14" customFormat="1">
      <c r="B991" s="164"/>
      <c r="D991" s="151" t="s">
        <v>204</v>
      </c>
      <c r="E991" s="165" t="s">
        <v>32</v>
      </c>
      <c r="F991" s="166" t="s">
        <v>208</v>
      </c>
      <c r="H991" s="167">
        <v>322.16500000000002</v>
      </c>
      <c r="I991" s="168"/>
      <c r="L991" s="164"/>
      <c r="M991" s="169"/>
      <c r="T991" s="170"/>
      <c r="AT991" s="165" t="s">
        <v>204</v>
      </c>
      <c r="AU991" s="165" t="s">
        <v>87</v>
      </c>
      <c r="AV991" s="14" t="s">
        <v>200</v>
      </c>
      <c r="AW991" s="14" t="s">
        <v>39</v>
      </c>
      <c r="AX991" s="14" t="s">
        <v>85</v>
      </c>
      <c r="AY991" s="165" t="s">
        <v>194</v>
      </c>
    </row>
    <row r="992" spans="2:65" s="1" customFormat="1" ht="37.799999999999997" customHeight="1">
      <c r="B992" s="33"/>
      <c r="C992" s="133" t="s">
        <v>945</v>
      </c>
      <c r="D992" s="133" t="s">
        <v>196</v>
      </c>
      <c r="E992" s="134" t="s">
        <v>946</v>
      </c>
      <c r="F992" s="135" t="s">
        <v>933</v>
      </c>
      <c r="G992" s="136" t="s">
        <v>725</v>
      </c>
      <c r="H992" s="137">
        <v>7731.96</v>
      </c>
      <c r="I992" s="138"/>
      <c r="J992" s="139">
        <f>ROUND(I992*H992,2)</f>
        <v>0</v>
      </c>
      <c r="K992" s="135" t="s">
        <v>199</v>
      </c>
      <c r="L992" s="33"/>
      <c r="M992" s="140" t="s">
        <v>32</v>
      </c>
      <c r="N992" s="141" t="s">
        <v>49</v>
      </c>
      <c r="P992" s="142">
        <f>O992*H992</f>
        <v>0</v>
      </c>
      <c r="Q992" s="142">
        <v>0</v>
      </c>
      <c r="R992" s="142">
        <f>Q992*H992</f>
        <v>0</v>
      </c>
      <c r="S992" s="142">
        <v>0</v>
      </c>
      <c r="T992" s="143">
        <f>S992*H992</f>
        <v>0</v>
      </c>
      <c r="AR992" s="144" t="s">
        <v>200</v>
      </c>
      <c r="AT992" s="144" t="s">
        <v>196</v>
      </c>
      <c r="AU992" s="144" t="s">
        <v>87</v>
      </c>
      <c r="AY992" s="17" t="s">
        <v>194</v>
      </c>
      <c r="BE992" s="145">
        <f>IF(N992="základní",J992,0)</f>
        <v>0</v>
      </c>
      <c r="BF992" s="145">
        <f>IF(N992="snížená",J992,0)</f>
        <v>0</v>
      </c>
      <c r="BG992" s="145">
        <f>IF(N992="zákl. přenesená",J992,0)</f>
        <v>0</v>
      </c>
      <c r="BH992" s="145">
        <f>IF(N992="sníž. přenesená",J992,0)</f>
        <v>0</v>
      </c>
      <c r="BI992" s="145">
        <f>IF(N992="nulová",J992,0)</f>
        <v>0</v>
      </c>
      <c r="BJ992" s="17" t="s">
        <v>85</v>
      </c>
      <c r="BK992" s="145">
        <f>ROUND(I992*H992,2)</f>
        <v>0</v>
      </c>
      <c r="BL992" s="17" t="s">
        <v>200</v>
      </c>
      <c r="BM992" s="144" t="s">
        <v>947</v>
      </c>
    </row>
    <row r="993" spans="2:65" s="1" customFormat="1">
      <c r="B993" s="33"/>
      <c r="D993" s="146" t="s">
        <v>202</v>
      </c>
      <c r="F993" s="147" t="s">
        <v>948</v>
      </c>
      <c r="I993" s="148"/>
      <c r="L993" s="33"/>
      <c r="M993" s="149"/>
      <c r="T993" s="54"/>
      <c r="AT993" s="17" t="s">
        <v>202</v>
      </c>
      <c r="AU993" s="17" t="s">
        <v>87</v>
      </c>
    </row>
    <row r="994" spans="2:65" s="13" customFormat="1">
      <c r="B994" s="157"/>
      <c r="D994" s="151" t="s">
        <v>204</v>
      </c>
      <c r="E994" s="158" t="s">
        <v>32</v>
      </c>
      <c r="F994" s="159" t="s">
        <v>949</v>
      </c>
      <c r="H994" s="160">
        <v>322.16500000000002</v>
      </c>
      <c r="I994" s="161"/>
      <c r="L994" s="157"/>
      <c r="M994" s="162"/>
      <c r="T994" s="163"/>
      <c r="AT994" s="158" t="s">
        <v>204</v>
      </c>
      <c r="AU994" s="158" t="s">
        <v>87</v>
      </c>
      <c r="AV994" s="13" t="s">
        <v>87</v>
      </c>
      <c r="AW994" s="13" t="s">
        <v>39</v>
      </c>
      <c r="AX994" s="13" t="s">
        <v>85</v>
      </c>
      <c r="AY994" s="158" t="s">
        <v>194</v>
      </c>
    </row>
    <row r="995" spans="2:65" s="13" customFormat="1">
      <c r="B995" s="157"/>
      <c r="D995" s="151" t="s">
        <v>204</v>
      </c>
      <c r="F995" s="159" t="s">
        <v>950</v>
      </c>
      <c r="H995" s="160">
        <v>7731.96</v>
      </c>
      <c r="I995" s="161"/>
      <c r="L995" s="157"/>
      <c r="M995" s="162"/>
      <c r="T995" s="163"/>
      <c r="AT995" s="158" t="s">
        <v>204</v>
      </c>
      <c r="AU995" s="158" t="s">
        <v>87</v>
      </c>
      <c r="AV995" s="13" t="s">
        <v>87</v>
      </c>
      <c r="AW995" s="13" t="s">
        <v>4</v>
      </c>
      <c r="AX995" s="13" t="s">
        <v>85</v>
      </c>
      <c r="AY995" s="158" t="s">
        <v>194</v>
      </c>
    </row>
    <row r="996" spans="2:65" s="1" customFormat="1" ht="37.799999999999997" customHeight="1">
      <c r="B996" s="33"/>
      <c r="C996" s="133" t="s">
        <v>951</v>
      </c>
      <c r="D996" s="133" t="s">
        <v>196</v>
      </c>
      <c r="E996" s="134" t="s">
        <v>952</v>
      </c>
      <c r="F996" s="135" t="s">
        <v>953</v>
      </c>
      <c r="G996" s="136" t="s">
        <v>725</v>
      </c>
      <c r="H996" s="137">
        <v>6.2519999999999998</v>
      </c>
      <c r="I996" s="138"/>
      <c r="J996" s="139">
        <f>ROUND(I996*H996,2)</f>
        <v>0</v>
      </c>
      <c r="K996" s="135" t="s">
        <v>199</v>
      </c>
      <c r="L996" s="33"/>
      <c r="M996" s="140" t="s">
        <v>32</v>
      </c>
      <c r="N996" s="141" t="s">
        <v>49</v>
      </c>
      <c r="P996" s="142">
        <f>O996*H996</f>
        <v>0</v>
      </c>
      <c r="Q996" s="142">
        <v>0</v>
      </c>
      <c r="R996" s="142">
        <f>Q996*H996</f>
        <v>0</v>
      </c>
      <c r="S996" s="142">
        <v>0</v>
      </c>
      <c r="T996" s="143">
        <f>S996*H996</f>
        <v>0</v>
      </c>
      <c r="AR996" s="144" t="s">
        <v>200</v>
      </c>
      <c r="AT996" s="144" t="s">
        <v>196</v>
      </c>
      <c r="AU996" s="144" t="s">
        <v>87</v>
      </c>
      <c r="AY996" s="17" t="s">
        <v>194</v>
      </c>
      <c r="BE996" s="145">
        <f>IF(N996="základní",J996,0)</f>
        <v>0</v>
      </c>
      <c r="BF996" s="145">
        <f>IF(N996="snížená",J996,0)</f>
        <v>0</v>
      </c>
      <c r="BG996" s="145">
        <f>IF(N996="zákl. přenesená",J996,0)</f>
        <v>0</v>
      </c>
      <c r="BH996" s="145">
        <f>IF(N996="sníž. přenesená",J996,0)</f>
        <v>0</v>
      </c>
      <c r="BI996" s="145">
        <f>IF(N996="nulová",J996,0)</f>
        <v>0</v>
      </c>
      <c r="BJ996" s="17" t="s">
        <v>85</v>
      </c>
      <c r="BK996" s="145">
        <f>ROUND(I996*H996,2)</f>
        <v>0</v>
      </c>
      <c r="BL996" s="17" t="s">
        <v>200</v>
      </c>
      <c r="BM996" s="144" t="s">
        <v>954</v>
      </c>
    </row>
    <row r="997" spans="2:65" s="1" customFormat="1">
      <c r="B997" s="33"/>
      <c r="D997" s="146" t="s">
        <v>202</v>
      </c>
      <c r="F997" s="147" t="s">
        <v>955</v>
      </c>
      <c r="I997" s="148"/>
      <c r="L997" s="33"/>
      <c r="M997" s="149"/>
      <c r="T997" s="54"/>
      <c r="AT997" s="17" t="s">
        <v>202</v>
      </c>
      <c r="AU997" s="17" t="s">
        <v>87</v>
      </c>
    </row>
    <row r="998" spans="2:65" s="13" customFormat="1">
      <c r="B998" s="157"/>
      <c r="D998" s="151" t="s">
        <v>204</v>
      </c>
      <c r="E998" s="158" t="s">
        <v>32</v>
      </c>
      <c r="F998" s="159" t="s">
        <v>956</v>
      </c>
      <c r="H998" s="160">
        <v>5.83</v>
      </c>
      <c r="I998" s="161"/>
      <c r="L998" s="157"/>
      <c r="M998" s="162"/>
      <c r="T998" s="163"/>
      <c r="AT998" s="158" t="s">
        <v>204</v>
      </c>
      <c r="AU998" s="158" t="s">
        <v>87</v>
      </c>
      <c r="AV998" s="13" t="s">
        <v>87</v>
      </c>
      <c r="AW998" s="13" t="s">
        <v>39</v>
      </c>
      <c r="AX998" s="13" t="s">
        <v>78</v>
      </c>
      <c r="AY998" s="158" t="s">
        <v>194</v>
      </c>
    </row>
    <row r="999" spans="2:65" s="13" customFormat="1">
      <c r="B999" s="157"/>
      <c r="D999" s="151" t="s">
        <v>204</v>
      </c>
      <c r="E999" s="158" t="s">
        <v>32</v>
      </c>
      <c r="F999" s="159" t="s">
        <v>957</v>
      </c>
      <c r="H999" s="160">
        <v>0.42199999999999999</v>
      </c>
      <c r="I999" s="161"/>
      <c r="L999" s="157"/>
      <c r="M999" s="162"/>
      <c r="T999" s="163"/>
      <c r="AT999" s="158" t="s">
        <v>204</v>
      </c>
      <c r="AU999" s="158" t="s">
        <v>87</v>
      </c>
      <c r="AV999" s="13" t="s">
        <v>87</v>
      </c>
      <c r="AW999" s="13" t="s">
        <v>39</v>
      </c>
      <c r="AX999" s="13" t="s">
        <v>78</v>
      </c>
      <c r="AY999" s="158" t="s">
        <v>194</v>
      </c>
    </row>
    <row r="1000" spans="2:65" s="14" customFormat="1">
      <c r="B1000" s="164"/>
      <c r="D1000" s="151" t="s">
        <v>204</v>
      </c>
      <c r="E1000" s="165" t="s">
        <v>32</v>
      </c>
      <c r="F1000" s="166" t="s">
        <v>208</v>
      </c>
      <c r="H1000" s="167">
        <v>6.2519999999999998</v>
      </c>
      <c r="I1000" s="168"/>
      <c r="L1000" s="164"/>
      <c r="M1000" s="169"/>
      <c r="T1000" s="170"/>
      <c r="AT1000" s="165" t="s">
        <v>204</v>
      </c>
      <c r="AU1000" s="165" t="s">
        <v>87</v>
      </c>
      <c r="AV1000" s="14" t="s">
        <v>200</v>
      </c>
      <c r="AW1000" s="14" t="s">
        <v>39</v>
      </c>
      <c r="AX1000" s="14" t="s">
        <v>85</v>
      </c>
      <c r="AY1000" s="165" t="s">
        <v>194</v>
      </c>
    </row>
    <row r="1001" spans="2:65" s="1" customFormat="1" ht="49.05" customHeight="1">
      <c r="B1001" s="33"/>
      <c r="C1001" s="133" t="s">
        <v>958</v>
      </c>
      <c r="D1001" s="133" t="s">
        <v>196</v>
      </c>
      <c r="E1001" s="134" t="s">
        <v>959</v>
      </c>
      <c r="F1001" s="135" t="s">
        <v>960</v>
      </c>
      <c r="G1001" s="136" t="s">
        <v>725</v>
      </c>
      <c r="H1001" s="137">
        <v>150.048</v>
      </c>
      <c r="I1001" s="138"/>
      <c r="J1001" s="139">
        <f>ROUND(I1001*H1001,2)</f>
        <v>0</v>
      </c>
      <c r="K1001" s="135" t="s">
        <v>199</v>
      </c>
      <c r="L1001" s="33"/>
      <c r="M1001" s="140" t="s">
        <v>32</v>
      </c>
      <c r="N1001" s="141" t="s">
        <v>49</v>
      </c>
      <c r="P1001" s="142">
        <f>O1001*H1001</f>
        <v>0</v>
      </c>
      <c r="Q1001" s="142">
        <v>0</v>
      </c>
      <c r="R1001" s="142">
        <f>Q1001*H1001</f>
        <v>0</v>
      </c>
      <c r="S1001" s="142">
        <v>0</v>
      </c>
      <c r="T1001" s="143">
        <f>S1001*H1001</f>
        <v>0</v>
      </c>
      <c r="AR1001" s="144" t="s">
        <v>200</v>
      </c>
      <c r="AT1001" s="144" t="s">
        <v>196</v>
      </c>
      <c r="AU1001" s="144" t="s">
        <v>87</v>
      </c>
      <c r="AY1001" s="17" t="s">
        <v>194</v>
      </c>
      <c r="BE1001" s="145">
        <f>IF(N1001="základní",J1001,0)</f>
        <v>0</v>
      </c>
      <c r="BF1001" s="145">
        <f>IF(N1001="snížená",J1001,0)</f>
        <v>0</v>
      </c>
      <c r="BG1001" s="145">
        <f>IF(N1001="zákl. přenesená",J1001,0)</f>
        <v>0</v>
      </c>
      <c r="BH1001" s="145">
        <f>IF(N1001="sníž. přenesená",J1001,0)</f>
        <v>0</v>
      </c>
      <c r="BI1001" s="145">
        <f>IF(N1001="nulová",J1001,0)</f>
        <v>0</v>
      </c>
      <c r="BJ1001" s="17" t="s">
        <v>85</v>
      </c>
      <c r="BK1001" s="145">
        <f>ROUND(I1001*H1001,2)</f>
        <v>0</v>
      </c>
      <c r="BL1001" s="17" t="s">
        <v>200</v>
      </c>
      <c r="BM1001" s="144" t="s">
        <v>961</v>
      </c>
    </row>
    <row r="1002" spans="2:65" s="1" customFormat="1">
      <c r="B1002" s="33"/>
      <c r="D1002" s="146" t="s">
        <v>202</v>
      </c>
      <c r="F1002" s="147" t="s">
        <v>962</v>
      </c>
      <c r="I1002" s="148"/>
      <c r="L1002" s="33"/>
      <c r="M1002" s="149"/>
      <c r="T1002" s="54"/>
      <c r="AT1002" s="17" t="s">
        <v>202</v>
      </c>
      <c r="AU1002" s="17" t="s">
        <v>87</v>
      </c>
    </row>
    <row r="1003" spans="2:65" s="13" customFormat="1">
      <c r="B1003" s="157"/>
      <c r="D1003" s="151" t="s">
        <v>204</v>
      </c>
      <c r="E1003" s="158" t="s">
        <v>32</v>
      </c>
      <c r="F1003" s="159" t="s">
        <v>963</v>
      </c>
      <c r="H1003" s="160">
        <v>6.2519999999999998</v>
      </c>
      <c r="I1003" s="161"/>
      <c r="L1003" s="157"/>
      <c r="M1003" s="162"/>
      <c r="T1003" s="163"/>
      <c r="AT1003" s="158" t="s">
        <v>204</v>
      </c>
      <c r="AU1003" s="158" t="s">
        <v>87</v>
      </c>
      <c r="AV1003" s="13" t="s">
        <v>87</v>
      </c>
      <c r="AW1003" s="13" t="s">
        <v>39</v>
      </c>
      <c r="AX1003" s="13" t="s">
        <v>85</v>
      </c>
      <c r="AY1003" s="158" t="s">
        <v>194</v>
      </c>
    </row>
    <row r="1004" spans="2:65" s="13" customFormat="1">
      <c r="B1004" s="157"/>
      <c r="D1004" s="151" t="s">
        <v>204</v>
      </c>
      <c r="F1004" s="159" t="s">
        <v>964</v>
      </c>
      <c r="H1004" s="160">
        <v>150.048</v>
      </c>
      <c r="I1004" s="161"/>
      <c r="L1004" s="157"/>
      <c r="M1004" s="162"/>
      <c r="T1004" s="163"/>
      <c r="AT1004" s="158" t="s">
        <v>204</v>
      </c>
      <c r="AU1004" s="158" t="s">
        <v>87</v>
      </c>
      <c r="AV1004" s="13" t="s">
        <v>87</v>
      </c>
      <c r="AW1004" s="13" t="s">
        <v>4</v>
      </c>
      <c r="AX1004" s="13" t="s">
        <v>85</v>
      </c>
      <c r="AY1004" s="158" t="s">
        <v>194</v>
      </c>
    </row>
    <row r="1005" spans="2:65" s="1" customFormat="1" ht="24.15" customHeight="1">
      <c r="B1005" s="33"/>
      <c r="C1005" s="133" t="s">
        <v>965</v>
      </c>
      <c r="D1005" s="133" t="s">
        <v>196</v>
      </c>
      <c r="E1005" s="134" t="s">
        <v>966</v>
      </c>
      <c r="F1005" s="135" t="s">
        <v>967</v>
      </c>
      <c r="G1005" s="136" t="s">
        <v>725</v>
      </c>
      <c r="H1005" s="137">
        <v>471.495</v>
      </c>
      <c r="I1005" s="138"/>
      <c r="J1005" s="139">
        <f>ROUND(I1005*H1005,2)</f>
        <v>0</v>
      </c>
      <c r="K1005" s="135" t="s">
        <v>199</v>
      </c>
      <c r="L1005" s="33"/>
      <c r="M1005" s="140" t="s">
        <v>32</v>
      </c>
      <c r="N1005" s="141" t="s">
        <v>49</v>
      </c>
      <c r="P1005" s="142">
        <f>O1005*H1005</f>
        <v>0</v>
      </c>
      <c r="Q1005" s="142">
        <v>0</v>
      </c>
      <c r="R1005" s="142">
        <f>Q1005*H1005</f>
        <v>0</v>
      </c>
      <c r="S1005" s="142">
        <v>0</v>
      </c>
      <c r="T1005" s="143">
        <f>S1005*H1005</f>
        <v>0</v>
      </c>
      <c r="AR1005" s="144" t="s">
        <v>200</v>
      </c>
      <c r="AT1005" s="144" t="s">
        <v>196</v>
      </c>
      <c r="AU1005" s="144" t="s">
        <v>87</v>
      </c>
      <c r="AY1005" s="17" t="s">
        <v>194</v>
      </c>
      <c r="BE1005" s="145">
        <f>IF(N1005="základní",J1005,0)</f>
        <v>0</v>
      </c>
      <c r="BF1005" s="145">
        <f>IF(N1005="snížená",J1005,0)</f>
        <v>0</v>
      </c>
      <c r="BG1005" s="145">
        <f>IF(N1005="zákl. přenesená",J1005,0)</f>
        <v>0</v>
      </c>
      <c r="BH1005" s="145">
        <f>IF(N1005="sníž. přenesená",J1005,0)</f>
        <v>0</v>
      </c>
      <c r="BI1005" s="145">
        <f>IF(N1005="nulová",J1005,0)</f>
        <v>0</v>
      </c>
      <c r="BJ1005" s="17" t="s">
        <v>85</v>
      </c>
      <c r="BK1005" s="145">
        <f>ROUND(I1005*H1005,2)</f>
        <v>0</v>
      </c>
      <c r="BL1005" s="17" t="s">
        <v>200</v>
      </c>
      <c r="BM1005" s="144" t="s">
        <v>968</v>
      </c>
    </row>
    <row r="1006" spans="2:65" s="1" customFormat="1">
      <c r="B1006" s="33"/>
      <c r="D1006" s="146" t="s">
        <v>202</v>
      </c>
      <c r="F1006" s="147" t="s">
        <v>969</v>
      </c>
      <c r="I1006" s="148"/>
      <c r="L1006" s="33"/>
      <c r="M1006" s="149"/>
      <c r="T1006" s="54"/>
      <c r="AT1006" s="17" t="s">
        <v>202</v>
      </c>
      <c r="AU1006" s="17" t="s">
        <v>87</v>
      </c>
    </row>
    <row r="1007" spans="2:65" s="13" customFormat="1">
      <c r="B1007" s="157"/>
      <c r="D1007" s="151" t="s">
        <v>204</v>
      </c>
      <c r="E1007" s="158" t="s">
        <v>32</v>
      </c>
      <c r="F1007" s="159" t="s">
        <v>929</v>
      </c>
      <c r="H1007" s="160">
        <v>146.01300000000001</v>
      </c>
      <c r="I1007" s="161"/>
      <c r="L1007" s="157"/>
      <c r="M1007" s="162"/>
      <c r="T1007" s="163"/>
      <c r="AT1007" s="158" t="s">
        <v>204</v>
      </c>
      <c r="AU1007" s="158" t="s">
        <v>87</v>
      </c>
      <c r="AV1007" s="13" t="s">
        <v>87</v>
      </c>
      <c r="AW1007" s="13" t="s">
        <v>39</v>
      </c>
      <c r="AX1007" s="13" t="s">
        <v>78</v>
      </c>
      <c r="AY1007" s="158" t="s">
        <v>194</v>
      </c>
    </row>
    <row r="1008" spans="2:65" s="13" customFormat="1">
      <c r="B1008" s="157"/>
      <c r="D1008" s="151" t="s">
        <v>204</v>
      </c>
      <c r="E1008" s="158" t="s">
        <v>32</v>
      </c>
      <c r="F1008" s="159" t="s">
        <v>930</v>
      </c>
      <c r="H1008" s="160">
        <v>3.3170000000000002</v>
      </c>
      <c r="I1008" s="161"/>
      <c r="L1008" s="157"/>
      <c r="M1008" s="162"/>
      <c r="T1008" s="163"/>
      <c r="AT1008" s="158" t="s">
        <v>204</v>
      </c>
      <c r="AU1008" s="158" t="s">
        <v>87</v>
      </c>
      <c r="AV1008" s="13" t="s">
        <v>87</v>
      </c>
      <c r="AW1008" s="13" t="s">
        <v>39</v>
      </c>
      <c r="AX1008" s="13" t="s">
        <v>78</v>
      </c>
      <c r="AY1008" s="158" t="s">
        <v>194</v>
      </c>
    </row>
    <row r="1009" spans="2:65" s="13" customFormat="1">
      <c r="B1009" s="157"/>
      <c r="D1009" s="151" t="s">
        <v>204</v>
      </c>
      <c r="E1009" s="158" t="s">
        <v>32</v>
      </c>
      <c r="F1009" s="159" t="s">
        <v>943</v>
      </c>
      <c r="H1009" s="160">
        <v>164.23</v>
      </c>
      <c r="I1009" s="161"/>
      <c r="L1009" s="157"/>
      <c r="M1009" s="162"/>
      <c r="T1009" s="163"/>
      <c r="AT1009" s="158" t="s">
        <v>204</v>
      </c>
      <c r="AU1009" s="158" t="s">
        <v>87</v>
      </c>
      <c r="AV1009" s="13" t="s">
        <v>87</v>
      </c>
      <c r="AW1009" s="13" t="s">
        <v>39</v>
      </c>
      <c r="AX1009" s="13" t="s">
        <v>78</v>
      </c>
      <c r="AY1009" s="158" t="s">
        <v>194</v>
      </c>
    </row>
    <row r="1010" spans="2:65" s="13" customFormat="1">
      <c r="B1010" s="157"/>
      <c r="D1010" s="151" t="s">
        <v>204</v>
      </c>
      <c r="E1010" s="158" t="s">
        <v>32</v>
      </c>
      <c r="F1010" s="159" t="s">
        <v>944</v>
      </c>
      <c r="H1010" s="160">
        <v>157.935</v>
      </c>
      <c r="I1010" s="161"/>
      <c r="L1010" s="157"/>
      <c r="M1010" s="162"/>
      <c r="T1010" s="163"/>
      <c r="AT1010" s="158" t="s">
        <v>204</v>
      </c>
      <c r="AU1010" s="158" t="s">
        <v>87</v>
      </c>
      <c r="AV1010" s="13" t="s">
        <v>87</v>
      </c>
      <c r="AW1010" s="13" t="s">
        <v>39</v>
      </c>
      <c r="AX1010" s="13" t="s">
        <v>78</v>
      </c>
      <c r="AY1010" s="158" t="s">
        <v>194</v>
      </c>
    </row>
    <row r="1011" spans="2:65" s="14" customFormat="1">
      <c r="B1011" s="164"/>
      <c r="D1011" s="151" t="s">
        <v>204</v>
      </c>
      <c r="E1011" s="165" t="s">
        <v>32</v>
      </c>
      <c r="F1011" s="166" t="s">
        <v>208</v>
      </c>
      <c r="H1011" s="167">
        <v>471.495</v>
      </c>
      <c r="I1011" s="168"/>
      <c r="L1011" s="164"/>
      <c r="M1011" s="169"/>
      <c r="T1011" s="170"/>
      <c r="AT1011" s="165" t="s">
        <v>204</v>
      </c>
      <c r="AU1011" s="165" t="s">
        <v>87</v>
      </c>
      <c r="AV1011" s="14" t="s">
        <v>200</v>
      </c>
      <c r="AW1011" s="14" t="s">
        <v>39</v>
      </c>
      <c r="AX1011" s="14" t="s">
        <v>85</v>
      </c>
      <c r="AY1011" s="165" t="s">
        <v>194</v>
      </c>
    </row>
    <row r="1012" spans="2:65" s="1" customFormat="1" ht="24.15" customHeight="1">
      <c r="B1012" s="33"/>
      <c r="C1012" s="133" t="s">
        <v>970</v>
      </c>
      <c r="D1012" s="133" t="s">
        <v>196</v>
      </c>
      <c r="E1012" s="134" t="s">
        <v>971</v>
      </c>
      <c r="F1012" s="135" t="s">
        <v>972</v>
      </c>
      <c r="G1012" s="136" t="s">
        <v>725</v>
      </c>
      <c r="H1012" s="137">
        <v>6.2519999999999998</v>
      </c>
      <c r="I1012" s="138"/>
      <c r="J1012" s="139">
        <f>ROUND(I1012*H1012,2)</f>
        <v>0</v>
      </c>
      <c r="K1012" s="135" t="s">
        <v>199</v>
      </c>
      <c r="L1012" s="33"/>
      <c r="M1012" s="140" t="s">
        <v>32</v>
      </c>
      <c r="N1012" s="141" t="s">
        <v>49</v>
      </c>
      <c r="P1012" s="142">
        <f>O1012*H1012</f>
        <v>0</v>
      </c>
      <c r="Q1012" s="142">
        <v>0</v>
      </c>
      <c r="R1012" s="142">
        <f>Q1012*H1012</f>
        <v>0</v>
      </c>
      <c r="S1012" s="142">
        <v>0</v>
      </c>
      <c r="T1012" s="143">
        <f>S1012*H1012</f>
        <v>0</v>
      </c>
      <c r="AR1012" s="144" t="s">
        <v>200</v>
      </c>
      <c r="AT1012" s="144" t="s">
        <v>196</v>
      </c>
      <c r="AU1012" s="144" t="s">
        <v>87</v>
      </c>
      <c r="AY1012" s="17" t="s">
        <v>194</v>
      </c>
      <c r="BE1012" s="145">
        <f>IF(N1012="základní",J1012,0)</f>
        <v>0</v>
      </c>
      <c r="BF1012" s="145">
        <f>IF(N1012="snížená",J1012,0)</f>
        <v>0</v>
      </c>
      <c r="BG1012" s="145">
        <f>IF(N1012="zákl. přenesená",J1012,0)</f>
        <v>0</v>
      </c>
      <c r="BH1012" s="145">
        <f>IF(N1012="sníž. přenesená",J1012,0)</f>
        <v>0</v>
      </c>
      <c r="BI1012" s="145">
        <f>IF(N1012="nulová",J1012,0)</f>
        <v>0</v>
      </c>
      <c r="BJ1012" s="17" t="s">
        <v>85</v>
      </c>
      <c r="BK1012" s="145">
        <f>ROUND(I1012*H1012,2)</f>
        <v>0</v>
      </c>
      <c r="BL1012" s="17" t="s">
        <v>200</v>
      </c>
      <c r="BM1012" s="144" t="s">
        <v>973</v>
      </c>
    </row>
    <row r="1013" spans="2:65" s="1" customFormat="1">
      <c r="B1013" s="33"/>
      <c r="D1013" s="146" t="s">
        <v>202</v>
      </c>
      <c r="F1013" s="147" t="s">
        <v>974</v>
      </c>
      <c r="I1013" s="148"/>
      <c r="L1013" s="33"/>
      <c r="M1013" s="149"/>
      <c r="T1013" s="54"/>
      <c r="AT1013" s="17" t="s">
        <v>202</v>
      </c>
      <c r="AU1013" s="17" t="s">
        <v>87</v>
      </c>
    </row>
    <row r="1014" spans="2:65" s="13" customFormat="1">
      <c r="B1014" s="157"/>
      <c r="D1014" s="151" t="s">
        <v>204</v>
      </c>
      <c r="E1014" s="158" t="s">
        <v>32</v>
      </c>
      <c r="F1014" s="159" t="s">
        <v>956</v>
      </c>
      <c r="H1014" s="160">
        <v>5.83</v>
      </c>
      <c r="I1014" s="161"/>
      <c r="L1014" s="157"/>
      <c r="M1014" s="162"/>
      <c r="T1014" s="163"/>
      <c r="AT1014" s="158" t="s">
        <v>204</v>
      </c>
      <c r="AU1014" s="158" t="s">
        <v>87</v>
      </c>
      <c r="AV1014" s="13" t="s">
        <v>87</v>
      </c>
      <c r="AW1014" s="13" t="s">
        <v>39</v>
      </c>
      <c r="AX1014" s="13" t="s">
        <v>78</v>
      </c>
      <c r="AY1014" s="158" t="s">
        <v>194</v>
      </c>
    </row>
    <row r="1015" spans="2:65" s="13" customFormat="1">
      <c r="B1015" s="157"/>
      <c r="D1015" s="151" t="s">
        <v>204</v>
      </c>
      <c r="E1015" s="158" t="s">
        <v>32</v>
      </c>
      <c r="F1015" s="159" t="s">
        <v>957</v>
      </c>
      <c r="H1015" s="160">
        <v>0.42199999999999999</v>
      </c>
      <c r="I1015" s="161"/>
      <c r="L1015" s="157"/>
      <c r="M1015" s="162"/>
      <c r="T1015" s="163"/>
      <c r="AT1015" s="158" t="s">
        <v>204</v>
      </c>
      <c r="AU1015" s="158" t="s">
        <v>87</v>
      </c>
      <c r="AV1015" s="13" t="s">
        <v>87</v>
      </c>
      <c r="AW1015" s="13" t="s">
        <v>39</v>
      </c>
      <c r="AX1015" s="13" t="s">
        <v>78</v>
      </c>
      <c r="AY1015" s="158" t="s">
        <v>194</v>
      </c>
    </row>
    <row r="1016" spans="2:65" s="14" customFormat="1">
      <c r="B1016" s="164"/>
      <c r="D1016" s="151" t="s">
        <v>204</v>
      </c>
      <c r="E1016" s="165" t="s">
        <v>32</v>
      </c>
      <c r="F1016" s="166" t="s">
        <v>208</v>
      </c>
      <c r="H1016" s="167">
        <v>6.2519999999999998</v>
      </c>
      <c r="I1016" s="168"/>
      <c r="L1016" s="164"/>
      <c r="M1016" s="169"/>
      <c r="T1016" s="170"/>
      <c r="AT1016" s="165" t="s">
        <v>204</v>
      </c>
      <c r="AU1016" s="165" t="s">
        <v>87</v>
      </c>
      <c r="AV1016" s="14" t="s">
        <v>200</v>
      </c>
      <c r="AW1016" s="14" t="s">
        <v>39</v>
      </c>
      <c r="AX1016" s="14" t="s">
        <v>85</v>
      </c>
      <c r="AY1016" s="165" t="s">
        <v>194</v>
      </c>
    </row>
    <row r="1017" spans="2:65" s="1" customFormat="1" ht="44.25" customHeight="1">
      <c r="B1017" s="33"/>
      <c r="C1017" s="133" t="s">
        <v>975</v>
      </c>
      <c r="D1017" s="133" t="s">
        <v>196</v>
      </c>
      <c r="E1017" s="134" t="s">
        <v>976</v>
      </c>
      <c r="F1017" s="135" t="s">
        <v>977</v>
      </c>
      <c r="G1017" s="136" t="s">
        <v>725</v>
      </c>
      <c r="H1017" s="137">
        <v>164.23</v>
      </c>
      <c r="I1017" s="138"/>
      <c r="J1017" s="139">
        <f>ROUND(I1017*H1017,2)</f>
        <v>0</v>
      </c>
      <c r="K1017" s="135" t="s">
        <v>199</v>
      </c>
      <c r="L1017" s="33"/>
      <c r="M1017" s="140" t="s">
        <v>32</v>
      </c>
      <c r="N1017" s="141" t="s">
        <v>49</v>
      </c>
      <c r="P1017" s="142">
        <f>O1017*H1017</f>
        <v>0</v>
      </c>
      <c r="Q1017" s="142">
        <v>0</v>
      </c>
      <c r="R1017" s="142">
        <f>Q1017*H1017</f>
        <v>0</v>
      </c>
      <c r="S1017" s="142">
        <v>0</v>
      </c>
      <c r="T1017" s="143">
        <f>S1017*H1017</f>
        <v>0</v>
      </c>
      <c r="AR1017" s="144" t="s">
        <v>200</v>
      </c>
      <c r="AT1017" s="144" t="s">
        <v>196</v>
      </c>
      <c r="AU1017" s="144" t="s">
        <v>87</v>
      </c>
      <c r="AY1017" s="17" t="s">
        <v>194</v>
      </c>
      <c r="BE1017" s="145">
        <f>IF(N1017="základní",J1017,0)</f>
        <v>0</v>
      </c>
      <c r="BF1017" s="145">
        <f>IF(N1017="snížená",J1017,0)</f>
        <v>0</v>
      </c>
      <c r="BG1017" s="145">
        <f>IF(N1017="zákl. přenesená",J1017,0)</f>
        <v>0</v>
      </c>
      <c r="BH1017" s="145">
        <f>IF(N1017="sníž. přenesená",J1017,0)</f>
        <v>0</v>
      </c>
      <c r="BI1017" s="145">
        <f>IF(N1017="nulová",J1017,0)</f>
        <v>0</v>
      </c>
      <c r="BJ1017" s="17" t="s">
        <v>85</v>
      </c>
      <c r="BK1017" s="145">
        <f>ROUND(I1017*H1017,2)</f>
        <v>0</v>
      </c>
      <c r="BL1017" s="17" t="s">
        <v>200</v>
      </c>
      <c r="BM1017" s="144" t="s">
        <v>978</v>
      </c>
    </row>
    <row r="1018" spans="2:65" s="1" customFormat="1">
      <c r="B1018" s="33"/>
      <c r="D1018" s="146" t="s">
        <v>202</v>
      </c>
      <c r="F1018" s="147" t="s">
        <v>979</v>
      </c>
      <c r="I1018" s="148"/>
      <c r="L1018" s="33"/>
      <c r="M1018" s="149"/>
      <c r="T1018" s="54"/>
      <c r="AT1018" s="17" t="s">
        <v>202</v>
      </c>
      <c r="AU1018" s="17" t="s">
        <v>87</v>
      </c>
    </row>
    <row r="1019" spans="2:65" s="13" customFormat="1">
      <c r="B1019" s="157"/>
      <c r="D1019" s="151" t="s">
        <v>204</v>
      </c>
      <c r="E1019" s="158" t="s">
        <v>32</v>
      </c>
      <c r="F1019" s="159" t="s">
        <v>943</v>
      </c>
      <c r="H1019" s="160">
        <v>164.23</v>
      </c>
      <c r="I1019" s="161"/>
      <c r="L1019" s="157"/>
      <c r="M1019" s="162"/>
      <c r="T1019" s="163"/>
      <c r="AT1019" s="158" t="s">
        <v>204</v>
      </c>
      <c r="AU1019" s="158" t="s">
        <v>87</v>
      </c>
      <c r="AV1019" s="13" t="s">
        <v>87</v>
      </c>
      <c r="AW1019" s="13" t="s">
        <v>39</v>
      </c>
      <c r="AX1019" s="13" t="s">
        <v>85</v>
      </c>
      <c r="AY1019" s="158" t="s">
        <v>194</v>
      </c>
    </row>
    <row r="1020" spans="2:65" s="1" customFormat="1" ht="44.25" customHeight="1">
      <c r="B1020" s="33"/>
      <c r="C1020" s="133" t="s">
        <v>980</v>
      </c>
      <c r="D1020" s="133" t="s">
        <v>196</v>
      </c>
      <c r="E1020" s="134" t="s">
        <v>981</v>
      </c>
      <c r="F1020" s="135" t="s">
        <v>982</v>
      </c>
      <c r="G1020" s="136" t="s">
        <v>725</v>
      </c>
      <c r="H1020" s="137">
        <v>151.84299999999999</v>
      </c>
      <c r="I1020" s="138"/>
      <c r="J1020" s="139">
        <f>ROUND(I1020*H1020,2)</f>
        <v>0</v>
      </c>
      <c r="K1020" s="135" t="s">
        <v>199</v>
      </c>
      <c r="L1020" s="33"/>
      <c r="M1020" s="140" t="s">
        <v>32</v>
      </c>
      <c r="N1020" s="141" t="s">
        <v>49</v>
      </c>
      <c r="P1020" s="142">
        <f>O1020*H1020</f>
        <v>0</v>
      </c>
      <c r="Q1020" s="142">
        <v>0</v>
      </c>
      <c r="R1020" s="142">
        <f>Q1020*H1020</f>
        <v>0</v>
      </c>
      <c r="S1020" s="142">
        <v>0</v>
      </c>
      <c r="T1020" s="143">
        <f>S1020*H1020</f>
        <v>0</v>
      </c>
      <c r="AR1020" s="144" t="s">
        <v>200</v>
      </c>
      <c r="AT1020" s="144" t="s">
        <v>196</v>
      </c>
      <c r="AU1020" s="144" t="s">
        <v>87</v>
      </c>
      <c r="AY1020" s="17" t="s">
        <v>194</v>
      </c>
      <c r="BE1020" s="145">
        <f>IF(N1020="základní",J1020,0)</f>
        <v>0</v>
      </c>
      <c r="BF1020" s="145">
        <f>IF(N1020="snížená",J1020,0)</f>
        <v>0</v>
      </c>
      <c r="BG1020" s="145">
        <f>IF(N1020="zákl. přenesená",J1020,0)</f>
        <v>0</v>
      </c>
      <c r="BH1020" s="145">
        <f>IF(N1020="sníž. přenesená",J1020,0)</f>
        <v>0</v>
      </c>
      <c r="BI1020" s="145">
        <f>IF(N1020="nulová",J1020,0)</f>
        <v>0</v>
      </c>
      <c r="BJ1020" s="17" t="s">
        <v>85</v>
      </c>
      <c r="BK1020" s="145">
        <f>ROUND(I1020*H1020,2)</f>
        <v>0</v>
      </c>
      <c r="BL1020" s="17" t="s">
        <v>200</v>
      </c>
      <c r="BM1020" s="144" t="s">
        <v>983</v>
      </c>
    </row>
    <row r="1021" spans="2:65" s="1" customFormat="1">
      <c r="B1021" s="33"/>
      <c r="D1021" s="146" t="s">
        <v>202</v>
      </c>
      <c r="F1021" s="147" t="s">
        <v>984</v>
      </c>
      <c r="I1021" s="148"/>
      <c r="L1021" s="33"/>
      <c r="M1021" s="149"/>
      <c r="T1021" s="54"/>
      <c r="AT1021" s="17" t="s">
        <v>202</v>
      </c>
      <c r="AU1021" s="17" t="s">
        <v>87</v>
      </c>
    </row>
    <row r="1022" spans="2:65" s="13" customFormat="1">
      <c r="B1022" s="157"/>
      <c r="D1022" s="151" t="s">
        <v>204</v>
      </c>
      <c r="E1022" s="158" t="s">
        <v>32</v>
      </c>
      <c r="F1022" s="159" t="s">
        <v>929</v>
      </c>
      <c r="H1022" s="160">
        <v>146.01300000000001</v>
      </c>
      <c r="I1022" s="161"/>
      <c r="L1022" s="157"/>
      <c r="M1022" s="162"/>
      <c r="T1022" s="163"/>
      <c r="AT1022" s="158" t="s">
        <v>204</v>
      </c>
      <c r="AU1022" s="158" t="s">
        <v>87</v>
      </c>
      <c r="AV1022" s="13" t="s">
        <v>87</v>
      </c>
      <c r="AW1022" s="13" t="s">
        <v>39</v>
      </c>
      <c r="AX1022" s="13" t="s">
        <v>78</v>
      </c>
      <c r="AY1022" s="158" t="s">
        <v>194</v>
      </c>
    </row>
    <row r="1023" spans="2:65" s="13" customFormat="1">
      <c r="B1023" s="157"/>
      <c r="D1023" s="151" t="s">
        <v>204</v>
      </c>
      <c r="E1023" s="158" t="s">
        <v>32</v>
      </c>
      <c r="F1023" s="159" t="s">
        <v>956</v>
      </c>
      <c r="H1023" s="160">
        <v>5.83</v>
      </c>
      <c r="I1023" s="161"/>
      <c r="L1023" s="157"/>
      <c r="M1023" s="162"/>
      <c r="T1023" s="163"/>
      <c r="AT1023" s="158" t="s">
        <v>204</v>
      </c>
      <c r="AU1023" s="158" t="s">
        <v>87</v>
      </c>
      <c r="AV1023" s="13" t="s">
        <v>87</v>
      </c>
      <c r="AW1023" s="13" t="s">
        <v>39</v>
      </c>
      <c r="AX1023" s="13" t="s">
        <v>78</v>
      </c>
      <c r="AY1023" s="158" t="s">
        <v>194</v>
      </c>
    </row>
    <row r="1024" spans="2:65" s="14" customFormat="1">
      <c r="B1024" s="164"/>
      <c r="D1024" s="151" t="s">
        <v>204</v>
      </c>
      <c r="E1024" s="165" t="s">
        <v>32</v>
      </c>
      <c r="F1024" s="166" t="s">
        <v>208</v>
      </c>
      <c r="H1024" s="167">
        <v>151.84299999999999</v>
      </c>
      <c r="I1024" s="168"/>
      <c r="L1024" s="164"/>
      <c r="M1024" s="169"/>
      <c r="T1024" s="170"/>
      <c r="AT1024" s="165" t="s">
        <v>204</v>
      </c>
      <c r="AU1024" s="165" t="s">
        <v>87</v>
      </c>
      <c r="AV1024" s="14" t="s">
        <v>200</v>
      </c>
      <c r="AW1024" s="14" t="s">
        <v>39</v>
      </c>
      <c r="AX1024" s="14" t="s">
        <v>85</v>
      </c>
      <c r="AY1024" s="165" t="s">
        <v>194</v>
      </c>
    </row>
    <row r="1025" spans="2:65" s="1" customFormat="1" ht="44.25" customHeight="1">
      <c r="B1025" s="33"/>
      <c r="C1025" s="133" t="s">
        <v>985</v>
      </c>
      <c r="D1025" s="133" t="s">
        <v>196</v>
      </c>
      <c r="E1025" s="134" t="s">
        <v>986</v>
      </c>
      <c r="F1025" s="135" t="s">
        <v>987</v>
      </c>
      <c r="G1025" s="136" t="s">
        <v>725</v>
      </c>
      <c r="H1025" s="137">
        <v>161.25200000000001</v>
      </c>
      <c r="I1025" s="138"/>
      <c r="J1025" s="139">
        <f>ROUND(I1025*H1025,2)</f>
        <v>0</v>
      </c>
      <c r="K1025" s="135" t="s">
        <v>199</v>
      </c>
      <c r="L1025" s="33"/>
      <c r="M1025" s="140" t="s">
        <v>32</v>
      </c>
      <c r="N1025" s="141" t="s">
        <v>49</v>
      </c>
      <c r="P1025" s="142">
        <f>O1025*H1025</f>
        <v>0</v>
      </c>
      <c r="Q1025" s="142">
        <v>0</v>
      </c>
      <c r="R1025" s="142">
        <f>Q1025*H1025</f>
        <v>0</v>
      </c>
      <c r="S1025" s="142">
        <v>0</v>
      </c>
      <c r="T1025" s="143">
        <f>S1025*H1025</f>
        <v>0</v>
      </c>
      <c r="AR1025" s="144" t="s">
        <v>200</v>
      </c>
      <c r="AT1025" s="144" t="s">
        <v>196</v>
      </c>
      <c r="AU1025" s="144" t="s">
        <v>87</v>
      </c>
      <c r="AY1025" s="17" t="s">
        <v>194</v>
      </c>
      <c r="BE1025" s="145">
        <f>IF(N1025="základní",J1025,0)</f>
        <v>0</v>
      </c>
      <c r="BF1025" s="145">
        <f>IF(N1025="snížená",J1025,0)</f>
        <v>0</v>
      </c>
      <c r="BG1025" s="145">
        <f>IF(N1025="zákl. přenesená",J1025,0)</f>
        <v>0</v>
      </c>
      <c r="BH1025" s="145">
        <f>IF(N1025="sníž. přenesená",J1025,0)</f>
        <v>0</v>
      </c>
      <c r="BI1025" s="145">
        <f>IF(N1025="nulová",J1025,0)</f>
        <v>0</v>
      </c>
      <c r="BJ1025" s="17" t="s">
        <v>85</v>
      </c>
      <c r="BK1025" s="145">
        <f>ROUND(I1025*H1025,2)</f>
        <v>0</v>
      </c>
      <c r="BL1025" s="17" t="s">
        <v>200</v>
      </c>
      <c r="BM1025" s="144" t="s">
        <v>988</v>
      </c>
    </row>
    <row r="1026" spans="2:65" s="1" customFormat="1">
      <c r="B1026" s="33"/>
      <c r="D1026" s="146" t="s">
        <v>202</v>
      </c>
      <c r="F1026" s="147" t="s">
        <v>989</v>
      </c>
      <c r="I1026" s="148"/>
      <c r="L1026" s="33"/>
      <c r="M1026" s="149"/>
      <c r="T1026" s="54"/>
      <c r="AT1026" s="17" t="s">
        <v>202</v>
      </c>
      <c r="AU1026" s="17" t="s">
        <v>87</v>
      </c>
    </row>
    <row r="1027" spans="2:65" s="13" customFormat="1">
      <c r="B1027" s="157"/>
      <c r="D1027" s="151" t="s">
        <v>204</v>
      </c>
      <c r="E1027" s="158" t="s">
        <v>32</v>
      </c>
      <c r="F1027" s="159" t="s">
        <v>930</v>
      </c>
      <c r="H1027" s="160">
        <v>3.3170000000000002</v>
      </c>
      <c r="I1027" s="161"/>
      <c r="L1027" s="157"/>
      <c r="M1027" s="162"/>
      <c r="T1027" s="163"/>
      <c r="AT1027" s="158" t="s">
        <v>204</v>
      </c>
      <c r="AU1027" s="158" t="s">
        <v>87</v>
      </c>
      <c r="AV1027" s="13" t="s">
        <v>87</v>
      </c>
      <c r="AW1027" s="13" t="s">
        <v>39</v>
      </c>
      <c r="AX1027" s="13" t="s">
        <v>78</v>
      </c>
      <c r="AY1027" s="158" t="s">
        <v>194</v>
      </c>
    </row>
    <row r="1028" spans="2:65" s="13" customFormat="1">
      <c r="B1028" s="157"/>
      <c r="D1028" s="151" t="s">
        <v>204</v>
      </c>
      <c r="E1028" s="158" t="s">
        <v>32</v>
      </c>
      <c r="F1028" s="159" t="s">
        <v>944</v>
      </c>
      <c r="H1028" s="160">
        <v>157.935</v>
      </c>
      <c r="I1028" s="161"/>
      <c r="L1028" s="157"/>
      <c r="M1028" s="162"/>
      <c r="T1028" s="163"/>
      <c r="AT1028" s="158" t="s">
        <v>204</v>
      </c>
      <c r="AU1028" s="158" t="s">
        <v>87</v>
      </c>
      <c r="AV1028" s="13" t="s">
        <v>87</v>
      </c>
      <c r="AW1028" s="13" t="s">
        <v>39</v>
      </c>
      <c r="AX1028" s="13" t="s">
        <v>78</v>
      </c>
      <c r="AY1028" s="158" t="s">
        <v>194</v>
      </c>
    </row>
    <row r="1029" spans="2:65" s="14" customFormat="1">
      <c r="B1029" s="164"/>
      <c r="D1029" s="151" t="s">
        <v>204</v>
      </c>
      <c r="E1029" s="165" t="s">
        <v>32</v>
      </c>
      <c r="F1029" s="166" t="s">
        <v>208</v>
      </c>
      <c r="H1029" s="167">
        <v>161.25200000000001</v>
      </c>
      <c r="I1029" s="168"/>
      <c r="L1029" s="164"/>
      <c r="M1029" s="169"/>
      <c r="T1029" s="170"/>
      <c r="AT1029" s="165" t="s">
        <v>204</v>
      </c>
      <c r="AU1029" s="165" t="s">
        <v>87</v>
      </c>
      <c r="AV1029" s="14" t="s">
        <v>200</v>
      </c>
      <c r="AW1029" s="14" t="s">
        <v>39</v>
      </c>
      <c r="AX1029" s="14" t="s">
        <v>85</v>
      </c>
      <c r="AY1029" s="165" t="s">
        <v>194</v>
      </c>
    </row>
    <row r="1030" spans="2:65" s="11" customFormat="1" ht="22.8" customHeight="1">
      <c r="B1030" s="121"/>
      <c r="D1030" s="122" t="s">
        <v>77</v>
      </c>
      <c r="E1030" s="131" t="s">
        <v>990</v>
      </c>
      <c r="F1030" s="131" t="s">
        <v>991</v>
      </c>
      <c r="I1030" s="124"/>
      <c r="J1030" s="132">
        <f>BK1030</f>
        <v>0</v>
      </c>
      <c r="L1030" s="121"/>
      <c r="M1030" s="126"/>
      <c r="P1030" s="127">
        <f>SUM(P1031:P1032)</f>
        <v>0</v>
      </c>
      <c r="R1030" s="127">
        <f>SUM(R1031:R1032)</f>
        <v>0</v>
      </c>
      <c r="T1030" s="128">
        <f>SUM(T1031:T1032)</f>
        <v>0</v>
      </c>
      <c r="AR1030" s="122" t="s">
        <v>85</v>
      </c>
      <c r="AT1030" s="129" t="s">
        <v>77</v>
      </c>
      <c r="AU1030" s="129" t="s">
        <v>85</v>
      </c>
      <c r="AY1030" s="122" t="s">
        <v>194</v>
      </c>
      <c r="BK1030" s="130">
        <f>SUM(BK1031:BK1032)</f>
        <v>0</v>
      </c>
    </row>
    <row r="1031" spans="2:65" s="1" customFormat="1" ht="44.25" customHeight="1">
      <c r="B1031" s="33"/>
      <c r="C1031" s="133" t="s">
        <v>992</v>
      </c>
      <c r="D1031" s="133" t="s">
        <v>196</v>
      </c>
      <c r="E1031" s="134" t="s">
        <v>993</v>
      </c>
      <c r="F1031" s="135" t="s">
        <v>994</v>
      </c>
      <c r="G1031" s="136" t="s">
        <v>725</v>
      </c>
      <c r="H1031" s="137">
        <v>178.084</v>
      </c>
      <c r="I1031" s="138"/>
      <c r="J1031" s="139">
        <f>ROUND(I1031*H1031,2)</f>
        <v>0</v>
      </c>
      <c r="K1031" s="135" t="s">
        <v>199</v>
      </c>
      <c r="L1031" s="33"/>
      <c r="M1031" s="140" t="s">
        <v>32</v>
      </c>
      <c r="N1031" s="141" t="s">
        <v>49</v>
      </c>
      <c r="P1031" s="142">
        <f>O1031*H1031</f>
        <v>0</v>
      </c>
      <c r="Q1031" s="142">
        <v>0</v>
      </c>
      <c r="R1031" s="142">
        <f>Q1031*H1031</f>
        <v>0</v>
      </c>
      <c r="S1031" s="142">
        <v>0</v>
      </c>
      <c r="T1031" s="143">
        <f>S1031*H1031</f>
        <v>0</v>
      </c>
      <c r="AR1031" s="144" t="s">
        <v>200</v>
      </c>
      <c r="AT1031" s="144" t="s">
        <v>196</v>
      </c>
      <c r="AU1031" s="144" t="s">
        <v>87</v>
      </c>
      <c r="AY1031" s="17" t="s">
        <v>194</v>
      </c>
      <c r="BE1031" s="145">
        <f>IF(N1031="základní",J1031,0)</f>
        <v>0</v>
      </c>
      <c r="BF1031" s="145">
        <f>IF(N1031="snížená",J1031,0)</f>
        <v>0</v>
      </c>
      <c r="BG1031" s="145">
        <f>IF(N1031="zákl. přenesená",J1031,0)</f>
        <v>0</v>
      </c>
      <c r="BH1031" s="145">
        <f>IF(N1031="sníž. přenesená",J1031,0)</f>
        <v>0</v>
      </c>
      <c r="BI1031" s="145">
        <f>IF(N1031="nulová",J1031,0)</f>
        <v>0</v>
      </c>
      <c r="BJ1031" s="17" t="s">
        <v>85</v>
      </c>
      <c r="BK1031" s="145">
        <f>ROUND(I1031*H1031,2)</f>
        <v>0</v>
      </c>
      <c r="BL1031" s="17" t="s">
        <v>200</v>
      </c>
      <c r="BM1031" s="144" t="s">
        <v>995</v>
      </c>
    </row>
    <row r="1032" spans="2:65" s="1" customFormat="1">
      <c r="B1032" s="33"/>
      <c r="D1032" s="146" t="s">
        <v>202</v>
      </c>
      <c r="F1032" s="147" t="s">
        <v>996</v>
      </c>
      <c r="I1032" s="148"/>
      <c r="L1032" s="33"/>
      <c r="M1032" s="184"/>
      <c r="N1032" s="185"/>
      <c r="O1032" s="185"/>
      <c r="P1032" s="185"/>
      <c r="Q1032" s="185"/>
      <c r="R1032" s="185"/>
      <c r="S1032" s="185"/>
      <c r="T1032" s="186"/>
      <c r="AT1032" s="17" t="s">
        <v>202</v>
      </c>
      <c r="AU1032" s="17" t="s">
        <v>87</v>
      </c>
    </row>
    <row r="1033" spans="2:65" s="1" customFormat="1" ht="6.9" customHeight="1">
      <c r="B1033" s="42"/>
      <c r="C1033" s="43"/>
      <c r="D1033" s="43"/>
      <c r="E1033" s="43"/>
      <c r="F1033" s="43"/>
      <c r="G1033" s="43"/>
      <c r="H1033" s="43"/>
      <c r="I1033" s="43"/>
      <c r="J1033" s="43"/>
      <c r="K1033" s="43"/>
      <c r="L1033" s="33"/>
    </row>
  </sheetData>
  <sheetProtection algorithmName="SHA-512" hashValue="SdJwMdXmcC2Kx6eD5Qb8BgasbNOBPSHOrEryrRtGIm1Ouns+hhxPN9TasG4HUGmyIPgDJWwJZ/+IQrxmON2kOw==" saltValue="m083TktTOlztQ0fPP2OMCrgJXOUznwkM3BNGgIKpKswgmoArb4hlh7D9ziYPuXqhafBljOAilLc/n53Fqb0ZjA==" spinCount="100000" sheet="1" objects="1" scenarios="1" formatColumns="0" formatRows="0" autoFilter="0"/>
  <autoFilter ref="C95:K1032" xr:uid="{00000000-0009-0000-0000-000001000000}"/>
  <mergeCells count="12">
    <mergeCell ref="E88:H88"/>
    <mergeCell ref="L2:V2"/>
    <mergeCell ref="E50:H50"/>
    <mergeCell ref="E52:H52"/>
    <mergeCell ref="E54:H54"/>
    <mergeCell ref="E84:H84"/>
    <mergeCell ref="E86:H86"/>
    <mergeCell ref="E7:H7"/>
    <mergeCell ref="E9:H9"/>
    <mergeCell ref="E11:H11"/>
    <mergeCell ref="E20:H20"/>
    <mergeCell ref="E29:H29"/>
  </mergeCells>
  <hyperlinks>
    <hyperlink ref="F100" r:id="rId1" xr:uid="{00000000-0004-0000-0100-000000000000}"/>
    <hyperlink ref="F106" r:id="rId2" xr:uid="{00000000-0004-0000-0100-000001000000}"/>
    <hyperlink ref="F112" r:id="rId3" xr:uid="{00000000-0004-0000-0100-000002000000}"/>
    <hyperlink ref="F118" r:id="rId4" xr:uid="{00000000-0004-0000-0100-000003000000}"/>
    <hyperlink ref="F124" r:id="rId5" xr:uid="{00000000-0004-0000-0100-000004000000}"/>
    <hyperlink ref="F130" r:id="rId6" xr:uid="{00000000-0004-0000-0100-000005000000}"/>
    <hyperlink ref="F136" r:id="rId7" xr:uid="{00000000-0004-0000-0100-000006000000}"/>
    <hyperlink ref="F143" r:id="rId8" xr:uid="{00000000-0004-0000-0100-000007000000}"/>
    <hyperlink ref="F150" r:id="rId9" xr:uid="{00000000-0004-0000-0100-000008000000}"/>
    <hyperlink ref="F156" r:id="rId10" xr:uid="{00000000-0004-0000-0100-000009000000}"/>
    <hyperlink ref="F163" r:id="rId11" xr:uid="{00000000-0004-0000-0100-00000A000000}"/>
    <hyperlink ref="F171" r:id="rId12" xr:uid="{00000000-0004-0000-0100-00000B000000}"/>
    <hyperlink ref="F179" r:id="rId13" xr:uid="{00000000-0004-0000-0100-00000C000000}"/>
    <hyperlink ref="F188" r:id="rId14" xr:uid="{00000000-0004-0000-0100-00000D000000}"/>
    <hyperlink ref="F196" r:id="rId15" xr:uid="{00000000-0004-0000-0100-00000E000000}"/>
    <hyperlink ref="F204" r:id="rId16" xr:uid="{00000000-0004-0000-0100-00000F000000}"/>
    <hyperlink ref="F208" r:id="rId17" xr:uid="{00000000-0004-0000-0100-000010000000}"/>
    <hyperlink ref="F218" r:id="rId18" xr:uid="{00000000-0004-0000-0100-000011000000}"/>
    <hyperlink ref="F236" r:id="rId19" xr:uid="{00000000-0004-0000-0100-000012000000}"/>
    <hyperlink ref="F248" r:id="rId20" xr:uid="{00000000-0004-0000-0100-000013000000}"/>
    <hyperlink ref="F257" r:id="rId21" xr:uid="{00000000-0004-0000-0100-000014000000}"/>
    <hyperlink ref="F272" r:id="rId22" xr:uid="{00000000-0004-0000-0100-000015000000}"/>
    <hyperlink ref="F281" r:id="rId23" xr:uid="{00000000-0004-0000-0100-000016000000}"/>
    <hyperlink ref="F293" r:id="rId24" xr:uid="{00000000-0004-0000-0100-000017000000}"/>
    <hyperlink ref="F302" r:id="rId25" xr:uid="{00000000-0004-0000-0100-000018000000}"/>
    <hyperlink ref="F317" r:id="rId26" xr:uid="{00000000-0004-0000-0100-000019000000}"/>
    <hyperlink ref="F332" r:id="rId27" xr:uid="{00000000-0004-0000-0100-00001A000000}"/>
    <hyperlink ref="F347" r:id="rId28" xr:uid="{00000000-0004-0000-0100-00001B000000}"/>
    <hyperlink ref="F356" r:id="rId29" xr:uid="{00000000-0004-0000-0100-00001C000000}"/>
    <hyperlink ref="F367" r:id="rId30" xr:uid="{00000000-0004-0000-0100-00001D000000}"/>
    <hyperlink ref="F376" r:id="rId31" xr:uid="{00000000-0004-0000-0100-00001E000000}"/>
    <hyperlink ref="F398" r:id="rId32" xr:uid="{00000000-0004-0000-0100-00001F000000}"/>
    <hyperlink ref="F421" r:id="rId33" xr:uid="{00000000-0004-0000-0100-000020000000}"/>
    <hyperlink ref="F429" r:id="rId34" xr:uid="{00000000-0004-0000-0100-000021000000}"/>
    <hyperlink ref="F451" r:id="rId35" xr:uid="{00000000-0004-0000-0100-000022000000}"/>
    <hyperlink ref="F460" r:id="rId36" xr:uid="{00000000-0004-0000-0100-000023000000}"/>
    <hyperlink ref="F470" r:id="rId37" xr:uid="{00000000-0004-0000-0100-000024000000}"/>
    <hyperlink ref="F478" r:id="rId38" xr:uid="{00000000-0004-0000-0100-000025000000}"/>
    <hyperlink ref="F485" r:id="rId39" xr:uid="{00000000-0004-0000-0100-000026000000}"/>
    <hyperlink ref="F492" r:id="rId40" xr:uid="{00000000-0004-0000-0100-000027000000}"/>
    <hyperlink ref="F500" r:id="rId41" xr:uid="{00000000-0004-0000-0100-000028000000}"/>
    <hyperlink ref="F508" r:id="rId42" xr:uid="{00000000-0004-0000-0100-000029000000}"/>
    <hyperlink ref="F515" r:id="rId43" xr:uid="{00000000-0004-0000-0100-00002A000000}"/>
    <hyperlink ref="F522" r:id="rId44" xr:uid="{00000000-0004-0000-0100-00002B000000}"/>
    <hyperlink ref="F530" r:id="rId45" xr:uid="{00000000-0004-0000-0100-00002C000000}"/>
    <hyperlink ref="F540" r:id="rId46" xr:uid="{00000000-0004-0000-0100-00002D000000}"/>
    <hyperlink ref="F548" r:id="rId47" xr:uid="{00000000-0004-0000-0100-00002E000000}"/>
    <hyperlink ref="F570" r:id="rId48" xr:uid="{00000000-0004-0000-0100-00002F000000}"/>
    <hyperlink ref="F581" r:id="rId49" xr:uid="{00000000-0004-0000-0100-000030000000}"/>
    <hyperlink ref="F592" r:id="rId50" xr:uid="{00000000-0004-0000-0100-000031000000}"/>
    <hyperlink ref="F603" r:id="rId51" xr:uid="{00000000-0004-0000-0100-000032000000}"/>
    <hyperlink ref="F614" r:id="rId52" xr:uid="{00000000-0004-0000-0100-000033000000}"/>
    <hyperlink ref="F627" r:id="rId53" xr:uid="{00000000-0004-0000-0100-000034000000}"/>
    <hyperlink ref="F638" r:id="rId54" xr:uid="{00000000-0004-0000-0100-000035000000}"/>
    <hyperlink ref="F641" r:id="rId55" xr:uid="{00000000-0004-0000-0100-000036000000}"/>
    <hyperlink ref="F644" r:id="rId56" xr:uid="{00000000-0004-0000-0100-000037000000}"/>
    <hyperlink ref="F693" r:id="rId57" xr:uid="{00000000-0004-0000-0100-000038000000}"/>
    <hyperlink ref="F701" r:id="rId58" xr:uid="{00000000-0004-0000-0100-000039000000}"/>
    <hyperlink ref="F709" r:id="rId59" xr:uid="{00000000-0004-0000-0100-00003A000000}"/>
    <hyperlink ref="F717" r:id="rId60" xr:uid="{00000000-0004-0000-0100-00003B000000}"/>
    <hyperlink ref="F725" r:id="rId61" xr:uid="{00000000-0004-0000-0100-00003C000000}"/>
    <hyperlink ref="F733" r:id="rId62" xr:uid="{00000000-0004-0000-0100-00003D000000}"/>
    <hyperlink ref="F741" r:id="rId63" xr:uid="{00000000-0004-0000-0100-00003E000000}"/>
    <hyperlink ref="F751" r:id="rId64" xr:uid="{00000000-0004-0000-0100-00003F000000}"/>
    <hyperlink ref="F758" r:id="rId65" xr:uid="{00000000-0004-0000-0100-000040000000}"/>
    <hyperlink ref="F764" r:id="rId66" xr:uid="{00000000-0004-0000-0100-000041000000}"/>
    <hyperlink ref="F774" r:id="rId67" xr:uid="{00000000-0004-0000-0100-000042000000}"/>
    <hyperlink ref="F783" r:id="rId68" xr:uid="{00000000-0004-0000-0100-000043000000}"/>
    <hyperlink ref="F787" r:id="rId69" xr:uid="{00000000-0004-0000-0100-000044000000}"/>
    <hyperlink ref="F793" r:id="rId70" xr:uid="{00000000-0004-0000-0100-000045000000}"/>
    <hyperlink ref="F797" r:id="rId71" xr:uid="{00000000-0004-0000-0100-000046000000}"/>
    <hyperlink ref="F804" r:id="rId72" xr:uid="{00000000-0004-0000-0100-000047000000}"/>
    <hyperlink ref="F810" r:id="rId73" xr:uid="{00000000-0004-0000-0100-000048000000}"/>
    <hyperlink ref="F814" r:id="rId74" xr:uid="{00000000-0004-0000-0100-000049000000}"/>
    <hyperlink ref="F818" r:id="rId75" xr:uid="{00000000-0004-0000-0100-00004A000000}"/>
    <hyperlink ref="F824" r:id="rId76" xr:uid="{00000000-0004-0000-0100-00004B000000}"/>
    <hyperlink ref="F828" r:id="rId77" xr:uid="{00000000-0004-0000-0100-00004C000000}"/>
    <hyperlink ref="F834" r:id="rId78" xr:uid="{00000000-0004-0000-0100-00004D000000}"/>
    <hyperlink ref="F840" r:id="rId79" xr:uid="{00000000-0004-0000-0100-00004E000000}"/>
    <hyperlink ref="F844" r:id="rId80" xr:uid="{00000000-0004-0000-0100-00004F000000}"/>
    <hyperlink ref="F849" r:id="rId81" xr:uid="{00000000-0004-0000-0100-000050000000}"/>
    <hyperlink ref="F856" r:id="rId82" xr:uid="{00000000-0004-0000-0100-000051000000}"/>
    <hyperlink ref="F860" r:id="rId83" xr:uid="{00000000-0004-0000-0100-000052000000}"/>
    <hyperlink ref="F866" r:id="rId84" xr:uid="{00000000-0004-0000-0100-000053000000}"/>
    <hyperlink ref="F870" r:id="rId85" xr:uid="{00000000-0004-0000-0100-000054000000}"/>
    <hyperlink ref="F876" r:id="rId86" xr:uid="{00000000-0004-0000-0100-000055000000}"/>
    <hyperlink ref="F880" r:id="rId87" xr:uid="{00000000-0004-0000-0100-000056000000}"/>
    <hyperlink ref="F887" r:id="rId88" xr:uid="{00000000-0004-0000-0100-000057000000}"/>
    <hyperlink ref="F892" r:id="rId89" xr:uid="{00000000-0004-0000-0100-000058000000}"/>
    <hyperlink ref="F900" r:id="rId90" xr:uid="{00000000-0004-0000-0100-000059000000}"/>
    <hyperlink ref="F903" r:id="rId91" xr:uid="{00000000-0004-0000-0100-00005A000000}"/>
    <hyperlink ref="F913" r:id="rId92" xr:uid="{00000000-0004-0000-0100-00005B000000}"/>
    <hyperlink ref="F917" r:id="rId93" xr:uid="{00000000-0004-0000-0100-00005C000000}"/>
    <hyperlink ref="F923" r:id="rId94" xr:uid="{00000000-0004-0000-0100-00005D000000}"/>
    <hyperlink ref="F927" r:id="rId95" xr:uid="{00000000-0004-0000-0100-00005E000000}"/>
    <hyperlink ref="F934" r:id="rId96" xr:uid="{00000000-0004-0000-0100-00005F000000}"/>
    <hyperlink ref="F938" r:id="rId97" xr:uid="{00000000-0004-0000-0100-000060000000}"/>
    <hyperlink ref="F944" r:id="rId98" xr:uid="{00000000-0004-0000-0100-000061000000}"/>
    <hyperlink ref="F948" r:id="rId99" xr:uid="{00000000-0004-0000-0100-000062000000}"/>
    <hyperlink ref="F954" r:id="rId100" xr:uid="{00000000-0004-0000-0100-000063000000}"/>
    <hyperlink ref="F958" r:id="rId101" xr:uid="{00000000-0004-0000-0100-000064000000}"/>
    <hyperlink ref="F964" r:id="rId102" xr:uid="{00000000-0004-0000-0100-000065000000}"/>
    <hyperlink ref="F970" r:id="rId103" xr:uid="{00000000-0004-0000-0100-000066000000}"/>
    <hyperlink ref="F974" r:id="rId104" xr:uid="{00000000-0004-0000-0100-000067000000}"/>
    <hyperlink ref="F979" r:id="rId105" xr:uid="{00000000-0004-0000-0100-000068000000}"/>
    <hyperlink ref="F984" r:id="rId106" xr:uid="{00000000-0004-0000-0100-000069000000}"/>
    <hyperlink ref="F988" r:id="rId107" xr:uid="{00000000-0004-0000-0100-00006A000000}"/>
    <hyperlink ref="F993" r:id="rId108" xr:uid="{00000000-0004-0000-0100-00006B000000}"/>
    <hyperlink ref="F997" r:id="rId109" xr:uid="{00000000-0004-0000-0100-00006C000000}"/>
    <hyperlink ref="F1002" r:id="rId110" xr:uid="{00000000-0004-0000-0100-00006D000000}"/>
    <hyperlink ref="F1006" r:id="rId111" xr:uid="{00000000-0004-0000-0100-00006E000000}"/>
    <hyperlink ref="F1013" r:id="rId112" xr:uid="{00000000-0004-0000-0100-00006F000000}"/>
    <hyperlink ref="F1018" r:id="rId113" xr:uid="{00000000-0004-0000-0100-000070000000}"/>
    <hyperlink ref="F1021" r:id="rId114" xr:uid="{00000000-0004-0000-0100-000071000000}"/>
    <hyperlink ref="F1026" r:id="rId115" xr:uid="{00000000-0004-0000-0100-000072000000}"/>
    <hyperlink ref="F1032" r:id="rId116" xr:uid="{00000000-0004-0000-0100-000073000000}"/>
  </hyperlinks>
  <pageMargins left="0.39370078740157483" right="0.39370078740157483" top="0.39370078740157483" bottom="0.39370078740157483" header="0" footer="0"/>
  <pageSetup paperSize="9" scale="76" fitToHeight="100" orientation="portrait" blackAndWhite="1" r:id="rId117"/>
  <headerFooter>
    <oddHeader>&amp;LDopravní zklidnění v intravilánu obce u autobusové točky Rabyně, Hotel Nová Rabyně_rev.02&amp;CDOPAS s.r.o.&amp;RPOLOŽKOVÝ VÝKAZ VÝMĚR</oddHeader>
    <oddFooter>&amp;LI. Uznatelné náklady
SO 102 - Zpevněné plochy a komunikace&amp;CStrana &amp;P z &amp;N&amp;RPoložkový soupis prací</oddFooter>
  </headerFooter>
  <drawing r:id="rId11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440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7" t="s">
        <v>95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" customHeight="1">
      <c r="B4" s="20"/>
      <c r="D4" s="21" t="s">
        <v>117</v>
      </c>
      <c r="L4" s="20"/>
      <c r="M4" s="92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326" t="str">
        <f>'Rekapitulace stavby'!K6</f>
        <v>Dopravní zklidnění v intravilánu obce u autobusové točky Rabyně, Hotel Nová Rabyně_rev.02</v>
      </c>
      <c r="F7" s="327"/>
      <c r="G7" s="327"/>
      <c r="H7" s="327"/>
      <c r="L7" s="20"/>
    </row>
    <row r="8" spans="2:46" ht="12" customHeight="1">
      <c r="B8" s="20"/>
      <c r="D8" s="27" t="s">
        <v>130</v>
      </c>
      <c r="L8" s="20"/>
    </row>
    <row r="9" spans="2:46" s="1" customFormat="1" ht="16.5" customHeight="1">
      <c r="B9" s="33"/>
      <c r="E9" s="326" t="s">
        <v>134</v>
      </c>
      <c r="F9" s="325"/>
      <c r="G9" s="325"/>
      <c r="H9" s="325"/>
      <c r="L9" s="33"/>
    </row>
    <row r="10" spans="2:46" s="1" customFormat="1" ht="12" customHeight="1">
      <c r="B10" s="33"/>
      <c r="D10" s="27" t="s">
        <v>138</v>
      </c>
      <c r="L10" s="33"/>
    </row>
    <row r="11" spans="2:46" s="1" customFormat="1" ht="16.5" customHeight="1">
      <c r="B11" s="33"/>
      <c r="E11" s="316" t="s">
        <v>997</v>
      </c>
      <c r="F11" s="325"/>
      <c r="G11" s="325"/>
      <c r="H11" s="325"/>
      <c r="L11" s="33"/>
    </row>
    <row r="12" spans="2:46" s="1" customFormat="1">
      <c r="B12" s="33"/>
      <c r="L12" s="33"/>
    </row>
    <row r="13" spans="2:46" s="1" customFormat="1" ht="12" customHeight="1">
      <c r="B13" s="33"/>
      <c r="D13" s="27" t="s">
        <v>18</v>
      </c>
      <c r="F13" s="25" t="s">
        <v>32</v>
      </c>
      <c r="I13" s="27" t="s">
        <v>20</v>
      </c>
      <c r="J13" s="25" t="s">
        <v>32</v>
      </c>
      <c r="L13" s="33"/>
    </row>
    <row r="14" spans="2:46" s="1" customFormat="1" ht="12" customHeight="1">
      <c r="B14" s="33"/>
      <c r="D14" s="27" t="s">
        <v>22</v>
      </c>
      <c r="F14" s="25" t="s">
        <v>23</v>
      </c>
      <c r="I14" s="27" t="s">
        <v>24</v>
      </c>
      <c r="J14" s="50" t="str">
        <f>'Rekapitulace stavby'!AN8</f>
        <v>24. 2. 2025</v>
      </c>
      <c r="L14" s="33"/>
    </row>
    <row r="15" spans="2:46" s="1" customFormat="1" ht="10.8" customHeight="1">
      <c r="B15" s="33"/>
      <c r="L15" s="33"/>
    </row>
    <row r="16" spans="2:46" s="1" customFormat="1" ht="12" customHeight="1">
      <c r="B16" s="33"/>
      <c r="D16" s="27" t="s">
        <v>30</v>
      </c>
      <c r="I16" s="27" t="s">
        <v>31</v>
      </c>
      <c r="J16" s="25" t="s">
        <v>32</v>
      </c>
      <c r="L16" s="33"/>
    </row>
    <row r="17" spans="2:12" s="1" customFormat="1" ht="18" customHeight="1">
      <c r="B17" s="33"/>
      <c r="E17" s="25" t="s">
        <v>33</v>
      </c>
      <c r="I17" s="27" t="s">
        <v>34</v>
      </c>
      <c r="J17" s="25" t="s">
        <v>32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7" t="s">
        <v>35</v>
      </c>
      <c r="I19" s="27" t="s">
        <v>31</v>
      </c>
      <c r="J19" s="28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295"/>
      <c r="G20" s="295"/>
      <c r="H20" s="295"/>
      <c r="I20" s="27" t="s">
        <v>34</v>
      </c>
      <c r="J20" s="28" t="str">
        <f>'Rekapitulace stavby'!AN14</f>
        <v>Vyplň údaj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7" t="s">
        <v>37</v>
      </c>
      <c r="I22" s="27" t="s">
        <v>31</v>
      </c>
      <c r="J22" s="25" t="s">
        <v>32</v>
      </c>
      <c r="L22" s="33"/>
    </row>
    <row r="23" spans="2:12" s="1" customFormat="1" ht="18" customHeight="1">
      <c r="B23" s="33"/>
      <c r="E23" s="25" t="s">
        <v>38</v>
      </c>
      <c r="I23" s="27" t="s">
        <v>34</v>
      </c>
      <c r="J23" s="25" t="s">
        <v>32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7" t="s">
        <v>40</v>
      </c>
      <c r="I25" s="27" t="s">
        <v>31</v>
      </c>
      <c r="J25" s="25" t="s">
        <v>32</v>
      </c>
      <c r="L25" s="33"/>
    </row>
    <row r="26" spans="2:12" s="1" customFormat="1" ht="18" customHeight="1">
      <c r="B26" s="33"/>
      <c r="E26" s="25" t="s">
        <v>41</v>
      </c>
      <c r="I26" s="27" t="s">
        <v>34</v>
      </c>
      <c r="J26" s="25" t="s">
        <v>32</v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7" t="s">
        <v>42</v>
      </c>
      <c r="L28" s="33"/>
    </row>
    <row r="29" spans="2:12" s="7" customFormat="1" ht="83.25" customHeight="1">
      <c r="B29" s="93"/>
      <c r="E29" s="299" t="s">
        <v>43</v>
      </c>
      <c r="F29" s="299"/>
      <c r="G29" s="299"/>
      <c r="H29" s="299"/>
      <c r="L29" s="93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4" t="s">
        <v>44</v>
      </c>
      <c r="J32" s="64">
        <f>ROUND(J93,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46</v>
      </c>
      <c r="I34" s="36" t="s">
        <v>45</v>
      </c>
      <c r="J34" s="36" t="s">
        <v>47</v>
      </c>
      <c r="L34" s="33"/>
    </row>
    <row r="35" spans="2:12" s="1" customFormat="1" ht="14.4" customHeight="1">
      <c r="B35" s="33"/>
      <c r="D35" s="53" t="s">
        <v>48</v>
      </c>
      <c r="E35" s="27" t="s">
        <v>49</v>
      </c>
      <c r="F35" s="84">
        <f>ROUND((SUM(BE93:BE439)),  2)</f>
        <v>0</v>
      </c>
      <c r="I35" s="95">
        <v>0.21</v>
      </c>
      <c r="J35" s="84">
        <f>ROUND(((SUM(BE93:BE439))*I35),  2)</f>
        <v>0</v>
      </c>
      <c r="L35" s="33"/>
    </row>
    <row r="36" spans="2:12" s="1" customFormat="1" ht="14.4" customHeight="1">
      <c r="B36" s="33"/>
      <c r="E36" s="27" t="s">
        <v>50</v>
      </c>
      <c r="F36" s="84">
        <f>ROUND((SUM(BF93:BF439)),  2)</f>
        <v>0</v>
      </c>
      <c r="I36" s="95">
        <v>0.12</v>
      </c>
      <c r="J36" s="84">
        <f>ROUND(((SUM(BF93:BF439))*I36),  2)</f>
        <v>0</v>
      </c>
      <c r="L36" s="33"/>
    </row>
    <row r="37" spans="2:12" s="1" customFormat="1" ht="14.4" hidden="1" customHeight="1">
      <c r="B37" s="33"/>
      <c r="E37" s="27" t="s">
        <v>51</v>
      </c>
      <c r="F37" s="84">
        <f>ROUND((SUM(BG93:BG439)),  2)</f>
        <v>0</v>
      </c>
      <c r="I37" s="95">
        <v>0.21</v>
      </c>
      <c r="J37" s="84">
        <f>0</f>
        <v>0</v>
      </c>
      <c r="L37" s="33"/>
    </row>
    <row r="38" spans="2:12" s="1" customFormat="1" ht="14.4" hidden="1" customHeight="1">
      <c r="B38" s="33"/>
      <c r="E38" s="27" t="s">
        <v>52</v>
      </c>
      <c r="F38" s="84">
        <f>ROUND((SUM(BH93:BH439)),  2)</f>
        <v>0</v>
      </c>
      <c r="I38" s="95">
        <v>0.12</v>
      </c>
      <c r="J38" s="84">
        <f>0</f>
        <v>0</v>
      </c>
      <c r="L38" s="33"/>
    </row>
    <row r="39" spans="2:12" s="1" customFormat="1" ht="14.4" hidden="1" customHeight="1">
      <c r="B39" s="33"/>
      <c r="E39" s="27" t="s">
        <v>53</v>
      </c>
      <c r="F39" s="84">
        <f>ROUND((SUM(BI93:BI439)),  2)</f>
        <v>0</v>
      </c>
      <c r="I39" s="95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6"/>
      <c r="D41" s="97" t="s">
        <v>54</v>
      </c>
      <c r="E41" s="55"/>
      <c r="F41" s="55"/>
      <c r="G41" s="98" t="s">
        <v>55</v>
      </c>
      <c r="H41" s="99" t="s">
        <v>56</v>
      </c>
      <c r="I41" s="55"/>
      <c r="J41" s="100">
        <f>SUM(J32:J39)</f>
        <v>0</v>
      </c>
      <c r="K41" s="101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1" t="s">
        <v>164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7" t="s">
        <v>16</v>
      </c>
      <c r="L49" s="33"/>
    </row>
    <row r="50" spans="2:47" s="1" customFormat="1" ht="26.25" customHeight="1">
      <c r="B50" s="33"/>
      <c r="E50" s="326" t="str">
        <f>E7</f>
        <v>Dopravní zklidnění v intravilánu obce u autobusové točky Rabyně, Hotel Nová Rabyně_rev.02</v>
      </c>
      <c r="F50" s="327"/>
      <c r="G50" s="327"/>
      <c r="H50" s="327"/>
      <c r="L50" s="33"/>
    </row>
    <row r="51" spans="2:47" ht="12" customHeight="1">
      <c r="B51" s="20"/>
      <c r="C51" s="27" t="s">
        <v>130</v>
      </c>
      <c r="L51" s="20"/>
    </row>
    <row r="52" spans="2:47" s="1" customFormat="1" ht="16.5" customHeight="1">
      <c r="B52" s="33"/>
      <c r="E52" s="326" t="s">
        <v>134</v>
      </c>
      <c r="F52" s="325"/>
      <c r="G52" s="325"/>
      <c r="H52" s="325"/>
      <c r="L52" s="33"/>
    </row>
    <row r="53" spans="2:47" s="1" customFormat="1" ht="12" customHeight="1">
      <c r="B53" s="33"/>
      <c r="C53" s="27" t="s">
        <v>138</v>
      </c>
      <c r="L53" s="33"/>
    </row>
    <row r="54" spans="2:47" s="1" customFormat="1" ht="16.5" customHeight="1">
      <c r="B54" s="33"/>
      <c r="E54" s="316" t="str">
        <f>E11</f>
        <v>SO 402 - Úprava veřejného osvětlení</v>
      </c>
      <c r="F54" s="325"/>
      <c r="G54" s="325"/>
      <c r="H54" s="325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7" t="s">
        <v>22</v>
      </c>
      <c r="F56" s="25" t="str">
        <f>F14</f>
        <v>k.ú. Rabyně [737267]</v>
      </c>
      <c r="I56" s="27" t="s">
        <v>24</v>
      </c>
      <c r="J56" s="50" t="str">
        <f>IF(J14="","",J14)</f>
        <v>24. 2. 2025</v>
      </c>
      <c r="L56" s="33"/>
    </row>
    <row r="57" spans="2:47" s="1" customFormat="1" ht="6.9" customHeight="1">
      <c r="B57" s="33"/>
      <c r="L57" s="33"/>
    </row>
    <row r="58" spans="2:47" s="1" customFormat="1" ht="15.15" customHeight="1">
      <c r="B58" s="33"/>
      <c r="C58" s="27" t="s">
        <v>30</v>
      </c>
      <c r="F58" s="25" t="str">
        <f>E17</f>
        <v>Obec Rabyně</v>
      </c>
      <c r="I58" s="27" t="s">
        <v>37</v>
      </c>
      <c r="J58" s="31" t="str">
        <f>E23</f>
        <v>DOPAS s.r.o.</v>
      </c>
      <c r="L58" s="33"/>
    </row>
    <row r="59" spans="2:47" s="1" customFormat="1" ht="15.15" customHeight="1">
      <c r="B59" s="33"/>
      <c r="C59" s="27" t="s">
        <v>35</v>
      </c>
      <c r="F59" s="25" t="str">
        <f>IF(E20="","",E20)</f>
        <v>Vyplň údaj</v>
      </c>
      <c r="I59" s="27" t="s">
        <v>40</v>
      </c>
      <c r="J59" s="31" t="str">
        <f>E26</f>
        <v>L. Štuller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2" t="s">
        <v>165</v>
      </c>
      <c r="D61" s="96"/>
      <c r="E61" s="96"/>
      <c r="F61" s="96"/>
      <c r="G61" s="96"/>
      <c r="H61" s="96"/>
      <c r="I61" s="96"/>
      <c r="J61" s="103" t="s">
        <v>166</v>
      </c>
      <c r="K61" s="96"/>
      <c r="L61" s="33"/>
    </row>
    <row r="62" spans="2:47" s="1" customFormat="1" ht="10.35" customHeight="1">
      <c r="B62" s="33"/>
      <c r="L62" s="33"/>
    </row>
    <row r="63" spans="2:47" s="1" customFormat="1" ht="22.8" customHeight="1">
      <c r="B63" s="33"/>
      <c r="C63" s="104" t="s">
        <v>76</v>
      </c>
      <c r="J63" s="64">
        <f>J93</f>
        <v>0</v>
      </c>
      <c r="L63" s="33"/>
      <c r="AU63" s="17" t="s">
        <v>167</v>
      </c>
    </row>
    <row r="64" spans="2:47" s="8" customFormat="1" ht="24.9" customHeight="1">
      <c r="B64" s="105"/>
      <c r="D64" s="106" t="s">
        <v>168</v>
      </c>
      <c r="E64" s="107"/>
      <c r="F64" s="107"/>
      <c r="G64" s="107"/>
      <c r="H64" s="107"/>
      <c r="I64" s="107"/>
      <c r="J64" s="108">
        <f>J94</f>
        <v>0</v>
      </c>
      <c r="L64" s="105"/>
    </row>
    <row r="65" spans="2:12" s="9" customFormat="1" ht="19.95" customHeight="1">
      <c r="B65" s="109"/>
      <c r="D65" s="110" t="s">
        <v>169</v>
      </c>
      <c r="E65" s="111"/>
      <c r="F65" s="111"/>
      <c r="G65" s="111"/>
      <c r="H65" s="111"/>
      <c r="I65" s="111"/>
      <c r="J65" s="112">
        <f>J95</f>
        <v>0</v>
      </c>
      <c r="L65" s="109"/>
    </row>
    <row r="66" spans="2:12" s="9" customFormat="1" ht="19.95" customHeight="1">
      <c r="B66" s="109"/>
      <c r="D66" s="110" t="s">
        <v>173</v>
      </c>
      <c r="E66" s="111"/>
      <c r="F66" s="111"/>
      <c r="G66" s="111"/>
      <c r="H66" s="111"/>
      <c r="I66" s="111"/>
      <c r="J66" s="112">
        <f>J104</f>
        <v>0</v>
      </c>
      <c r="L66" s="109"/>
    </row>
    <row r="67" spans="2:12" s="8" customFormat="1" ht="24.9" customHeight="1">
      <c r="B67" s="105"/>
      <c r="D67" s="106" t="s">
        <v>998</v>
      </c>
      <c r="E67" s="107"/>
      <c r="F67" s="107"/>
      <c r="G67" s="107"/>
      <c r="H67" s="107"/>
      <c r="I67" s="107"/>
      <c r="J67" s="108">
        <f>J111</f>
        <v>0</v>
      </c>
      <c r="L67" s="105"/>
    </row>
    <row r="68" spans="2:12" s="9" customFormat="1" ht="19.95" customHeight="1">
      <c r="B68" s="109"/>
      <c r="D68" s="110" t="s">
        <v>999</v>
      </c>
      <c r="E68" s="111"/>
      <c r="F68" s="111"/>
      <c r="G68" s="111"/>
      <c r="H68" s="111"/>
      <c r="I68" s="111"/>
      <c r="J68" s="112">
        <f>J112</f>
        <v>0</v>
      </c>
      <c r="L68" s="109"/>
    </row>
    <row r="69" spans="2:12" s="8" customFormat="1" ht="24.9" customHeight="1">
      <c r="B69" s="105"/>
      <c r="D69" s="106" t="s">
        <v>1000</v>
      </c>
      <c r="E69" s="107"/>
      <c r="F69" s="107"/>
      <c r="G69" s="107"/>
      <c r="H69" s="107"/>
      <c r="I69" s="107"/>
      <c r="J69" s="108">
        <f>J173</f>
        <v>0</v>
      </c>
      <c r="L69" s="105"/>
    </row>
    <row r="70" spans="2:12" s="9" customFormat="1" ht="19.95" customHeight="1">
      <c r="B70" s="109"/>
      <c r="D70" s="110" t="s">
        <v>1001</v>
      </c>
      <c r="E70" s="111"/>
      <c r="F70" s="111"/>
      <c r="G70" s="111"/>
      <c r="H70" s="111"/>
      <c r="I70" s="111"/>
      <c r="J70" s="112">
        <f>J174</f>
        <v>0</v>
      </c>
      <c r="L70" s="109"/>
    </row>
    <row r="71" spans="2:12" s="9" customFormat="1" ht="19.95" customHeight="1">
      <c r="B71" s="109"/>
      <c r="D71" s="110" t="s">
        <v>1002</v>
      </c>
      <c r="E71" s="111"/>
      <c r="F71" s="111"/>
      <c r="G71" s="111"/>
      <c r="H71" s="111"/>
      <c r="I71" s="111"/>
      <c r="J71" s="112">
        <f>J253</f>
        <v>0</v>
      </c>
      <c r="L71" s="109"/>
    </row>
    <row r="72" spans="2:12" s="1" customFormat="1" ht="21.75" customHeight="1">
      <c r="B72" s="33"/>
      <c r="L72" s="33"/>
    </row>
    <row r="73" spans="2:12" s="1" customFormat="1" ht="6.9" customHeight="1"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33"/>
    </row>
    <row r="77" spans="2:12" s="1" customFormat="1" ht="6.9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3"/>
    </row>
    <row r="78" spans="2:12" s="1" customFormat="1" ht="24.9" customHeight="1">
      <c r="B78" s="33"/>
      <c r="C78" s="21" t="s">
        <v>179</v>
      </c>
      <c r="L78" s="33"/>
    </row>
    <row r="79" spans="2:12" s="1" customFormat="1" ht="6.9" customHeight="1">
      <c r="B79" s="33"/>
      <c r="L79" s="33"/>
    </row>
    <row r="80" spans="2:12" s="1" customFormat="1" ht="12" customHeight="1">
      <c r="B80" s="33"/>
      <c r="C80" s="27" t="s">
        <v>16</v>
      </c>
      <c r="L80" s="33"/>
    </row>
    <row r="81" spans="2:65" s="1" customFormat="1" ht="26.25" customHeight="1">
      <c r="B81" s="33"/>
      <c r="E81" s="326" t="str">
        <f>E7</f>
        <v>Dopravní zklidnění v intravilánu obce u autobusové točky Rabyně, Hotel Nová Rabyně_rev.02</v>
      </c>
      <c r="F81" s="327"/>
      <c r="G81" s="327"/>
      <c r="H81" s="327"/>
      <c r="L81" s="33"/>
    </row>
    <row r="82" spans="2:65" ht="12" customHeight="1">
      <c r="B82" s="20"/>
      <c r="C82" s="27" t="s">
        <v>130</v>
      </c>
      <c r="L82" s="20"/>
    </row>
    <row r="83" spans="2:65" s="1" customFormat="1" ht="16.5" customHeight="1">
      <c r="B83" s="33"/>
      <c r="E83" s="326" t="s">
        <v>134</v>
      </c>
      <c r="F83" s="325"/>
      <c r="G83" s="325"/>
      <c r="H83" s="325"/>
      <c r="L83" s="33"/>
    </row>
    <row r="84" spans="2:65" s="1" customFormat="1" ht="12" customHeight="1">
      <c r="B84" s="33"/>
      <c r="C84" s="27" t="s">
        <v>138</v>
      </c>
      <c r="L84" s="33"/>
    </row>
    <row r="85" spans="2:65" s="1" customFormat="1" ht="16.5" customHeight="1">
      <c r="B85" s="33"/>
      <c r="E85" s="316" t="str">
        <f>E11</f>
        <v>SO 402 - Úprava veřejného osvětlení</v>
      </c>
      <c r="F85" s="325"/>
      <c r="G85" s="325"/>
      <c r="H85" s="325"/>
      <c r="L85" s="33"/>
    </row>
    <row r="86" spans="2:65" s="1" customFormat="1" ht="6.9" customHeight="1">
      <c r="B86" s="33"/>
      <c r="L86" s="33"/>
    </row>
    <row r="87" spans="2:65" s="1" customFormat="1" ht="12" customHeight="1">
      <c r="B87" s="33"/>
      <c r="C87" s="27" t="s">
        <v>22</v>
      </c>
      <c r="F87" s="25" t="str">
        <f>F14</f>
        <v>k.ú. Rabyně [737267]</v>
      </c>
      <c r="I87" s="27" t="s">
        <v>24</v>
      </c>
      <c r="J87" s="50" t="str">
        <f>IF(J14="","",J14)</f>
        <v>24. 2. 2025</v>
      </c>
      <c r="L87" s="33"/>
    </row>
    <row r="88" spans="2:65" s="1" customFormat="1" ht="6.9" customHeight="1">
      <c r="B88" s="33"/>
      <c r="L88" s="33"/>
    </row>
    <row r="89" spans="2:65" s="1" customFormat="1" ht="15.15" customHeight="1">
      <c r="B89" s="33"/>
      <c r="C89" s="27" t="s">
        <v>30</v>
      </c>
      <c r="F89" s="25" t="str">
        <f>E17</f>
        <v>Obec Rabyně</v>
      </c>
      <c r="I89" s="27" t="s">
        <v>37</v>
      </c>
      <c r="J89" s="31" t="str">
        <f>E23</f>
        <v>DOPAS s.r.o.</v>
      </c>
      <c r="L89" s="33"/>
    </row>
    <row r="90" spans="2:65" s="1" customFormat="1" ht="15.15" customHeight="1">
      <c r="B90" s="33"/>
      <c r="C90" s="27" t="s">
        <v>35</v>
      </c>
      <c r="F90" s="25" t="str">
        <f>IF(E20="","",E20)</f>
        <v>Vyplň údaj</v>
      </c>
      <c r="I90" s="27" t="s">
        <v>40</v>
      </c>
      <c r="J90" s="31" t="str">
        <f>E26</f>
        <v>L. Štuller</v>
      </c>
      <c r="L90" s="33"/>
    </row>
    <row r="91" spans="2:65" s="1" customFormat="1" ht="10.35" customHeight="1">
      <c r="B91" s="33"/>
      <c r="L91" s="33"/>
    </row>
    <row r="92" spans="2:65" s="10" customFormat="1" ht="29.25" customHeight="1">
      <c r="B92" s="113"/>
      <c r="C92" s="114" t="s">
        <v>180</v>
      </c>
      <c r="D92" s="115" t="s">
        <v>63</v>
      </c>
      <c r="E92" s="115" t="s">
        <v>59</v>
      </c>
      <c r="F92" s="115" t="s">
        <v>60</v>
      </c>
      <c r="G92" s="115" t="s">
        <v>181</v>
      </c>
      <c r="H92" s="115" t="s">
        <v>182</v>
      </c>
      <c r="I92" s="115" t="s">
        <v>183</v>
      </c>
      <c r="J92" s="115" t="s">
        <v>166</v>
      </c>
      <c r="K92" s="116" t="s">
        <v>184</v>
      </c>
      <c r="L92" s="113"/>
      <c r="M92" s="57" t="s">
        <v>32</v>
      </c>
      <c r="N92" s="58" t="s">
        <v>48</v>
      </c>
      <c r="O92" s="58" t="s">
        <v>185</v>
      </c>
      <c r="P92" s="58" t="s">
        <v>186</v>
      </c>
      <c r="Q92" s="58" t="s">
        <v>187</v>
      </c>
      <c r="R92" s="58" t="s">
        <v>188</v>
      </c>
      <c r="S92" s="58" t="s">
        <v>189</v>
      </c>
      <c r="T92" s="59" t="s">
        <v>190</v>
      </c>
    </row>
    <row r="93" spans="2:65" s="1" customFormat="1" ht="22.8" customHeight="1">
      <c r="B93" s="33"/>
      <c r="C93" s="62" t="s">
        <v>191</v>
      </c>
      <c r="J93" s="117">
        <f>BK93</f>
        <v>0</v>
      </c>
      <c r="L93" s="33"/>
      <c r="M93" s="60"/>
      <c r="N93" s="51"/>
      <c r="O93" s="51"/>
      <c r="P93" s="118">
        <f>P94+P111+P173</f>
        <v>0</v>
      </c>
      <c r="Q93" s="51"/>
      <c r="R93" s="118">
        <f>R94+R111+R173</f>
        <v>14.979453609999998</v>
      </c>
      <c r="S93" s="51"/>
      <c r="T93" s="119">
        <f>T94+T111+T173</f>
        <v>0</v>
      </c>
      <c r="AT93" s="17" t="s">
        <v>77</v>
      </c>
      <c r="AU93" s="17" t="s">
        <v>167</v>
      </c>
      <c r="BK93" s="120">
        <f>BK94+BK111+BK173</f>
        <v>0</v>
      </c>
    </row>
    <row r="94" spans="2:65" s="11" customFormat="1" ht="25.95" customHeight="1">
      <c r="B94" s="121"/>
      <c r="D94" s="122" t="s">
        <v>77</v>
      </c>
      <c r="E94" s="123" t="s">
        <v>192</v>
      </c>
      <c r="F94" s="123" t="s">
        <v>193</v>
      </c>
      <c r="I94" s="124"/>
      <c r="J94" s="125">
        <f>BK94</f>
        <v>0</v>
      </c>
      <c r="L94" s="121"/>
      <c r="M94" s="126"/>
      <c r="P94" s="127">
        <f>P95+P104</f>
        <v>0</v>
      </c>
      <c r="R94" s="127">
        <f>R95+R104</f>
        <v>1.4019999999999999</v>
      </c>
      <c r="T94" s="128">
        <f>T95+T104</f>
        <v>0</v>
      </c>
      <c r="AR94" s="122" t="s">
        <v>85</v>
      </c>
      <c r="AT94" s="129" t="s">
        <v>77</v>
      </c>
      <c r="AU94" s="129" t="s">
        <v>78</v>
      </c>
      <c r="AY94" s="122" t="s">
        <v>194</v>
      </c>
      <c r="BK94" s="130">
        <f>BK95+BK104</f>
        <v>0</v>
      </c>
    </row>
    <row r="95" spans="2:65" s="11" customFormat="1" ht="22.8" customHeight="1">
      <c r="B95" s="121"/>
      <c r="D95" s="122" t="s">
        <v>77</v>
      </c>
      <c r="E95" s="131" t="s">
        <v>85</v>
      </c>
      <c r="F95" s="131" t="s">
        <v>195</v>
      </c>
      <c r="I95" s="124"/>
      <c r="J95" s="132">
        <f>BK95</f>
        <v>0</v>
      </c>
      <c r="L95" s="121"/>
      <c r="M95" s="126"/>
      <c r="P95" s="127">
        <f>SUM(P96:P103)</f>
        <v>0</v>
      </c>
      <c r="R95" s="127">
        <f>SUM(R96:R103)</f>
        <v>1.4019999999999999</v>
      </c>
      <c r="T95" s="128">
        <f>SUM(T96:T103)</f>
        <v>0</v>
      </c>
      <c r="AR95" s="122" t="s">
        <v>85</v>
      </c>
      <c r="AT95" s="129" t="s">
        <v>77</v>
      </c>
      <c r="AU95" s="129" t="s">
        <v>85</v>
      </c>
      <c r="AY95" s="122" t="s">
        <v>194</v>
      </c>
      <c r="BK95" s="130">
        <f>SUM(BK96:BK103)</f>
        <v>0</v>
      </c>
    </row>
    <row r="96" spans="2:65" s="1" customFormat="1" ht="24.15" customHeight="1">
      <c r="B96" s="33"/>
      <c r="C96" s="133" t="s">
        <v>85</v>
      </c>
      <c r="D96" s="133" t="s">
        <v>196</v>
      </c>
      <c r="E96" s="134" t="s">
        <v>1003</v>
      </c>
      <c r="F96" s="135" t="s">
        <v>1004</v>
      </c>
      <c r="G96" s="136" t="s">
        <v>258</v>
      </c>
      <c r="H96" s="137">
        <v>0.70099999999999996</v>
      </c>
      <c r="I96" s="138"/>
      <c r="J96" s="139">
        <f>ROUND(I96*H96,2)</f>
        <v>0</v>
      </c>
      <c r="K96" s="135" t="s">
        <v>470</v>
      </c>
      <c r="L96" s="33"/>
      <c r="M96" s="140" t="s">
        <v>32</v>
      </c>
      <c r="N96" s="141" t="s">
        <v>49</v>
      </c>
      <c r="P96" s="142">
        <f>O96*H96</f>
        <v>0</v>
      </c>
      <c r="Q96" s="142">
        <v>0</v>
      </c>
      <c r="R96" s="142">
        <f>Q96*H96</f>
        <v>0</v>
      </c>
      <c r="S96" s="142">
        <v>0</v>
      </c>
      <c r="T96" s="143">
        <f>S96*H96</f>
        <v>0</v>
      </c>
      <c r="AR96" s="144" t="s">
        <v>200</v>
      </c>
      <c r="AT96" s="144" t="s">
        <v>196</v>
      </c>
      <c r="AU96" s="144" t="s">
        <v>87</v>
      </c>
      <c r="AY96" s="17" t="s">
        <v>194</v>
      </c>
      <c r="BE96" s="145">
        <f>IF(N96="základní",J96,0)</f>
        <v>0</v>
      </c>
      <c r="BF96" s="145">
        <f>IF(N96="snížená",J96,0)</f>
        <v>0</v>
      </c>
      <c r="BG96" s="145">
        <f>IF(N96="zákl. přenesená",J96,0)</f>
        <v>0</v>
      </c>
      <c r="BH96" s="145">
        <f>IF(N96="sníž. přenesená",J96,0)</f>
        <v>0</v>
      </c>
      <c r="BI96" s="145">
        <f>IF(N96="nulová",J96,0)</f>
        <v>0</v>
      </c>
      <c r="BJ96" s="17" t="s">
        <v>85</v>
      </c>
      <c r="BK96" s="145">
        <f>ROUND(I96*H96,2)</f>
        <v>0</v>
      </c>
      <c r="BL96" s="17" t="s">
        <v>200</v>
      </c>
      <c r="BM96" s="144" t="s">
        <v>1005</v>
      </c>
    </row>
    <row r="97" spans="2:65" s="12" customFormat="1">
      <c r="B97" s="150"/>
      <c r="D97" s="151" t="s">
        <v>204</v>
      </c>
      <c r="E97" s="152" t="s">
        <v>32</v>
      </c>
      <c r="F97" s="153" t="s">
        <v>1006</v>
      </c>
      <c r="H97" s="152" t="s">
        <v>32</v>
      </c>
      <c r="I97" s="154"/>
      <c r="L97" s="150"/>
      <c r="M97" s="155"/>
      <c r="T97" s="156"/>
      <c r="AT97" s="152" t="s">
        <v>204</v>
      </c>
      <c r="AU97" s="152" t="s">
        <v>87</v>
      </c>
      <c r="AV97" s="12" t="s">
        <v>85</v>
      </c>
      <c r="AW97" s="12" t="s">
        <v>39</v>
      </c>
      <c r="AX97" s="12" t="s">
        <v>78</v>
      </c>
      <c r="AY97" s="152" t="s">
        <v>194</v>
      </c>
    </row>
    <row r="98" spans="2:65" s="12" customFormat="1">
      <c r="B98" s="150"/>
      <c r="D98" s="151" t="s">
        <v>204</v>
      </c>
      <c r="E98" s="152" t="s">
        <v>32</v>
      </c>
      <c r="F98" s="153" t="s">
        <v>1007</v>
      </c>
      <c r="H98" s="152" t="s">
        <v>32</v>
      </c>
      <c r="I98" s="154"/>
      <c r="L98" s="150"/>
      <c r="M98" s="155"/>
      <c r="T98" s="156"/>
      <c r="AT98" s="152" t="s">
        <v>204</v>
      </c>
      <c r="AU98" s="152" t="s">
        <v>87</v>
      </c>
      <c r="AV98" s="12" t="s">
        <v>85</v>
      </c>
      <c r="AW98" s="12" t="s">
        <v>39</v>
      </c>
      <c r="AX98" s="12" t="s">
        <v>78</v>
      </c>
      <c r="AY98" s="152" t="s">
        <v>194</v>
      </c>
    </row>
    <row r="99" spans="2:65" s="12" customFormat="1">
      <c r="B99" s="150"/>
      <c r="D99" s="151" t="s">
        <v>204</v>
      </c>
      <c r="E99" s="152" t="s">
        <v>32</v>
      </c>
      <c r="F99" s="153" t="s">
        <v>1008</v>
      </c>
      <c r="H99" s="152" t="s">
        <v>32</v>
      </c>
      <c r="I99" s="154"/>
      <c r="L99" s="150"/>
      <c r="M99" s="155"/>
      <c r="T99" s="156"/>
      <c r="AT99" s="152" t="s">
        <v>204</v>
      </c>
      <c r="AU99" s="152" t="s">
        <v>87</v>
      </c>
      <c r="AV99" s="12" t="s">
        <v>85</v>
      </c>
      <c r="AW99" s="12" t="s">
        <v>39</v>
      </c>
      <c r="AX99" s="12" t="s">
        <v>78</v>
      </c>
      <c r="AY99" s="152" t="s">
        <v>194</v>
      </c>
    </row>
    <row r="100" spans="2:65" s="13" customFormat="1">
      <c r="B100" s="157"/>
      <c r="D100" s="151" t="s">
        <v>204</v>
      </c>
      <c r="E100" s="158" t="s">
        <v>32</v>
      </c>
      <c r="F100" s="159" t="s">
        <v>1009</v>
      </c>
      <c r="H100" s="160">
        <v>0.70099999999999996</v>
      </c>
      <c r="I100" s="161"/>
      <c r="L100" s="157"/>
      <c r="M100" s="162"/>
      <c r="T100" s="163"/>
      <c r="AT100" s="158" t="s">
        <v>204</v>
      </c>
      <c r="AU100" s="158" t="s">
        <v>87</v>
      </c>
      <c r="AV100" s="13" t="s">
        <v>87</v>
      </c>
      <c r="AW100" s="13" t="s">
        <v>39</v>
      </c>
      <c r="AX100" s="13" t="s">
        <v>78</v>
      </c>
      <c r="AY100" s="158" t="s">
        <v>194</v>
      </c>
    </row>
    <row r="101" spans="2:65" s="14" customFormat="1">
      <c r="B101" s="164"/>
      <c r="D101" s="151" t="s">
        <v>204</v>
      </c>
      <c r="E101" s="165" t="s">
        <v>32</v>
      </c>
      <c r="F101" s="166" t="s">
        <v>208</v>
      </c>
      <c r="H101" s="167">
        <v>0.70099999999999996</v>
      </c>
      <c r="I101" s="168"/>
      <c r="L101" s="164"/>
      <c r="M101" s="169"/>
      <c r="T101" s="170"/>
      <c r="AT101" s="165" t="s">
        <v>204</v>
      </c>
      <c r="AU101" s="165" t="s">
        <v>87</v>
      </c>
      <c r="AV101" s="14" t="s">
        <v>200</v>
      </c>
      <c r="AW101" s="14" t="s">
        <v>39</v>
      </c>
      <c r="AX101" s="14" t="s">
        <v>85</v>
      </c>
      <c r="AY101" s="165" t="s">
        <v>194</v>
      </c>
    </row>
    <row r="102" spans="2:65" s="1" customFormat="1" ht="16.5" customHeight="1">
      <c r="B102" s="33"/>
      <c r="C102" s="171" t="s">
        <v>87</v>
      </c>
      <c r="D102" s="171" t="s">
        <v>310</v>
      </c>
      <c r="E102" s="172" t="s">
        <v>1010</v>
      </c>
      <c r="F102" s="173" t="s">
        <v>1011</v>
      </c>
      <c r="G102" s="174" t="s">
        <v>725</v>
      </c>
      <c r="H102" s="175">
        <v>1.4019999999999999</v>
      </c>
      <c r="I102" s="176"/>
      <c r="J102" s="177">
        <f>ROUND(I102*H102,2)</f>
        <v>0</v>
      </c>
      <c r="K102" s="173" t="s">
        <v>199</v>
      </c>
      <c r="L102" s="178"/>
      <c r="M102" s="179" t="s">
        <v>32</v>
      </c>
      <c r="N102" s="180" t="s">
        <v>49</v>
      </c>
      <c r="P102" s="142">
        <f>O102*H102</f>
        <v>0</v>
      </c>
      <c r="Q102" s="142">
        <v>1</v>
      </c>
      <c r="R102" s="142">
        <f>Q102*H102</f>
        <v>1.4019999999999999</v>
      </c>
      <c r="S102" s="142">
        <v>0</v>
      </c>
      <c r="T102" s="143">
        <f>S102*H102</f>
        <v>0</v>
      </c>
      <c r="AR102" s="144" t="s">
        <v>243</v>
      </c>
      <c r="AT102" s="144" t="s">
        <v>310</v>
      </c>
      <c r="AU102" s="144" t="s">
        <v>87</v>
      </c>
      <c r="AY102" s="17" t="s">
        <v>194</v>
      </c>
      <c r="BE102" s="145">
        <f>IF(N102="základní",J102,0)</f>
        <v>0</v>
      </c>
      <c r="BF102" s="145">
        <f>IF(N102="snížená",J102,0)</f>
        <v>0</v>
      </c>
      <c r="BG102" s="145">
        <f>IF(N102="zákl. přenesená",J102,0)</f>
        <v>0</v>
      </c>
      <c r="BH102" s="145">
        <f>IF(N102="sníž. přenesená",J102,0)</f>
        <v>0</v>
      </c>
      <c r="BI102" s="145">
        <f>IF(N102="nulová",J102,0)</f>
        <v>0</v>
      </c>
      <c r="BJ102" s="17" t="s">
        <v>85</v>
      </c>
      <c r="BK102" s="145">
        <f>ROUND(I102*H102,2)</f>
        <v>0</v>
      </c>
      <c r="BL102" s="17" t="s">
        <v>200</v>
      </c>
      <c r="BM102" s="144" t="s">
        <v>1012</v>
      </c>
    </row>
    <row r="103" spans="2:65" s="13" customFormat="1">
      <c r="B103" s="157"/>
      <c r="D103" s="151" t="s">
        <v>204</v>
      </c>
      <c r="F103" s="159" t="s">
        <v>1013</v>
      </c>
      <c r="H103" s="160">
        <v>1.4019999999999999</v>
      </c>
      <c r="I103" s="161"/>
      <c r="L103" s="157"/>
      <c r="M103" s="162"/>
      <c r="T103" s="163"/>
      <c r="AT103" s="158" t="s">
        <v>204</v>
      </c>
      <c r="AU103" s="158" t="s">
        <v>87</v>
      </c>
      <c r="AV103" s="13" t="s">
        <v>87</v>
      </c>
      <c r="AW103" s="13" t="s">
        <v>4</v>
      </c>
      <c r="AX103" s="13" t="s">
        <v>85</v>
      </c>
      <c r="AY103" s="158" t="s">
        <v>194</v>
      </c>
    </row>
    <row r="104" spans="2:65" s="11" customFormat="1" ht="22.8" customHeight="1">
      <c r="B104" s="121"/>
      <c r="D104" s="122" t="s">
        <v>77</v>
      </c>
      <c r="E104" s="131" t="s">
        <v>249</v>
      </c>
      <c r="F104" s="131" t="s">
        <v>440</v>
      </c>
      <c r="I104" s="124"/>
      <c r="J104" s="132">
        <f>BK104</f>
        <v>0</v>
      </c>
      <c r="L104" s="121"/>
      <c r="M104" s="126"/>
      <c r="P104" s="127">
        <f>SUM(P105:P110)</f>
        <v>0</v>
      </c>
      <c r="R104" s="127">
        <f>SUM(R105:R110)</f>
        <v>0</v>
      </c>
      <c r="T104" s="128">
        <f>SUM(T105:T110)</f>
        <v>0</v>
      </c>
      <c r="AR104" s="122" t="s">
        <v>85</v>
      </c>
      <c r="AT104" s="129" t="s">
        <v>77</v>
      </c>
      <c r="AU104" s="129" t="s">
        <v>85</v>
      </c>
      <c r="AY104" s="122" t="s">
        <v>194</v>
      </c>
      <c r="BK104" s="130">
        <f>SUM(BK105:BK110)</f>
        <v>0</v>
      </c>
    </row>
    <row r="105" spans="2:65" s="1" customFormat="1" ht="33" customHeight="1">
      <c r="B105" s="33"/>
      <c r="C105" s="133" t="s">
        <v>112</v>
      </c>
      <c r="D105" s="133" t="s">
        <v>196</v>
      </c>
      <c r="E105" s="134" t="s">
        <v>1014</v>
      </c>
      <c r="F105" s="135" t="s">
        <v>1015</v>
      </c>
      <c r="G105" s="136" t="s">
        <v>1016</v>
      </c>
      <c r="H105" s="137">
        <v>12</v>
      </c>
      <c r="I105" s="138"/>
      <c r="J105" s="139">
        <f>ROUND(I105*H105,2)</f>
        <v>0</v>
      </c>
      <c r="K105" s="135" t="s">
        <v>199</v>
      </c>
      <c r="L105" s="33"/>
      <c r="M105" s="140" t="s">
        <v>32</v>
      </c>
      <c r="N105" s="141" t="s">
        <v>49</v>
      </c>
      <c r="P105" s="142">
        <f>O105*H105</f>
        <v>0</v>
      </c>
      <c r="Q105" s="142">
        <v>0</v>
      </c>
      <c r="R105" s="142">
        <f>Q105*H105</f>
        <v>0</v>
      </c>
      <c r="S105" s="142">
        <v>0</v>
      </c>
      <c r="T105" s="143">
        <f>S105*H105</f>
        <v>0</v>
      </c>
      <c r="AR105" s="144" t="s">
        <v>200</v>
      </c>
      <c r="AT105" s="144" t="s">
        <v>196</v>
      </c>
      <c r="AU105" s="144" t="s">
        <v>87</v>
      </c>
      <c r="AY105" s="17" t="s">
        <v>194</v>
      </c>
      <c r="BE105" s="145">
        <f>IF(N105="základní",J105,0)</f>
        <v>0</v>
      </c>
      <c r="BF105" s="145">
        <f>IF(N105="snížená",J105,0)</f>
        <v>0</v>
      </c>
      <c r="BG105" s="145">
        <f>IF(N105="zákl. přenesená",J105,0)</f>
        <v>0</v>
      </c>
      <c r="BH105" s="145">
        <f>IF(N105="sníž. přenesená",J105,0)</f>
        <v>0</v>
      </c>
      <c r="BI105" s="145">
        <f>IF(N105="nulová",J105,0)</f>
        <v>0</v>
      </c>
      <c r="BJ105" s="17" t="s">
        <v>85</v>
      </c>
      <c r="BK105" s="145">
        <f>ROUND(I105*H105,2)</f>
        <v>0</v>
      </c>
      <c r="BL105" s="17" t="s">
        <v>200</v>
      </c>
      <c r="BM105" s="144" t="s">
        <v>1017</v>
      </c>
    </row>
    <row r="106" spans="2:65" s="1" customFormat="1">
      <c r="B106" s="33"/>
      <c r="D106" s="146" t="s">
        <v>202</v>
      </c>
      <c r="F106" s="147" t="s">
        <v>1018</v>
      </c>
      <c r="I106" s="148"/>
      <c r="L106" s="33"/>
      <c r="M106" s="149"/>
      <c r="T106" s="54"/>
      <c r="AT106" s="17" t="s">
        <v>202</v>
      </c>
      <c r="AU106" s="17" t="s">
        <v>87</v>
      </c>
    </row>
    <row r="107" spans="2:65" s="12" customFormat="1">
      <c r="B107" s="150"/>
      <c r="D107" s="151" t="s">
        <v>204</v>
      </c>
      <c r="E107" s="152" t="s">
        <v>32</v>
      </c>
      <c r="F107" s="153" t="s">
        <v>1006</v>
      </c>
      <c r="H107" s="152" t="s">
        <v>32</v>
      </c>
      <c r="I107" s="154"/>
      <c r="L107" s="150"/>
      <c r="M107" s="155"/>
      <c r="T107" s="156"/>
      <c r="AT107" s="152" t="s">
        <v>204</v>
      </c>
      <c r="AU107" s="152" t="s">
        <v>87</v>
      </c>
      <c r="AV107" s="12" t="s">
        <v>85</v>
      </c>
      <c r="AW107" s="12" t="s">
        <v>39</v>
      </c>
      <c r="AX107" s="12" t="s">
        <v>78</v>
      </c>
      <c r="AY107" s="152" t="s">
        <v>194</v>
      </c>
    </row>
    <row r="108" spans="2:65" s="12" customFormat="1">
      <c r="B108" s="150"/>
      <c r="D108" s="151" t="s">
        <v>204</v>
      </c>
      <c r="E108" s="152" t="s">
        <v>32</v>
      </c>
      <c r="F108" s="153" t="s">
        <v>1019</v>
      </c>
      <c r="H108" s="152" t="s">
        <v>32</v>
      </c>
      <c r="I108" s="154"/>
      <c r="L108" s="150"/>
      <c r="M108" s="155"/>
      <c r="T108" s="156"/>
      <c r="AT108" s="152" t="s">
        <v>204</v>
      </c>
      <c r="AU108" s="152" t="s">
        <v>87</v>
      </c>
      <c r="AV108" s="12" t="s">
        <v>85</v>
      </c>
      <c r="AW108" s="12" t="s">
        <v>39</v>
      </c>
      <c r="AX108" s="12" t="s">
        <v>78</v>
      </c>
      <c r="AY108" s="152" t="s">
        <v>194</v>
      </c>
    </row>
    <row r="109" spans="2:65" s="13" customFormat="1" ht="20.399999999999999">
      <c r="B109" s="157"/>
      <c r="D109" s="151" t="s">
        <v>204</v>
      </c>
      <c r="E109" s="158" t="s">
        <v>32</v>
      </c>
      <c r="F109" s="159" t="s">
        <v>1020</v>
      </c>
      <c r="H109" s="160">
        <v>12</v>
      </c>
      <c r="I109" s="161"/>
      <c r="L109" s="157"/>
      <c r="M109" s="162"/>
      <c r="T109" s="163"/>
      <c r="AT109" s="158" t="s">
        <v>204</v>
      </c>
      <c r="AU109" s="158" t="s">
        <v>87</v>
      </c>
      <c r="AV109" s="13" t="s">
        <v>87</v>
      </c>
      <c r="AW109" s="13" t="s">
        <v>39</v>
      </c>
      <c r="AX109" s="13" t="s">
        <v>78</v>
      </c>
      <c r="AY109" s="158" t="s">
        <v>194</v>
      </c>
    </row>
    <row r="110" spans="2:65" s="14" customFormat="1">
      <c r="B110" s="164"/>
      <c r="D110" s="151" t="s">
        <v>204</v>
      </c>
      <c r="E110" s="165" t="s">
        <v>32</v>
      </c>
      <c r="F110" s="166" t="s">
        <v>208</v>
      </c>
      <c r="H110" s="167">
        <v>12</v>
      </c>
      <c r="I110" s="168"/>
      <c r="L110" s="164"/>
      <c r="M110" s="169"/>
      <c r="T110" s="170"/>
      <c r="AT110" s="165" t="s">
        <v>204</v>
      </c>
      <c r="AU110" s="165" t="s">
        <v>87</v>
      </c>
      <c r="AV110" s="14" t="s">
        <v>200</v>
      </c>
      <c r="AW110" s="14" t="s">
        <v>39</v>
      </c>
      <c r="AX110" s="14" t="s">
        <v>85</v>
      </c>
      <c r="AY110" s="165" t="s">
        <v>194</v>
      </c>
    </row>
    <row r="111" spans="2:65" s="11" customFormat="1" ht="25.95" customHeight="1">
      <c r="B111" s="121"/>
      <c r="D111" s="122" t="s">
        <v>77</v>
      </c>
      <c r="E111" s="123" t="s">
        <v>1021</v>
      </c>
      <c r="F111" s="123" t="s">
        <v>1022</v>
      </c>
      <c r="I111" s="124"/>
      <c r="J111" s="125">
        <f>BK111</f>
        <v>0</v>
      </c>
      <c r="L111" s="121"/>
      <c r="M111" s="126"/>
      <c r="P111" s="127">
        <f>P112</f>
        <v>0</v>
      </c>
      <c r="R111" s="127">
        <f>R112</f>
        <v>0.12885750000000001</v>
      </c>
      <c r="T111" s="128">
        <f>T112</f>
        <v>0</v>
      </c>
      <c r="AR111" s="122" t="s">
        <v>87</v>
      </c>
      <c r="AT111" s="129" t="s">
        <v>77</v>
      </c>
      <c r="AU111" s="129" t="s">
        <v>78</v>
      </c>
      <c r="AY111" s="122" t="s">
        <v>194</v>
      </c>
      <c r="BK111" s="130">
        <f>BK112</f>
        <v>0</v>
      </c>
    </row>
    <row r="112" spans="2:65" s="11" customFormat="1" ht="22.8" customHeight="1">
      <c r="B112" s="121"/>
      <c r="D112" s="122" t="s">
        <v>77</v>
      </c>
      <c r="E112" s="131" t="s">
        <v>1023</v>
      </c>
      <c r="F112" s="131" t="s">
        <v>1024</v>
      </c>
      <c r="I112" s="124"/>
      <c r="J112" s="132">
        <f>BK112</f>
        <v>0</v>
      </c>
      <c r="L112" s="121"/>
      <c r="M112" s="126"/>
      <c r="P112" s="127">
        <f>SUM(P113:P172)</f>
        <v>0</v>
      </c>
      <c r="R112" s="127">
        <f>SUM(R113:R172)</f>
        <v>0.12885750000000001</v>
      </c>
      <c r="T112" s="128">
        <f>SUM(T113:T172)</f>
        <v>0</v>
      </c>
      <c r="AR112" s="122" t="s">
        <v>87</v>
      </c>
      <c r="AT112" s="129" t="s">
        <v>77</v>
      </c>
      <c r="AU112" s="129" t="s">
        <v>85</v>
      </c>
      <c r="AY112" s="122" t="s">
        <v>194</v>
      </c>
      <c r="BK112" s="130">
        <f>SUM(BK113:BK172)</f>
        <v>0</v>
      </c>
    </row>
    <row r="113" spans="2:65" s="1" customFormat="1" ht="49.05" customHeight="1">
      <c r="B113" s="33"/>
      <c r="C113" s="133" t="s">
        <v>200</v>
      </c>
      <c r="D113" s="133" t="s">
        <v>196</v>
      </c>
      <c r="E113" s="134" t="s">
        <v>1025</v>
      </c>
      <c r="F113" s="135" t="s">
        <v>1026</v>
      </c>
      <c r="G113" s="136" t="s">
        <v>115</v>
      </c>
      <c r="H113" s="137">
        <v>90</v>
      </c>
      <c r="I113" s="138"/>
      <c r="J113" s="139">
        <f>ROUND(I113*H113,2)</f>
        <v>0</v>
      </c>
      <c r="K113" s="135" t="s">
        <v>199</v>
      </c>
      <c r="L113" s="33"/>
      <c r="M113" s="140" t="s">
        <v>32</v>
      </c>
      <c r="N113" s="141" t="s">
        <v>49</v>
      </c>
      <c r="P113" s="142">
        <f>O113*H113</f>
        <v>0</v>
      </c>
      <c r="Q113" s="142">
        <v>0</v>
      </c>
      <c r="R113" s="142">
        <f>Q113*H113</f>
        <v>0</v>
      </c>
      <c r="S113" s="142">
        <v>0</v>
      </c>
      <c r="T113" s="143">
        <f>S113*H113</f>
        <v>0</v>
      </c>
      <c r="AR113" s="144" t="s">
        <v>296</v>
      </c>
      <c r="AT113" s="144" t="s">
        <v>196</v>
      </c>
      <c r="AU113" s="144" t="s">
        <v>87</v>
      </c>
      <c r="AY113" s="17" t="s">
        <v>194</v>
      </c>
      <c r="BE113" s="145">
        <f>IF(N113="základní",J113,0)</f>
        <v>0</v>
      </c>
      <c r="BF113" s="145">
        <f>IF(N113="snížená",J113,0)</f>
        <v>0</v>
      </c>
      <c r="BG113" s="145">
        <f>IF(N113="zákl. přenesená",J113,0)</f>
        <v>0</v>
      </c>
      <c r="BH113" s="145">
        <f>IF(N113="sníž. přenesená",J113,0)</f>
        <v>0</v>
      </c>
      <c r="BI113" s="145">
        <f>IF(N113="nulová",J113,0)</f>
        <v>0</v>
      </c>
      <c r="BJ113" s="17" t="s">
        <v>85</v>
      </c>
      <c r="BK113" s="145">
        <f>ROUND(I113*H113,2)</f>
        <v>0</v>
      </c>
      <c r="BL113" s="17" t="s">
        <v>296</v>
      </c>
      <c r="BM113" s="144" t="s">
        <v>1027</v>
      </c>
    </row>
    <row r="114" spans="2:65" s="1" customFormat="1">
      <c r="B114" s="33"/>
      <c r="D114" s="146" t="s">
        <v>202</v>
      </c>
      <c r="F114" s="147" t="s">
        <v>1028</v>
      </c>
      <c r="I114" s="148"/>
      <c r="L114" s="33"/>
      <c r="M114" s="149"/>
      <c r="T114" s="54"/>
      <c r="AT114" s="17" t="s">
        <v>202</v>
      </c>
      <c r="AU114" s="17" t="s">
        <v>87</v>
      </c>
    </row>
    <row r="115" spans="2:65" s="12" customFormat="1">
      <c r="B115" s="150"/>
      <c r="D115" s="151" t="s">
        <v>204</v>
      </c>
      <c r="E115" s="152" t="s">
        <v>32</v>
      </c>
      <c r="F115" s="153" t="s">
        <v>1006</v>
      </c>
      <c r="H115" s="152" t="s">
        <v>32</v>
      </c>
      <c r="I115" s="154"/>
      <c r="L115" s="150"/>
      <c r="M115" s="155"/>
      <c r="T115" s="156"/>
      <c r="AT115" s="152" t="s">
        <v>204</v>
      </c>
      <c r="AU115" s="152" t="s">
        <v>87</v>
      </c>
      <c r="AV115" s="12" t="s">
        <v>85</v>
      </c>
      <c r="AW115" s="12" t="s">
        <v>39</v>
      </c>
      <c r="AX115" s="12" t="s">
        <v>78</v>
      </c>
      <c r="AY115" s="152" t="s">
        <v>194</v>
      </c>
    </row>
    <row r="116" spans="2:65" s="12" customFormat="1">
      <c r="B116" s="150"/>
      <c r="D116" s="151" t="s">
        <v>204</v>
      </c>
      <c r="E116" s="152" t="s">
        <v>32</v>
      </c>
      <c r="F116" s="153" t="s">
        <v>1008</v>
      </c>
      <c r="H116" s="152" t="s">
        <v>32</v>
      </c>
      <c r="I116" s="154"/>
      <c r="L116" s="150"/>
      <c r="M116" s="155"/>
      <c r="T116" s="156"/>
      <c r="AT116" s="152" t="s">
        <v>204</v>
      </c>
      <c r="AU116" s="152" t="s">
        <v>87</v>
      </c>
      <c r="AV116" s="12" t="s">
        <v>85</v>
      </c>
      <c r="AW116" s="12" t="s">
        <v>39</v>
      </c>
      <c r="AX116" s="12" t="s">
        <v>78</v>
      </c>
      <c r="AY116" s="152" t="s">
        <v>194</v>
      </c>
    </row>
    <row r="117" spans="2:65" s="13" customFormat="1" ht="20.399999999999999">
      <c r="B117" s="157"/>
      <c r="D117" s="151" t="s">
        <v>204</v>
      </c>
      <c r="E117" s="158" t="s">
        <v>32</v>
      </c>
      <c r="F117" s="159" t="s">
        <v>1029</v>
      </c>
      <c r="H117" s="160">
        <v>90</v>
      </c>
      <c r="I117" s="161"/>
      <c r="L117" s="157"/>
      <c r="M117" s="162"/>
      <c r="T117" s="163"/>
      <c r="AT117" s="158" t="s">
        <v>204</v>
      </c>
      <c r="AU117" s="158" t="s">
        <v>87</v>
      </c>
      <c r="AV117" s="13" t="s">
        <v>87</v>
      </c>
      <c r="AW117" s="13" t="s">
        <v>39</v>
      </c>
      <c r="AX117" s="13" t="s">
        <v>78</v>
      </c>
      <c r="AY117" s="158" t="s">
        <v>194</v>
      </c>
    </row>
    <row r="118" spans="2:65" s="14" customFormat="1">
      <c r="B118" s="164"/>
      <c r="D118" s="151" t="s">
        <v>204</v>
      </c>
      <c r="E118" s="165" t="s">
        <v>32</v>
      </c>
      <c r="F118" s="166" t="s">
        <v>208</v>
      </c>
      <c r="H118" s="167">
        <v>90</v>
      </c>
      <c r="I118" s="168"/>
      <c r="L118" s="164"/>
      <c r="M118" s="169"/>
      <c r="T118" s="170"/>
      <c r="AT118" s="165" t="s">
        <v>204</v>
      </c>
      <c r="AU118" s="165" t="s">
        <v>87</v>
      </c>
      <c r="AV118" s="14" t="s">
        <v>200</v>
      </c>
      <c r="AW118" s="14" t="s">
        <v>39</v>
      </c>
      <c r="AX118" s="14" t="s">
        <v>85</v>
      </c>
      <c r="AY118" s="165" t="s">
        <v>194</v>
      </c>
    </row>
    <row r="119" spans="2:65" s="1" customFormat="1" ht="24.15" customHeight="1">
      <c r="B119" s="33"/>
      <c r="C119" s="171" t="s">
        <v>224</v>
      </c>
      <c r="D119" s="171" t="s">
        <v>310</v>
      </c>
      <c r="E119" s="172" t="s">
        <v>1030</v>
      </c>
      <c r="F119" s="173" t="s">
        <v>1031</v>
      </c>
      <c r="G119" s="174" t="s">
        <v>115</v>
      </c>
      <c r="H119" s="175">
        <v>103.5</v>
      </c>
      <c r="I119" s="176"/>
      <c r="J119" s="177">
        <f>ROUND(I119*H119,2)</f>
        <v>0</v>
      </c>
      <c r="K119" s="173" t="s">
        <v>199</v>
      </c>
      <c r="L119" s="178"/>
      <c r="M119" s="179" t="s">
        <v>32</v>
      </c>
      <c r="N119" s="180" t="s">
        <v>49</v>
      </c>
      <c r="P119" s="142">
        <f>O119*H119</f>
        <v>0</v>
      </c>
      <c r="Q119" s="142">
        <v>1.2E-4</v>
      </c>
      <c r="R119" s="142">
        <f>Q119*H119</f>
        <v>1.242E-2</v>
      </c>
      <c r="S119" s="142">
        <v>0</v>
      </c>
      <c r="T119" s="143">
        <f>S119*H119</f>
        <v>0</v>
      </c>
      <c r="AR119" s="144" t="s">
        <v>404</v>
      </c>
      <c r="AT119" s="144" t="s">
        <v>310</v>
      </c>
      <c r="AU119" s="144" t="s">
        <v>87</v>
      </c>
      <c r="AY119" s="17" t="s">
        <v>194</v>
      </c>
      <c r="BE119" s="145">
        <f>IF(N119="základní",J119,0)</f>
        <v>0</v>
      </c>
      <c r="BF119" s="145">
        <f>IF(N119="snížená",J119,0)</f>
        <v>0</v>
      </c>
      <c r="BG119" s="145">
        <f>IF(N119="zákl. přenesená",J119,0)</f>
        <v>0</v>
      </c>
      <c r="BH119" s="145">
        <f>IF(N119="sníž. přenesená",J119,0)</f>
        <v>0</v>
      </c>
      <c r="BI119" s="145">
        <f>IF(N119="nulová",J119,0)</f>
        <v>0</v>
      </c>
      <c r="BJ119" s="17" t="s">
        <v>85</v>
      </c>
      <c r="BK119" s="145">
        <f>ROUND(I119*H119,2)</f>
        <v>0</v>
      </c>
      <c r="BL119" s="17" t="s">
        <v>296</v>
      </c>
      <c r="BM119" s="144" t="s">
        <v>1032</v>
      </c>
    </row>
    <row r="120" spans="2:65" s="13" customFormat="1">
      <c r="B120" s="157"/>
      <c r="D120" s="151" t="s">
        <v>204</v>
      </c>
      <c r="F120" s="159" t="s">
        <v>1033</v>
      </c>
      <c r="H120" s="160">
        <v>103.5</v>
      </c>
      <c r="I120" s="161"/>
      <c r="L120" s="157"/>
      <c r="M120" s="162"/>
      <c r="T120" s="163"/>
      <c r="AT120" s="158" t="s">
        <v>204</v>
      </c>
      <c r="AU120" s="158" t="s">
        <v>87</v>
      </c>
      <c r="AV120" s="13" t="s">
        <v>87</v>
      </c>
      <c r="AW120" s="13" t="s">
        <v>4</v>
      </c>
      <c r="AX120" s="13" t="s">
        <v>85</v>
      </c>
      <c r="AY120" s="158" t="s">
        <v>194</v>
      </c>
    </row>
    <row r="121" spans="2:65" s="1" customFormat="1" ht="37.799999999999997" customHeight="1">
      <c r="B121" s="33"/>
      <c r="C121" s="133" t="s">
        <v>230</v>
      </c>
      <c r="D121" s="133" t="s">
        <v>196</v>
      </c>
      <c r="E121" s="134" t="s">
        <v>1034</v>
      </c>
      <c r="F121" s="135" t="s">
        <v>1035</v>
      </c>
      <c r="G121" s="136" t="s">
        <v>115</v>
      </c>
      <c r="H121" s="137">
        <v>135</v>
      </c>
      <c r="I121" s="138"/>
      <c r="J121" s="139">
        <f>ROUND(I121*H121,2)</f>
        <v>0</v>
      </c>
      <c r="K121" s="135" t="s">
        <v>199</v>
      </c>
      <c r="L121" s="33"/>
      <c r="M121" s="140" t="s">
        <v>32</v>
      </c>
      <c r="N121" s="141" t="s">
        <v>49</v>
      </c>
      <c r="P121" s="142">
        <f>O121*H121</f>
        <v>0</v>
      </c>
      <c r="Q121" s="142">
        <v>0</v>
      </c>
      <c r="R121" s="142">
        <f>Q121*H121</f>
        <v>0</v>
      </c>
      <c r="S121" s="142">
        <v>0</v>
      </c>
      <c r="T121" s="143">
        <f>S121*H121</f>
        <v>0</v>
      </c>
      <c r="AR121" s="144" t="s">
        <v>296</v>
      </c>
      <c r="AT121" s="144" t="s">
        <v>196</v>
      </c>
      <c r="AU121" s="144" t="s">
        <v>87</v>
      </c>
      <c r="AY121" s="17" t="s">
        <v>194</v>
      </c>
      <c r="BE121" s="145">
        <f>IF(N121="základní",J121,0)</f>
        <v>0</v>
      </c>
      <c r="BF121" s="145">
        <f>IF(N121="snížená",J121,0)</f>
        <v>0</v>
      </c>
      <c r="BG121" s="145">
        <f>IF(N121="zákl. přenesená",J121,0)</f>
        <v>0</v>
      </c>
      <c r="BH121" s="145">
        <f>IF(N121="sníž. přenesená",J121,0)</f>
        <v>0</v>
      </c>
      <c r="BI121" s="145">
        <f>IF(N121="nulová",J121,0)</f>
        <v>0</v>
      </c>
      <c r="BJ121" s="17" t="s">
        <v>85</v>
      </c>
      <c r="BK121" s="145">
        <f>ROUND(I121*H121,2)</f>
        <v>0</v>
      </c>
      <c r="BL121" s="17" t="s">
        <v>296</v>
      </c>
      <c r="BM121" s="144" t="s">
        <v>1036</v>
      </c>
    </row>
    <row r="122" spans="2:65" s="1" customFormat="1">
      <c r="B122" s="33"/>
      <c r="D122" s="146" t="s">
        <v>202</v>
      </c>
      <c r="F122" s="147" t="s">
        <v>1037</v>
      </c>
      <c r="I122" s="148"/>
      <c r="L122" s="33"/>
      <c r="M122" s="149"/>
      <c r="T122" s="54"/>
      <c r="AT122" s="17" t="s">
        <v>202</v>
      </c>
      <c r="AU122" s="17" t="s">
        <v>87</v>
      </c>
    </row>
    <row r="123" spans="2:65" s="12" customFormat="1">
      <c r="B123" s="150"/>
      <c r="D123" s="151" t="s">
        <v>204</v>
      </c>
      <c r="E123" s="152" t="s">
        <v>32</v>
      </c>
      <c r="F123" s="153" t="s">
        <v>1006</v>
      </c>
      <c r="H123" s="152" t="s">
        <v>32</v>
      </c>
      <c r="I123" s="154"/>
      <c r="L123" s="150"/>
      <c r="M123" s="155"/>
      <c r="T123" s="156"/>
      <c r="AT123" s="152" t="s">
        <v>204</v>
      </c>
      <c r="AU123" s="152" t="s">
        <v>87</v>
      </c>
      <c r="AV123" s="12" t="s">
        <v>85</v>
      </c>
      <c r="AW123" s="12" t="s">
        <v>39</v>
      </c>
      <c r="AX123" s="12" t="s">
        <v>78</v>
      </c>
      <c r="AY123" s="152" t="s">
        <v>194</v>
      </c>
    </row>
    <row r="124" spans="2:65" s="12" customFormat="1">
      <c r="B124" s="150"/>
      <c r="D124" s="151" t="s">
        <v>204</v>
      </c>
      <c r="E124" s="152" t="s">
        <v>32</v>
      </c>
      <c r="F124" s="153" t="s">
        <v>1007</v>
      </c>
      <c r="H124" s="152" t="s">
        <v>32</v>
      </c>
      <c r="I124" s="154"/>
      <c r="L124" s="150"/>
      <c r="M124" s="155"/>
      <c r="T124" s="156"/>
      <c r="AT124" s="152" t="s">
        <v>204</v>
      </c>
      <c r="AU124" s="152" t="s">
        <v>87</v>
      </c>
      <c r="AV124" s="12" t="s">
        <v>85</v>
      </c>
      <c r="AW124" s="12" t="s">
        <v>39</v>
      </c>
      <c r="AX124" s="12" t="s">
        <v>78</v>
      </c>
      <c r="AY124" s="152" t="s">
        <v>194</v>
      </c>
    </row>
    <row r="125" spans="2:65" s="12" customFormat="1">
      <c r="B125" s="150"/>
      <c r="D125" s="151" t="s">
        <v>204</v>
      </c>
      <c r="E125" s="152" t="s">
        <v>32</v>
      </c>
      <c r="F125" s="153" t="s">
        <v>1019</v>
      </c>
      <c r="H125" s="152" t="s">
        <v>32</v>
      </c>
      <c r="I125" s="154"/>
      <c r="L125" s="150"/>
      <c r="M125" s="155"/>
      <c r="T125" s="156"/>
      <c r="AT125" s="152" t="s">
        <v>204</v>
      </c>
      <c r="AU125" s="152" t="s">
        <v>87</v>
      </c>
      <c r="AV125" s="12" t="s">
        <v>85</v>
      </c>
      <c r="AW125" s="12" t="s">
        <v>39</v>
      </c>
      <c r="AX125" s="12" t="s">
        <v>78</v>
      </c>
      <c r="AY125" s="152" t="s">
        <v>194</v>
      </c>
    </row>
    <row r="126" spans="2:65" s="13" customFormat="1">
      <c r="B126" s="157"/>
      <c r="D126" s="151" t="s">
        <v>204</v>
      </c>
      <c r="E126" s="158" t="s">
        <v>32</v>
      </c>
      <c r="F126" s="159" t="s">
        <v>1038</v>
      </c>
      <c r="H126" s="160">
        <v>135</v>
      </c>
      <c r="I126" s="161"/>
      <c r="L126" s="157"/>
      <c r="M126" s="162"/>
      <c r="T126" s="163"/>
      <c r="AT126" s="158" t="s">
        <v>204</v>
      </c>
      <c r="AU126" s="158" t="s">
        <v>87</v>
      </c>
      <c r="AV126" s="13" t="s">
        <v>87</v>
      </c>
      <c r="AW126" s="13" t="s">
        <v>39</v>
      </c>
      <c r="AX126" s="13" t="s">
        <v>78</v>
      </c>
      <c r="AY126" s="158" t="s">
        <v>194</v>
      </c>
    </row>
    <row r="127" spans="2:65" s="14" customFormat="1">
      <c r="B127" s="164"/>
      <c r="D127" s="151" t="s">
        <v>204</v>
      </c>
      <c r="E127" s="165" t="s">
        <v>32</v>
      </c>
      <c r="F127" s="166" t="s">
        <v>208</v>
      </c>
      <c r="H127" s="167">
        <v>135</v>
      </c>
      <c r="I127" s="168"/>
      <c r="L127" s="164"/>
      <c r="M127" s="169"/>
      <c r="T127" s="170"/>
      <c r="AT127" s="165" t="s">
        <v>204</v>
      </c>
      <c r="AU127" s="165" t="s">
        <v>87</v>
      </c>
      <c r="AV127" s="14" t="s">
        <v>200</v>
      </c>
      <c r="AW127" s="14" t="s">
        <v>39</v>
      </c>
      <c r="AX127" s="14" t="s">
        <v>85</v>
      </c>
      <c r="AY127" s="165" t="s">
        <v>194</v>
      </c>
    </row>
    <row r="128" spans="2:65" s="1" customFormat="1" ht="24.15" customHeight="1">
      <c r="B128" s="33"/>
      <c r="C128" s="171" t="s">
        <v>236</v>
      </c>
      <c r="D128" s="171" t="s">
        <v>310</v>
      </c>
      <c r="E128" s="172" t="s">
        <v>1039</v>
      </c>
      <c r="F128" s="173" t="s">
        <v>1040</v>
      </c>
      <c r="G128" s="174" t="s">
        <v>115</v>
      </c>
      <c r="H128" s="175">
        <v>155.25</v>
      </c>
      <c r="I128" s="176"/>
      <c r="J128" s="177">
        <f>ROUND(I128*H128,2)</f>
        <v>0</v>
      </c>
      <c r="K128" s="173" t="s">
        <v>199</v>
      </c>
      <c r="L128" s="178"/>
      <c r="M128" s="179" t="s">
        <v>32</v>
      </c>
      <c r="N128" s="180" t="s">
        <v>49</v>
      </c>
      <c r="P128" s="142">
        <f>O128*H128</f>
        <v>0</v>
      </c>
      <c r="Q128" s="142">
        <v>7.5000000000000002E-4</v>
      </c>
      <c r="R128" s="142">
        <f>Q128*H128</f>
        <v>0.1164375</v>
      </c>
      <c r="S128" s="142">
        <v>0</v>
      </c>
      <c r="T128" s="143">
        <f>S128*H128</f>
        <v>0</v>
      </c>
      <c r="AR128" s="144" t="s">
        <v>404</v>
      </c>
      <c r="AT128" s="144" t="s">
        <v>310</v>
      </c>
      <c r="AU128" s="144" t="s">
        <v>87</v>
      </c>
      <c r="AY128" s="17" t="s">
        <v>194</v>
      </c>
      <c r="BE128" s="145">
        <f>IF(N128="základní",J128,0)</f>
        <v>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7" t="s">
        <v>85</v>
      </c>
      <c r="BK128" s="145">
        <f>ROUND(I128*H128,2)</f>
        <v>0</v>
      </c>
      <c r="BL128" s="17" t="s">
        <v>296</v>
      </c>
      <c r="BM128" s="144" t="s">
        <v>1041</v>
      </c>
    </row>
    <row r="129" spans="2:65" s="13" customFormat="1">
      <c r="B129" s="157"/>
      <c r="D129" s="151" t="s">
        <v>204</v>
      </c>
      <c r="F129" s="159" t="s">
        <v>1042</v>
      </c>
      <c r="H129" s="160">
        <v>155.25</v>
      </c>
      <c r="I129" s="161"/>
      <c r="L129" s="157"/>
      <c r="M129" s="162"/>
      <c r="T129" s="163"/>
      <c r="AT129" s="158" t="s">
        <v>204</v>
      </c>
      <c r="AU129" s="158" t="s">
        <v>87</v>
      </c>
      <c r="AV129" s="13" t="s">
        <v>87</v>
      </c>
      <c r="AW129" s="13" t="s">
        <v>4</v>
      </c>
      <c r="AX129" s="13" t="s">
        <v>85</v>
      </c>
      <c r="AY129" s="158" t="s">
        <v>194</v>
      </c>
    </row>
    <row r="130" spans="2:65" s="1" customFormat="1" ht="55.5" customHeight="1">
      <c r="B130" s="33"/>
      <c r="C130" s="133" t="s">
        <v>243</v>
      </c>
      <c r="D130" s="133" t="s">
        <v>196</v>
      </c>
      <c r="E130" s="134" t="s">
        <v>1043</v>
      </c>
      <c r="F130" s="135" t="s">
        <v>1044</v>
      </c>
      <c r="G130" s="136" t="s">
        <v>115</v>
      </c>
      <c r="H130" s="137">
        <v>90</v>
      </c>
      <c r="I130" s="138"/>
      <c r="J130" s="139">
        <f>ROUND(I130*H130,2)</f>
        <v>0</v>
      </c>
      <c r="K130" s="135" t="s">
        <v>199</v>
      </c>
      <c r="L130" s="33"/>
      <c r="M130" s="140" t="s">
        <v>32</v>
      </c>
      <c r="N130" s="141" t="s">
        <v>49</v>
      </c>
      <c r="P130" s="142">
        <f>O130*H130</f>
        <v>0</v>
      </c>
      <c r="Q130" s="142">
        <v>0</v>
      </c>
      <c r="R130" s="142">
        <f>Q130*H130</f>
        <v>0</v>
      </c>
      <c r="S130" s="142">
        <v>0</v>
      </c>
      <c r="T130" s="143">
        <f>S130*H130</f>
        <v>0</v>
      </c>
      <c r="AR130" s="144" t="s">
        <v>296</v>
      </c>
      <c r="AT130" s="144" t="s">
        <v>196</v>
      </c>
      <c r="AU130" s="144" t="s">
        <v>87</v>
      </c>
      <c r="AY130" s="17" t="s">
        <v>194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7" t="s">
        <v>85</v>
      </c>
      <c r="BK130" s="145">
        <f>ROUND(I130*H130,2)</f>
        <v>0</v>
      </c>
      <c r="BL130" s="17" t="s">
        <v>296</v>
      </c>
      <c r="BM130" s="144" t="s">
        <v>1045</v>
      </c>
    </row>
    <row r="131" spans="2:65" s="1" customFormat="1">
      <c r="B131" s="33"/>
      <c r="D131" s="146" t="s">
        <v>202</v>
      </c>
      <c r="F131" s="147" t="s">
        <v>1046</v>
      </c>
      <c r="I131" s="148"/>
      <c r="L131" s="33"/>
      <c r="M131" s="149"/>
      <c r="T131" s="54"/>
      <c r="AT131" s="17" t="s">
        <v>202</v>
      </c>
      <c r="AU131" s="17" t="s">
        <v>87</v>
      </c>
    </row>
    <row r="132" spans="2:65" s="12" customFormat="1">
      <c r="B132" s="150"/>
      <c r="D132" s="151" t="s">
        <v>204</v>
      </c>
      <c r="E132" s="152" t="s">
        <v>32</v>
      </c>
      <c r="F132" s="153" t="s">
        <v>1006</v>
      </c>
      <c r="H132" s="152" t="s">
        <v>32</v>
      </c>
      <c r="I132" s="154"/>
      <c r="L132" s="150"/>
      <c r="M132" s="155"/>
      <c r="T132" s="156"/>
      <c r="AT132" s="152" t="s">
        <v>204</v>
      </c>
      <c r="AU132" s="152" t="s">
        <v>87</v>
      </c>
      <c r="AV132" s="12" t="s">
        <v>85</v>
      </c>
      <c r="AW132" s="12" t="s">
        <v>39</v>
      </c>
      <c r="AX132" s="12" t="s">
        <v>78</v>
      </c>
      <c r="AY132" s="152" t="s">
        <v>194</v>
      </c>
    </row>
    <row r="133" spans="2:65" s="12" customFormat="1">
      <c r="B133" s="150"/>
      <c r="D133" s="151" t="s">
        <v>204</v>
      </c>
      <c r="E133" s="152" t="s">
        <v>32</v>
      </c>
      <c r="F133" s="153" t="s">
        <v>1008</v>
      </c>
      <c r="H133" s="152" t="s">
        <v>32</v>
      </c>
      <c r="I133" s="154"/>
      <c r="L133" s="150"/>
      <c r="M133" s="155"/>
      <c r="T133" s="156"/>
      <c r="AT133" s="152" t="s">
        <v>204</v>
      </c>
      <c r="AU133" s="152" t="s">
        <v>87</v>
      </c>
      <c r="AV133" s="12" t="s">
        <v>85</v>
      </c>
      <c r="AW133" s="12" t="s">
        <v>39</v>
      </c>
      <c r="AX133" s="12" t="s">
        <v>78</v>
      </c>
      <c r="AY133" s="152" t="s">
        <v>194</v>
      </c>
    </row>
    <row r="134" spans="2:65" s="13" customFormat="1" ht="20.399999999999999">
      <c r="B134" s="157"/>
      <c r="D134" s="151" t="s">
        <v>204</v>
      </c>
      <c r="E134" s="158" t="s">
        <v>32</v>
      </c>
      <c r="F134" s="159" t="s">
        <v>1029</v>
      </c>
      <c r="H134" s="160">
        <v>90</v>
      </c>
      <c r="I134" s="161"/>
      <c r="L134" s="157"/>
      <c r="M134" s="162"/>
      <c r="T134" s="163"/>
      <c r="AT134" s="158" t="s">
        <v>204</v>
      </c>
      <c r="AU134" s="158" t="s">
        <v>87</v>
      </c>
      <c r="AV134" s="13" t="s">
        <v>87</v>
      </c>
      <c r="AW134" s="13" t="s">
        <v>39</v>
      </c>
      <c r="AX134" s="13" t="s">
        <v>78</v>
      </c>
      <c r="AY134" s="158" t="s">
        <v>194</v>
      </c>
    </row>
    <row r="135" spans="2:65" s="14" customFormat="1">
      <c r="B135" s="164"/>
      <c r="D135" s="151" t="s">
        <v>204</v>
      </c>
      <c r="E135" s="165" t="s">
        <v>32</v>
      </c>
      <c r="F135" s="166" t="s">
        <v>208</v>
      </c>
      <c r="H135" s="167">
        <v>90</v>
      </c>
      <c r="I135" s="168"/>
      <c r="L135" s="164"/>
      <c r="M135" s="169"/>
      <c r="T135" s="170"/>
      <c r="AT135" s="165" t="s">
        <v>204</v>
      </c>
      <c r="AU135" s="165" t="s">
        <v>87</v>
      </c>
      <c r="AV135" s="14" t="s">
        <v>200</v>
      </c>
      <c r="AW135" s="14" t="s">
        <v>39</v>
      </c>
      <c r="AX135" s="14" t="s">
        <v>85</v>
      </c>
      <c r="AY135" s="165" t="s">
        <v>194</v>
      </c>
    </row>
    <row r="136" spans="2:65" s="1" customFormat="1" ht="33" customHeight="1">
      <c r="B136" s="33"/>
      <c r="C136" s="133" t="s">
        <v>249</v>
      </c>
      <c r="D136" s="133" t="s">
        <v>196</v>
      </c>
      <c r="E136" s="134" t="s">
        <v>1047</v>
      </c>
      <c r="F136" s="135" t="s">
        <v>1048</v>
      </c>
      <c r="G136" s="136" t="s">
        <v>313</v>
      </c>
      <c r="H136" s="137">
        <v>18</v>
      </c>
      <c r="I136" s="138"/>
      <c r="J136" s="139">
        <f>ROUND(I136*H136,2)</f>
        <v>0</v>
      </c>
      <c r="K136" s="135" t="s">
        <v>199</v>
      </c>
      <c r="L136" s="33"/>
      <c r="M136" s="140" t="s">
        <v>32</v>
      </c>
      <c r="N136" s="141" t="s">
        <v>49</v>
      </c>
      <c r="P136" s="142">
        <f>O136*H136</f>
        <v>0</v>
      </c>
      <c r="Q136" s="142">
        <v>0</v>
      </c>
      <c r="R136" s="142">
        <f>Q136*H136</f>
        <v>0</v>
      </c>
      <c r="S136" s="142">
        <v>0</v>
      </c>
      <c r="T136" s="143">
        <f>S136*H136</f>
        <v>0</v>
      </c>
      <c r="AR136" s="144" t="s">
        <v>296</v>
      </c>
      <c r="AT136" s="144" t="s">
        <v>196</v>
      </c>
      <c r="AU136" s="144" t="s">
        <v>87</v>
      </c>
      <c r="AY136" s="17" t="s">
        <v>194</v>
      </c>
      <c r="BE136" s="145">
        <f>IF(N136="základní",J136,0)</f>
        <v>0</v>
      </c>
      <c r="BF136" s="145">
        <f>IF(N136="snížená",J136,0)</f>
        <v>0</v>
      </c>
      <c r="BG136" s="145">
        <f>IF(N136="zákl. přenesená",J136,0)</f>
        <v>0</v>
      </c>
      <c r="BH136" s="145">
        <f>IF(N136="sníž. přenesená",J136,0)</f>
        <v>0</v>
      </c>
      <c r="BI136" s="145">
        <f>IF(N136="nulová",J136,0)</f>
        <v>0</v>
      </c>
      <c r="BJ136" s="17" t="s">
        <v>85</v>
      </c>
      <c r="BK136" s="145">
        <f>ROUND(I136*H136,2)</f>
        <v>0</v>
      </c>
      <c r="BL136" s="17" t="s">
        <v>296</v>
      </c>
      <c r="BM136" s="144" t="s">
        <v>1049</v>
      </c>
    </row>
    <row r="137" spans="2:65" s="1" customFormat="1">
      <c r="B137" s="33"/>
      <c r="D137" s="146" t="s">
        <v>202</v>
      </c>
      <c r="F137" s="147" t="s">
        <v>1050</v>
      </c>
      <c r="I137" s="148"/>
      <c r="L137" s="33"/>
      <c r="M137" s="149"/>
      <c r="T137" s="54"/>
      <c r="AT137" s="17" t="s">
        <v>202</v>
      </c>
      <c r="AU137" s="17" t="s">
        <v>87</v>
      </c>
    </row>
    <row r="138" spans="2:65" s="12" customFormat="1">
      <c r="B138" s="150"/>
      <c r="D138" s="151" t="s">
        <v>204</v>
      </c>
      <c r="E138" s="152" t="s">
        <v>32</v>
      </c>
      <c r="F138" s="153" t="s">
        <v>1006</v>
      </c>
      <c r="H138" s="152" t="s">
        <v>32</v>
      </c>
      <c r="I138" s="154"/>
      <c r="L138" s="150"/>
      <c r="M138" s="155"/>
      <c r="T138" s="156"/>
      <c r="AT138" s="152" t="s">
        <v>204</v>
      </c>
      <c r="AU138" s="152" t="s">
        <v>87</v>
      </c>
      <c r="AV138" s="12" t="s">
        <v>85</v>
      </c>
      <c r="AW138" s="12" t="s">
        <v>39</v>
      </c>
      <c r="AX138" s="12" t="s">
        <v>78</v>
      </c>
      <c r="AY138" s="152" t="s">
        <v>194</v>
      </c>
    </row>
    <row r="139" spans="2:65" s="12" customFormat="1">
      <c r="B139" s="150"/>
      <c r="D139" s="151" t="s">
        <v>204</v>
      </c>
      <c r="E139" s="152" t="s">
        <v>32</v>
      </c>
      <c r="F139" s="153" t="s">
        <v>1008</v>
      </c>
      <c r="H139" s="152" t="s">
        <v>32</v>
      </c>
      <c r="I139" s="154"/>
      <c r="L139" s="150"/>
      <c r="M139" s="155"/>
      <c r="T139" s="156"/>
      <c r="AT139" s="152" t="s">
        <v>204</v>
      </c>
      <c r="AU139" s="152" t="s">
        <v>87</v>
      </c>
      <c r="AV139" s="12" t="s">
        <v>85</v>
      </c>
      <c r="AW139" s="12" t="s">
        <v>39</v>
      </c>
      <c r="AX139" s="12" t="s">
        <v>78</v>
      </c>
      <c r="AY139" s="152" t="s">
        <v>194</v>
      </c>
    </row>
    <row r="140" spans="2:65" s="13" customFormat="1" ht="20.399999999999999">
      <c r="B140" s="157"/>
      <c r="D140" s="151" t="s">
        <v>204</v>
      </c>
      <c r="E140" s="158" t="s">
        <v>32</v>
      </c>
      <c r="F140" s="159" t="s">
        <v>1051</v>
      </c>
      <c r="H140" s="160">
        <v>18</v>
      </c>
      <c r="I140" s="161"/>
      <c r="L140" s="157"/>
      <c r="M140" s="162"/>
      <c r="T140" s="163"/>
      <c r="AT140" s="158" t="s">
        <v>204</v>
      </c>
      <c r="AU140" s="158" t="s">
        <v>87</v>
      </c>
      <c r="AV140" s="13" t="s">
        <v>87</v>
      </c>
      <c r="AW140" s="13" t="s">
        <v>39</v>
      </c>
      <c r="AX140" s="13" t="s">
        <v>78</v>
      </c>
      <c r="AY140" s="158" t="s">
        <v>194</v>
      </c>
    </row>
    <row r="141" spans="2:65" s="14" customFormat="1">
      <c r="B141" s="164"/>
      <c r="D141" s="151" t="s">
        <v>204</v>
      </c>
      <c r="E141" s="165" t="s">
        <v>32</v>
      </c>
      <c r="F141" s="166" t="s">
        <v>208</v>
      </c>
      <c r="H141" s="167">
        <v>18</v>
      </c>
      <c r="I141" s="168"/>
      <c r="L141" s="164"/>
      <c r="M141" s="169"/>
      <c r="T141" s="170"/>
      <c r="AT141" s="165" t="s">
        <v>204</v>
      </c>
      <c r="AU141" s="165" t="s">
        <v>87</v>
      </c>
      <c r="AV141" s="14" t="s">
        <v>200</v>
      </c>
      <c r="AW141" s="14" t="s">
        <v>39</v>
      </c>
      <c r="AX141" s="14" t="s">
        <v>85</v>
      </c>
      <c r="AY141" s="165" t="s">
        <v>194</v>
      </c>
    </row>
    <row r="142" spans="2:65" s="1" customFormat="1" ht="37.799999999999997" customHeight="1">
      <c r="B142" s="33"/>
      <c r="C142" s="133" t="s">
        <v>255</v>
      </c>
      <c r="D142" s="133" t="s">
        <v>196</v>
      </c>
      <c r="E142" s="134" t="s">
        <v>1052</v>
      </c>
      <c r="F142" s="135" t="s">
        <v>1053</v>
      </c>
      <c r="G142" s="136" t="s">
        <v>313</v>
      </c>
      <c r="H142" s="137">
        <v>18</v>
      </c>
      <c r="I142" s="138"/>
      <c r="J142" s="139">
        <f>ROUND(I142*H142,2)</f>
        <v>0</v>
      </c>
      <c r="K142" s="135" t="s">
        <v>199</v>
      </c>
      <c r="L142" s="33"/>
      <c r="M142" s="140" t="s">
        <v>32</v>
      </c>
      <c r="N142" s="141" t="s">
        <v>49</v>
      </c>
      <c r="P142" s="142">
        <f>O142*H142</f>
        <v>0</v>
      </c>
      <c r="Q142" s="142">
        <v>0</v>
      </c>
      <c r="R142" s="142">
        <f>Q142*H142</f>
        <v>0</v>
      </c>
      <c r="S142" s="142">
        <v>0</v>
      </c>
      <c r="T142" s="143">
        <f>S142*H142</f>
        <v>0</v>
      </c>
      <c r="AR142" s="144" t="s">
        <v>296</v>
      </c>
      <c r="AT142" s="144" t="s">
        <v>196</v>
      </c>
      <c r="AU142" s="144" t="s">
        <v>87</v>
      </c>
      <c r="AY142" s="17" t="s">
        <v>194</v>
      </c>
      <c r="BE142" s="145">
        <f>IF(N142="základní",J142,0)</f>
        <v>0</v>
      </c>
      <c r="BF142" s="145">
        <f>IF(N142="snížená",J142,0)</f>
        <v>0</v>
      </c>
      <c r="BG142" s="145">
        <f>IF(N142="zákl. přenesená",J142,0)</f>
        <v>0</v>
      </c>
      <c r="BH142" s="145">
        <f>IF(N142="sníž. přenesená",J142,0)</f>
        <v>0</v>
      </c>
      <c r="BI142" s="145">
        <f>IF(N142="nulová",J142,0)</f>
        <v>0</v>
      </c>
      <c r="BJ142" s="17" t="s">
        <v>85</v>
      </c>
      <c r="BK142" s="145">
        <f>ROUND(I142*H142,2)</f>
        <v>0</v>
      </c>
      <c r="BL142" s="17" t="s">
        <v>296</v>
      </c>
      <c r="BM142" s="144" t="s">
        <v>1054</v>
      </c>
    </row>
    <row r="143" spans="2:65" s="1" customFormat="1">
      <c r="B143" s="33"/>
      <c r="D143" s="146" t="s">
        <v>202</v>
      </c>
      <c r="F143" s="147" t="s">
        <v>1055</v>
      </c>
      <c r="I143" s="148"/>
      <c r="L143" s="33"/>
      <c r="M143" s="149"/>
      <c r="T143" s="54"/>
      <c r="AT143" s="17" t="s">
        <v>202</v>
      </c>
      <c r="AU143" s="17" t="s">
        <v>87</v>
      </c>
    </row>
    <row r="144" spans="2:65" s="12" customFormat="1">
      <c r="B144" s="150"/>
      <c r="D144" s="151" t="s">
        <v>204</v>
      </c>
      <c r="E144" s="152" t="s">
        <v>32</v>
      </c>
      <c r="F144" s="153" t="s">
        <v>1006</v>
      </c>
      <c r="H144" s="152" t="s">
        <v>32</v>
      </c>
      <c r="I144" s="154"/>
      <c r="L144" s="150"/>
      <c r="M144" s="155"/>
      <c r="T144" s="156"/>
      <c r="AT144" s="152" t="s">
        <v>204</v>
      </c>
      <c r="AU144" s="152" t="s">
        <v>87</v>
      </c>
      <c r="AV144" s="12" t="s">
        <v>85</v>
      </c>
      <c r="AW144" s="12" t="s">
        <v>39</v>
      </c>
      <c r="AX144" s="12" t="s">
        <v>78</v>
      </c>
      <c r="AY144" s="152" t="s">
        <v>194</v>
      </c>
    </row>
    <row r="145" spans="2:65" s="12" customFormat="1">
      <c r="B145" s="150"/>
      <c r="D145" s="151" t="s">
        <v>204</v>
      </c>
      <c r="E145" s="152" t="s">
        <v>32</v>
      </c>
      <c r="F145" s="153" t="s">
        <v>1008</v>
      </c>
      <c r="H145" s="152" t="s">
        <v>32</v>
      </c>
      <c r="I145" s="154"/>
      <c r="L145" s="150"/>
      <c r="M145" s="155"/>
      <c r="T145" s="156"/>
      <c r="AT145" s="152" t="s">
        <v>204</v>
      </c>
      <c r="AU145" s="152" t="s">
        <v>87</v>
      </c>
      <c r="AV145" s="12" t="s">
        <v>85</v>
      </c>
      <c r="AW145" s="12" t="s">
        <v>39</v>
      </c>
      <c r="AX145" s="12" t="s">
        <v>78</v>
      </c>
      <c r="AY145" s="152" t="s">
        <v>194</v>
      </c>
    </row>
    <row r="146" spans="2:65" s="13" customFormat="1" ht="20.399999999999999">
      <c r="B146" s="157"/>
      <c r="D146" s="151" t="s">
        <v>204</v>
      </c>
      <c r="E146" s="158" t="s">
        <v>32</v>
      </c>
      <c r="F146" s="159" t="s">
        <v>1056</v>
      </c>
      <c r="H146" s="160">
        <v>18</v>
      </c>
      <c r="I146" s="161"/>
      <c r="L146" s="157"/>
      <c r="M146" s="162"/>
      <c r="T146" s="163"/>
      <c r="AT146" s="158" t="s">
        <v>204</v>
      </c>
      <c r="AU146" s="158" t="s">
        <v>87</v>
      </c>
      <c r="AV146" s="13" t="s">
        <v>87</v>
      </c>
      <c r="AW146" s="13" t="s">
        <v>39</v>
      </c>
      <c r="AX146" s="13" t="s">
        <v>78</v>
      </c>
      <c r="AY146" s="158" t="s">
        <v>194</v>
      </c>
    </row>
    <row r="147" spans="2:65" s="14" customFormat="1">
      <c r="B147" s="164"/>
      <c r="D147" s="151" t="s">
        <v>204</v>
      </c>
      <c r="E147" s="165" t="s">
        <v>32</v>
      </c>
      <c r="F147" s="166" t="s">
        <v>208</v>
      </c>
      <c r="H147" s="167">
        <v>18</v>
      </c>
      <c r="I147" s="168"/>
      <c r="L147" s="164"/>
      <c r="M147" s="169"/>
      <c r="T147" s="170"/>
      <c r="AT147" s="165" t="s">
        <v>204</v>
      </c>
      <c r="AU147" s="165" t="s">
        <v>87</v>
      </c>
      <c r="AV147" s="14" t="s">
        <v>200</v>
      </c>
      <c r="AW147" s="14" t="s">
        <v>39</v>
      </c>
      <c r="AX147" s="14" t="s">
        <v>85</v>
      </c>
      <c r="AY147" s="165" t="s">
        <v>194</v>
      </c>
    </row>
    <row r="148" spans="2:65" s="1" customFormat="1" ht="37.799999999999997" customHeight="1">
      <c r="B148" s="33"/>
      <c r="C148" s="133" t="s">
        <v>262</v>
      </c>
      <c r="D148" s="133" t="s">
        <v>196</v>
      </c>
      <c r="E148" s="134" t="s">
        <v>1057</v>
      </c>
      <c r="F148" s="135" t="s">
        <v>1058</v>
      </c>
      <c r="G148" s="136" t="s">
        <v>313</v>
      </c>
      <c r="H148" s="137">
        <v>52</v>
      </c>
      <c r="I148" s="138"/>
      <c r="J148" s="139">
        <f>ROUND(I148*H148,2)</f>
        <v>0</v>
      </c>
      <c r="K148" s="135" t="s">
        <v>199</v>
      </c>
      <c r="L148" s="33"/>
      <c r="M148" s="140" t="s">
        <v>32</v>
      </c>
      <c r="N148" s="141" t="s">
        <v>49</v>
      </c>
      <c r="P148" s="142">
        <f>O148*H148</f>
        <v>0</v>
      </c>
      <c r="Q148" s="142">
        <v>0</v>
      </c>
      <c r="R148" s="142">
        <f>Q148*H148</f>
        <v>0</v>
      </c>
      <c r="S148" s="142">
        <v>0</v>
      </c>
      <c r="T148" s="143">
        <f>S148*H148</f>
        <v>0</v>
      </c>
      <c r="AR148" s="144" t="s">
        <v>296</v>
      </c>
      <c r="AT148" s="144" t="s">
        <v>196</v>
      </c>
      <c r="AU148" s="144" t="s">
        <v>87</v>
      </c>
      <c r="AY148" s="17" t="s">
        <v>194</v>
      </c>
      <c r="BE148" s="145">
        <f>IF(N148="základní",J148,0)</f>
        <v>0</v>
      </c>
      <c r="BF148" s="145">
        <f>IF(N148="snížená",J148,0)</f>
        <v>0</v>
      </c>
      <c r="BG148" s="145">
        <f>IF(N148="zákl. přenesená",J148,0)</f>
        <v>0</v>
      </c>
      <c r="BH148" s="145">
        <f>IF(N148="sníž. přenesená",J148,0)</f>
        <v>0</v>
      </c>
      <c r="BI148" s="145">
        <f>IF(N148="nulová",J148,0)</f>
        <v>0</v>
      </c>
      <c r="BJ148" s="17" t="s">
        <v>85</v>
      </c>
      <c r="BK148" s="145">
        <f>ROUND(I148*H148,2)</f>
        <v>0</v>
      </c>
      <c r="BL148" s="17" t="s">
        <v>296</v>
      </c>
      <c r="BM148" s="144" t="s">
        <v>1059</v>
      </c>
    </row>
    <row r="149" spans="2:65" s="1" customFormat="1">
      <c r="B149" s="33"/>
      <c r="D149" s="146" t="s">
        <v>202</v>
      </c>
      <c r="F149" s="147" t="s">
        <v>1060</v>
      </c>
      <c r="I149" s="148"/>
      <c r="L149" s="33"/>
      <c r="M149" s="149"/>
      <c r="T149" s="54"/>
      <c r="AT149" s="17" t="s">
        <v>202</v>
      </c>
      <c r="AU149" s="17" t="s">
        <v>87</v>
      </c>
    </row>
    <row r="150" spans="2:65" s="12" customFormat="1">
      <c r="B150" s="150"/>
      <c r="D150" s="151" t="s">
        <v>204</v>
      </c>
      <c r="E150" s="152" t="s">
        <v>32</v>
      </c>
      <c r="F150" s="153" t="s">
        <v>1006</v>
      </c>
      <c r="H150" s="152" t="s">
        <v>32</v>
      </c>
      <c r="I150" s="154"/>
      <c r="L150" s="150"/>
      <c r="M150" s="155"/>
      <c r="T150" s="156"/>
      <c r="AT150" s="152" t="s">
        <v>204</v>
      </c>
      <c r="AU150" s="152" t="s">
        <v>87</v>
      </c>
      <c r="AV150" s="12" t="s">
        <v>85</v>
      </c>
      <c r="AW150" s="12" t="s">
        <v>39</v>
      </c>
      <c r="AX150" s="12" t="s">
        <v>78</v>
      </c>
      <c r="AY150" s="152" t="s">
        <v>194</v>
      </c>
    </row>
    <row r="151" spans="2:65" s="12" customFormat="1">
      <c r="B151" s="150"/>
      <c r="D151" s="151" t="s">
        <v>204</v>
      </c>
      <c r="E151" s="152" t="s">
        <v>32</v>
      </c>
      <c r="F151" s="153" t="s">
        <v>1007</v>
      </c>
      <c r="H151" s="152" t="s">
        <v>32</v>
      </c>
      <c r="I151" s="154"/>
      <c r="L151" s="150"/>
      <c r="M151" s="155"/>
      <c r="T151" s="156"/>
      <c r="AT151" s="152" t="s">
        <v>204</v>
      </c>
      <c r="AU151" s="152" t="s">
        <v>87</v>
      </c>
      <c r="AV151" s="12" t="s">
        <v>85</v>
      </c>
      <c r="AW151" s="12" t="s">
        <v>39</v>
      </c>
      <c r="AX151" s="12" t="s">
        <v>78</v>
      </c>
      <c r="AY151" s="152" t="s">
        <v>194</v>
      </c>
    </row>
    <row r="152" spans="2:65" s="12" customFormat="1">
      <c r="B152" s="150"/>
      <c r="D152" s="151" t="s">
        <v>204</v>
      </c>
      <c r="E152" s="152" t="s">
        <v>32</v>
      </c>
      <c r="F152" s="153" t="s">
        <v>1019</v>
      </c>
      <c r="H152" s="152" t="s">
        <v>32</v>
      </c>
      <c r="I152" s="154"/>
      <c r="L152" s="150"/>
      <c r="M152" s="155"/>
      <c r="T152" s="156"/>
      <c r="AT152" s="152" t="s">
        <v>204</v>
      </c>
      <c r="AU152" s="152" t="s">
        <v>87</v>
      </c>
      <c r="AV152" s="12" t="s">
        <v>85</v>
      </c>
      <c r="AW152" s="12" t="s">
        <v>39</v>
      </c>
      <c r="AX152" s="12" t="s">
        <v>78</v>
      </c>
      <c r="AY152" s="152" t="s">
        <v>194</v>
      </c>
    </row>
    <row r="153" spans="2:65" s="13" customFormat="1">
      <c r="B153" s="157"/>
      <c r="D153" s="151" t="s">
        <v>204</v>
      </c>
      <c r="E153" s="158" t="s">
        <v>32</v>
      </c>
      <c r="F153" s="159" t="s">
        <v>1061</v>
      </c>
      <c r="H153" s="160">
        <v>4</v>
      </c>
      <c r="I153" s="161"/>
      <c r="L153" s="157"/>
      <c r="M153" s="162"/>
      <c r="T153" s="163"/>
      <c r="AT153" s="158" t="s">
        <v>204</v>
      </c>
      <c r="AU153" s="158" t="s">
        <v>87</v>
      </c>
      <c r="AV153" s="13" t="s">
        <v>87</v>
      </c>
      <c r="AW153" s="13" t="s">
        <v>39</v>
      </c>
      <c r="AX153" s="13" t="s">
        <v>78</v>
      </c>
      <c r="AY153" s="158" t="s">
        <v>194</v>
      </c>
    </row>
    <row r="154" spans="2:65" s="13" customFormat="1">
      <c r="B154" s="157"/>
      <c r="D154" s="151" t="s">
        <v>204</v>
      </c>
      <c r="E154" s="158" t="s">
        <v>32</v>
      </c>
      <c r="F154" s="159" t="s">
        <v>1062</v>
      </c>
      <c r="H154" s="160">
        <v>8</v>
      </c>
      <c r="I154" s="161"/>
      <c r="L154" s="157"/>
      <c r="M154" s="162"/>
      <c r="T154" s="163"/>
      <c r="AT154" s="158" t="s">
        <v>204</v>
      </c>
      <c r="AU154" s="158" t="s">
        <v>87</v>
      </c>
      <c r="AV154" s="13" t="s">
        <v>87</v>
      </c>
      <c r="AW154" s="13" t="s">
        <v>39</v>
      </c>
      <c r="AX154" s="13" t="s">
        <v>78</v>
      </c>
      <c r="AY154" s="158" t="s">
        <v>194</v>
      </c>
    </row>
    <row r="155" spans="2:65" s="13" customFormat="1">
      <c r="B155" s="157"/>
      <c r="D155" s="151" t="s">
        <v>204</v>
      </c>
      <c r="E155" s="158" t="s">
        <v>32</v>
      </c>
      <c r="F155" s="159" t="s">
        <v>1063</v>
      </c>
      <c r="H155" s="160">
        <v>8</v>
      </c>
      <c r="I155" s="161"/>
      <c r="L155" s="157"/>
      <c r="M155" s="162"/>
      <c r="T155" s="163"/>
      <c r="AT155" s="158" t="s">
        <v>204</v>
      </c>
      <c r="AU155" s="158" t="s">
        <v>87</v>
      </c>
      <c r="AV155" s="13" t="s">
        <v>87</v>
      </c>
      <c r="AW155" s="13" t="s">
        <v>39</v>
      </c>
      <c r="AX155" s="13" t="s">
        <v>78</v>
      </c>
      <c r="AY155" s="158" t="s">
        <v>194</v>
      </c>
    </row>
    <row r="156" spans="2:65" s="13" customFormat="1">
      <c r="B156" s="157"/>
      <c r="D156" s="151" t="s">
        <v>204</v>
      </c>
      <c r="E156" s="158" t="s">
        <v>32</v>
      </c>
      <c r="F156" s="159" t="s">
        <v>1064</v>
      </c>
      <c r="H156" s="160">
        <v>8</v>
      </c>
      <c r="I156" s="161"/>
      <c r="L156" s="157"/>
      <c r="M156" s="162"/>
      <c r="T156" s="163"/>
      <c r="AT156" s="158" t="s">
        <v>204</v>
      </c>
      <c r="AU156" s="158" t="s">
        <v>87</v>
      </c>
      <c r="AV156" s="13" t="s">
        <v>87</v>
      </c>
      <c r="AW156" s="13" t="s">
        <v>39</v>
      </c>
      <c r="AX156" s="13" t="s">
        <v>78</v>
      </c>
      <c r="AY156" s="158" t="s">
        <v>194</v>
      </c>
    </row>
    <row r="157" spans="2:65" s="13" customFormat="1">
      <c r="B157" s="157"/>
      <c r="D157" s="151" t="s">
        <v>204</v>
      </c>
      <c r="E157" s="158" t="s">
        <v>32</v>
      </c>
      <c r="F157" s="159" t="s">
        <v>1065</v>
      </c>
      <c r="H157" s="160">
        <v>8</v>
      </c>
      <c r="I157" s="161"/>
      <c r="L157" s="157"/>
      <c r="M157" s="162"/>
      <c r="T157" s="163"/>
      <c r="AT157" s="158" t="s">
        <v>204</v>
      </c>
      <c r="AU157" s="158" t="s">
        <v>87</v>
      </c>
      <c r="AV157" s="13" t="s">
        <v>87</v>
      </c>
      <c r="AW157" s="13" t="s">
        <v>39</v>
      </c>
      <c r="AX157" s="13" t="s">
        <v>78</v>
      </c>
      <c r="AY157" s="158" t="s">
        <v>194</v>
      </c>
    </row>
    <row r="158" spans="2:65" s="13" customFormat="1">
      <c r="B158" s="157"/>
      <c r="D158" s="151" t="s">
        <v>204</v>
      </c>
      <c r="E158" s="158" t="s">
        <v>32</v>
      </c>
      <c r="F158" s="159" t="s">
        <v>1066</v>
      </c>
      <c r="H158" s="160">
        <v>8</v>
      </c>
      <c r="I158" s="161"/>
      <c r="L158" s="157"/>
      <c r="M158" s="162"/>
      <c r="T158" s="163"/>
      <c r="AT158" s="158" t="s">
        <v>204</v>
      </c>
      <c r="AU158" s="158" t="s">
        <v>87</v>
      </c>
      <c r="AV158" s="13" t="s">
        <v>87</v>
      </c>
      <c r="AW158" s="13" t="s">
        <v>39</v>
      </c>
      <c r="AX158" s="13" t="s">
        <v>78</v>
      </c>
      <c r="AY158" s="158" t="s">
        <v>194</v>
      </c>
    </row>
    <row r="159" spans="2:65" s="13" customFormat="1">
      <c r="B159" s="157"/>
      <c r="D159" s="151" t="s">
        <v>204</v>
      </c>
      <c r="E159" s="158" t="s">
        <v>32</v>
      </c>
      <c r="F159" s="159" t="s">
        <v>1067</v>
      </c>
      <c r="H159" s="160">
        <v>8</v>
      </c>
      <c r="I159" s="161"/>
      <c r="L159" s="157"/>
      <c r="M159" s="162"/>
      <c r="T159" s="163"/>
      <c r="AT159" s="158" t="s">
        <v>204</v>
      </c>
      <c r="AU159" s="158" t="s">
        <v>87</v>
      </c>
      <c r="AV159" s="13" t="s">
        <v>87</v>
      </c>
      <c r="AW159" s="13" t="s">
        <v>39</v>
      </c>
      <c r="AX159" s="13" t="s">
        <v>78</v>
      </c>
      <c r="AY159" s="158" t="s">
        <v>194</v>
      </c>
    </row>
    <row r="160" spans="2:65" s="14" customFormat="1">
      <c r="B160" s="164"/>
      <c r="D160" s="151" t="s">
        <v>204</v>
      </c>
      <c r="E160" s="165" t="s">
        <v>32</v>
      </c>
      <c r="F160" s="166" t="s">
        <v>208</v>
      </c>
      <c r="H160" s="167">
        <v>52</v>
      </c>
      <c r="I160" s="168"/>
      <c r="L160" s="164"/>
      <c r="M160" s="169"/>
      <c r="T160" s="170"/>
      <c r="AT160" s="165" t="s">
        <v>204</v>
      </c>
      <c r="AU160" s="165" t="s">
        <v>87</v>
      </c>
      <c r="AV160" s="14" t="s">
        <v>200</v>
      </c>
      <c r="AW160" s="14" t="s">
        <v>39</v>
      </c>
      <c r="AX160" s="14" t="s">
        <v>85</v>
      </c>
      <c r="AY160" s="165" t="s">
        <v>194</v>
      </c>
    </row>
    <row r="161" spans="2:65" s="1" customFormat="1" ht="24.15" customHeight="1">
      <c r="B161" s="33"/>
      <c r="C161" s="133" t="s">
        <v>8</v>
      </c>
      <c r="D161" s="133" t="s">
        <v>196</v>
      </c>
      <c r="E161" s="134" t="s">
        <v>1068</v>
      </c>
      <c r="F161" s="135" t="s">
        <v>1069</v>
      </c>
      <c r="G161" s="136" t="s">
        <v>313</v>
      </c>
      <c r="H161" s="137">
        <v>1</v>
      </c>
      <c r="I161" s="138"/>
      <c r="J161" s="139">
        <f>ROUND(I161*H161,2)</f>
        <v>0</v>
      </c>
      <c r="K161" s="135" t="s">
        <v>199</v>
      </c>
      <c r="L161" s="33"/>
      <c r="M161" s="140" t="s">
        <v>32</v>
      </c>
      <c r="N161" s="141" t="s">
        <v>49</v>
      </c>
      <c r="P161" s="142">
        <f>O161*H161</f>
        <v>0</v>
      </c>
      <c r="Q161" s="142">
        <v>0</v>
      </c>
      <c r="R161" s="142">
        <f>Q161*H161</f>
        <v>0</v>
      </c>
      <c r="S161" s="142">
        <v>0</v>
      </c>
      <c r="T161" s="143">
        <f>S161*H161</f>
        <v>0</v>
      </c>
      <c r="AR161" s="144" t="s">
        <v>296</v>
      </c>
      <c r="AT161" s="144" t="s">
        <v>196</v>
      </c>
      <c r="AU161" s="144" t="s">
        <v>87</v>
      </c>
      <c r="AY161" s="17" t="s">
        <v>194</v>
      </c>
      <c r="BE161" s="145">
        <f>IF(N161="základní",J161,0)</f>
        <v>0</v>
      </c>
      <c r="BF161" s="145">
        <f>IF(N161="snížená",J161,0)</f>
        <v>0</v>
      </c>
      <c r="BG161" s="145">
        <f>IF(N161="zákl. přenesená",J161,0)</f>
        <v>0</v>
      </c>
      <c r="BH161" s="145">
        <f>IF(N161="sníž. přenesená",J161,0)</f>
        <v>0</v>
      </c>
      <c r="BI161" s="145">
        <f>IF(N161="nulová",J161,0)</f>
        <v>0</v>
      </c>
      <c r="BJ161" s="17" t="s">
        <v>85</v>
      </c>
      <c r="BK161" s="145">
        <f>ROUND(I161*H161,2)</f>
        <v>0</v>
      </c>
      <c r="BL161" s="17" t="s">
        <v>296</v>
      </c>
      <c r="BM161" s="144" t="s">
        <v>1070</v>
      </c>
    </row>
    <row r="162" spans="2:65" s="1" customFormat="1">
      <c r="B162" s="33"/>
      <c r="D162" s="146" t="s">
        <v>202</v>
      </c>
      <c r="F162" s="147" t="s">
        <v>1071</v>
      </c>
      <c r="I162" s="148"/>
      <c r="L162" s="33"/>
      <c r="M162" s="149"/>
      <c r="T162" s="54"/>
      <c r="AT162" s="17" t="s">
        <v>202</v>
      </c>
      <c r="AU162" s="17" t="s">
        <v>87</v>
      </c>
    </row>
    <row r="163" spans="2:65" s="12" customFormat="1">
      <c r="B163" s="150"/>
      <c r="D163" s="151" t="s">
        <v>204</v>
      </c>
      <c r="E163" s="152" t="s">
        <v>32</v>
      </c>
      <c r="F163" s="153" t="s">
        <v>1006</v>
      </c>
      <c r="H163" s="152" t="s">
        <v>32</v>
      </c>
      <c r="I163" s="154"/>
      <c r="L163" s="150"/>
      <c r="M163" s="155"/>
      <c r="T163" s="156"/>
      <c r="AT163" s="152" t="s">
        <v>204</v>
      </c>
      <c r="AU163" s="152" t="s">
        <v>87</v>
      </c>
      <c r="AV163" s="12" t="s">
        <v>85</v>
      </c>
      <c r="AW163" s="12" t="s">
        <v>39</v>
      </c>
      <c r="AX163" s="12" t="s">
        <v>78</v>
      </c>
      <c r="AY163" s="152" t="s">
        <v>194</v>
      </c>
    </row>
    <row r="164" spans="2:65" s="13" customFormat="1">
      <c r="B164" s="157"/>
      <c r="D164" s="151" t="s">
        <v>204</v>
      </c>
      <c r="E164" s="158" t="s">
        <v>32</v>
      </c>
      <c r="F164" s="159" t="s">
        <v>1072</v>
      </c>
      <c r="H164" s="160">
        <v>1</v>
      </c>
      <c r="I164" s="161"/>
      <c r="L164" s="157"/>
      <c r="M164" s="162"/>
      <c r="T164" s="163"/>
      <c r="AT164" s="158" t="s">
        <v>204</v>
      </c>
      <c r="AU164" s="158" t="s">
        <v>87</v>
      </c>
      <c r="AV164" s="13" t="s">
        <v>87</v>
      </c>
      <c r="AW164" s="13" t="s">
        <v>39</v>
      </c>
      <c r="AX164" s="13" t="s">
        <v>78</v>
      </c>
      <c r="AY164" s="158" t="s">
        <v>194</v>
      </c>
    </row>
    <row r="165" spans="2:65" s="14" customFormat="1">
      <c r="B165" s="164"/>
      <c r="D165" s="151" t="s">
        <v>204</v>
      </c>
      <c r="E165" s="165" t="s">
        <v>32</v>
      </c>
      <c r="F165" s="166" t="s">
        <v>208</v>
      </c>
      <c r="H165" s="167">
        <v>1</v>
      </c>
      <c r="I165" s="168"/>
      <c r="L165" s="164"/>
      <c r="M165" s="169"/>
      <c r="T165" s="170"/>
      <c r="AT165" s="165" t="s">
        <v>204</v>
      </c>
      <c r="AU165" s="165" t="s">
        <v>87</v>
      </c>
      <c r="AV165" s="14" t="s">
        <v>200</v>
      </c>
      <c r="AW165" s="14" t="s">
        <v>39</v>
      </c>
      <c r="AX165" s="14" t="s">
        <v>85</v>
      </c>
      <c r="AY165" s="165" t="s">
        <v>194</v>
      </c>
    </row>
    <row r="166" spans="2:65" s="1" customFormat="1" ht="24.15" customHeight="1">
      <c r="B166" s="33"/>
      <c r="C166" s="133" t="s">
        <v>277</v>
      </c>
      <c r="D166" s="133" t="s">
        <v>196</v>
      </c>
      <c r="E166" s="134" t="s">
        <v>1073</v>
      </c>
      <c r="F166" s="135" t="s">
        <v>1074</v>
      </c>
      <c r="G166" s="136" t="s">
        <v>1075</v>
      </c>
      <c r="H166" s="137">
        <v>1</v>
      </c>
      <c r="I166" s="138"/>
      <c r="J166" s="139">
        <f>ROUND(I166*H166,2)</f>
        <v>0</v>
      </c>
      <c r="K166" s="135" t="s">
        <v>199</v>
      </c>
      <c r="L166" s="33"/>
      <c r="M166" s="140" t="s">
        <v>32</v>
      </c>
      <c r="N166" s="141" t="s">
        <v>49</v>
      </c>
      <c r="P166" s="142">
        <f>O166*H166</f>
        <v>0</v>
      </c>
      <c r="Q166" s="142">
        <v>0</v>
      </c>
      <c r="R166" s="142">
        <f>Q166*H166</f>
        <v>0</v>
      </c>
      <c r="S166" s="142">
        <v>0</v>
      </c>
      <c r="T166" s="143">
        <f>S166*H166</f>
        <v>0</v>
      </c>
      <c r="AR166" s="144" t="s">
        <v>296</v>
      </c>
      <c r="AT166" s="144" t="s">
        <v>196</v>
      </c>
      <c r="AU166" s="144" t="s">
        <v>87</v>
      </c>
      <c r="AY166" s="17" t="s">
        <v>194</v>
      </c>
      <c r="BE166" s="145">
        <f>IF(N166="základní",J166,0)</f>
        <v>0</v>
      </c>
      <c r="BF166" s="145">
        <f>IF(N166="snížená",J166,0)</f>
        <v>0</v>
      </c>
      <c r="BG166" s="145">
        <f>IF(N166="zákl. přenesená",J166,0)</f>
        <v>0</v>
      </c>
      <c r="BH166" s="145">
        <f>IF(N166="sníž. přenesená",J166,0)</f>
        <v>0</v>
      </c>
      <c r="BI166" s="145">
        <f>IF(N166="nulová",J166,0)</f>
        <v>0</v>
      </c>
      <c r="BJ166" s="17" t="s">
        <v>85</v>
      </c>
      <c r="BK166" s="145">
        <f>ROUND(I166*H166,2)</f>
        <v>0</v>
      </c>
      <c r="BL166" s="17" t="s">
        <v>296</v>
      </c>
      <c r="BM166" s="144" t="s">
        <v>1076</v>
      </c>
    </row>
    <row r="167" spans="2:65" s="1" customFormat="1">
      <c r="B167" s="33"/>
      <c r="D167" s="146" t="s">
        <v>202</v>
      </c>
      <c r="F167" s="147" t="s">
        <v>1077</v>
      </c>
      <c r="I167" s="148"/>
      <c r="L167" s="33"/>
      <c r="M167" s="149"/>
      <c r="T167" s="54"/>
      <c r="AT167" s="17" t="s">
        <v>202</v>
      </c>
      <c r="AU167" s="17" t="s">
        <v>87</v>
      </c>
    </row>
    <row r="168" spans="2:65" s="12" customFormat="1">
      <c r="B168" s="150"/>
      <c r="D168" s="151" t="s">
        <v>204</v>
      </c>
      <c r="E168" s="152" t="s">
        <v>32</v>
      </c>
      <c r="F168" s="153" t="s">
        <v>1006</v>
      </c>
      <c r="H168" s="152" t="s">
        <v>32</v>
      </c>
      <c r="I168" s="154"/>
      <c r="L168" s="150"/>
      <c r="M168" s="155"/>
      <c r="T168" s="156"/>
      <c r="AT168" s="152" t="s">
        <v>204</v>
      </c>
      <c r="AU168" s="152" t="s">
        <v>87</v>
      </c>
      <c r="AV168" s="12" t="s">
        <v>85</v>
      </c>
      <c r="AW168" s="12" t="s">
        <v>39</v>
      </c>
      <c r="AX168" s="12" t="s">
        <v>78</v>
      </c>
      <c r="AY168" s="152" t="s">
        <v>194</v>
      </c>
    </row>
    <row r="169" spans="2:65" s="13" customFormat="1">
      <c r="B169" s="157"/>
      <c r="D169" s="151" t="s">
        <v>204</v>
      </c>
      <c r="E169" s="158" t="s">
        <v>32</v>
      </c>
      <c r="F169" s="159" t="s">
        <v>1078</v>
      </c>
      <c r="H169" s="160">
        <v>1</v>
      </c>
      <c r="I169" s="161"/>
      <c r="L169" s="157"/>
      <c r="M169" s="162"/>
      <c r="T169" s="163"/>
      <c r="AT169" s="158" t="s">
        <v>204</v>
      </c>
      <c r="AU169" s="158" t="s">
        <v>87</v>
      </c>
      <c r="AV169" s="13" t="s">
        <v>87</v>
      </c>
      <c r="AW169" s="13" t="s">
        <v>39</v>
      </c>
      <c r="AX169" s="13" t="s">
        <v>78</v>
      </c>
      <c r="AY169" s="158" t="s">
        <v>194</v>
      </c>
    </row>
    <row r="170" spans="2:65" s="14" customFormat="1">
      <c r="B170" s="164"/>
      <c r="D170" s="151" t="s">
        <v>204</v>
      </c>
      <c r="E170" s="165" t="s">
        <v>32</v>
      </c>
      <c r="F170" s="166" t="s">
        <v>208</v>
      </c>
      <c r="H170" s="167">
        <v>1</v>
      </c>
      <c r="I170" s="168"/>
      <c r="L170" s="164"/>
      <c r="M170" s="169"/>
      <c r="T170" s="170"/>
      <c r="AT170" s="165" t="s">
        <v>204</v>
      </c>
      <c r="AU170" s="165" t="s">
        <v>87</v>
      </c>
      <c r="AV170" s="14" t="s">
        <v>200</v>
      </c>
      <c r="AW170" s="14" t="s">
        <v>39</v>
      </c>
      <c r="AX170" s="14" t="s">
        <v>85</v>
      </c>
      <c r="AY170" s="165" t="s">
        <v>194</v>
      </c>
    </row>
    <row r="171" spans="2:65" s="1" customFormat="1" ht="44.25" customHeight="1">
      <c r="B171" s="33"/>
      <c r="C171" s="133" t="s">
        <v>284</v>
      </c>
      <c r="D171" s="133" t="s">
        <v>196</v>
      </c>
      <c r="E171" s="134" t="s">
        <v>1079</v>
      </c>
      <c r="F171" s="135" t="s">
        <v>1080</v>
      </c>
      <c r="G171" s="136" t="s">
        <v>725</v>
      </c>
      <c r="H171" s="137">
        <v>0.129</v>
      </c>
      <c r="I171" s="138"/>
      <c r="J171" s="139">
        <f>ROUND(I171*H171,2)</f>
        <v>0</v>
      </c>
      <c r="K171" s="135" t="s">
        <v>199</v>
      </c>
      <c r="L171" s="33"/>
      <c r="M171" s="140" t="s">
        <v>32</v>
      </c>
      <c r="N171" s="141" t="s">
        <v>49</v>
      </c>
      <c r="P171" s="142">
        <f>O171*H171</f>
        <v>0</v>
      </c>
      <c r="Q171" s="142">
        <v>0</v>
      </c>
      <c r="R171" s="142">
        <f>Q171*H171</f>
        <v>0</v>
      </c>
      <c r="S171" s="142">
        <v>0</v>
      </c>
      <c r="T171" s="143">
        <f>S171*H171</f>
        <v>0</v>
      </c>
      <c r="AR171" s="144" t="s">
        <v>296</v>
      </c>
      <c r="AT171" s="144" t="s">
        <v>196</v>
      </c>
      <c r="AU171" s="144" t="s">
        <v>87</v>
      </c>
      <c r="AY171" s="17" t="s">
        <v>194</v>
      </c>
      <c r="BE171" s="145">
        <f>IF(N171="základní",J171,0)</f>
        <v>0</v>
      </c>
      <c r="BF171" s="145">
        <f>IF(N171="snížená",J171,0)</f>
        <v>0</v>
      </c>
      <c r="BG171" s="145">
        <f>IF(N171="zákl. přenesená",J171,0)</f>
        <v>0</v>
      </c>
      <c r="BH171" s="145">
        <f>IF(N171="sníž. přenesená",J171,0)</f>
        <v>0</v>
      </c>
      <c r="BI171" s="145">
        <f>IF(N171="nulová",J171,0)</f>
        <v>0</v>
      </c>
      <c r="BJ171" s="17" t="s">
        <v>85</v>
      </c>
      <c r="BK171" s="145">
        <f>ROUND(I171*H171,2)</f>
        <v>0</v>
      </c>
      <c r="BL171" s="17" t="s">
        <v>296</v>
      </c>
      <c r="BM171" s="144" t="s">
        <v>1081</v>
      </c>
    </row>
    <row r="172" spans="2:65" s="1" customFormat="1">
      <c r="B172" s="33"/>
      <c r="D172" s="146" t="s">
        <v>202</v>
      </c>
      <c r="F172" s="147" t="s">
        <v>1082</v>
      </c>
      <c r="I172" s="148"/>
      <c r="L172" s="33"/>
      <c r="M172" s="149"/>
      <c r="T172" s="54"/>
      <c r="AT172" s="17" t="s">
        <v>202</v>
      </c>
      <c r="AU172" s="17" t="s">
        <v>87</v>
      </c>
    </row>
    <row r="173" spans="2:65" s="11" customFormat="1" ht="25.95" customHeight="1">
      <c r="B173" s="121"/>
      <c r="D173" s="122" t="s">
        <v>77</v>
      </c>
      <c r="E173" s="123" t="s">
        <v>310</v>
      </c>
      <c r="F173" s="123" t="s">
        <v>1083</v>
      </c>
      <c r="I173" s="124"/>
      <c r="J173" s="125">
        <f>BK173</f>
        <v>0</v>
      </c>
      <c r="L173" s="121"/>
      <c r="M173" s="126"/>
      <c r="P173" s="127">
        <f>P174+P253</f>
        <v>0</v>
      </c>
      <c r="R173" s="127">
        <f>R174+R253</f>
        <v>13.448596109999999</v>
      </c>
      <c r="T173" s="128">
        <f>T174+T253</f>
        <v>0</v>
      </c>
      <c r="AR173" s="122" t="s">
        <v>112</v>
      </c>
      <c r="AT173" s="129" t="s">
        <v>77</v>
      </c>
      <c r="AU173" s="129" t="s">
        <v>78</v>
      </c>
      <c r="AY173" s="122" t="s">
        <v>194</v>
      </c>
      <c r="BK173" s="130">
        <f>BK174+BK253</f>
        <v>0</v>
      </c>
    </row>
    <row r="174" spans="2:65" s="11" customFormat="1" ht="22.8" customHeight="1">
      <c r="B174" s="121"/>
      <c r="D174" s="122" t="s">
        <v>77</v>
      </c>
      <c r="E174" s="131" t="s">
        <v>1084</v>
      </c>
      <c r="F174" s="131" t="s">
        <v>1085</v>
      </c>
      <c r="I174" s="124"/>
      <c r="J174" s="132">
        <f>BK174</f>
        <v>0</v>
      </c>
      <c r="L174" s="121"/>
      <c r="M174" s="126"/>
      <c r="P174" s="127">
        <f>SUM(P175:P252)</f>
        <v>0</v>
      </c>
      <c r="R174" s="127">
        <f>SUM(R175:R252)</f>
        <v>1.0235190000000001</v>
      </c>
      <c r="T174" s="128">
        <f>SUM(T175:T252)</f>
        <v>0</v>
      </c>
      <c r="AR174" s="122" t="s">
        <v>112</v>
      </c>
      <c r="AT174" s="129" t="s">
        <v>77</v>
      </c>
      <c r="AU174" s="129" t="s">
        <v>85</v>
      </c>
      <c r="AY174" s="122" t="s">
        <v>194</v>
      </c>
      <c r="BK174" s="130">
        <f>SUM(BK175:BK252)</f>
        <v>0</v>
      </c>
    </row>
    <row r="175" spans="2:65" s="1" customFormat="1" ht="24.15" customHeight="1">
      <c r="B175" s="33"/>
      <c r="C175" s="133" t="s">
        <v>289</v>
      </c>
      <c r="D175" s="133" t="s">
        <v>196</v>
      </c>
      <c r="E175" s="134" t="s">
        <v>1086</v>
      </c>
      <c r="F175" s="135" t="s">
        <v>1087</v>
      </c>
      <c r="G175" s="136" t="s">
        <v>313</v>
      </c>
      <c r="H175" s="137">
        <v>6</v>
      </c>
      <c r="I175" s="138"/>
      <c r="J175" s="139">
        <f>ROUND(I175*H175,2)</f>
        <v>0</v>
      </c>
      <c r="K175" s="135" t="s">
        <v>199</v>
      </c>
      <c r="L175" s="33"/>
      <c r="M175" s="140" t="s">
        <v>32</v>
      </c>
      <c r="N175" s="141" t="s">
        <v>49</v>
      </c>
      <c r="P175" s="142">
        <f>O175*H175</f>
        <v>0</v>
      </c>
      <c r="Q175" s="142">
        <v>0</v>
      </c>
      <c r="R175" s="142">
        <f>Q175*H175</f>
        <v>0</v>
      </c>
      <c r="S175" s="142">
        <v>0</v>
      </c>
      <c r="T175" s="143">
        <f>S175*H175</f>
        <v>0</v>
      </c>
      <c r="AR175" s="144" t="s">
        <v>585</v>
      </c>
      <c r="AT175" s="144" t="s">
        <v>196</v>
      </c>
      <c r="AU175" s="144" t="s">
        <v>87</v>
      </c>
      <c r="AY175" s="17" t="s">
        <v>194</v>
      </c>
      <c r="BE175" s="145">
        <f>IF(N175="základní",J175,0)</f>
        <v>0</v>
      </c>
      <c r="BF175" s="145">
        <f>IF(N175="snížená",J175,0)</f>
        <v>0</v>
      </c>
      <c r="BG175" s="145">
        <f>IF(N175="zákl. přenesená",J175,0)</f>
        <v>0</v>
      </c>
      <c r="BH175" s="145">
        <f>IF(N175="sníž. přenesená",J175,0)</f>
        <v>0</v>
      </c>
      <c r="BI175" s="145">
        <f>IF(N175="nulová",J175,0)</f>
        <v>0</v>
      </c>
      <c r="BJ175" s="17" t="s">
        <v>85</v>
      </c>
      <c r="BK175" s="145">
        <f>ROUND(I175*H175,2)</f>
        <v>0</v>
      </c>
      <c r="BL175" s="17" t="s">
        <v>585</v>
      </c>
      <c r="BM175" s="144" t="s">
        <v>1088</v>
      </c>
    </row>
    <row r="176" spans="2:65" s="1" customFormat="1">
      <c r="B176" s="33"/>
      <c r="D176" s="146" t="s">
        <v>202</v>
      </c>
      <c r="F176" s="147" t="s">
        <v>1089</v>
      </c>
      <c r="I176" s="148"/>
      <c r="L176" s="33"/>
      <c r="M176" s="149"/>
      <c r="T176" s="54"/>
      <c r="AT176" s="17" t="s">
        <v>202</v>
      </c>
      <c r="AU176" s="17" t="s">
        <v>87</v>
      </c>
    </row>
    <row r="177" spans="2:65" s="12" customFormat="1">
      <c r="B177" s="150"/>
      <c r="D177" s="151" t="s">
        <v>204</v>
      </c>
      <c r="E177" s="152" t="s">
        <v>32</v>
      </c>
      <c r="F177" s="153" t="s">
        <v>1006</v>
      </c>
      <c r="H177" s="152" t="s">
        <v>32</v>
      </c>
      <c r="I177" s="154"/>
      <c r="L177" s="150"/>
      <c r="M177" s="155"/>
      <c r="T177" s="156"/>
      <c r="AT177" s="152" t="s">
        <v>204</v>
      </c>
      <c r="AU177" s="152" t="s">
        <v>87</v>
      </c>
      <c r="AV177" s="12" t="s">
        <v>85</v>
      </c>
      <c r="AW177" s="12" t="s">
        <v>39</v>
      </c>
      <c r="AX177" s="12" t="s">
        <v>78</v>
      </c>
      <c r="AY177" s="152" t="s">
        <v>194</v>
      </c>
    </row>
    <row r="178" spans="2:65" s="12" customFormat="1">
      <c r="B178" s="150"/>
      <c r="D178" s="151" t="s">
        <v>204</v>
      </c>
      <c r="E178" s="152" t="s">
        <v>32</v>
      </c>
      <c r="F178" s="153" t="s">
        <v>1007</v>
      </c>
      <c r="H178" s="152" t="s">
        <v>32</v>
      </c>
      <c r="I178" s="154"/>
      <c r="L178" s="150"/>
      <c r="M178" s="155"/>
      <c r="T178" s="156"/>
      <c r="AT178" s="152" t="s">
        <v>204</v>
      </c>
      <c r="AU178" s="152" t="s">
        <v>87</v>
      </c>
      <c r="AV178" s="12" t="s">
        <v>85</v>
      </c>
      <c r="AW178" s="12" t="s">
        <v>39</v>
      </c>
      <c r="AX178" s="12" t="s">
        <v>78</v>
      </c>
      <c r="AY178" s="152" t="s">
        <v>194</v>
      </c>
    </row>
    <row r="179" spans="2:65" s="12" customFormat="1">
      <c r="B179" s="150"/>
      <c r="D179" s="151" t="s">
        <v>204</v>
      </c>
      <c r="E179" s="152" t="s">
        <v>32</v>
      </c>
      <c r="F179" s="153" t="s">
        <v>1008</v>
      </c>
      <c r="H179" s="152" t="s">
        <v>32</v>
      </c>
      <c r="I179" s="154"/>
      <c r="L179" s="150"/>
      <c r="M179" s="155"/>
      <c r="T179" s="156"/>
      <c r="AT179" s="152" t="s">
        <v>204</v>
      </c>
      <c r="AU179" s="152" t="s">
        <v>87</v>
      </c>
      <c r="AV179" s="12" t="s">
        <v>85</v>
      </c>
      <c r="AW179" s="12" t="s">
        <v>39</v>
      </c>
      <c r="AX179" s="12" t="s">
        <v>78</v>
      </c>
      <c r="AY179" s="152" t="s">
        <v>194</v>
      </c>
    </row>
    <row r="180" spans="2:65" s="13" customFormat="1">
      <c r="B180" s="157"/>
      <c r="D180" s="151" t="s">
        <v>204</v>
      </c>
      <c r="E180" s="158" t="s">
        <v>32</v>
      </c>
      <c r="F180" s="159" t="s">
        <v>1090</v>
      </c>
      <c r="H180" s="160">
        <v>6</v>
      </c>
      <c r="I180" s="161"/>
      <c r="L180" s="157"/>
      <c r="M180" s="162"/>
      <c r="T180" s="163"/>
      <c r="AT180" s="158" t="s">
        <v>204</v>
      </c>
      <c r="AU180" s="158" t="s">
        <v>87</v>
      </c>
      <c r="AV180" s="13" t="s">
        <v>87</v>
      </c>
      <c r="AW180" s="13" t="s">
        <v>39</v>
      </c>
      <c r="AX180" s="13" t="s">
        <v>78</v>
      </c>
      <c r="AY180" s="158" t="s">
        <v>194</v>
      </c>
    </row>
    <row r="181" spans="2:65" s="14" customFormat="1">
      <c r="B181" s="164"/>
      <c r="D181" s="151" t="s">
        <v>204</v>
      </c>
      <c r="E181" s="165" t="s">
        <v>32</v>
      </c>
      <c r="F181" s="166" t="s">
        <v>208</v>
      </c>
      <c r="H181" s="167">
        <v>6</v>
      </c>
      <c r="I181" s="168"/>
      <c r="L181" s="164"/>
      <c r="M181" s="169"/>
      <c r="T181" s="170"/>
      <c r="AT181" s="165" t="s">
        <v>204</v>
      </c>
      <c r="AU181" s="165" t="s">
        <v>87</v>
      </c>
      <c r="AV181" s="14" t="s">
        <v>200</v>
      </c>
      <c r="AW181" s="14" t="s">
        <v>39</v>
      </c>
      <c r="AX181" s="14" t="s">
        <v>85</v>
      </c>
      <c r="AY181" s="165" t="s">
        <v>194</v>
      </c>
    </row>
    <row r="182" spans="2:65" s="1" customFormat="1" ht="24.15" customHeight="1">
      <c r="B182" s="33"/>
      <c r="C182" s="171" t="s">
        <v>296</v>
      </c>
      <c r="D182" s="171" t="s">
        <v>310</v>
      </c>
      <c r="E182" s="172" t="s">
        <v>477</v>
      </c>
      <c r="F182" s="173" t="s">
        <v>1091</v>
      </c>
      <c r="G182" s="174" t="s">
        <v>313</v>
      </c>
      <c r="H182" s="175">
        <v>6</v>
      </c>
      <c r="I182" s="176"/>
      <c r="J182" s="177">
        <f>ROUND(I182*H182,2)</f>
        <v>0</v>
      </c>
      <c r="K182" s="173" t="s">
        <v>470</v>
      </c>
      <c r="L182" s="178"/>
      <c r="M182" s="179" t="s">
        <v>32</v>
      </c>
      <c r="N182" s="180" t="s">
        <v>49</v>
      </c>
      <c r="P182" s="142">
        <f>O182*H182</f>
        <v>0</v>
      </c>
      <c r="Q182" s="142">
        <v>8.0000000000000002E-3</v>
      </c>
      <c r="R182" s="142">
        <f>Q182*H182</f>
        <v>4.8000000000000001E-2</v>
      </c>
      <c r="S182" s="142">
        <v>0</v>
      </c>
      <c r="T182" s="143">
        <f>S182*H182</f>
        <v>0</v>
      </c>
      <c r="AR182" s="144" t="s">
        <v>931</v>
      </c>
      <c r="AT182" s="144" t="s">
        <v>310</v>
      </c>
      <c r="AU182" s="144" t="s">
        <v>87</v>
      </c>
      <c r="AY182" s="17" t="s">
        <v>194</v>
      </c>
      <c r="BE182" s="145">
        <f>IF(N182="základní",J182,0)</f>
        <v>0</v>
      </c>
      <c r="BF182" s="145">
        <f>IF(N182="snížená",J182,0)</f>
        <v>0</v>
      </c>
      <c r="BG182" s="145">
        <f>IF(N182="zákl. přenesená",J182,0)</f>
        <v>0</v>
      </c>
      <c r="BH182" s="145">
        <f>IF(N182="sníž. přenesená",J182,0)</f>
        <v>0</v>
      </c>
      <c r="BI182" s="145">
        <f>IF(N182="nulová",J182,0)</f>
        <v>0</v>
      </c>
      <c r="BJ182" s="17" t="s">
        <v>85</v>
      </c>
      <c r="BK182" s="145">
        <f>ROUND(I182*H182,2)</f>
        <v>0</v>
      </c>
      <c r="BL182" s="17" t="s">
        <v>931</v>
      </c>
      <c r="BM182" s="144" t="s">
        <v>1092</v>
      </c>
    </row>
    <row r="183" spans="2:65" s="1" customFormat="1" ht="24.15" customHeight="1">
      <c r="B183" s="33"/>
      <c r="C183" s="133" t="s">
        <v>303</v>
      </c>
      <c r="D183" s="133" t="s">
        <v>196</v>
      </c>
      <c r="E183" s="134" t="s">
        <v>1093</v>
      </c>
      <c r="F183" s="135" t="s">
        <v>1094</v>
      </c>
      <c r="G183" s="136" t="s">
        <v>313</v>
      </c>
      <c r="H183" s="137">
        <v>6</v>
      </c>
      <c r="I183" s="138"/>
      <c r="J183" s="139">
        <f>ROUND(I183*H183,2)</f>
        <v>0</v>
      </c>
      <c r="K183" s="135" t="s">
        <v>199</v>
      </c>
      <c r="L183" s="33"/>
      <c r="M183" s="140" t="s">
        <v>32</v>
      </c>
      <c r="N183" s="141" t="s">
        <v>49</v>
      </c>
      <c r="P183" s="142">
        <f>O183*H183</f>
        <v>0</v>
      </c>
      <c r="Q183" s="142">
        <v>0</v>
      </c>
      <c r="R183" s="142">
        <f>Q183*H183</f>
        <v>0</v>
      </c>
      <c r="S183" s="142">
        <v>0</v>
      </c>
      <c r="T183" s="143">
        <f>S183*H183</f>
        <v>0</v>
      </c>
      <c r="AR183" s="144" t="s">
        <v>585</v>
      </c>
      <c r="AT183" s="144" t="s">
        <v>196</v>
      </c>
      <c r="AU183" s="144" t="s">
        <v>87</v>
      </c>
      <c r="AY183" s="17" t="s">
        <v>194</v>
      </c>
      <c r="BE183" s="145">
        <f>IF(N183="základní",J183,0)</f>
        <v>0</v>
      </c>
      <c r="BF183" s="145">
        <f>IF(N183="snížená",J183,0)</f>
        <v>0</v>
      </c>
      <c r="BG183" s="145">
        <f>IF(N183="zákl. přenesená",J183,0)</f>
        <v>0</v>
      </c>
      <c r="BH183" s="145">
        <f>IF(N183="sníž. přenesená",J183,0)</f>
        <v>0</v>
      </c>
      <c r="BI183" s="145">
        <f>IF(N183="nulová",J183,0)</f>
        <v>0</v>
      </c>
      <c r="BJ183" s="17" t="s">
        <v>85</v>
      </c>
      <c r="BK183" s="145">
        <f>ROUND(I183*H183,2)</f>
        <v>0</v>
      </c>
      <c r="BL183" s="17" t="s">
        <v>585</v>
      </c>
      <c r="BM183" s="144" t="s">
        <v>1095</v>
      </c>
    </row>
    <row r="184" spans="2:65" s="1" customFormat="1">
      <c r="B184" s="33"/>
      <c r="D184" s="146" t="s">
        <v>202</v>
      </c>
      <c r="F184" s="147" t="s">
        <v>1096</v>
      </c>
      <c r="I184" s="148"/>
      <c r="L184" s="33"/>
      <c r="M184" s="149"/>
      <c r="T184" s="54"/>
      <c r="AT184" s="17" t="s">
        <v>202</v>
      </c>
      <c r="AU184" s="17" t="s">
        <v>87</v>
      </c>
    </row>
    <row r="185" spans="2:65" s="12" customFormat="1">
      <c r="B185" s="150"/>
      <c r="D185" s="151" t="s">
        <v>204</v>
      </c>
      <c r="E185" s="152" t="s">
        <v>32</v>
      </c>
      <c r="F185" s="153" t="s">
        <v>1006</v>
      </c>
      <c r="H185" s="152" t="s">
        <v>32</v>
      </c>
      <c r="I185" s="154"/>
      <c r="L185" s="150"/>
      <c r="M185" s="155"/>
      <c r="T185" s="156"/>
      <c r="AT185" s="152" t="s">
        <v>204</v>
      </c>
      <c r="AU185" s="152" t="s">
        <v>87</v>
      </c>
      <c r="AV185" s="12" t="s">
        <v>85</v>
      </c>
      <c r="AW185" s="12" t="s">
        <v>39</v>
      </c>
      <c r="AX185" s="12" t="s">
        <v>78</v>
      </c>
      <c r="AY185" s="152" t="s">
        <v>194</v>
      </c>
    </row>
    <row r="186" spans="2:65" s="12" customFormat="1">
      <c r="B186" s="150"/>
      <c r="D186" s="151" t="s">
        <v>204</v>
      </c>
      <c r="E186" s="152" t="s">
        <v>32</v>
      </c>
      <c r="F186" s="153" t="s">
        <v>1007</v>
      </c>
      <c r="H186" s="152" t="s">
        <v>32</v>
      </c>
      <c r="I186" s="154"/>
      <c r="L186" s="150"/>
      <c r="M186" s="155"/>
      <c r="T186" s="156"/>
      <c r="AT186" s="152" t="s">
        <v>204</v>
      </c>
      <c r="AU186" s="152" t="s">
        <v>87</v>
      </c>
      <c r="AV186" s="12" t="s">
        <v>85</v>
      </c>
      <c r="AW186" s="12" t="s">
        <v>39</v>
      </c>
      <c r="AX186" s="12" t="s">
        <v>78</v>
      </c>
      <c r="AY186" s="152" t="s">
        <v>194</v>
      </c>
    </row>
    <row r="187" spans="2:65" s="12" customFormat="1">
      <c r="B187" s="150"/>
      <c r="D187" s="151" t="s">
        <v>204</v>
      </c>
      <c r="E187" s="152" t="s">
        <v>32</v>
      </c>
      <c r="F187" s="153" t="s">
        <v>1008</v>
      </c>
      <c r="H187" s="152" t="s">
        <v>32</v>
      </c>
      <c r="I187" s="154"/>
      <c r="L187" s="150"/>
      <c r="M187" s="155"/>
      <c r="T187" s="156"/>
      <c r="AT187" s="152" t="s">
        <v>204</v>
      </c>
      <c r="AU187" s="152" t="s">
        <v>87</v>
      </c>
      <c r="AV187" s="12" t="s">
        <v>85</v>
      </c>
      <c r="AW187" s="12" t="s">
        <v>39</v>
      </c>
      <c r="AX187" s="12" t="s">
        <v>78</v>
      </c>
      <c r="AY187" s="152" t="s">
        <v>194</v>
      </c>
    </row>
    <row r="188" spans="2:65" s="13" customFormat="1">
      <c r="B188" s="157"/>
      <c r="D188" s="151" t="s">
        <v>204</v>
      </c>
      <c r="E188" s="158" t="s">
        <v>32</v>
      </c>
      <c r="F188" s="159" t="s">
        <v>1090</v>
      </c>
      <c r="H188" s="160">
        <v>6</v>
      </c>
      <c r="I188" s="161"/>
      <c r="L188" s="157"/>
      <c r="M188" s="162"/>
      <c r="T188" s="163"/>
      <c r="AT188" s="158" t="s">
        <v>204</v>
      </c>
      <c r="AU188" s="158" t="s">
        <v>87</v>
      </c>
      <c r="AV188" s="13" t="s">
        <v>87</v>
      </c>
      <c r="AW188" s="13" t="s">
        <v>39</v>
      </c>
      <c r="AX188" s="13" t="s">
        <v>78</v>
      </c>
      <c r="AY188" s="158" t="s">
        <v>194</v>
      </c>
    </row>
    <row r="189" spans="2:65" s="14" customFormat="1">
      <c r="B189" s="164"/>
      <c r="D189" s="151" t="s">
        <v>204</v>
      </c>
      <c r="E189" s="165" t="s">
        <v>32</v>
      </c>
      <c r="F189" s="166" t="s">
        <v>208</v>
      </c>
      <c r="H189" s="167">
        <v>6</v>
      </c>
      <c r="I189" s="168"/>
      <c r="L189" s="164"/>
      <c r="M189" s="169"/>
      <c r="T189" s="170"/>
      <c r="AT189" s="165" t="s">
        <v>204</v>
      </c>
      <c r="AU189" s="165" t="s">
        <v>87</v>
      </c>
      <c r="AV189" s="14" t="s">
        <v>200</v>
      </c>
      <c r="AW189" s="14" t="s">
        <v>39</v>
      </c>
      <c r="AX189" s="14" t="s">
        <v>85</v>
      </c>
      <c r="AY189" s="165" t="s">
        <v>194</v>
      </c>
    </row>
    <row r="190" spans="2:65" s="1" customFormat="1" ht="16.5" customHeight="1">
      <c r="B190" s="33"/>
      <c r="C190" s="171" t="s">
        <v>309</v>
      </c>
      <c r="D190" s="171" t="s">
        <v>310</v>
      </c>
      <c r="E190" s="172" t="s">
        <v>1097</v>
      </c>
      <c r="F190" s="173" t="s">
        <v>1098</v>
      </c>
      <c r="G190" s="174" t="s">
        <v>313</v>
      </c>
      <c r="H190" s="175">
        <v>6</v>
      </c>
      <c r="I190" s="176"/>
      <c r="J190" s="177">
        <f>ROUND(I190*H190,2)</f>
        <v>0</v>
      </c>
      <c r="K190" s="173" t="s">
        <v>470</v>
      </c>
      <c r="L190" s="178"/>
      <c r="M190" s="179" t="s">
        <v>32</v>
      </c>
      <c r="N190" s="180" t="s">
        <v>49</v>
      </c>
      <c r="P190" s="142">
        <f>O190*H190</f>
        <v>0</v>
      </c>
      <c r="Q190" s="142">
        <v>0.11700000000000001</v>
      </c>
      <c r="R190" s="142">
        <f>Q190*H190</f>
        <v>0.70200000000000007</v>
      </c>
      <c r="S190" s="142">
        <v>0</v>
      </c>
      <c r="T190" s="143">
        <f>S190*H190</f>
        <v>0</v>
      </c>
      <c r="AR190" s="144" t="s">
        <v>931</v>
      </c>
      <c r="AT190" s="144" t="s">
        <v>310</v>
      </c>
      <c r="AU190" s="144" t="s">
        <v>87</v>
      </c>
      <c r="AY190" s="17" t="s">
        <v>194</v>
      </c>
      <c r="BE190" s="145">
        <f>IF(N190="základní",J190,0)</f>
        <v>0</v>
      </c>
      <c r="BF190" s="145">
        <f>IF(N190="snížená",J190,0)</f>
        <v>0</v>
      </c>
      <c r="BG190" s="145">
        <f>IF(N190="zákl. přenesená",J190,0)</f>
        <v>0</v>
      </c>
      <c r="BH190" s="145">
        <f>IF(N190="sníž. přenesená",J190,0)</f>
        <v>0</v>
      </c>
      <c r="BI190" s="145">
        <f>IF(N190="nulová",J190,0)</f>
        <v>0</v>
      </c>
      <c r="BJ190" s="17" t="s">
        <v>85</v>
      </c>
      <c r="BK190" s="145">
        <f>ROUND(I190*H190,2)</f>
        <v>0</v>
      </c>
      <c r="BL190" s="17" t="s">
        <v>931</v>
      </c>
      <c r="BM190" s="144" t="s">
        <v>1099</v>
      </c>
    </row>
    <row r="191" spans="2:65" s="1" customFormat="1" ht="16.5" customHeight="1">
      <c r="B191" s="33"/>
      <c r="C191" s="171" t="s">
        <v>317</v>
      </c>
      <c r="D191" s="171" t="s">
        <v>310</v>
      </c>
      <c r="E191" s="172" t="s">
        <v>481</v>
      </c>
      <c r="F191" s="173" t="s">
        <v>1100</v>
      </c>
      <c r="G191" s="174" t="s">
        <v>313</v>
      </c>
      <c r="H191" s="175">
        <v>6</v>
      </c>
      <c r="I191" s="176"/>
      <c r="J191" s="177">
        <f>ROUND(I191*H191,2)</f>
        <v>0</v>
      </c>
      <c r="K191" s="173" t="s">
        <v>470</v>
      </c>
      <c r="L191" s="178"/>
      <c r="M191" s="179" t="s">
        <v>32</v>
      </c>
      <c r="N191" s="180" t="s">
        <v>49</v>
      </c>
      <c r="P191" s="142">
        <f>O191*H191</f>
        <v>0</v>
      </c>
      <c r="Q191" s="142">
        <v>1.2E-2</v>
      </c>
      <c r="R191" s="142">
        <f>Q191*H191</f>
        <v>7.2000000000000008E-2</v>
      </c>
      <c r="S191" s="142">
        <v>0</v>
      </c>
      <c r="T191" s="143">
        <f>S191*H191</f>
        <v>0</v>
      </c>
      <c r="AR191" s="144" t="s">
        <v>931</v>
      </c>
      <c r="AT191" s="144" t="s">
        <v>310</v>
      </c>
      <c r="AU191" s="144" t="s">
        <v>87</v>
      </c>
      <c r="AY191" s="17" t="s">
        <v>194</v>
      </c>
      <c r="BE191" s="145">
        <f>IF(N191="základní",J191,0)</f>
        <v>0</v>
      </c>
      <c r="BF191" s="145">
        <f>IF(N191="snížená",J191,0)</f>
        <v>0</v>
      </c>
      <c r="BG191" s="145">
        <f>IF(N191="zákl. přenesená",J191,0)</f>
        <v>0</v>
      </c>
      <c r="BH191" s="145">
        <f>IF(N191="sníž. přenesená",J191,0)</f>
        <v>0</v>
      </c>
      <c r="BI191" s="145">
        <f>IF(N191="nulová",J191,0)</f>
        <v>0</v>
      </c>
      <c r="BJ191" s="17" t="s">
        <v>85</v>
      </c>
      <c r="BK191" s="145">
        <f>ROUND(I191*H191,2)</f>
        <v>0</v>
      </c>
      <c r="BL191" s="17" t="s">
        <v>931</v>
      </c>
      <c r="BM191" s="144" t="s">
        <v>1101</v>
      </c>
    </row>
    <row r="192" spans="2:65" s="1" customFormat="1" ht="24.15" customHeight="1">
      <c r="B192" s="33"/>
      <c r="C192" s="133" t="s">
        <v>331</v>
      </c>
      <c r="D192" s="133" t="s">
        <v>196</v>
      </c>
      <c r="E192" s="134" t="s">
        <v>1102</v>
      </c>
      <c r="F192" s="135" t="s">
        <v>1103</v>
      </c>
      <c r="G192" s="136" t="s">
        <v>313</v>
      </c>
      <c r="H192" s="137">
        <v>6</v>
      </c>
      <c r="I192" s="138"/>
      <c r="J192" s="139">
        <f>ROUND(I192*H192,2)</f>
        <v>0</v>
      </c>
      <c r="K192" s="135" t="s">
        <v>199</v>
      </c>
      <c r="L192" s="33"/>
      <c r="M192" s="140" t="s">
        <v>32</v>
      </c>
      <c r="N192" s="141" t="s">
        <v>49</v>
      </c>
      <c r="P192" s="142">
        <f>O192*H192</f>
        <v>0</v>
      </c>
      <c r="Q192" s="142">
        <v>0</v>
      </c>
      <c r="R192" s="142">
        <f>Q192*H192</f>
        <v>0</v>
      </c>
      <c r="S192" s="142">
        <v>0</v>
      </c>
      <c r="T192" s="143">
        <f>S192*H192</f>
        <v>0</v>
      </c>
      <c r="AR192" s="144" t="s">
        <v>585</v>
      </c>
      <c r="AT192" s="144" t="s">
        <v>196</v>
      </c>
      <c r="AU192" s="144" t="s">
        <v>87</v>
      </c>
      <c r="AY192" s="17" t="s">
        <v>194</v>
      </c>
      <c r="BE192" s="145">
        <f>IF(N192="základní",J192,0)</f>
        <v>0</v>
      </c>
      <c r="BF192" s="145">
        <f>IF(N192="snížená",J192,0)</f>
        <v>0</v>
      </c>
      <c r="BG192" s="145">
        <f>IF(N192="zákl. přenesená",J192,0)</f>
        <v>0</v>
      </c>
      <c r="BH192" s="145">
        <f>IF(N192="sníž. přenesená",J192,0)</f>
        <v>0</v>
      </c>
      <c r="BI192" s="145">
        <f>IF(N192="nulová",J192,0)</f>
        <v>0</v>
      </c>
      <c r="BJ192" s="17" t="s">
        <v>85</v>
      </c>
      <c r="BK192" s="145">
        <f>ROUND(I192*H192,2)</f>
        <v>0</v>
      </c>
      <c r="BL192" s="17" t="s">
        <v>585</v>
      </c>
      <c r="BM192" s="144" t="s">
        <v>1104</v>
      </c>
    </row>
    <row r="193" spans="2:65" s="1" customFormat="1">
      <c r="B193" s="33"/>
      <c r="D193" s="146" t="s">
        <v>202</v>
      </c>
      <c r="F193" s="147" t="s">
        <v>1105</v>
      </c>
      <c r="I193" s="148"/>
      <c r="L193" s="33"/>
      <c r="M193" s="149"/>
      <c r="T193" s="54"/>
      <c r="AT193" s="17" t="s">
        <v>202</v>
      </c>
      <c r="AU193" s="17" t="s">
        <v>87</v>
      </c>
    </row>
    <row r="194" spans="2:65" s="12" customFormat="1">
      <c r="B194" s="150"/>
      <c r="D194" s="151" t="s">
        <v>204</v>
      </c>
      <c r="E194" s="152" t="s">
        <v>32</v>
      </c>
      <c r="F194" s="153" t="s">
        <v>1006</v>
      </c>
      <c r="H194" s="152" t="s">
        <v>32</v>
      </c>
      <c r="I194" s="154"/>
      <c r="L194" s="150"/>
      <c r="M194" s="155"/>
      <c r="T194" s="156"/>
      <c r="AT194" s="152" t="s">
        <v>204</v>
      </c>
      <c r="AU194" s="152" t="s">
        <v>87</v>
      </c>
      <c r="AV194" s="12" t="s">
        <v>85</v>
      </c>
      <c r="AW194" s="12" t="s">
        <v>39</v>
      </c>
      <c r="AX194" s="12" t="s">
        <v>78</v>
      </c>
      <c r="AY194" s="152" t="s">
        <v>194</v>
      </c>
    </row>
    <row r="195" spans="2:65" s="12" customFormat="1">
      <c r="B195" s="150"/>
      <c r="D195" s="151" t="s">
        <v>204</v>
      </c>
      <c r="E195" s="152" t="s">
        <v>32</v>
      </c>
      <c r="F195" s="153" t="s">
        <v>1007</v>
      </c>
      <c r="H195" s="152" t="s">
        <v>32</v>
      </c>
      <c r="I195" s="154"/>
      <c r="L195" s="150"/>
      <c r="M195" s="155"/>
      <c r="T195" s="156"/>
      <c r="AT195" s="152" t="s">
        <v>204</v>
      </c>
      <c r="AU195" s="152" t="s">
        <v>87</v>
      </c>
      <c r="AV195" s="12" t="s">
        <v>85</v>
      </c>
      <c r="AW195" s="12" t="s">
        <v>39</v>
      </c>
      <c r="AX195" s="12" t="s">
        <v>78</v>
      </c>
      <c r="AY195" s="152" t="s">
        <v>194</v>
      </c>
    </row>
    <row r="196" spans="2:65" s="12" customFormat="1">
      <c r="B196" s="150"/>
      <c r="D196" s="151" t="s">
        <v>204</v>
      </c>
      <c r="E196" s="152" t="s">
        <v>32</v>
      </c>
      <c r="F196" s="153" t="s">
        <v>1008</v>
      </c>
      <c r="H196" s="152" t="s">
        <v>32</v>
      </c>
      <c r="I196" s="154"/>
      <c r="L196" s="150"/>
      <c r="M196" s="155"/>
      <c r="T196" s="156"/>
      <c r="AT196" s="152" t="s">
        <v>204</v>
      </c>
      <c r="AU196" s="152" t="s">
        <v>87</v>
      </c>
      <c r="AV196" s="12" t="s">
        <v>85</v>
      </c>
      <c r="AW196" s="12" t="s">
        <v>39</v>
      </c>
      <c r="AX196" s="12" t="s">
        <v>78</v>
      </c>
      <c r="AY196" s="152" t="s">
        <v>194</v>
      </c>
    </row>
    <row r="197" spans="2:65" s="13" customFormat="1">
      <c r="B197" s="157"/>
      <c r="D197" s="151" t="s">
        <v>204</v>
      </c>
      <c r="E197" s="158" t="s">
        <v>32</v>
      </c>
      <c r="F197" s="159" t="s">
        <v>1090</v>
      </c>
      <c r="H197" s="160">
        <v>6</v>
      </c>
      <c r="I197" s="161"/>
      <c r="L197" s="157"/>
      <c r="M197" s="162"/>
      <c r="T197" s="163"/>
      <c r="AT197" s="158" t="s">
        <v>204</v>
      </c>
      <c r="AU197" s="158" t="s">
        <v>87</v>
      </c>
      <c r="AV197" s="13" t="s">
        <v>87</v>
      </c>
      <c r="AW197" s="13" t="s">
        <v>39</v>
      </c>
      <c r="AX197" s="13" t="s">
        <v>78</v>
      </c>
      <c r="AY197" s="158" t="s">
        <v>194</v>
      </c>
    </row>
    <row r="198" spans="2:65" s="14" customFormat="1">
      <c r="B198" s="164"/>
      <c r="D198" s="151" t="s">
        <v>204</v>
      </c>
      <c r="E198" s="165" t="s">
        <v>32</v>
      </c>
      <c r="F198" s="166" t="s">
        <v>208</v>
      </c>
      <c r="H198" s="167">
        <v>6</v>
      </c>
      <c r="I198" s="168"/>
      <c r="L198" s="164"/>
      <c r="M198" s="169"/>
      <c r="T198" s="170"/>
      <c r="AT198" s="165" t="s">
        <v>204</v>
      </c>
      <c r="AU198" s="165" t="s">
        <v>87</v>
      </c>
      <c r="AV198" s="14" t="s">
        <v>200</v>
      </c>
      <c r="AW198" s="14" t="s">
        <v>39</v>
      </c>
      <c r="AX198" s="14" t="s">
        <v>85</v>
      </c>
      <c r="AY198" s="165" t="s">
        <v>194</v>
      </c>
    </row>
    <row r="199" spans="2:65" s="1" customFormat="1" ht="16.5" customHeight="1">
      <c r="B199" s="33"/>
      <c r="C199" s="171" t="s">
        <v>7</v>
      </c>
      <c r="D199" s="171" t="s">
        <v>310</v>
      </c>
      <c r="E199" s="172" t="s">
        <v>468</v>
      </c>
      <c r="F199" s="173" t="s">
        <v>1106</v>
      </c>
      <c r="G199" s="174" t="s">
        <v>313</v>
      </c>
      <c r="H199" s="175">
        <v>6</v>
      </c>
      <c r="I199" s="176"/>
      <c r="J199" s="177">
        <f>ROUND(I199*H199,2)</f>
        <v>0</v>
      </c>
      <c r="K199" s="173" t="s">
        <v>470</v>
      </c>
      <c r="L199" s="178"/>
      <c r="M199" s="179" t="s">
        <v>32</v>
      </c>
      <c r="N199" s="180" t="s">
        <v>49</v>
      </c>
      <c r="P199" s="142">
        <f>O199*H199</f>
        <v>0</v>
      </c>
      <c r="Q199" s="142">
        <v>1.8499999999999999E-2</v>
      </c>
      <c r="R199" s="142">
        <f>Q199*H199</f>
        <v>0.11099999999999999</v>
      </c>
      <c r="S199" s="142">
        <v>0</v>
      </c>
      <c r="T199" s="143">
        <f>S199*H199</f>
        <v>0</v>
      </c>
      <c r="AR199" s="144" t="s">
        <v>931</v>
      </c>
      <c r="AT199" s="144" t="s">
        <v>310</v>
      </c>
      <c r="AU199" s="144" t="s">
        <v>87</v>
      </c>
      <c r="AY199" s="17" t="s">
        <v>194</v>
      </c>
      <c r="BE199" s="145">
        <f>IF(N199="základní",J199,0)</f>
        <v>0</v>
      </c>
      <c r="BF199" s="145">
        <f>IF(N199="snížená",J199,0)</f>
        <v>0</v>
      </c>
      <c r="BG199" s="145">
        <f>IF(N199="zákl. přenesená",J199,0)</f>
        <v>0</v>
      </c>
      <c r="BH199" s="145">
        <f>IF(N199="sníž. přenesená",J199,0)</f>
        <v>0</v>
      </c>
      <c r="BI199" s="145">
        <f>IF(N199="nulová",J199,0)</f>
        <v>0</v>
      </c>
      <c r="BJ199" s="17" t="s">
        <v>85</v>
      </c>
      <c r="BK199" s="145">
        <f>ROUND(I199*H199,2)</f>
        <v>0</v>
      </c>
      <c r="BL199" s="17" t="s">
        <v>931</v>
      </c>
      <c r="BM199" s="144" t="s">
        <v>1107</v>
      </c>
    </row>
    <row r="200" spans="2:65" s="1" customFormat="1" ht="16.5" customHeight="1">
      <c r="B200" s="33"/>
      <c r="C200" s="133" t="s">
        <v>123</v>
      </c>
      <c r="D200" s="133" t="s">
        <v>196</v>
      </c>
      <c r="E200" s="134" t="s">
        <v>1108</v>
      </c>
      <c r="F200" s="135" t="s">
        <v>1109</v>
      </c>
      <c r="G200" s="136" t="s">
        <v>313</v>
      </c>
      <c r="H200" s="137">
        <v>6</v>
      </c>
      <c r="I200" s="138"/>
      <c r="J200" s="139">
        <f>ROUND(I200*H200,2)</f>
        <v>0</v>
      </c>
      <c r="K200" s="135" t="s">
        <v>199</v>
      </c>
      <c r="L200" s="33"/>
      <c r="M200" s="140" t="s">
        <v>32</v>
      </c>
      <c r="N200" s="141" t="s">
        <v>49</v>
      </c>
      <c r="P200" s="142">
        <f>O200*H200</f>
        <v>0</v>
      </c>
      <c r="Q200" s="142">
        <v>0</v>
      </c>
      <c r="R200" s="142">
        <f>Q200*H200</f>
        <v>0</v>
      </c>
      <c r="S200" s="142">
        <v>0</v>
      </c>
      <c r="T200" s="143">
        <f>S200*H200</f>
        <v>0</v>
      </c>
      <c r="AR200" s="144" t="s">
        <v>585</v>
      </c>
      <c r="AT200" s="144" t="s">
        <v>196</v>
      </c>
      <c r="AU200" s="144" t="s">
        <v>87</v>
      </c>
      <c r="AY200" s="17" t="s">
        <v>194</v>
      </c>
      <c r="BE200" s="145">
        <f>IF(N200="základní",J200,0)</f>
        <v>0</v>
      </c>
      <c r="BF200" s="145">
        <f>IF(N200="snížená",J200,0)</f>
        <v>0</v>
      </c>
      <c r="BG200" s="145">
        <f>IF(N200="zákl. přenesená",J200,0)</f>
        <v>0</v>
      </c>
      <c r="BH200" s="145">
        <f>IF(N200="sníž. přenesená",J200,0)</f>
        <v>0</v>
      </c>
      <c r="BI200" s="145">
        <f>IF(N200="nulová",J200,0)</f>
        <v>0</v>
      </c>
      <c r="BJ200" s="17" t="s">
        <v>85</v>
      </c>
      <c r="BK200" s="145">
        <f>ROUND(I200*H200,2)</f>
        <v>0</v>
      </c>
      <c r="BL200" s="17" t="s">
        <v>585</v>
      </c>
      <c r="BM200" s="144" t="s">
        <v>1110</v>
      </c>
    </row>
    <row r="201" spans="2:65" s="1" customFormat="1">
      <c r="B201" s="33"/>
      <c r="D201" s="146" t="s">
        <v>202</v>
      </c>
      <c r="F201" s="147" t="s">
        <v>1111</v>
      </c>
      <c r="I201" s="148"/>
      <c r="L201" s="33"/>
      <c r="M201" s="149"/>
      <c r="T201" s="54"/>
      <c r="AT201" s="17" t="s">
        <v>202</v>
      </c>
      <c r="AU201" s="17" t="s">
        <v>87</v>
      </c>
    </row>
    <row r="202" spans="2:65" s="12" customFormat="1">
      <c r="B202" s="150"/>
      <c r="D202" s="151" t="s">
        <v>204</v>
      </c>
      <c r="E202" s="152" t="s">
        <v>32</v>
      </c>
      <c r="F202" s="153" t="s">
        <v>1006</v>
      </c>
      <c r="H202" s="152" t="s">
        <v>32</v>
      </c>
      <c r="I202" s="154"/>
      <c r="L202" s="150"/>
      <c r="M202" s="155"/>
      <c r="T202" s="156"/>
      <c r="AT202" s="152" t="s">
        <v>204</v>
      </c>
      <c r="AU202" s="152" t="s">
        <v>87</v>
      </c>
      <c r="AV202" s="12" t="s">
        <v>85</v>
      </c>
      <c r="AW202" s="12" t="s">
        <v>39</v>
      </c>
      <c r="AX202" s="12" t="s">
        <v>78</v>
      </c>
      <c r="AY202" s="152" t="s">
        <v>194</v>
      </c>
    </row>
    <row r="203" spans="2:65" s="12" customFormat="1">
      <c r="B203" s="150"/>
      <c r="D203" s="151" t="s">
        <v>204</v>
      </c>
      <c r="E203" s="152" t="s">
        <v>32</v>
      </c>
      <c r="F203" s="153" t="s">
        <v>1007</v>
      </c>
      <c r="H203" s="152" t="s">
        <v>32</v>
      </c>
      <c r="I203" s="154"/>
      <c r="L203" s="150"/>
      <c r="M203" s="155"/>
      <c r="T203" s="156"/>
      <c r="AT203" s="152" t="s">
        <v>204</v>
      </c>
      <c r="AU203" s="152" t="s">
        <v>87</v>
      </c>
      <c r="AV203" s="12" t="s">
        <v>85</v>
      </c>
      <c r="AW203" s="12" t="s">
        <v>39</v>
      </c>
      <c r="AX203" s="12" t="s">
        <v>78</v>
      </c>
      <c r="AY203" s="152" t="s">
        <v>194</v>
      </c>
    </row>
    <row r="204" spans="2:65" s="12" customFormat="1">
      <c r="B204" s="150"/>
      <c r="D204" s="151" t="s">
        <v>204</v>
      </c>
      <c r="E204" s="152" t="s">
        <v>32</v>
      </c>
      <c r="F204" s="153" t="s">
        <v>1008</v>
      </c>
      <c r="H204" s="152" t="s">
        <v>32</v>
      </c>
      <c r="I204" s="154"/>
      <c r="L204" s="150"/>
      <c r="M204" s="155"/>
      <c r="T204" s="156"/>
      <c r="AT204" s="152" t="s">
        <v>204</v>
      </c>
      <c r="AU204" s="152" t="s">
        <v>87</v>
      </c>
      <c r="AV204" s="12" t="s">
        <v>85</v>
      </c>
      <c r="AW204" s="12" t="s">
        <v>39</v>
      </c>
      <c r="AX204" s="12" t="s">
        <v>78</v>
      </c>
      <c r="AY204" s="152" t="s">
        <v>194</v>
      </c>
    </row>
    <row r="205" spans="2:65" s="13" customFormat="1">
      <c r="B205" s="157"/>
      <c r="D205" s="151" t="s">
        <v>204</v>
      </c>
      <c r="E205" s="158" t="s">
        <v>32</v>
      </c>
      <c r="F205" s="159" t="s">
        <v>1090</v>
      </c>
      <c r="H205" s="160">
        <v>6</v>
      </c>
      <c r="I205" s="161"/>
      <c r="L205" s="157"/>
      <c r="M205" s="162"/>
      <c r="T205" s="163"/>
      <c r="AT205" s="158" t="s">
        <v>204</v>
      </c>
      <c r="AU205" s="158" t="s">
        <v>87</v>
      </c>
      <c r="AV205" s="13" t="s">
        <v>87</v>
      </c>
      <c r="AW205" s="13" t="s">
        <v>39</v>
      </c>
      <c r="AX205" s="13" t="s">
        <v>78</v>
      </c>
      <c r="AY205" s="158" t="s">
        <v>194</v>
      </c>
    </row>
    <row r="206" spans="2:65" s="14" customFormat="1">
      <c r="B206" s="164"/>
      <c r="D206" s="151" t="s">
        <v>204</v>
      </c>
      <c r="E206" s="165" t="s">
        <v>32</v>
      </c>
      <c r="F206" s="166" t="s">
        <v>208</v>
      </c>
      <c r="H206" s="167">
        <v>6</v>
      </c>
      <c r="I206" s="168"/>
      <c r="L206" s="164"/>
      <c r="M206" s="169"/>
      <c r="T206" s="170"/>
      <c r="AT206" s="165" t="s">
        <v>204</v>
      </c>
      <c r="AU206" s="165" t="s">
        <v>87</v>
      </c>
      <c r="AV206" s="14" t="s">
        <v>200</v>
      </c>
      <c r="AW206" s="14" t="s">
        <v>39</v>
      </c>
      <c r="AX206" s="14" t="s">
        <v>85</v>
      </c>
      <c r="AY206" s="165" t="s">
        <v>194</v>
      </c>
    </row>
    <row r="207" spans="2:65" s="1" customFormat="1" ht="16.5" customHeight="1">
      <c r="B207" s="33"/>
      <c r="C207" s="171" t="s">
        <v>355</v>
      </c>
      <c r="D207" s="171" t="s">
        <v>310</v>
      </c>
      <c r="E207" s="172" t="s">
        <v>473</v>
      </c>
      <c r="F207" s="173" t="s">
        <v>1112</v>
      </c>
      <c r="G207" s="174" t="s">
        <v>313</v>
      </c>
      <c r="H207" s="175">
        <v>6</v>
      </c>
      <c r="I207" s="176"/>
      <c r="J207" s="177">
        <f>ROUND(I207*H207,2)</f>
        <v>0</v>
      </c>
      <c r="K207" s="173" t="s">
        <v>470</v>
      </c>
      <c r="L207" s="178"/>
      <c r="M207" s="179" t="s">
        <v>32</v>
      </c>
      <c r="N207" s="180" t="s">
        <v>49</v>
      </c>
      <c r="P207" s="142">
        <f>O207*H207</f>
        <v>0</v>
      </c>
      <c r="Q207" s="142">
        <v>0</v>
      </c>
      <c r="R207" s="142">
        <f>Q207*H207</f>
        <v>0</v>
      </c>
      <c r="S207" s="142">
        <v>0</v>
      </c>
      <c r="T207" s="143">
        <f>S207*H207</f>
        <v>0</v>
      </c>
      <c r="AR207" s="144" t="s">
        <v>931</v>
      </c>
      <c r="AT207" s="144" t="s">
        <v>310</v>
      </c>
      <c r="AU207" s="144" t="s">
        <v>87</v>
      </c>
      <c r="AY207" s="17" t="s">
        <v>194</v>
      </c>
      <c r="BE207" s="145">
        <f>IF(N207="základní",J207,0)</f>
        <v>0</v>
      </c>
      <c r="BF207" s="145">
        <f>IF(N207="snížená",J207,0)</f>
        <v>0</v>
      </c>
      <c r="BG207" s="145">
        <f>IF(N207="zákl. přenesená",J207,0)</f>
        <v>0</v>
      </c>
      <c r="BH207" s="145">
        <f>IF(N207="sníž. přenesená",J207,0)</f>
        <v>0</v>
      </c>
      <c r="BI207" s="145">
        <f>IF(N207="nulová",J207,0)</f>
        <v>0</v>
      </c>
      <c r="BJ207" s="17" t="s">
        <v>85</v>
      </c>
      <c r="BK207" s="145">
        <f>ROUND(I207*H207,2)</f>
        <v>0</v>
      </c>
      <c r="BL207" s="17" t="s">
        <v>931</v>
      </c>
      <c r="BM207" s="144" t="s">
        <v>1113</v>
      </c>
    </row>
    <row r="208" spans="2:65" s="1" customFormat="1" ht="49.05" customHeight="1">
      <c r="B208" s="33"/>
      <c r="C208" s="133" t="s">
        <v>361</v>
      </c>
      <c r="D208" s="133" t="s">
        <v>196</v>
      </c>
      <c r="E208" s="134" t="s">
        <v>1114</v>
      </c>
      <c r="F208" s="135" t="s">
        <v>1115</v>
      </c>
      <c r="G208" s="136" t="s">
        <v>115</v>
      </c>
      <c r="H208" s="137">
        <v>129</v>
      </c>
      <c r="I208" s="138"/>
      <c r="J208" s="139">
        <f>ROUND(I208*H208,2)</f>
        <v>0</v>
      </c>
      <c r="K208" s="135" t="s">
        <v>199</v>
      </c>
      <c r="L208" s="33"/>
      <c r="M208" s="140" t="s">
        <v>32</v>
      </c>
      <c r="N208" s="141" t="s">
        <v>49</v>
      </c>
      <c r="P208" s="142">
        <f>O208*H208</f>
        <v>0</v>
      </c>
      <c r="Q208" s="142">
        <v>0</v>
      </c>
      <c r="R208" s="142">
        <f>Q208*H208</f>
        <v>0</v>
      </c>
      <c r="S208" s="142">
        <v>0</v>
      </c>
      <c r="T208" s="143">
        <f>S208*H208</f>
        <v>0</v>
      </c>
      <c r="AR208" s="144" t="s">
        <v>585</v>
      </c>
      <c r="AT208" s="144" t="s">
        <v>196</v>
      </c>
      <c r="AU208" s="144" t="s">
        <v>87</v>
      </c>
      <c r="AY208" s="17" t="s">
        <v>194</v>
      </c>
      <c r="BE208" s="145">
        <f>IF(N208="základní",J208,0)</f>
        <v>0</v>
      </c>
      <c r="BF208" s="145">
        <f>IF(N208="snížená",J208,0)</f>
        <v>0</v>
      </c>
      <c r="BG208" s="145">
        <f>IF(N208="zákl. přenesená",J208,0)</f>
        <v>0</v>
      </c>
      <c r="BH208" s="145">
        <f>IF(N208="sníž. přenesená",J208,0)</f>
        <v>0</v>
      </c>
      <c r="BI208" s="145">
        <f>IF(N208="nulová",J208,0)</f>
        <v>0</v>
      </c>
      <c r="BJ208" s="17" t="s">
        <v>85</v>
      </c>
      <c r="BK208" s="145">
        <f>ROUND(I208*H208,2)</f>
        <v>0</v>
      </c>
      <c r="BL208" s="17" t="s">
        <v>585</v>
      </c>
      <c r="BM208" s="144" t="s">
        <v>1116</v>
      </c>
    </row>
    <row r="209" spans="2:65" s="1" customFormat="1">
      <c r="B209" s="33"/>
      <c r="D209" s="146" t="s">
        <v>202</v>
      </c>
      <c r="F209" s="147" t="s">
        <v>1117</v>
      </c>
      <c r="I209" s="148"/>
      <c r="L209" s="33"/>
      <c r="M209" s="149"/>
      <c r="T209" s="54"/>
      <c r="AT209" s="17" t="s">
        <v>202</v>
      </c>
      <c r="AU209" s="17" t="s">
        <v>87</v>
      </c>
    </row>
    <row r="210" spans="2:65" s="12" customFormat="1">
      <c r="B210" s="150"/>
      <c r="D210" s="151" t="s">
        <v>204</v>
      </c>
      <c r="E210" s="152" t="s">
        <v>32</v>
      </c>
      <c r="F210" s="153" t="s">
        <v>1006</v>
      </c>
      <c r="H210" s="152" t="s">
        <v>32</v>
      </c>
      <c r="I210" s="154"/>
      <c r="L210" s="150"/>
      <c r="M210" s="155"/>
      <c r="T210" s="156"/>
      <c r="AT210" s="152" t="s">
        <v>204</v>
      </c>
      <c r="AU210" s="152" t="s">
        <v>87</v>
      </c>
      <c r="AV210" s="12" t="s">
        <v>85</v>
      </c>
      <c r="AW210" s="12" t="s">
        <v>39</v>
      </c>
      <c r="AX210" s="12" t="s">
        <v>78</v>
      </c>
      <c r="AY210" s="152" t="s">
        <v>194</v>
      </c>
    </row>
    <row r="211" spans="2:65" s="12" customFormat="1">
      <c r="B211" s="150"/>
      <c r="D211" s="151" t="s">
        <v>204</v>
      </c>
      <c r="E211" s="152" t="s">
        <v>32</v>
      </c>
      <c r="F211" s="153" t="s">
        <v>1007</v>
      </c>
      <c r="H211" s="152" t="s">
        <v>32</v>
      </c>
      <c r="I211" s="154"/>
      <c r="L211" s="150"/>
      <c r="M211" s="155"/>
      <c r="T211" s="156"/>
      <c r="AT211" s="152" t="s">
        <v>204</v>
      </c>
      <c r="AU211" s="152" t="s">
        <v>87</v>
      </c>
      <c r="AV211" s="12" t="s">
        <v>85</v>
      </c>
      <c r="AW211" s="12" t="s">
        <v>39</v>
      </c>
      <c r="AX211" s="12" t="s">
        <v>78</v>
      </c>
      <c r="AY211" s="152" t="s">
        <v>194</v>
      </c>
    </row>
    <row r="212" spans="2:65" s="12" customFormat="1">
      <c r="B212" s="150"/>
      <c r="D212" s="151" t="s">
        <v>204</v>
      </c>
      <c r="E212" s="152" t="s">
        <v>32</v>
      </c>
      <c r="F212" s="153" t="s">
        <v>1019</v>
      </c>
      <c r="H212" s="152" t="s">
        <v>32</v>
      </c>
      <c r="I212" s="154"/>
      <c r="L212" s="150"/>
      <c r="M212" s="155"/>
      <c r="T212" s="156"/>
      <c r="AT212" s="152" t="s">
        <v>204</v>
      </c>
      <c r="AU212" s="152" t="s">
        <v>87</v>
      </c>
      <c r="AV212" s="12" t="s">
        <v>85</v>
      </c>
      <c r="AW212" s="12" t="s">
        <v>39</v>
      </c>
      <c r="AX212" s="12" t="s">
        <v>78</v>
      </c>
      <c r="AY212" s="152" t="s">
        <v>194</v>
      </c>
    </row>
    <row r="213" spans="2:65" s="13" customFormat="1" ht="20.399999999999999">
      <c r="B213" s="157"/>
      <c r="D213" s="151" t="s">
        <v>204</v>
      </c>
      <c r="E213" s="158" t="s">
        <v>32</v>
      </c>
      <c r="F213" s="159" t="s">
        <v>1118</v>
      </c>
      <c r="H213" s="160">
        <v>129</v>
      </c>
      <c r="I213" s="161"/>
      <c r="L213" s="157"/>
      <c r="M213" s="162"/>
      <c r="T213" s="163"/>
      <c r="AT213" s="158" t="s">
        <v>204</v>
      </c>
      <c r="AU213" s="158" t="s">
        <v>87</v>
      </c>
      <c r="AV213" s="13" t="s">
        <v>87</v>
      </c>
      <c r="AW213" s="13" t="s">
        <v>39</v>
      </c>
      <c r="AX213" s="13" t="s">
        <v>78</v>
      </c>
      <c r="AY213" s="158" t="s">
        <v>194</v>
      </c>
    </row>
    <row r="214" spans="2:65" s="14" customFormat="1">
      <c r="B214" s="164"/>
      <c r="D214" s="151" t="s">
        <v>204</v>
      </c>
      <c r="E214" s="165" t="s">
        <v>32</v>
      </c>
      <c r="F214" s="166" t="s">
        <v>208</v>
      </c>
      <c r="H214" s="167">
        <v>129</v>
      </c>
      <c r="I214" s="168"/>
      <c r="L214" s="164"/>
      <c r="M214" s="169"/>
      <c r="T214" s="170"/>
      <c r="AT214" s="165" t="s">
        <v>204</v>
      </c>
      <c r="AU214" s="165" t="s">
        <v>87</v>
      </c>
      <c r="AV214" s="14" t="s">
        <v>200</v>
      </c>
      <c r="AW214" s="14" t="s">
        <v>39</v>
      </c>
      <c r="AX214" s="14" t="s">
        <v>85</v>
      </c>
      <c r="AY214" s="165" t="s">
        <v>194</v>
      </c>
    </row>
    <row r="215" spans="2:65" s="1" customFormat="1" ht="16.5" customHeight="1">
      <c r="B215" s="33"/>
      <c r="C215" s="171" t="s">
        <v>366</v>
      </c>
      <c r="D215" s="171" t="s">
        <v>310</v>
      </c>
      <c r="E215" s="172" t="s">
        <v>1119</v>
      </c>
      <c r="F215" s="173" t="s">
        <v>1120</v>
      </c>
      <c r="G215" s="174" t="s">
        <v>1121</v>
      </c>
      <c r="H215" s="175">
        <v>83.978999999999999</v>
      </c>
      <c r="I215" s="176"/>
      <c r="J215" s="177">
        <f>ROUND(I215*H215,2)</f>
        <v>0</v>
      </c>
      <c r="K215" s="173" t="s">
        <v>199</v>
      </c>
      <c r="L215" s="178"/>
      <c r="M215" s="179" t="s">
        <v>32</v>
      </c>
      <c r="N215" s="180" t="s">
        <v>49</v>
      </c>
      <c r="P215" s="142">
        <f>O215*H215</f>
        <v>0</v>
      </c>
      <c r="Q215" s="142">
        <v>1E-3</v>
      </c>
      <c r="R215" s="142">
        <f>Q215*H215</f>
        <v>8.3978999999999998E-2</v>
      </c>
      <c r="S215" s="142">
        <v>0</v>
      </c>
      <c r="T215" s="143">
        <f>S215*H215</f>
        <v>0</v>
      </c>
      <c r="AR215" s="144" t="s">
        <v>931</v>
      </c>
      <c r="AT215" s="144" t="s">
        <v>310</v>
      </c>
      <c r="AU215" s="144" t="s">
        <v>87</v>
      </c>
      <c r="AY215" s="17" t="s">
        <v>194</v>
      </c>
      <c r="BE215" s="145">
        <f>IF(N215="základní",J215,0)</f>
        <v>0</v>
      </c>
      <c r="BF215" s="145">
        <f>IF(N215="snížená",J215,0)</f>
        <v>0</v>
      </c>
      <c r="BG215" s="145">
        <f>IF(N215="zákl. přenesená",J215,0)</f>
        <v>0</v>
      </c>
      <c r="BH215" s="145">
        <f>IF(N215="sníž. přenesená",J215,0)</f>
        <v>0</v>
      </c>
      <c r="BI215" s="145">
        <f>IF(N215="nulová",J215,0)</f>
        <v>0</v>
      </c>
      <c r="BJ215" s="17" t="s">
        <v>85</v>
      </c>
      <c r="BK215" s="145">
        <f>ROUND(I215*H215,2)</f>
        <v>0</v>
      </c>
      <c r="BL215" s="17" t="s">
        <v>931</v>
      </c>
      <c r="BM215" s="144" t="s">
        <v>1122</v>
      </c>
    </row>
    <row r="216" spans="2:65" s="13" customFormat="1">
      <c r="B216" s="157"/>
      <c r="D216" s="151" t="s">
        <v>204</v>
      </c>
      <c r="E216" s="158" t="s">
        <v>32</v>
      </c>
      <c r="F216" s="159" t="s">
        <v>1123</v>
      </c>
      <c r="H216" s="160">
        <v>79.98</v>
      </c>
      <c r="I216" s="161"/>
      <c r="L216" s="157"/>
      <c r="M216" s="162"/>
      <c r="T216" s="163"/>
      <c r="AT216" s="158" t="s">
        <v>204</v>
      </c>
      <c r="AU216" s="158" t="s">
        <v>87</v>
      </c>
      <c r="AV216" s="13" t="s">
        <v>87</v>
      </c>
      <c r="AW216" s="13" t="s">
        <v>39</v>
      </c>
      <c r="AX216" s="13" t="s">
        <v>85</v>
      </c>
      <c r="AY216" s="158" t="s">
        <v>194</v>
      </c>
    </row>
    <row r="217" spans="2:65" s="13" customFormat="1">
      <c r="B217" s="157"/>
      <c r="D217" s="151" t="s">
        <v>204</v>
      </c>
      <c r="F217" s="159" t="s">
        <v>1124</v>
      </c>
      <c r="H217" s="160">
        <v>83.978999999999999</v>
      </c>
      <c r="I217" s="161"/>
      <c r="L217" s="157"/>
      <c r="M217" s="162"/>
      <c r="T217" s="163"/>
      <c r="AT217" s="158" t="s">
        <v>204</v>
      </c>
      <c r="AU217" s="158" t="s">
        <v>87</v>
      </c>
      <c r="AV217" s="13" t="s">
        <v>87</v>
      </c>
      <c r="AW217" s="13" t="s">
        <v>4</v>
      </c>
      <c r="AX217" s="13" t="s">
        <v>85</v>
      </c>
      <c r="AY217" s="158" t="s">
        <v>194</v>
      </c>
    </row>
    <row r="218" spans="2:65" s="1" customFormat="1" ht="24.15" customHeight="1">
      <c r="B218" s="33"/>
      <c r="C218" s="133" t="s">
        <v>374</v>
      </c>
      <c r="D218" s="133" t="s">
        <v>196</v>
      </c>
      <c r="E218" s="134" t="s">
        <v>1125</v>
      </c>
      <c r="F218" s="135" t="s">
        <v>1126</v>
      </c>
      <c r="G218" s="136" t="s">
        <v>313</v>
      </c>
      <c r="H218" s="137">
        <v>6</v>
      </c>
      <c r="I218" s="138"/>
      <c r="J218" s="139">
        <f>ROUND(I218*H218,2)</f>
        <v>0</v>
      </c>
      <c r="K218" s="135" t="s">
        <v>199</v>
      </c>
      <c r="L218" s="33"/>
      <c r="M218" s="140" t="s">
        <v>32</v>
      </c>
      <c r="N218" s="141" t="s">
        <v>49</v>
      </c>
      <c r="P218" s="142">
        <f>O218*H218</f>
        <v>0</v>
      </c>
      <c r="Q218" s="142">
        <v>0</v>
      </c>
      <c r="R218" s="142">
        <f>Q218*H218</f>
        <v>0</v>
      </c>
      <c r="S218" s="142">
        <v>0</v>
      </c>
      <c r="T218" s="143">
        <f>S218*H218</f>
        <v>0</v>
      </c>
      <c r="AR218" s="144" t="s">
        <v>585</v>
      </c>
      <c r="AT218" s="144" t="s">
        <v>196</v>
      </c>
      <c r="AU218" s="144" t="s">
        <v>87</v>
      </c>
      <c r="AY218" s="17" t="s">
        <v>194</v>
      </c>
      <c r="BE218" s="145">
        <f>IF(N218="základní",J218,0)</f>
        <v>0</v>
      </c>
      <c r="BF218" s="145">
        <f>IF(N218="snížená",J218,0)</f>
        <v>0</v>
      </c>
      <c r="BG218" s="145">
        <f>IF(N218="zákl. přenesená",J218,0)</f>
        <v>0</v>
      </c>
      <c r="BH218" s="145">
        <f>IF(N218="sníž. přenesená",J218,0)</f>
        <v>0</v>
      </c>
      <c r="BI218" s="145">
        <f>IF(N218="nulová",J218,0)</f>
        <v>0</v>
      </c>
      <c r="BJ218" s="17" t="s">
        <v>85</v>
      </c>
      <c r="BK218" s="145">
        <f>ROUND(I218*H218,2)</f>
        <v>0</v>
      </c>
      <c r="BL218" s="17" t="s">
        <v>585</v>
      </c>
      <c r="BM218" s="144" t="s">
        <v>1127</v>
      </c>
    </row>
    <row r="219" spans="2:65" s="1" customFormat="1">
      <c r="B219" s="33"/>
      <c r="D219" s="146" t="s">
        <v>202</v>
      </c>
      <c r="F219" s="147" t="s">
        <v>1128</v>
      </c>
      <c r="I219" s="148"/>
      <c r="L219" s="33"/>
      <c r="M219" s="149"/>
      <c r="T219" s="54"/>
      <c r="AT219" s="17" t="s">
        <v>202</v>
      </c>
      <c r="AU219" s="17" t="s">
        <v>87</v>
      </c>
    </row>
    <row r="220" spans="2:65" s="12" customFormat="1">
      <c r="B220" s="150"/>
      <c r="D220" s="151" t="s">
        <v>204</v>
      </c>
      <c r="E220" s="152" t="s">
        <v>32</v>
      </c>
      <c r="F220" s="153" t="s">
        <v>1006</v>
      </c>
      <c r="H220" s="152" t="s">
        <v>32</v>
      </c>
      <c r="I220" s="154"/>
      <c r="L220" s="150"/>
      <c r="M220" s="155"/>
      <c r="T220" s="156"/>
      <c r="AT220" s="152" t="s">
        <v>204</v>
      </c>
      <c r="AU220" s="152" t="s">
        <v>87</v>
      </c>
      <c r="AV220" s="12" t="s">
        <v>85</v>
      </c>
      <c r="AW220" s="12" t="s">
        <v>39</v>
      </c>
      <c r="AX220" s="12" t="s">
        <v>78</v>
      </c>
      <c r="AY220" s="152" t="s">
        <v>194</v>
      </c>
    </row>
    <row r="221" spans="2:65" s="12" customFormat="1">
      <c r="B221" s="150"/>
      <c r="D221" s="151" t="s">
        <v>204</v>
      </c>
      <c r="E221" s="152" t="s">
        <v>32</v>
      </c>
      <c r="F221" s="153" t="s">
        <v>1007</v>
      </c>
      <c r="H221" s="152" t="s">
        <v>32</v>
      </c>
      <c r="I221" s="154"/>
      <c r="L221" s="150"/>
      <c r="M221" s="155"/>
      <c r="T221" s="156"/>
      <c r="AT221" s="152" t="s">
        <v>204</v>
      </c>
      <c r="AU221" s="152" t="s">
        <v>87</v>
      </c>
      <c r="AV221" s="12" t="s">
        <v>85</v>
      </c>
      <c r="AW221" s="12" t="s">
        <v>39</v>
      </c>
      <c r="AX221" s="12" t="s">
        <v>78</v>
      </c>
      <c r="AY221" s="152" t="s">
        <v>194</v>
      </c>
    </row>
    <row r="222" spans="2:65" s="12" customFormat="1">
      <c r="B222" s="150"/>
      <c r="D222" s="151" t="s">
        <v>204</v>
      </c>
      <c r="E222" s="152" t="s">
        <v>32</v>
      </c>
      <c r="F222" s="153" t="s">
        <v>1019</v>
      </c>
      <c r="H222" s="152" t="s">
        <v>32</v>
      </c>
      <c r="I222" s="154"/>
      <c r="L222" s="150"/>
      <c r="M222" s="155"/>
      <c r="T222" s="156"/>
      <c r="AT222" s="152" t="s">
        <v>204</v>
      </c>
      <c r="AU222" s="152" t="s">
        <v>87</v>
      </c>
      <c r="AV222" s="12" t="s">
        <v>85</v>
      </c>
      <c r="AW222" s="12" t="s">
        <v>39</v>
      </c>
      <c r="AX222" s="12" t="s">
        <v>78</v>
      </c>
      <c r="AY222" s="152" t="s">
        <v>194</v>
      </c>
    </row>
    <row r="223" spans="2:65" s="13" customFormat="1">
      <c r="B223" s="157"/>
      <c r="D223" s="151" t="s">
        <v>204</v>
      </c>
      <c r="E223" s="158" t="s">
        <v>32</v>
      </c>
      <c r="F223" s="159" t="s">
        <v>1129</v>
      </c>
      <c r="H223" s="160">
        <v>6</v>
      </c>
      <c r="I223" s="161"/>
      <c r="L223" s="157"/>
      <c r="M223" s="162"/>
      <c r="T223" s="163"/>
      <c r="AT223" s="158" t="s">
        <v>204</v>
      </c>
      <c r="AU223" s="158" t="s">
        <v>87</v>
      </c>
      <c r="AV223" s="13" t="s">
        <v>87</v>
      </c>
      <c r="AW223" s="13" t="s">
        <v>39</v>
      </c>
      <c r="AX223" s="13" t="s">
        <v>78</v>
      </c>
      <c r="AY223" s="158" t="s">
        <v>194</v>
      </c>
    </row>
    <row r="224" spans="2:65" s="14" customFormat="1">
      <c r="B224" s="164"/>
      <c r="D224" s="151" t="s">
        <v>204</v>
      </c>
      <c r="E224" s="165" t="s">
        <v>32</v>
      </c>
      <c r="F224" s="166" t="s">
        <v>208</v>
      </c>
      <c r="H224" s="167">
        <v>6</v>
      </c>
      <c r="I224" s="168"/>
      <c r="L224" s="164"/>
      <c r="M224" s="169"/>
      <c r="T224" s="170"/>
      <c r="AT224" s="165" t="s">
        <v>204</v>
      </c>
      <c r="AU224" s="165" t="s">
        <v>87</v>
      </c>
      <c r="AV224" s="14" t="s">
        <v>200</v>
      </c>
      <c r="AW224" s="14" t="s">
        <v>39</v>
      </c>
      <c r="AX224" s="14" t="s">
        <v>85</v>
      </c>
      <c r="AY224" s="165" t="s">
        <v>194</v>
      </c>
    </row>
    <row r="225" spans="2:65" s="1" customFormat="1" ht="16.5" customHeight="1">
      <c r="B225" s="33"/>
      <c r="C225" s="171" t="s">
        <v>379</v>
      </c>
      <c r="D225" s="171" t="s">
        <v>310</v>
      </c>
      <c r="E225" s="172" t="s">
        <v>1130</v>
      </c>
      <c r="F225" s="173" t="s">
        <v>1131</v>
      </c>
      <c r="G225" s="174" t="s">
        <v>313</v>
      </c>
      <c r="H225" s="175">
        <v>6</v>
      </c>
      <c r="I225" s="176"/>
      <c r="J225" s="177">
        <f>ROUND(I225*H225,2)</f>
        <v>0</v>
      </c>
      <c r="K225" s="173" t="s">
        <v>199</v>
      </c>
      <c r="L225" s="178"/>
      <c r="M225" s="179" t="s">
        <v>32</v>
      </c>
      <c r="N225" s="180" t="s">
        <v>49</v>
      </c>
      <c r="P225" s="142">
        <f>O225*H225</f>
        <v>0</v>
      </c>
      <c r="Q225" s="142">
        <v>1.6000000000000001E-4</v>
      </c>
      <c r="R225" s="142">
        <f>Q225*H225</f>
        <v>9.6000000000000013E-4</v>
      </c>
      <c r="S225" s="142">
        <v>0</v>
      </c>
      <c r="T225" s="143">
        <f>S225*H225</f>
        <v>0</v>
      </c>
      <c r="AR225" s="144" t="s">
        <v>931</v>
      </c>
      <c r="AT225" s="144" t="s">
        <v>310</v>
      </c>
      <c r="AU225" s="144" t="s">
        <v>87</v>
      </c>
      <c r="AY225" s="17" t="s">
        <v>194</v>
      </c>
      <c r="BE225" s="145">
        <f>IF(N225="základní",J225,0)</f>
        <v>0</v>
      </c>
      <c r="BF225" s="145">
        <f>IF(N225="snížená",J225,0)</f>
        <v>0</v>
      </c>
      <c r="BG225" s="145">
        <f>IF(N225="zákl. přenesená",J225,0)</f>
        <v>0</v>
      </c>
      <c r="BH225" s="145">
        <f>IF(N225="sníž. přenesená",J225,0)</f>
        <v>0</v>
      </c>
      <c r="BI225" s="145">
        <f>IF(N225="nulová",J225,0)</f>
        <v>0</v>
      </c>
      <c r="BJ225" s="17" t="s">
        <v>85</v>
      </c>
      <c r="BK225" s="145">
        <f>ROUND(I225*H225,2)</f>
        <v>0</v>
      </c>
      <c r="BL225" s="17" t="s">
        <v>931</v>
      </c>
      <c r="BM225" s="144" t="s">
        <v>1132</v>
      </c>
    </row>
    <row r="226" spans="2:65" s="1" customFormat="1" ht="21.75" customHeight="1">
      <c r="B226" s="33"/>
      <c r="C226" s="133" t="s">
        <v>384</v>
      </c>
      <c r="D226" s="133" t="s">
        <v>196</v>
      </c>
      <c r="E226" s="134" t="s">
        <v>1133</v>
      </c>
      <c r="F226" s="135" t="s">
        <v>1134</v>
      </c>
      <c r="G226" s="136" t="s">
        <v>313</v>
      </c>
      <c r="H226" s="137">
        <v>12</v>
      </c>
      <c r="I226" s="138"/>
      <c r="J226" s="139">
        <f>ROUND(I226*H226,2)</f>
        <v>0</v>
      </c>
      <c r="K226" s="135" t="s">
        <v>199</v>
      </c>
      <c r="L226" s="33"/>
      <c r="M226" s="140" t="s">
        <v>32</v>
      </c>
      <c r="N226" s="141" t="s">
        <v>49</v>
      </c>
      <c r="P226" s="142">
        <f>O226*H226</f>
        <v>0</v>
      </c>
      <c r="Q226" s="142">
        <v>0</v>
      </c>
      <c r="R226" s="142">
        <f>Q226*H226</f>
        <v>0</v>
      </c>
      <c r="S226" s="142">
        <v>0</v>
      </c>
      <c r="T226" s="143">
        <f>S226*H226</f>
        <v>0</v>
      </c>
      <c r="AR226" s="144" t="s">
        <v>585</v>
      </c>
      <c r="AT226" s="144" t="s">
        <v>196</v>
      </c>
      <c r="AU226" s="144" t="s">
        <v>87</v>
      </c>
      <c r="AY226" s="17" t="s">
        <v>194</v>
      </c>
      <c r="BE226" s="145">
        <f>IF(N226="základní",J226,0)</f>
        <v>0</v>
      </c>
      <c r="BF226" s="145">
        <f>IF(N226="snížená",J226,0)</f>
        <v>0</v>
      </c>
      <c r="BG226" s="145">
        <f>IF(N226="zákl. přenesená",J226,0)</f>
        <v>0</v>
      </c>
      <c r="BH226" s="145">
        <f>IF(N226="sníž. přenesená",J226,0)</f>
        <v>0</v>
      </c>
      <c r="BI226" s="145">
        <f>IF(N226="nulová",J226,0)</f>
        <v>0</v>
      </c>
      <c r="BJ226" s="17" t="s">
        <v>85</v>
      </c>
      <c r="BK226" s="145">
        <f>ROUND(I226*H226,2)</f>
        <v>0</v>
      </c>
      <c r="BL226" s="17" t="s">
        <v>585</v>
      </c>
      <c r="BM226" s="144" t="s">
        <v>1135</v>
      </c>
    </row>
    <row r="227" spans="2:65" s="1" customFormat="1">
      <c r="B227" s="33"/>
      <c r="D227" s="146" t="s">
        <v>202</v>
      </c>
      <c r="F227" s="147" t="s">
        <v>1136</v>
      </c>
      <c r="I227" s="148"/>
      <c r="L227" s="33"/>
      <c r="M227" s="149"/>
      <c r="T227" s="54"/>
      <c r="AT227" s="17" t="s">
        <v>202</v>
      </c>
      <c r="AU227" s="17" t="s">
        <v>87</v>
      </c>
    </row>
    <row r="228" spans="2:65" s="12" customFormat="1">
      <c r="B228" s="150"/>
      <c r="D228" s="151" t="s">
        <v>204</v>
      </c>
      <c r="E228" s="152" t="s">
        <v>32</v>
      </c>
      <c r="F228" s="153" t="s">
        <v>1006</v>
      </c>
      <c r="H228" s="152" t="s">
        <v>32</v>
      </c>
      <c r="I228" s="154"/>
      <c r="L228" s="150"/>
      <c r="M228" s="155"/>
      <c r="T228" s="156"/>
      <c r="AT228" s="152" t="s">
        <v>204</v>
      </c>
      <c r="AU228" s="152" t="s">
        <v>87</v>
      </c>
      <c r="AV228" s="12" t="s">
        <v>85</v>
      </c>
      <c r="AW228" s="12" t="s">
        <v>39</v>
      </c>
      <c r="AX228" s="12" t="s">
        <v>78</v>
      </c>
      <c r="AY228" s="152" t="s">
        <v>194</v>
      </c>
    </row>
    <row r="229" spans="2:65" s="12" customFormat="1">
      <c r="B229" s="150"/>
      <c r="D229" s="151" t="s">
        <v>204</v>
      </c>
      <c r="E229" s="152" t="s">
        <v>32</v>
      </c>
      <c r="F229" s="153" t="s">
        <v>1007</v>
      </c>
      <c r="H229" s="152" t="s">
        <v>32</v>
      </c>
      <c r="I229" s="154"/>
      <c r="L229" s="150"/>
      <c r="M229" s="155"/>
      <c r="T229" s="156"/>
      <c r="AT229" s="152" t="s">
        <v>204</v>
      </c>
      <c r="AU229" s="152" t="s">
        <v>87</v>
      </c>
      <c r="AV229" s="12" t="s">
        <v>85</v>
      </c>
      <c r="AW229" s="12" t="s">
        <v>39</v>
      </c>
      <c r="AX229" s="12" t="s">
        <v>78</v>
      </c>
      <c r="AY229" s="152" t="s">
        <v>194</v>
      </c>
    </row>
    <row r="230" spans="2:65" s="12" customFormat="1">
      <c r="B230" s="150"/>
      <c r="D230" s="151" t="s">
        <v>204</v>
      </c>
      <c r="E230" s="152" t="s">
        <v>32</v>
      </c>
      <c r="F230" s="153" t="s">
        <v>1019</v>
      </c>
      <c r="H230" s="152" t="s">
        <v>32</v>
      </c>
      <c r="I230" s="154"/>
      <c r="L230" s="150"/>
      <c r="M230" s="155"/>
      <c r="T230" s="156"/>
      <c r="AT230" s="152" t="s">
        <v>204</v>
      </c>
      <c r="AU230" s="152" t="s">
        <v>87</v>
      </c>
      <c r="AV230" s="12" t="s">
        <v>85</v>
      </c>
      <c r="AW230" s="12" t="s">
        <v>39</v>
      </c>
      <c r="AX230" s="12" t="s">
        <v>78</v>
      </c>
      <c r="AY230" s="152" t="s">
        <v>194</v>
      </c>
    </row>
    <row r="231" spans="2:65" s="13" customFormat="1">
      <c r="B231" s="157"/>
      <c r="D231" s="151" t="s">
        <v>204</v>
      </c>
      <c r="E231" s="158" t="s">
        <v>32</v>
      </c>
      <c r="F231" s="159" t="s">
        <v>1137</v>
      </c>
      <c r="H231" s="160">
        <v>6</v>
      </c>
      <c r="I231" s="161"/>
      <c r="L231" s="157"/>
      <c r="M231" s="162"/>
      <c r="T231" s="163"/>
      <c r="AT231" s="158" t="s">
        <v>204</v>
      </c>
      <c r="AU231" s="158" t="s">
        <v>87</v>
      </c>
      <c r="AV231" s="13" t="s">
        <v>87</v>
      </c>
      <c r="AW231" s="13" t="s">
        <v>39</v>
      </c>
      <c r="AX231" s="13" t="s">
        <v>78</v>
      </c>
      <c r="AY231" s="158" t="s">
        <v>194</v>
      </c>
    </row>
    <row r="232" spans="2:65" s="13" customFormat="1">
      <c r="B232" s="157"/>
      <c r="D232" s="151" t="s">
        <v>204</v>
      </c>
      <c r="E232" s="158" t="s">
        <v>32</v>
      </c>
      <c r="F232" s="159" t="s">
        <v>1138</v>
      </c>
      <c r="H232" s="160">
        <v>6</v>
      </c>
      <c r="I232" s="161"/>
      <c r="L232" s="157"/>
      <c r="M232" s="162"/>
      <c r="T232" s="163"/>
      <c r="AT232" s="158" t="s">
        <v>204</v>
      </c>
      <c r="AU232" s="158" t="s">
        <v>87</v>
      </c>
      <c r="AV232" s="13" t="s">
        <v>87</v>
      </c>
      <c r="AW232" s="13" t="s">
        <v>39</v>
      </c>
      <c r="AX232" s="13" t="s">
        <v>78</v>
      </c>
      <c r="AY232" s="158" t="s">
        <v>194</v>
      </c>
    </row>
    <row r="233" spans="2:65" s="14" customFormat="1">
      <c r="B233" s="164"/>
      <c r="D233" s="151" t="s">
        <v>204</v>
      </c>
      <c r="E233" s="165" t="s">
        <v>32</v>
      </c>
      <c r="F233" s="166" t="s">
        <v>208</v>
      </c>
      <c r="H233" s="167">
        <v>12</v>
      </c>
      <c r="I233" s="168"/>
      <c r="L233" s="164"/>
      <c r="M233" s="169"/>
      <c r="T233" s="170"/>
      <c r="AT233" s="165" t="s">
        <v>204</v>
      </c>
      <c r="AU233" s="165" t="s">
        <v>87</v>
      </c>
      <c r="AV233" s="14" t="s">
        <v>200</v>
      </c>
      <c r="AW233" s="14" t="s">
        <v>39</v>
      </c>
      <c r="AX233" s="14" t="s">
        <v>85</v>
      </c>
      <c r="AY233" s="165" t="s">
        <v>194</v>
      </c>
    </row>
    <row r="234" spans="2:65" s="1" customFormat="1" ht="16.5" customHeight="1">
      <c r="B234" s="33"/>
      <c r="C234" s="171" t="s">
        <v>389</v>
      </c>
      <c r="D234" s="171" t="s">
        <v>310</v>
      </c>
      <c r="E234" s="172" t="s">
        <v>1139</v>
      </c>
      <c r="F234" s="173" t="s">
        <v>1140</v>
      </c>
      <c r="G234" s="174" t="s">
        <v>313</v>
      </c>
      <c r="H234" s="175">
        <v>6</v>
      </c>
      <c r="I234" s="176"/>
      <c r="J234" s="177">
        <f>ROUND(I234*H234,2)</f>
        <v>0</v>
      </c>
      <c r="K234" s="173" t="s">
        <v>199</v>
      </c>
      <c r="L234" s="178"/>
      <c r="M234" s="179" t="s">
        <v>32</v>
      </c>
      <c r="N234" s="180" t="s">
        <v>49</v>
      </c>
      <c r="P234" s="142">
        <f>O234*H234</f>
        <v>0</v>
      </c>
      <c r="Q234" s="142">
        <v>2.3000000000000001E-4</v>
      </c>
      <c r="R234" s="142">
        <f>Q234*H234</f>
        <v>1.3800000000000002E-3</v>
      </c>
      <c r="S234" s="142">
        <v>0</v>
      </c>
      <c r="T234" s="143">
        <f>S234*H234</f>
        <v>0</v>
      </c>
      <c r="AR234" s="144" t="s">
        <v>931</v>
      </c>
      <c r="AT234" s="144" t="s">
        <v>310</v>
      </c>
      <c r="AU234" s="144" t="s">
        <v>87</v>
      </c>
      <c r="AY234" s="17" t="s">
        <v>194</v>
      </c>
      <c r="BE234" s="145">
        <f>IF(N234="základní",J234,0)</f>
        <v>0</v>
      </c>
      <c r="BF234" s="145">
        <f>IF(N234="snížená",J234,0)</f>
        <v>0</v>
      </c>
      <c r="BG234" s="145">
        <f>IF(N234="zákl. přenesená",J234,0)</f>
        <v>0</v>
      </c>
      <c r="BH234" s="145">
        <f>IF(N234="sníž. přenesená",J234,0)</f>
        <v>0</v>
      </c>
      <c r="BI234" s="145">
        <f>IF(N234="nulová",J234,0)</f>
        <v>0</v>
      </c>
      <c r="BJ234" s="17" t="s">
        <v>85</v>
      </c>
      <c r="BK234" s="145">
        <f>ROUND(I234*H234,2)</f>
        <v>0</v>
      </c>
      <c r="BL234" s="17" t="s">
        <v>931</v>
      </c>
      <c r="BM234" s="144" t="s">
        <v>1141</v>
      </c>
    </row>
    <row r="235" spans="2:65" s="1" customFormat="1" ht="24.15" customHeight="1">
      <c r="B235" s="33"/>
      <c r="C235" s="171" t="s">
        <v>394</v>
      </c>
      <c r="D235" s="171" t="s">
        <v>310</v>
      </c>
      <c r="E235" s="172" t="s">
        <v>1142</v>
      </c>
      <c r="F235" s="173" t="s">
        <v>1143</v>
      </c>
      <c r="G235" s="174" t="s">
        <v>313</v>
      </c>
      <c r="H235" s="175">
        <v>6</v>
      </c>
      <c r="I235" s="176"/>
      <c r="J235" s="177">
        <f>ROUND(I235*H235,2)</f>
        <v>0</v>
      </c>
      <c r="K235" s="173" t="s">
        <v>199</v>
      </c>
      <c r="L235" s="178"/>
      <c r="M235" s="179" t="s">
        <v>32</v>
      </c>
      <c r="N235" s="180" t="s">
        <v>49</v>
      </c>
      <c r="P235" s="142">
        <f>O235*H235</f>
        <v>0</v>
      </c>
      <c r="Q235" s="142">
        <v>6.9999999999999999E-4</v>
      </c>
      <c r="R235" s="142">
        <f>Q235*H235</f>
        <v>4.1999999999999997E-3</v>
      </c>
      <c r="S235" s="142">
        <v>0</v>
      </c>
      <c r="T235" s="143">
        <f>S235*H235</f>
        <v>0</v>
      </c>
      <c r="AR235" s="144" t="s">
        <v>931</v>
      </c>
      <c r="AT235" s="144" t="s">
        <v>310</v>
      </c>
      <c r="AU235" s="144" t="s">
        <v>87</v>
      </c>
      <c r="AY235" s="17" t="s">
        <v>194</v>
      </c>
      <c r="BE235" s="145">
        <f>IF(N235="základní",J235,0)</f>
        <v>0</v>
      </c>
      <c r="BF235" s="145">
        <f>IF(N235="snížená",J235,0)</f>
        <v>0</v>
      </c>
      <c r="BG235" s="145">
        <f>IF(N235="zákl. přenesená",J235,0)</f>
        <v>0</v>
      </c>
      <c r="BH235" s="145">
        <f>IF(N235="sníž. přenesená",J235,0)</f>
        <v>0</v>
      </c>
      <c r="BI235" s="145">
        <f>IF(N235="nulová",J235,0)</f>
        <v>0</v>
      </c>
      <c r="BJ235" s="17" t="s">
        <v>85</v>
      </c>
      <c r="BK235" s="145">
        <f>ROUND(I235*H235,2)</f>
        <v>0</v>
      </c>
      <c r="BL235" s="17" t="s">
        <v>931</v>
      </c>
      <c r="BM235" s="144" t="s">
        <v>1144</v>
      </c>
    </row>
    <row r="236" spans="2:65" s="1" customFormat="1" ht="49.05" customHeight="1">
      <c r="B236" s="33"/>
      <c r="C236" s="133" t="s">
        <v>399</v>
      </c>
      <c r="D236" s="133" t="s">
        <v>196</v>
      </c>
      <c r="E236" s="134" t="s">
        <v>1145</v>
      </c>
      <c r="F236" s="135" t="s">
        <v>1146</v>
      </c>
      <c r="G236" s="136" t="s">
        <v>313</v>
      </c>
      <c r="H236" s="137">
        <v>1</v>
      </c>
      <c r="I236" s="138"/>
      <c r="J236" s="139">
        <f>ROUND(I236*H236,2)</f>
        <v>0</v>
      </c>
      <c r="K236" s="135" t="s">
        <v>199</v>
      </c>
      <c r="L236" s="33"/>
      <c r="M236" s="140" t="s">
        <v>32</v>
      </c>
      <c r="N236" s="141" t="s">
        <v>49</v>
      </c>
      <c r="P236" s="142">
        <f>O236*H236</f>
        <v>0</v>
      </c>
      <c r="Q236" s="142">
        <v>0</v>
      </c>
      <c r="R236" s="142">
        <f>Q236*H236</f>
        <v>0</v>
      </c>
      <c r="S236" s="142">
        <v>0</v>
      </c>
      <c r="T236" s="143">
        <f>S236*H236</f>
        <v>0</v>
      </c>
      <c r="AR236" s="144" t="s">
        <v>585</v>
      </c>
      <c r="AT236" s="144" t="s">
        <v>196</v>
      </c>
      <c r="AU236" s="144" t="s">
        <v>87</v>
      </c>
      <c r="AY236" s="17" t="s">
        <v>194</v>
      </c>
      <c r="BE236" s="145">
        <f>IF(N236="základní",J236,0)</f>
        <v>0</v>
      </c>
      <c r="BF236" s="145">
        <f>IF(N236="snížená",J236,0)</f>
        <v>0</v>
      </c>
      <c r="BG236" s="145">
        <f>IF(N236="zákl. přenesená",J236,0)</f>
        <v>0</v>
      </c>
      <c r="BH236" s="145">
        <f>IF(N236="sníž. přenesená",J236,0)</f>
        <v>0</v>
      </c>
      <c r="BI236" s="145">
        <f>IF(N236="nulová",J236,0)</f>
        <v>0</v>
      </c>
      <c r="BJ236" s="17" t="s">
        <v>85</v>
      </c>
      <c r="BK236" s="145">
        <f>ROUND(I236*H236,2)</f>
        <v>0</v>
      </c>
      <c r="BL236" s="17" t="s">
        <v>585</v>
      </c>
      <c r="BM236" s="144" t="s">
        <v>1147</v>
      </c>
    </row>
    <row r="237" spans="2:65" s="1" customFormat="1">
      <c r="B237" s="33"/>
      <c r="D237" s="146" t="s">
        <v>202</v>
      </c>
      <c r="F237" s="147" t="s">
        <v>1148</v>
      </c>
      <c r="I237" s="148"/>
      <c r="L237" s="33"/>
      <c r="M237" s="149"/>
      <c r="T237" s="54"/>
      <c r="AT237" s="17" t="s">
        <v>202</v>
      </c>
      <c r="AU237" s="17" t="s">
        <v>87</v>
      </c>
    </row>
    <row r="238" spans="2:65" s="12" customFormat="1">
      <c r="B238" s="150"/>
      <c r="D238" s="151" t="s">
        <v>204</v>
      </c>
      <c r="E238" s="152" t="s">
        <v>32</v>
      </c>
      <c r="F238" s="153" t="s">
        <v>1006</v>
      </c>
      <c r="H238" s="152" t="s">
        <v>32</v>
      </c>
      <c r="I238" s="154"/>
      <c r="L238" s="150"/>
      <c r="M238" s="155"/>
      <c r="T238" s="156"/>
      <c r="AT238" s="152" t="s">
        <v>204</v>
      </c>
      <c r="AU238" s="152" t="s">
        <v>87</v>
      </c>
      <c r="AV238" s="12" t="s">
        <v>85</v>
      </c>
      <c r="AW238" s="12" t="s">
        <v>39</v>
      </c>
      <c r="AX238" s="12" t="s">
        <v>78</v>
      </c>
      <c r="AY238" s="152" t="s">
        <v>194</v>
      </c>
    </row>
    <row r="239" spans="2:65" s="13" customFormat="1">
      <c r="B239" s="157"/>
      <c r="D239" s="151" t="s">
        <v>204</v>
      </c>
      <c r="E239" s="158" t="s">
        <v>32</v>
      </c>
      <c r="F239" s="159" t="s">
        <v>1149</v>
      </c>
      <c r="H239" s="160">
        <v>1</v>
      </c>
      <c r="I239" s="161"/>
      <c r="L239" s="157"/>
      <c r="M239" s="162"/>
      <c r="T239" s="163"/>
      <c r="AT239" s="158" t="s">
        <v>204</v>
      </c>
      <c r="AU239" s="158" t="s">
        <v>87</v>
      </c>
      <c r="AV239" s="13" t="s">
        <v>87</v>
      </c>
      <c r="AW239" s="13" t="s">
        <v>39</v>
      </c>
      <c r="AX239" s="13" t="s">
        <v>78</v>
      </c>
      <c r="AY239" s="158" t="s">
        <v>194</v>
      </c>
    </row>
    <row r="240" spans="2:65" s="14" customFormat="1">
      <c r="B240" s="164"/>
      <c r="D240" s="151" t="s">
        <v>204</v>
      </c>
      <c r="E240" s="165" t="s">
        <v>32</v>
      </c>
      <c r="F240" s="166" t="s">
        <v>208</v>
      </c>
      <c r="H240" s="167">
        <v>1</v>
      </c>
      <c r="I240" s="168"/>
      <c r="L240" s="164"/>
      <c r="M240" s="169"/>
      <c r="T240" s="170"/>
      <c r="AT240" s="165" t="s">
        <v>204</v>
      </c>
      <c r="AU240" s="165" t="s">
        <v>87</v>
      </c>
      <c r="AV240" s="14" t="s">
        <v>200</v>
      </c>
      <c r="AW240" s="14" t="s">
        <v>39</v>
      </c>
      <c r="AX240" s="14" t="s">
        <v>85</v>
      </c>
      <c r="AY240" s="165" t="s">
        <v>194</v>
      </c>
    </row>
    <row r="241" spans="2:65" s="1" customFormat="1" ht="33" customHeight="1">
      <c r="B241" s="33"/>
      <c r="C241" s="133" t="s">
        <v>404</v>
      </c>
      <c r="D241" s="133" t="s">
        <v>196</v>
      </c>
      <c r="E241" s="134" t="s">
        <v>1150</v>
      </c>
      <c r="F241" s="135" t="s">
        <v>1151</v>
      </c>
      <c r="G241" s="136" t="s">
        <v>313</v>
      </c>
      <c r="H241" s="137">
        <v>6</v>
      </c>
      <c r="I241" s="138"/>
      <c r="J241" s="139">
        <f>ROUND(I241*H241,2)</f>
        <v>0</v>
      </c>
      <c r="K241" s="135" t="s">
        <v>199</v>
      </c>
      <c r="L241" s="33"/>
      <c r="M241" s="140" t="s">
        <v>32</v>
      </c>
      <c r="N241" s="141" t="s">
        <v>49</v>
      </c>
      <c r="P241" s="142">
        <f>O241*H241</f>
        <v>0</v>
      </c>
      <c r="Q241" s="142">
        <v>0</v>
      </c>
      <c r="R241" s="142">
        <f>Q241*H241</f>
        <v>0</v>
      </c>
      <c r="S241" s="142">
        <v>0</v>
      </c>
      <c r="T241" s="143">
        <f>S241*H241</f>
        <v>0</v>
      </c>
      <c r="AR241" s="144" t="s">
        <v>585</v>
      </c>
      <c r="AT241" s="144" t="s">
        <v>196</v>
      </c>
      <c r="AU241" s="144" t="s">
        <v>87</v>
      </c>
      <c r="AY241" s="17" t="s">
        <v>194</v>
      </c>
      <c r="BE241" s="145">
        <f>IF(N241="základní",J241,0)</f>
        <v>0</v>
      </c>
      <c r="BF241" s="145">
        <f>IF(N241="snížená",J241,0)</f>
        <v>0</v>
      </c>
      <c r="BG241" s="145">
        <f>IF(N241="zákl. přenesená",J241,0)</f>
        <v>0</v>
      </c>
      <c r="BH241" s="145">
        <f>IF(N241="sníž. přenesená",J241,0)</f>
        <v>0</v>
      </c>
      <c r="BI241" s="145">
        <f>IF(N241="nulová",J241,0)</f>
        <v>0</v>
      </c>
      <c r="BJ241" s="17" t="s">
        <v>85</v>
      </c>
      <c r="BK241" s="145">
        <f>ROUND(I241*H241,2)</f>
        <v>0</v>
      </c>
      <c r="BL241" s="17" t="s">
        <v>585</v>
      </c>
      <c r="BM241" s="144" t="s">
        <v>1152</v>
      </c>
    </row>
    <row r="242" spans="2:65" s="1" customFormat="1">
      <c r="B242" s="33"/>
      <c r="D242" s="146" t="s">
        <v>202</v>
      </c>
      <c r="F242" s="147" t="s">
        <v>1153</v>
      </c>
      <c r="I242" s="148"/>
      <c r="L242" s="33"/>
      <c r="M242" s="149"/>
      <c r="T242" s="54"/>
      <c r="AT242" s="17" t="s">
        <v>202</v>
      </c>
      <c r="AU242" s="17" t="s">
        <v>87</v>
      </c>
    </row>
    <row r="243" spans="2:65" s="12" customFormat="1">
      <c r="B243" s="150"/>
      <c r="D243" s="151" t="s">
        <v>204</v>
      </c>
      <c r="E243" s="152" t="s">
        <v>32</v>
      </c>
      <c r="F243" s="153" t="s">
        <v>1006</v>
      </c>
      <c r="H243" s="152" t="s">
        <v>32</v>
      </c>
      <c r="I243" s="154"/>
      <c r="L243" s="150"/>
      <c r="M243" s="155"/>
      <c r="T243" s="156"/>
      <c r="AT243" s="152" t="s">
        <v>204</v>
      </c>
      <c r="AU243" s="152" t="s">
        <v>87</v>
      </c>
      <c r="AV243" s="12" t="s">
        <v>85</v>
      </c>
      <c r="AW243" s="12" t="s">
        <v>39</v>
      </c>
      <c r="AX243" s="12" t="s">
        <v>78</v>
      </c>
      <c r="AY243" s="152" t="s">
        <v>194</v>
      </c>
    </row>
    <row r="244" spans="2:65" s="12" customFormat="1">
      <c r="B244" s="150"/>
      <c r="D244" s="151" t="s">
        <v>204</v>
      </c>
      <c r="E244" s="152" t="s">
        <v>32</v>
      </c>
      <c r="F244" s="153" t="s">
        <v>1019</v>
      </c>
      <c r="H244" s="152" t="s">
        <v>32</v>
      </c>
      <c r="I244" s="154"/>
      <c r="L244" s="150"/>
      <c r="M244" s="155"/>
      <c r="T244" s="156"/>
      <c r="AT244" s="152" t="s">
        <v>204</v>
      </c>
      <c r="AU244" s="152" t="s">
        <v>87</v>
      </c>
      <c r="AV244" s="12" t="s">
        <v>85</v>
      </c>
      <c r="AW244" s="12" t="s">
        <v>39</v>
      </c>
      <c r="AX244" s="12" t="s">
        <v>78</v>
      </c>
      <c r="AY244" s="152" t="s">
        <v>194</v>
      </c>
    </row>
    <row r="245" spans="2:65" s="13" customFormat="1">
      <c r="B245" s="157"/>
      <c r="D245" s="151" t="s">
        <v>204</v>
      </c>
      <c r="E245" s="158" t="s">
        <v>32</v>
      </c>
      <c r="F245" s="159" t="s">
        <v>1154</v>
      </c>
      <c r="H245" s="160">
        <v>6</v>
      </c>
      <c r="I245" s="161"/>
      <c r="L245" s="157"/>
      <c r="M245" s="162"/>
      <c r="T245" s="163"/>
      <c r="AT245" s="158" t="s">
        <v>204</v>
      </c>
      <c r="AU245" s="158" t="s">
        <v>87</v>
      </c>
      <c r="AV245" s="13" t="s">
        <v>87</v>
      </c>
      <c r="AW245" s="13" t="s">
        <v>39</v>
      </c>
      <c r="AX245" s="13" t="s">
        <v>78</v>
      </c>
      <c r="AY245" s="158" t="s">
        <v>194</v>
      </c>
    </row>
    <row r="246" spans="2:65" s="14" customFormat="1">
      <c r="B246" s="164"/>
      <c r="D246" s="151" t="s">
        <v>204</v>
      </c>
      <c r="E246" s="165" t="s">
        <v>32</v>
      </c>
      <c r="F246" s="166" t="s">
        <v>208</v>
      </c>
      <c r="H246" s="167">
        <v>6</v>
      </c>
      <c r="I246" s="168"/>
      <c r="L246" s="164"/>
      <c r="M246" s="169"/>
      <c r="T246" s="170"/>
      <c r="AT246" s="165" t="s">
        <v>204</v>
      </c>
      <c r="AU246" s="165" t="s">
        <v>87</v>
      </c>
      <c r="AV246" s="14" t="s">
        <v>200</v>
      </c>
      <c r="AW246" s="14" t="s">
        <v>39</v>
      </c>
      <c r="AX246" s="14" t="s">
        <v>85</v>
      </c>
      <c r="AY246" s="165" t="s">
        <v>194</v>
      </c>
    </row>
    <row r="247" spans="2:65" s="1" customFormat="1" ht="24.15" customHeight="1">
      <c r="B247" s="33"/>
      <c r="C247" s="133" t="s">
        <v>410</v>
      </c>
      <c r="D247" s="133" t="s">
        <v>196</v>
      </c>
      <c r="E247" s="134" t="s">
        <v>1155</v>
      </c>
      <c r="F247" s="135" t="s">
        <v>1156</v>
      </c>
      <c r="G247" s="136" t="s">
        <v>1075</v>
      </c>
      <c r="H247" s="137">
        <v>1</v>
      </c>
      <c r="I247" s="138"/>
      <c r="J247" s="139">
        <f>ROUND(I247*H247,2)</f>
        <v>0</v>
      </c>
      <c r="K247" s="135" t="s">
        <v>199</v>
      </c>
      <c r="L247" s="33"/>
      <c r="M247" s="140" t="s">
        <v>32</v>
      </c>
      <c r="N247" s="141" t="s">
        <v>49</v>
      </c>
      <c r="P247" s="142">
        <f>O247*H247</f>
        <v>0</v>
      </c>
      <c r="Q247" s="142">
        <v>0</v>
      </c>
      <c r="R247" s="142">
        <f>Q247*H247</f>
        <v>0</v>
      </c>
      <c r="S247" s="142">
        <v>0</v>
      </c>
      <c r="T247" s="143">
        <f>S247*H247</f>
        <v>0</v>
      </c>
      <c r="AR247" s="144" t="s">
        <v>585</v>
      </c>
      <c r="AT247" s="144" t="s">
        <v>196</v>
      </c>
      <c r="AU247" s="144" t="s">
        <v>87</v>
      </c>
      <c r="AY247" s="17" t="s">
        <v>194</v>
      </c>
      <c r="BE247" s="145">
        <f>IF(N247="základní",J247,0)</f>
        <v>0</v>
      </c>
      <c r="BF247" s="145">
        <f>IF(N247="snížená",J247,0)</f>
        <v>0</v>
      </c>
      <c r="BG247" s="145">
        <f>IF(N247="zákl. přenesená",J247,0)</f>
        <v>0</v>
      </c>
      <c r="BH247" s="145">
        <f>IF(N247="sníž. přenesená",J247,0)</f>
        <v>0</v>
      </c>
      <c r="BI247" s="145">
        <f>IF(N247="nulová",J247,0)</f>
        <v>0</v>
      </c>
      <c r="BJ247" s="17" t="s">
        <v>85</v>
      </c>
      <c r="BK247" s="145">
        <f>ROUND(I247*H247,2)</f>
        <v>0</v>
      </c>
      <c r="BL247" s="17" t="s">
        <v>585</v>
      </c>
      <c r="BM247" s="144" t="s">
        <v>1157</v>
      </c>
    </row>
    <row r="248" spans="2:65" s="1" customFormat="1">
      <c r="B248" s="33"/>
      <c r="D248" s="146" t="s">
        <v>202</v>
      </c>
      <c r="F248" s="147" t="s">
        <v>1158</v>
      </c>
      <c r="I248" s="148"/>
      <c r="L248" s="33"/>
      <c r="M248" s="149"/>
      <c r="T248" s="54"/>
      <c r="AT248" s="17" t="s">
        <v>202</v>
      </c>
      <c r="AU248" s="17" t="s">
        <v>87</v>
      </c>
    </row>
    <row r="249" spans="2:65" s="12" customFormat="1">
      <c r="B249" s="150"/>
      <c r="D249" s="151" t="s">
        <v>204</v>
      </c>
      <c r="E249" s="152" t="s">
        <v>32</v>
      </c>
      <c r="F249" s="153" t="s">
        <v>1006</v>
      </c>
      <c r="H249" s="152" t="s">
        <v>32</v>
      </c>
      <c r="I249" s="154"/>
      <c r="L249" s="150"/>
      <c r="M249" s="155"/>
      <c r="T249" s="156"/>
      <c r="AT249" s="152" t="s">
        <v>204</v>
      </c>
      <c r="AU249" s="152" t="s">
        <v>87</v>
      </c>
      <c r="AV249" s="12" t="s">
        <v>85</v>
      </c>
      <c r="AW249" s="12" t="s">
        <v>39</v>
      </c>
      <c r="AX249" s="12" t="s">
        <v>78</v>
      </c>
      <c r="AY249" s="152" t="s">
        <v>194</v>
      </c>
    </row>
    <row r="250" spans="2:65" s="12" customFormat="1">
      <c r="B250" s="150"/>
      <c r="D250" s="151" t="s">
        <v>204</v>
      </c>
      <c r="E250" s="152" t="s">
        <v>32</v>
      </c>
      <c r="F250" s="153" t="s">
        <v>1019</v>
      </c>
      <c r="H250" s="152" t="s">
        <v>32</v>
      </c>
      <c r="I250" s="154"/>
      <c r="L250" s="150"/>
      <c r="M250" s="155"/>
      <c r="T250" s="156"/>
      <c r="AT250" s="152" t="s">
        <v>204</v>
      </c>
      <c r="AU250" s="152" t="s">
        <v>87</v>
      </c>
      <c r="AV250" s="12" t="s">
        <v>85</v>
      </c>
      <c r="AW250" s="12" t="s">
        <v>39</v>
      </c>
      <c r="AX250" s="12" t="s">
        <v>78</v>
      </c>
      <c r="AY250" s="152" t="s">
        <v>194</v>
      </c>
    </row>
    <row r="251" spans="2:65" s="13" customFormat="1">
      <c r="B251" s="157"/>
      <c r="D251" s="151" t="s">
        <v>204</v>
      </c>
      <c r="E251" s="158" t="s">
        <v>32</v>
      </c>
      <c r="F251" s="159" t="s">
        <v>1159</v>
      </c>
      <c r="H251" s="160">
        <v>1</v>
      </c>
      <c r="I251" s="161"/>
      <c r="L251" s="157"/>
      <c r="M251" s="162"/>
      <c r="T251" s="163"/>
      <c r="AT251" s="158" t="s">
        <v>204</v>
      </c>
      <c r="AU251" s="158" t="s">
        <v>87</v>
      </c>
      <c r="AV251" s="13" t="s">
        <v>87</v>
      </c>
      <c r="AW251" s="13" t="s">
        <v>39</v>
      </c>
      <c r="AX251" s="13" t="s">
        <v>78</v>
      </c>
      <c r="AY251" s="158" t="s">
        <v>194</v>
      </c>
    </row>
    <row r="252" spans="2:65" s="14" customFormat="1">
      <c r="B252" s="164"/>
      <c r="D252" s="151" t="s">
        <v>204</v>
      </c>
      <c r="E252" s="165" t="s">
        <v>32</v>
      </c>
      <c r="F252" s="166" t="s">
        <v>208</v>
      </c>
      <c r="H252" s="167">
        <v>1</v>
      </c>
      <c r="I252" s="168"/>
      <c r="L252" s="164"/>
      <c r="M252" s="169"/>
      <c r="T252" s="170"/>
      <c r="AT252" s="165" t="s">
        <v>204</v>
      </c>
      <c r="AU252" s="165" t="s">
        <v>87</v>
      </c>
      <c r="AV252" s="14" t="s">
        <v>200</v>
      </c>
      <c r="AW252" s="14" t="s">
        <v>39</v>
      </c>
      <c r="AX252" s="14" t="s">
        <v>85</v>
      </c>
      <c r="AY252" s="165" t="s">
        <v>194</v>
      </c>
    </row>
    <row r="253" spans="2:65" s="11" customFormat="1" ht="22.8" customHeight="1">
      <c r="B253" s="121"/>
      <c r="D253" s="122" t="s">
        <v>77</v>
      </c>
      <c r="E253" s="131" t="s">
        <v>1160</v>
      </c>
      <c r="F253" s="131" t="s">
        <v>1161</v>
      </c>
      <c r="I253" s="124"/>
      <c r="J253" s="132">
        <f>BK253</f>
        <v>0</v>
      </c>
      <c r="L253" s="121"/>
      <c r="M253" s="126"/>
      <c r="P253" s="127">
        <f>SUM(P254:P439)</f>
        <v>0</v>
      </c>
      <c r="R253" s="127">
        <f>SUM(R254:R439)</f>
        <v>12.425077109999998</v>
      </c>
      <c r="T253" s="128">
        <f>SUM(T254:T439)</f>
        <v>0</v>
      </c>
      <c r="AR253" s="122" t="s">
        <v>112</v>
      </c>
      <c r="AT253" s="129" t="s">
        <v>77</v>
      </c>
      <c r="AU253" s="129" t="s">
        <v>85</v>
      </c>
      <c r="AY253" s="122" t="s">
        <v>194</v>
      </c>
      <c r="BK253" s="130">
        <f>SUM(BK254:BK439)</f>
        <v>0</v>
      </c>
    </row>
    <row r="254" spans="2:65" s="1" customFormat="1" ht="24.15" customHeight="1">
      <c r="B254" s="33"/>
      <c r="C254" s="133" t="s">
        <v>415</v>
      </c>
      <c r="D254" s="133" t="s">
        <v>196</v>
      </c>
      <c r="E254" s="134" t="s">
        <v>1162</v>
      </c>
      <c r="F254" s="135" t="s">
        <v>1163</v>
      </c>
      <c r="G254" s="136" t="s">
        <v>1164</v>
      </c>
      <c r="H254" s="137">
        <v>0.12</v>
      </c>
      <c r="I254" s="138"/>
      <c r="J254" s="139">
        <f>ROUND(I254*H254,2)</f>
        <v>0</v>
      </c>
      <c r="K254" s="135" t="s">
        <v>199</v>
      </c>
      <c r="L254" s="33"/>
      <c r="M254" s="140" t="s">
        <v>32</v>
      </c>
      <c r="N254" s="141" t="s">
        <v>49</v>
      </c>
      <c r="P254" s="142">
        <f>O254*H254</f>
        <v>0</v>
      </c>
      <c r="Q254" s="142">
        <v>8.8000000000000005E-3</v>
      </c>
      <c r="R254" s="142">
        <f>Q254*H254</f>
        <v>1.0560000000000001E-3</v>
      </c>
      <c r="S254" s="142">
        <v>0</v>
      </c>
      <c r="T254" s="143">
        <f>S254*H254</f>
        <v>0</v>
      </c>
      <c r="AR254" s="144" t="s">
        <v>585</v>
      </c>
      <c r="AT254" s="144" t="s">
        <v>196</v>
      </c>
      <c r="AU254" s="144" t="s">
        <v>87</v>
      </c>
      <c r="AY254" s="17" t="s">
        <v>194</v>
      </c>
      <c r="BE254" s="145">
        <f>IF(N254="základní",J254,0)</f>
        <v>0</v>
      </c>
      <c r="BF254" s="145">
        <f>IF(N254="snížená",J254,0)</f>
        <v>0</v>
      </c>
      <c r="BG254" s="145">
        <f>IF(N254="zákl. přenesená",J254,0)</f>
        <v>0</v>
      </c>
      <c r="BH254" s="145">
        <f>IF(N254="sníž. přenesená",J254,0)</f>
        <v>0</v>
      </c>
      <c r="BI254" s="145">
        <f>IF(N254="nulová",J254,0)</f>
        <v>0</v>
      </c>
      <c r="BJ254" s="17" t="s">
        <v>85</v>
      </c>
      <c r="BK254" s="145">
        <f>ROUND(I254*H254,2)</f>
        <v>0</v>
      </c>
      <c r="BL254" s="17" t="s">
        <v>585</v>
      </c>
      <c r="BM254" s="144" t="s">
        <v>1165</v>
      </c>
    </row>
    <row r="255" spans="2:65" s="1" customFormat="1">
      <c r="B255" s="33"/>
      <c r="D255" s="146" t="s">
        <v>202</v>
      </c>
      <c r="F255" s="147" t="s">
        <v>1166</v>
      </c>
      <c r="I255" s="148"/>
      <c r="L255" s="33"/>
      <c r="M255" s="149"/>
      <c r="T255" s="54"/>
      <c r="AT255" s="17" t="s">
        <v>202</v>
      </c>
      <c r="AU255" s="17" t="s">
        <v>87</v>
      </c>
    </row>
    <row r="256" spans="2:65" s="12" customFormat="1">
      <c r="B256" s="150"/>
      <c r="D256" s="151" t="s">
        <v>204</v>
      </c>
      <c r="E256" s="152" t="s">
        <v>32</v>
      </c>
      <c r="F256" s="153" t="s">
        <v>1006</v>
      </c>
      <c r="H256" s="152" t="s">
        <v>32</v>
      </c>
      <c r="I256" s="154"/>
      <c r="L256" s="150"/>
      <c r="M256" s="155"/>
      <c r="T256" s="156"/>
      <c r="AT256" s="152" t="s">
        <v>204</v>
      </c>
      <c r="AU256" s="152" t="s">
        <v>87</v>
      </c>
      <c r="AV256" s="12" t="s">
        <v>85</v>
      </c>
      <c r="AW256" s="12" t="s">
        <v>39</v>
      </c>
      <c r="AX256" s="12" t="s">
        <v>78</v>
      </c>
      <c r="AY256" s="152" t="s">
        <v>194</v>
      </c>
    </row>
    <row r="257" spans="2:65" s="12" customFormat="1">
      <c r="B257" s="150"/>
      <c r="D257" s="151" t="s">
        <v>204</v>
      </c>
      <c r="E257" s="152" t="s">
        <v>32</v>
      </c>
      <c r="F257" s="153" t="s">
        <v>1007</v>
      </c>
      <c r="H257" s="152" t="s">
        <v>32</v>
      </c>
      <c r="I257" s="154"/>
      <c r="L257" s="150"/>
      <c r="M257" s="155"/>
      <c r="T257" s="156"/>
      <c r="AT257" s="152" t="s">
        <v>204</v>
      </c>
      <c r="AU257" s="152" t="s">
        <v>87</v>
      </c>
      <c r="AV257" s="12" t="s">
        <v>85</v>
      </c>
      <c r="AW257" s="12" t="s">
        <v>39</v>
      </c>
      <c r="AX257" s="12" t="s">
        <v>78</v>
      </c>
      <c r="AY257" s="152" t="s">
        <v>194</v>
      </c>
    </row>
    <row r="258" spans="2:65" s="13" customFormat="1">
      <c r="B258" s="157"/>
      <c r="D258" s="151" t="s">
        <v>204</v>
      </c>
      <c r="E258" s="158" t="s">
        <v>32</v>
      </c>
      <c r="F258" s="159" t="s">
        <v>1167</v>
      </c>
      <c r="H258" s="160">
        <v>0.12</v>
      </c>
      <c r="I258" s="161"/>
      <c r="L258" s="157"/>
      <c r="M258" s="162"/>
      <c r="T258" s="163"/>
      <c r="AT258" s="158" t="s">
        <v>204</v>
      </c>
      <c r="AU258" s="158" t="s">
        <v>87</v>
      </c>
      <c r="AV258" s="13" t="s">
        <v>87</v>
      </c>
      <c r="AW258" s="13" t="s">
        <v>39</v>
      </c>
      <c r="AX258" s="13" t="s">
        <v>78</v>
      </c>
      <c r="AY258" s="158" t="s">
        <v>194</v>
      </c>
    </row>
    <row r="259" spans="2:65" s="14" customFormat="1">
      <c r="B259" s="164"/>
      <c r="D259" s="151" t="s">
        <v>204</v>
      </c>
      <c r="E259" s="165" t="s">
        <v>32</v>
      </c>
      <c r="F259" s="166" t="s">
        <v>208</v>
      </c>
      <c r="H259" s="167">
        <v>0.12</v>
      </c>
      <c r="I259" s="168"/>
      <c r="L259" s="164"/>
      <c r="M259" s="169"/>
      <c r="T259" s="170"/>
      <c r="AT259" s="165" t="s">
        <v>204</v>
      </c>
      <c r="AU259" s="165" t="s">
        <v>87</v>
      </c>
      <c r="AV259" s="14" t="s">
        <v>200</v>
      </c>
      <c r="AW259" s="14" t="s">
        <v>39</v>
      </c>
      <c r="AX259" s="14" t="s">
        <v>85</v>
      </c>
      <c r="AY259" s="165" t="s">
        <v>194</v>
      </c>
    </row>
    <row r="260" spans="2:65" s="1" customFormat="1" ht="21.75" customHeight="1">
      <c r="B260" s="33"/>
      <c r="C260" s="133" t="s">
        <v>420</v>
      </c>
      <c r="D260" s="133" t="s">
        <v>196</v>
      </c>
      <c r="E260" s="134" t="s">
        <v>1168</v>
      </c>
      <c r="F260" s="135" t="s">
        <v>1169</v>
      </c>
      <c r="G260" s="136" t="s">
        <v>1164</v>
      </c>
      <c r="H260" s="137">
        <v>0.12</v>
      </c>
      <c r="I260" s="138"/>
      <c r="J260" s="139">
        <f>ROUND(I260*H260,2)</f>
        <v>0</v>
      </c>
      <c r="K260" s="135" t="s">
        <v>199</v>
      </c>
      <c r="L260" s="33"/>
      <c r="M260" s="140" t="s">
        <v>32</v>
      </c>
      <c r="N260" s="141" t="s">
        <v>49</v>
      </c>
      <c r="P260" s="142">
        <f>O260*H260</f>
        <v>0</v>
      </c>
      <c r="Q260" s="142">
        <v>9.9000000000000008E-3</v>
      </c>
      <c r="R260" s="142">
        <f>Q260*H260</f>
        <v>1.188E-3</v>
      </c>
      <c r="S260" s="142">
        <v>0</v>
      </c>
      <c r="T260" s="143">
        <f>S260*H260</f>
        <v>0</v>
      </c>
      <c r="AR260" s="144" t="s">
        <v>585</v>
      </c>
      <c r="AT260" s="144" t="s">
        <v>196</v>
      </c>
      <c r="AU260" s="144" t="s">
        <v>87</v>
      </c>
      <c r="AY260" s="17" t="s">
        <v>194</v>
      </c>
      <c r="BE260" s="145">
        <f>IF(N260="základní",J260,0)</f>
        <v>0</v>
      </c>
      <c r="BF260" s="145">
        <f>IF(N260="snížená",J260,0)</f>
        <v>0</v>
      </c>
      <c r="BG260" s="145">
        <f>IF(N260="zákl. přenesená",J260,0)</f>
        <v>0</v>
      </c>
      <c r="BH260" s="145">
        <f>IF(N260="sníž. přenesená",J260,0)</f>
        <v>0</v>
      </c>
      <c r="BI260" s="145">
        <f>IF(N260="nulová",J260,0)</f>
        <v>0</v>
      </c>
      <c r="BJ260" s="17" t="s">
        <v>85</v>
      </c>
      <c r="BK260" s="145">
        <f>ROUND(I260*H260,2)</f>
        <v>0</v>
      </c>
      <c r="BL260" s="17" t="s">
        <v>585</v>
      </c>
      <c r="BM260" s="144" t="s">
        <v>1170</v>
      </c>
    </row>
    <row r="261" spans="2:65" s="1" customFormat="1">
      <c r="B261" s="33"/>
      <c r="D261" s="146" t="s">
        <v>202</v>
      </c>
      <c r="F261" s="147" t="s">
        <v>1171</v>
      </c>
      <c r="I261" s="148"/>
      <c r="L261" s="33"/>
      <c r="M261" s="149"/>
      <c r="T261" s="54"/>
      <c r="AT261" s="17" t="s">
        <v>202</v>
      </c>
      <c r="AU261" s="17" t="s">
        <v>87</v>
      </c>
    </row>
    <row r="262" spans="2:65" s="12" customFormat="1">
      <c r="B262" s="150"/>
      <c r="D262" s="151" t="s">
        <v>204</v>
      </c>
      <c r="E262" s="152" t="s">
        <v>32</v>
      </c>
      <c r="F262" s="153" t="s">
        <v>1006</v>
      </c>
      <c r="H262" s="152" t="s">
        <v>32</v>
      </c>
      <c r="I262" s="154"/>
      <c r="L262" s="150"/>
      <c r="M262" s="155"/>
      <c r="T262" s="156"/>
      <c r="AT262" s="152" t="s">
        <v>204</v>
      </c>
      <c r="AU262" s="152" t="s">
        <v>87</v>
      </c>
      <c r="AV262" s="12" t="s">
        <v>85</v>
      </c>
      <c r="AW262" s="12" t="s">
        <v>39</v>
      </c>
      <c r="AX262" s="12" t="s">
        <v>78</v>
      </c>
      <c r="AY262" s="152" t="s">
        <v>194</v>
      </c>
    </row>
    <row r="263" spans="2:65" s="12" customFormat="1">
      <c r="B263" s="150"/>
      <c r="D263" s="151" t="s">
        <v>204</v>
      </c>
      <c r="E263" s="152" t="s">
        <v>32</v>
      </c>
      <c r="F263" s="153" t="s">
        <v>1007</v>
      </c>
      <c r="H263" s="152" t="s">
        <v>32</v>
      </c>
      <c r="I263" s="154"/>
      <c r="L263" s="150"/>
      <c r="M263" s="155"/>
      <c r="T263" s="156"/>
      <c r="AT263" s="152" t="s">
        <v>204</v>
      </c>
      <c r="AU263" s="152" t="s">
        <v>87</v>
      </c>
      <c r="AV263" s="12" t="s">
        <v>85</v>
      </c>
      <c r="AW263" s="12" t="s">
        <v>39</v>
      </c>
      <c r="AX263" s="12" t="s">
        <v>78</v>
      </c>
      <c r="AY263" s="152" t="s">
        <v>194</v>
      </c>
    </row>
    <row r="264" spans="2:65" s="13" customFormat="1">
      <c r="B264" s="157"/>
      <c r="D264" s="151" t="s">
        <v>204</v>
      </c>
      <c r="E264" s="158" t="s">
        <v>32</v>
      </c>
      <c r="F264" s="159" t="s">
        <v>1167</v>
      </c>
      <c r="H264" s="160">
        <v>0.12</v>
      </c>
      <c r="I264" s="161"/>
      <c r="L264" s="157"/>
      <c r="M264" s="162"/>
      <c r="T264" s="163"/>
      <c r="AT264" s="158" t="s">
        <v>204</v>
      </c>
      <c r="AU264" s="158" t="s">
        <v>87</v>
      </c>
      <c r="AV264" s="13" t="s">
        <v>87</v>
      </c>
      <c r="AW264" s="13" t="s">
        <v>39</v>
      </c>
      <c r="AX264" s="13" t="s">
        <v>78</v>
      </c>
      <c r="AY264" s="158" t="s">
        <v>194</v>
      </c>
    </row>
    <row r="265" spans="2:65" s="14" customFormat="1">
      <c r="B265" s="164"/>
      <c r="D265" s="151" t="s">
        <v>204</v>
      </c>
      <c r="E265" s="165" t="s">
        <v>32</v>
      </c>
      <c r="F265" s="166" t="s">
        <v>208</v>
      </c>
      <c r="H265" s="167">
        <v>0.12</v>
      </c>
      <c r="I265" s="168"/>
      <c r="L265" s="164"/>
      <c r="M265" s="169"/>
      <c r="T265" s="170"/>
      <c r="AT265" s="165" t="s">
        <v>204</v>
      </c>
      <c r="AU265" s="165" t="s">
        <v>87</v>
      </c>
      <c r="AV265" s="14" t="s">
        <v>200</v>
      </c>
      <c r="AW265" s="14" t="s">
        <v>39</v>
      </c>
      <c r="AX265" s="14" t="s">
        <v>85</v>
      </c>
      <c r="AY265" s="165" t="s">
        <v>194</v>
      </c>
    </row>
    <row r="266" spans="2:65" s="1" customFormat="1" ht="24.15" customHeight="1">
      <c r="B266" s="33"/>
      <c r="C266" s="133" t="s">
        <v>425</v>
      </c>
      <c r="D266" s="133" t="s">
        <v>196</v>
      </c>
      <c r="E266" s="134" t="s">
        <v>1172</v>
      </c>
      <c r="F266" s="135" t="s">
        <v>1173</v>
      </c>
      <c r="G266" s="136" t="s">
        <v>313</v>
      </c>
      <c r="H266" s="137">
        <v>6</v>
      </c>
      <c r="I266" s="138"/>
      <c r="J266" s="139">
        <f>ROUND(I266*H266,2)</f>
        <v>0</v>
      </c>
      <c r="K266" s="135" t="s">
        <v>199</v>
      </c>
      <c r="L266" s="33"/>
      <c r="M266" s="140" t="s">
        <v>32</v>
      </c>
      <c r="N266" s="141" t="s">
        <v>49</v>
      </c>
      <c r="P266" s="142">
        <f>O266*H266</f>
        <v>0</v>
      </c>
      <c r="Q266" s="142">
        <v>6.4999999999999997E-4</v>
      </c>
      <c r="R266" s="142">
        <f>Q266*H266</f>
        <v>3.8999999999999998E-3</v>
      </c>
      <c r="S266" s="142">
        <v>0</v>
      </c>
      <c r="T266" s="143">
        <f>S266*H266</f>
        <v>0</v>
      </c>
      <c r="AR266" s="144" t="s">
        <v>585</v>
      </c>
      <c r="AT266" s="144" t="s">
        <v>196</v>
      </c>
      <c r="AU266" s="144" t="s">
        <v>87</v>
      </c>
      <c r="AY266" s="17" t="s">
        <v>194</v>
      </c>
      <c r="BE266" s="145">
        <f>IF(N266="základní",J266,0)</f>
        <v>0</v>
      </c>
      <c r="BF266" s="145">
        <f>IF(N266="snížená",J266,0)</f>
        <v>0</v>
      </c>
      <c r="BG266" s="145">
        <f>IF(N266="zákl. přenesená",J266,0)</f>
        <v>0</v>
      </c>
      <c r="BH266" s="145">
        <f>IF(N266="sníž. přenesená",J266,0)</f>
        <v>0</v>
      </c>
      <c r="BI266" s="145">
        <f>IF(N266="nulová",J266,0)</f>
        <v>0</v>
      </c>
      <c r="BJ266" s="17" t="s">
        <v>85</v>
      </c>
      <c r="BK266" s="145">
        <f>ROUND(I266*H266,2)</f>
        <v>0</v>
      </c>
      <c r="BL266" s="17" t="s">
        <v>585</v>
      </c>
      <c r="BM266" s="144" t="s">
        <v>1174</v>
      </c>
    </row>
    <row r="267" spans="2:65" s="1" customFormat="1">
      <c r="B267" s="33"/>
      <c r="D267" s="146" t="s">
        <v>202</v>
      </c>
      <c r="F267" s="147" t="s">
        <v>1175</v>
      </c>
      <c r="I267" s="148"/>
      <c r="L267" s="33"/>
      <c r="M267" s="149"/>
      <c r="T267" s="54"/>
      <c r="AT267" s="17" t="s">
        <v>202</v>
      </c>
      <c r="AU267" s="17" t="s">
        <v>87</v>
      </c>
    </row>
    <row r="268" spans="2:65" s="12" customFormat="1">
      <c r="B268" s="150"/>
      <c r="D268" s="151" t="s">
        <v>204</v>
      </c>
      <c r="E268" s="152" t="s">
        <v>32</v>
      </c>
      <c r="F268" s="153" t="s">
        <v>1006</v>
      </c>
      <c r="H268" s="152" t="s">
        <v>32</v>
      </c>
      <c r="I268" s="154"/>
      <c r="L268" s="150"/>
      <c r="M268" s="155"/>
      <c r="T268" s="156"/>
      <c r="AT268" s="152" t="s">
        <v>204</v>
      </c>
      <c r="AU268" s="152" t="s">
        <v>87</v>
      </c>
      <c r="AV268" s="12" t="s">
        <v>85</v>
      </c>
      <c r="AW268" s="12" t="s">
        <v>39</v>
      </c>
      <c r="AX268" s="12" t="s">
        <v>78</v>
      </c>
      <c r="AY268" s="152" t="s">
        <v>194</v>
      </c>
    </row>
    <row r="269" spans="2:65" s="12" customFormat="1">
      <c r="B269" s="150"/>
      <c r="D269" s="151" t="s">
        <v>204</v>
      </c>
      <c r="E269" s="152" t="s">
        <v>32</v>
      </c>
      <c r="F269" s="153" t="s">
        <v>1007</v>
      </c>
      <c r="H269" s="152" t="s">
        <v>32</v>
      </c>
      <c r="I269" s="154"/>
      <c r="L269" s="150"/>
      <c r="M269" s="155"/>
      <c r="T269" s="156"/>
      <c r="AT269" s="152" t="s">
        <v>204</v>
      </c>
      <c r="AU269" s="152" t="s">
        <v>87</v>
      </c>
      <c r="AV269" s="12" t="s">
        <v>85</v>
      </c>
      <c r="AW269" s="12" t="s">
        <v>39</v>
      </c>
      <c r="AX269" s="12" t="s">
        <v>78</v>
      </c>
      <c r="AY269" s="152" t="s">
        <v>194</v>
      </c>
    </row>
    <row r="270" spans="2:65" s="13" customFormat="1">
      <c r="B270" s="157"/>
      <c r="D270" s="151" t="s">
        <v>204</v>
      </c>
      <c r="E270" s="158" t="s">
        <v>32</v>
      </c>
      <c r="F270" s="159" t="s">
        <v>1176</v>
      </c>
      <c r="H270" s="160">
        <v>6</v>
      </c>
      <c r="I270" s="161"/>
      <c r="L270" s="157"/>
      <c r="M270" s="162"/>
      <c r="T270" s="163"/>
      <c r="AT270" s="158" t="s">
        <v>204</v>
      </c>
      <c r="AU270" s="158" t="s">
        <v>87</v>
      </c>
      <c r="AV270" s="13" t="s">
        <v>87</v>
      </c>
      <c r="AW270" s="13" t="s">
        <v>39</v>
      </c>
      <c r="AX270" s="13" t="s">
        <v>78</v>
      </c>
      <c r="AY270" s="158" t="s">
        <v>194</v>
      </c>
    </row>
    <row r="271" spans="2:65" s="14" customFormat="1">
      <c r="B271" s="164"/>
      <c r="D271" s="151" t="s">
        <v>204</v>
      </c>
      <c r="E271" s="165" t="s">
        <v>32</v>
      </c>
      <c r="F271" s="166" t="s">
        <v>208</v>
      </c>
      <c r="H271" s="167">
        <v>6</v>
      </c>
      <c r="I271" s="168"/>
      <c r="L271" s="164"/>
      <c r="M271" s="169"/>
      <c r="T271" s="170"/>
      <c r="AT271" s="165" t="s">
        <v>204</v>
      </c>
      <c r="AU271" s="165" t="s">
        <v>87</v>
      </c>
      <c r="AV271" s="14" t="s">
        <v>200</v>
      </c>
      <c r="AW271" s="14" t="s">
        <v>39</v>
      </c>
      <c r="AX271" s="14" t="s">
        <v>85</v>
      </c>
      <c r="AY271" s="165" t="s">
        <v>194</v>
      </c>
    </row>
    <row r="272" spans="2:65" s="1" customFormat="1" ht="24.15" customHeight="1">
      <c r="B272" s="33"/>
      <c r="C272" s="133" t="s">
        <v>430</v>
      </c>
      <c r="D272" s="133" t="s">
        <v>196</v>
      </c>
      <c r="E272" s="134" t="s">
        <v>1177</v>
      </c>
      <c r="F272" s="135" t="s">
        <v>1178</v>
      </c>
      <c r="G272" s="136" t="s">
        <v>313</v>
      </c>
      <c r="H272" s="137">
        <v>6</v>
      </c>
      <c r="I272" s="138"/>
      <c r="J272" s="139">
        <f>ROUND(I272*H272,2)</f>
        <v>0</v>
      </c>
      <c r="K272" s="135" t="s">
        <v>199</v>
      </c>
      <c r="L272" s="33"/>
      <c r="M272" s="140" t="s">
        <v>32</v>
      </c>
      <c r="N272" s="141" t="s">
        <v>49</v>
      </c>
      <c r="P272" s="142">
        <f>O272*H272</f>
        <v>0</v>
      </c>
      <c r="Q272" s="142">
        <v>0</v>
      </c>
      <c r="R272" s="142">
        <f>Q272*H272</f>
        <v>0</v>
      </c>
      <c r="S272" s="142">
        <v>0</v>
      </c>
      <c r="T272" s="143">
        <f>S272*H272</f>
        <v>0</v>
      </c>
      <c r="AR272" s="144" t="s">
        <v>585</v>
      </c>
      <c r="AT272" s="144" t="s">
        <v>196</v>
      </c>
      <c r="AU272" s="144" t="s">
        <v>87</v>
      </c>
      <c r="AY272" s="17" t="s">
        <v>194</v>
      </c>
      <c r="BE272" s="145">
        <f>IF(N272="základní",J272,0)</f>
        <v>0</v>
      </c>
      <c r="BF272" s="145">
        <f>IF(N272="snížená",J272,0)</f>
        <v>0</v>
      </c>
      <c r="BG272" s="145">
        <f>IF(N272="zákl. přenesená",J272,0)</f>
        <v>0</v>
      </c>
      <c r="BH272" s="145">
        <f>IF(N272="sníž. přenesená",J272,0)</f>
        <v>0</v>
      </c>
      <c r="BI272" s="145">
        <f>IF(N272="nulová",J272,0)</f>
        <v>0</v>
      </c>
      <c r="BJ272" s="17" t="s">
        <v>85</v>
      </c>
      <c r="BK272" s="145">
        <f>ROUND(I272*H272,2)</f>
        <v>0</v>
      </c>
      <c r="BL272" s="17" t="s">
        <v>585</v>
      </c>
      <c r="BM272" s="144" t="s">
        <v>1179</v>
      </c>
    </row>
    <row r="273" spans="2:65" s="1" customFormat="1">
      <c r="B273" s="33"/>
      <c r="D273" s="146" t="s">
        <v>202</v>
      </c>
      <c r="F273" s="147" t="s">
        <v>1180</v>
      </c>
      <c r="I273" s="148"/>
      <c r="L273" s="33"/>
      <c r="M273" s="149"/>
      <c r="T273" s="54"/>
      <c r="AT273" s="17" t="s">
        <v>202</v>
      </c>
      <c r="AU273" s="17" t="s">
        <v>87</v>
      </c>
    </row>
    <row r="274" spans="2:65" s="13" customFormat="1">
      <c r="B274" s="157"/>
      <c r="D274" s="151" t="s">
        <v>204</v>
      </c>
      <c r="E274" s="158" t="s">
        <v>32</v>
      </c>
      <c r="F274" s="159" t="s">
        <v>1181</v>
      </c>
      <c r="H274" s="160">
        <v>6</v>
      </c>
      <c r="I274" s="161"/>
      <c r="L274" s="157"/>
      <c r="M274" s="162"/>
      <c r="T274" s="163"/>
      <c r="AT274" s="158" t="s">
        <v>204</v>
      </c>
      <c r="AU274" s="158" t="s">
        <v>87</v>
      </c>
      <c r="AV274" s="13" t="s">
        <v>87</v>
      </c>
      <c r="AW274" s="13" t="s">
        <v>39</v>
      </c>
      <c r="AX274" s="13" t="s">
        <v>85</v>
      </c>
      <c r="AY274" s="158" t="s">
        <v>194</v>
      </c>
    </row>
    <row r="275" spans="2:65" s="1" customFormat="1" ht="21.75" customHeight="1">
      <c r="B275" s="33"/>
      <c r="C275" s="133" t="s">
        <v>435</v>
      </c>
      <c r="D275" s="133" t="s">
        <v>196</v>
      </c>
      <c r="E275" s="134" t="s">
        <v>1182</v>
      </c>
      <c r="F275" s="135" t="s">
        <v>1183</v>
      </c>
      <c r="G275" s="136" t="s">
        <v>115</v>
      </c>
      <c r="H275" s="137">
        <v>240</v>
      </c>
      <c r="I275" s="138"/>
      <c r="J275" s="139">
        <f>ROUND(I275*H275,2)</f>
        <v>0</v>
      </c>
      <c r="K275" s="135" t="s">
        <v>199</v>
      </c>
      <c r="L275" s="33"/>
      <c r="M275" s="140" t="s">
        <v>32</v>
      </c>
      <c r="N275" s="141" t="s">
        <v>49</v>
      </c>
      <c r="P275" s="142">
        <f>O275*H275</f>
        <v>0</v>
      </c>
      <c r="Q275" s="142">
        <v>2.5000000000000001E-4</v>
      </c>
      <c r="R275" s="142">
        <f>Q275*H275</f>
        <v>0.06</v>
      </c>
      <c r="S275" s="142">
        <v>0</v>
      </c>
      <c r="T275" s="143">
        <f>S275*H275</f>
        <v>0</v>
      </c>
      <c r="AR275" s="144" t="s">
        <v>585</v>
      </c>
      <c r="AT275" s="144" t="s">
        <v>196</v>
      </c>
      <c r="AU275" s="144" t="s">
        <v>87</v>
      </c>
      <c r="AY275" s="17" t="s">
        <v>194</v>
      </c>
      <c r="BE275" s="145">
        <f>IF(N275="základní",J275,0)</f>
        <v>0</v>
      </c>
      <c r="BF275" s="145">
        <f>IF(N275="snížená",J275,0)</f>
        <v>0</v>
      </c>
      <c r="BG275" s="145">
        <f>IF(N275="zákl. přenesená",J275,0)</f>
        <v>0</v>
      </c>
      <c r="BH275" s="145">
        <f>IF(N275="sníž. přenesená",J275,0)</f>
        <v>0</v>
      </c>
      <c r="BI275" s="145">
        <f>IF(N275="nulová",J275,0)</f>
        <v>0</v>
      </c>
      <c r="BJ275" s="17" t="s">
        <v>85</v>
      </c>
      <c r="BK275" s="145">
        <f>ROUND(I275*H275,2)</f>
        <v>0</v>
      </c>
      <c r="BL275" s="17" t="s">
        <v>585</v>
      </c>
      <c r="BM275" s="144" t="s">
        <v>1184</v>
      </c>
    </row>
    <row r="276" spans="2:65" s="1" customFormat="1">
      <c r="B276" s="33"/>
      <c r="D276" s="146" t="s">
        <v>202</v>
      </c>
      <c r="F276" s="147" t="s">
        <v>1185</v>
      </c>
      <c r="I276" s="148"/>
      <c r="L276" s="33"/>
      <c r="M276" s="149"/>
      <c r="T276" s="54"/>
      <c r="AT276" s="17" t="s">
        <v>202</v>
      </c>
      <c r="AU276" s="17" t="s">
        <v>87</v>
      </c>
    </row>
    <row r="277" spans="2:65" s="12" customFormat="1">
      <c r="B277" s="150"/>
      <c r="D277" s="151" t="s">
        <v>204</v>
      </c>
      <c r="E277" s="152" t="s">
        <v>32</v>
      </c>
      <c r="F277" s="153" t="s">
        <v>1006</v>
      </c>
      <c r="H277" s="152" t="s">
        <v>32</v>
      </c>
      <c r="I277" s="154"/>
      <c r="L277" s="150"/>
      <c r="M277" s="155"/>
      <c r="T277" s="156"/>
      <c r="AT277" s="152" t="s">
        <v>204</v>
      </c>
      <c r="AU277" s="152" t="s">
        <v>87</v>
      </c>
      <c r="AV277" s="12" t="s">
        <v>85</v>
      </c>
      <c r="AW277" s="12" t="s">
        <v>39</v>
      </c>
      <c r="AX277" s="12" t="s">
        <v>78</v>
      </c>
      <c r="AY277" s="152" t="s">
        <v>194</v>
      </c>
    </row>
    <row r="278" spans="2:65" s="12" customFormat="1">
      <c r="B278" s="150"/>
      <c r="D278" s="151" t="s">
        <v>204</v>
      </c>
      <c r="E278" s="152" t="s">
        <v>32</v>
      </c>
      <c r="F278" s="153" t="s">
        <v>1007</v>
      </c>
      <c r="H278" s="152" t="s">
        <v>32</v>
      </c>
      <c r="I278" s="154"/>
      <c r="L278" s="150"/>
      <c r="M278" s="155"/>
      <c r="T278" s="156"/>
      <c r="AT278" s="152" t="s">
        <v>204</v>
      </c>
      <c r="AU278" s="152" t="s">
        <v>87</v>
      </c>
      <c r="AV278" s="12" t="s">
        <v>85</v>
      </c>
      <c r="AW278" s="12" t="s">
        <v>39</v>
      </c>
      <c r="AX278" s="12" t="s">
        <v>78</v>
      </c>
      <c r="AY278" s="152" t="s">
        <v>194</v>
      </c>
    </row>
    <row r="279" spans="2:65" s="13" customFormat="1">
      <c r="B279" s="157"/>
      <c r="D279" s="151" t="s">
        <v>204</v>
      </c>
      <c r="E279" s="158" t="s">
        <v>32</v>
      </c>
      <c r="F279" s="159" t="s">
        <v>1186</v>
      </c>
      <c r="H279" s="160">
        <v>240</v>
      </c>
      <c r="I279" s="161"/>
      <c r="L279" s="157"/>
      <c r="M279" s="162"/>
      <c r="T279" s="163"/>
      <c r="AT279" s="158" t="s">
        <v>204</v>
      </c>
      <c r="AU279" s="158" t="s">
        <v>87</v>
      </c>
      <c r="AV279" s="13" t="s">
        <v>87</v>
      </c>
      <c r="AW279" s="13" t="s">
        <v>39</v>
      </c>
      <c r="AX279" s="13" t="s">
        <v>78</v>
      </c>
      <c r="AY279" s="158" t="s">
        <v>194</v>
      </c>
    </row>
    <row r="280" spans="2:65" s="14" customFormat="1">
      <c r="B280" s="164"/>
      <c r="D280" s="151" t="s">
        <v>204</v>
      </c>
      <c r="E280" s="165" t="s">
        <v>32</v>
      </c>
      <c r="F280" s="166" t="s">
        <v>208</v>
      </c>
      <c r="H280" s="167">
        <v>240</v>
      </c>
      <c r="I280" s="168"/>
      <c r="L280" s="164"/>
      <c r="M280" s="169"/>
      <c r="T280" s="170"/>
      <c r="AT280" s="165" t="s">
        <v>204</v>
      </c>
      <c r="AU280" s="165" t="s">
        <v>87</v>
      </c>
      <c r="AV280" s="14" t="s">
        <v>200</v>
      </c>
      <c r="AW280" s="14" t="s">
        <v>39</v>
      </c>
      <c r="AX280" s="14" t="s">
        <v>85</v>
      </c>
      <c r="AY280" s="165" t="s">
        <v>194</v>
      </c>
    </row>
    <row r="281" spans="2:65" s="1" customFormat="1" ht="21.75" customHeight="1">
      <c r="B281" s="33"/>
      <c r="C281" s="133" t="s">
        <v>441</v>
      </c>
      <c r="D281" s="133" t="s">
        <v>196</v>
      </c>
      <c r="E281" s="134" t="s">
        <v>1187</v>
      </c>
      <c r="F281" s="135" t="s">
        <v>1188</v>
      </c>
      <c r="G281" s="136" t="s">
        <v>115</v>
      </c>
      <c r="H281" s="137">
        <v>240</v>
      </c>
      <c r="I281" s="138"/>
      <c r="J281" s="139">
        <f>ROUND(I281*H281,2)</f>
        <v>0</v>
      </c>
      <c r="K281" s="135" t="s">
        <v>199</v>
      </c>
      <c r="L281" s="33"/>
      <c r="M281" s="140" t="s">
        <v>32</v>
      </c>
      <c r="N281" s="141" t="s">
        <v>49</v>
      </c>
      <c r="P281" s="142">
        <f>O281*H281</f>
        <v>0</v>
      </c>
      <c r="Q281" s="142">
        <v>0</v>
      </c>
      <c r="R281" s="142">
        <f>Q281*H281</f>
        <v>0</v>
      </c>
      <c r="S281" s="142">
        <v>0</v>
      </c>
      <c r="T281" s="143">
        <f>S281*H281</f>
        <v>0</v>
      </c>
      <c r="AR281" s="144" t="s">
        <v>585</v>
      </c>
      <c r="AT281" s="144" t="s">
        <v>196</v>
      </c>
      <c r="AU281" s="144" t="s">
        <v>87</v>
      </c>
      <c r="AY281" s="17" t="s">
        <v>194</v>
      </c>
      <c r="BE281" s="145">
        <f>IF(N281="základní",J281,0)</f>
        <v>0</v>
      </c>
      <c r="BF281" s="145">
        <f>IF(N281="snížená",J281,0)</f>
        <v>0</v>
      </c>
      <c r="BG281" s="145">
        <f>IF(N281="zákl. přenesená",J281,0)</f>
        <v>0</v>
      </c>
      <c r="BH281" s="145">
        <f>IF(N281="sníž. přenesená",J281,0)</f>
        <v>0</v>
      </c>
      <c r="BI281" s="145">
        <f>IF(N281="nulová",J281,0)</f>
        <v>0</v>
      </c>
      <c r="BJ281" s="17" t="s">
        <v>85</v>
      </c>
      <c r="BK281" s="145">
        <f>ROUND(I281*H281,2)</f>
        <v>0</v>
      </c>
      <c r="BL281" s="17" t="s">
        <v>585</v>
      </c>
      <c r="BM281" s="144" t="s">
        <v>1189</v>
      </c>
    </row>
    <row r="282" spans="2:65" s="1" customFormat="1">
      <c r="B282" s="33"/>
      <c r="D282" s="146" t="s">
        <v>202</v>
      </c>
      <c r="F282" s="147" t="s">
        <v>1190</v>
      </c>
      <c r="I282" s="148"/>
      <c r="L282" s="33"/>
      <c r="M282" s="149"/>
      <c r="T282" s="54"/>
      <c r="AT282" s="17" t="s">
        <v>202</v>
      </c>
      <c r="AU282" s="17" t="s">
        <v>87</v>
      </c>
    </row>
    <row r="283" spans="2:65" s="13" customFormat="1">
      <c r="B283" s="157"/>
      <c r="D283" s="151" t="s">
        <v>204</v>
      </c>
      <c r="E283" s="158" t="s">
        <v>32</v>
      </c>
      <c r="F283" s="159" t="s">
        <v>1191</v>
      </c>
      <c r="H283" s="160">
        <v>240</v>
      </c>
      <c r="I283" s="161"/>
      <c r="L283" s="157"/>
      <c r="M283" s="162"/>
      <c r="T283" s="163"/>
      <c r="AT283" s="158" t="s">
        <v>204</v>
      </c>
      <c r="AU283" s="158" t="s">
        <v>87</v>
      </c>
      <c r="AV283" s="13" t="s">
        <v>87</v>
      </c>
      <c r="AW283" s="13" t="s">
        <v>39</v>
      </c>
      <c r="AX283" s="13" t="s">
        <v>85</v>
      </c>
      <c r="AY283" s="158" t="s">
        <v>194</v>
      </c>
    </row>
    <row r="284" spans="2:65" s="1" customFormat="1" ht="55.5" customHeight="1">
      <c r="B284" s="33"/>
      <c r="C284" s="133" t="s">
        <v>448</v>
      </c>
      <c r="D284" s="133" t="s">
        <v>196</v>
      </c>
      <c r="E284" s="134" t="s">
        <v>1192</v>
      </c>
      <c r="F284" s="135" t="s">
        <v>1193</v>
      </c>
      <c r="G284" s="136" t="s">
        <v>258</v>
      </c>
      <c r="H284" s="137">
        <v>1.458</v>
      </c>
      <c r="I284" s="138"/>
      <c r="J284" s="139">
        <f>ROUND(I284*H284,2)</f>
        <v>0</v>
      </c>
      <c r="K284" s="135" t="s">
        <v>199</v>
      </c>
      <c r="L284" s="33"/>
      <c r="M284" s="140" t="s">
        <v>32</v>
      </c>
      <c r="N284" s="141" t="s">
        <v>49</v>
      </c>
      <c r="P284" s="142">
        <f>O284*H284</f>
        <v>0</v>
      </c>
      <c r="Q284" s="142">
        <v>0</v>
      </c>
      <c r="R284" s="142">
        <f>Q284*H284</f>
        <v>0</v>
      </c>
      <c r="S284" s="142">
        <v>0</v>
      </c>
      <c r="T284" s="143">
        <f>S284*H284</f>
        <v>0</v>
      </c>
      <c r="AR284" s="144" t="s">
        <v>585</v>
      </c>
      <c r="AT284" s="144" t="s">
        <v>196</v>
      </c>
      <c r="AU284" s="144" t="s">
        <v>87</v>
      </c>
      <c r="AY284" s="17" t="s">
        <v>194</v>
      </c>
      <c r="BE284" s="145">
        <f>IF(N284="základní",J284,0)</f>
        <v>0</v>
      </c>
      <c r="BF284" s="145">
        <f>IF(N284="snížená",J284,0)</f>
        <v>0</v>
      </c>
      <c r="BG284" s="145">
        <f>IF(N284="zákl. přenesená",J284,0)</f>
        <v>0</v>
      </c>
      <c r="BH284" s="145">
        <f>IF(N284="sníž. přenesená",J284,0)</f>
        <v>0</v>
      </c>
      <c r="BI284" s="145">
        <f>IF(N284="nulová",J284,0)</f>
        <v>0</v>
      </c>
      <c r="BJ284" s="17" t="s">
        <v>85</v>
      </c>
      <c r="BK284" s="145">
        <f>ROUND(I284*H284,2)</f>
        <v>0</v>
      </c>
      <c r="BL284" s="17" t="s">
        <v>585</v>
      </c>
      <c r="BM284" s="144" t="s">
        <v>1194</v>
      </c>
    </row>
    <row r="285" spans="2:65" s="1" customFormat="1">
      <c r="B285" s="33"/>
      <c r="D285" s="146" t="s">
        <v>202</v>
      </c>
      <c r="F285" s="147" t="s">
        <v>1195</v>
      </c>
      <c r="I285" s="148"/>
      <c r="L285" s="33"/>
      <c r="M285" s="149"/>
      <c r="T285" s="54"/>
      <c r="AT285" s="17" t="s">
        <v>202</v>
      </c>
      <c r="AU285" s="17" t="s">
        <v>87</v>
      </c>
    </row>
    <row r="286" spans="2:65" s="12" customFormat="1">
      <c r="B286" s="150"/>
      <c r="D286" s="151" t="s">
        <v>204</v>
      </c>
      <c r="E286" s="152" t="s">
        <v>32</v>
      </c>
      <c r="F286" s="153" t="s">
        <v>1006</v>
      </c>
      <c r="H286" s="152" t="s">
        <v>32</v>
      </c>
      <c r="I286" s="154"/>
      <c r="L286" s="150"/>
      <c r="M286" s="155"/>
      <c r="T286" s="156"/>
      <c r="AT286" s="152" t="s">
        <v>204</v>
      </c>
      <c r="AU286" s="152" t="s">
        <v>87</v>
      </c>
      <c r="AV286" s="12" t="s">
        <v>85</v>
      </c>
      <c r="AW286" s="12" t="s">
        <v>39</v>
      </c>
      <c r="AX286" s="12" t="s">
        <v>78</v>
      </c>
      <c r="AY286" s="152" t="s">
        <v>194</v>
      </c>
    </row>
    <row r="287" spans="2:65" s="12" customFormat="1">
      <c r="B287" s="150"/>
      <c r="D287" s="151" t="s">
        <v>204</v>
      </c>
      <c r="E287" s="152" t="s">
        <v>32</v>
      </c>
      <c r="F287" s="153" t="s">
        <v>1007</v>
      </c>
      <c r="H287" s="152" t="s">
        <v>32</v>
      </c>
      <c r="I287" s="154"/>
      <c r="L287" s="150"/>
      <c r="M287" s="155"/>
      <c r="T287" s="156"/>
      <c r="AT287" s="152" t="s">
        <v>204</v>
      </c>
      <c r="AU287" s="152" t="s">
        <v>87</v>
      </c>
      <c r="AV287" s="12" t="s">
        <v>85</v>
      </c>
      <c r="AW287" s="12" t="s">
        <v>39</v>
      </c>
      <c r="AX287" s="12" t="s">
        <v>78</v>
      </c>
      <c r="AY287" s="152" t="s">
        <v>194</v>
      </c>
    </row>
    <row r="288" spans="2:65" s="12" customFormat="1">
      <c r="B288" s="150"/>
      <c r="D288" s="151" t="s">
        <v>204</v>
      </c>
      <c r="E288" s="152" t="s">
        <v>32</v>
      </c>
      <c r="F288" s="153" t="s">
        <v>1008</v>
      </c>
      <c r="H288" s="152" t="s">
        <v>32</v>
      </c>
      <c r="I288" s="154"/>
      <c r="L288" s="150"/>
      <c r="M288" s="155"/>
      <c r="T288" s="156"/>
      <c r="AT288" s="152" t="s">
        <v>204</v>
      </c>
      <c r="AU288" s="152" t="s">
        <v>87</v>
      </c>
      <c r="AV288" s="12" t="s">
        <v>85</v>
      </c>
      <c r="AW288" s="12" t="s">
        <v>39</v>
      </c>
      <c r="AX288" s="12" t="s">
        <v>78</v>
      </c>
      <c r="AY288" s="152" t="s">
        <v>194</v>
      </c>
    </row>
    <row r="289" spans="2:65" s="13" customFormat="1">
      <c r="B289" s="157"/>
      <c r="D289" s="151" t="s">
        <v>204</v>
      </c>
      <c r="E289" s="158" t="s">
        <v>32</v>
      </c>
      <c r="F289" s="159" t="s">
        <v>1196</v>
      </c>
      <c r="H289" s="160">
        <v>1.458</v>
      </c>
      <c r="I289" s="161"/>
      <c r="L289" s="157"/>
      <c r="M289" s="162"/>
      <c r="T289" s="163"/>
      <c r="AT289" s="158" t="s">
        <v>204</v>
      </c>
      <c r="AU289" s="158" t="s">
        <v>87</v>
      </c>
      <c r="AV289" s="13" t="s">
        <v>87</v>
      </c>
      <c r="AW289" s="13" t="s">
        <v>39</v>
      </c>
      <c r="AX289" s="13" t="s">
        <v>78</v>
      </c>
      <c r="AY289" s="158" t="s">
        <v>194</v>
      </c>
    </row>
    <row r="290" spans="2:65" s="14" customFormat="1">
      <c r="B290" s="164"/>
      <c r="D290" s="151" t="s">
        <v>204</v>
      </c>
      <c r="E290" s="165" t="s">
        <v>32</v>
      </c>
      <c r="F290" s="166" t="s">
        <v>208</v>
      </c>
      <c r="H290" s="167">
        <v>1.458</v>
      </c>
      <c r="I290" s="168"/>
      <c r="L290" s="164"/>
      <c r="M290" s="169"/>
      <c r="T290" s="170"/>
      <c r="AT290" s="165" t="s">
        <v>204</v>
      </c>
      <c r="AU290" s="165" t="s">
        <v>87</v>
      </c>
      <c r="AV290" s="14" t="s">
        <v>200</v>
      </c>
      <c r="AW290" s="14" t="s">
        <v>39</v>
      </c>
      <c r="AX290" s="14" t="s">
        <v>85</v>
      </c>
      <c r="AY290" s="165" t="s">
        <v>194</v>
      </c>
    </row>
    <row r="291" spans="2:65" s="1" customFormat="1" ht="66.75" customHeight="1">
      <c r="B291" s="33"/>
      <c r="C291" s="133" t="s">
        <v>452</v>
      </c>
      <c r="D291" s="133" t="s">
        <v>196</v>
      </c>
      <c r="E291" s="134" t="s">
        <v>1197</v>
      </c>
      <c r="F291" s="135" t="s">
        <v>1198</v>
      </c>
      <c r="G291" s="136" t="s">
        <v>115</v>
      </c>
      <c r="H291" s="137">
        <v>98.7</v>
      </c>
      <c r="I291" s="138"/>
      <c r="J291" s="139">
        <f>ROUND(I291*H291,2)</f>
        <v>0</v>
      </c>
      <c r="K291" s="135" t="s">
        <v>199</v>
      </c>
      <c r="L291" s="33"/>
      <c r="M291" s="140" t="s">
        <v>32</v>
      </c>
      <c r="N291" s="141" t="s">
        <v>49</v>
      </c>
      <c r="P291" s="142">
        <f>O291*H291</f>
        <v>0</v>
      </c>
      <c r="Q291" s="142">
        <v>0</v>
      </c>
      <c r="R291" s="142">
        <f>Q291*H291</f>
        <v>0</v>
      </c>
      <c r="S291" s="142">
        <v>0</v>
      </c>
      <c r="T291" s="143">
        <f>S291*H291</f>
        <v>0</v>
      </c>
      <c r="AR291" s="144" t="s">
        <v>585</v>
      </c>
      <c r="AT291" s="144" t="s">
        <v>196</v>
      </c>
      <c r="AU291" s="144" t="s">
        <v>87</v>
      </c>
      <c r="AY291" s="17" t="s">
        <v>194</v>
      </c>
      <c r="BE291" s="145">
        <f>IF(N291="základní",J291,0)</f>
        <v>0</v>
      </c>
      <c r="BF291" s="145">
        <f>IF(N291="snížená",J291,0)</f>
        <v>0</v>
      </c>
      <c r="BG291" s="145">
        <f>IF(N291="zákl. přenesená",J291,0)</f>
        <v>0</v>
      </c>
      <c r="BH291" s="145">
        <f>IF(N291="sníž. přenesená",J291,0)</f>
        <v>0</v>
      </c>
      <c r="BI291" s="145">
        <f>IF(N291="nulová",J291,0)</f>
        <v>0</v>
      </c>
      <c r="BJ291" s="17" t="s">
        <v>85</v>
      </c>
      <c r="BK291" s="145">
        <f>ROUND(I291*H291,2)</f>
        <v>0</v>
      </c>
      <c r="BL291" s="17" t="s">
        <v>585</v>
      </c>
      <c r="BM291" s="144" t="s">
        <v>1199</v>
      </c>
    </row>
    <row r="292" spans="2:65" s="1" customFormat="1">
      <c r="B292" s="33"/>
      <c r="D292" s="146" t="s">
        <v>202</v>
      </c>
      <c r="F292" s="147" t="s">
        <v>1200</v>
      </c>
      <c r="I292" s="148"/>
      <c r="L292" s="33"/>
      <c r="M292" s="149"/>
      <c r="T292" s="54"/>
      <c r="AT292" s="17" t="s">
        <v>202</v>
      </c>
      <c r="AU292" s="17" t="s">
        <v>87</v>
      </c>
    </row>
    <row r="293" spans="2:65" s="12" customFormat="1">
      <c r="B293" s="150"/>
      <c r="D293" s="151" t="s">
        <v>204</v>
      </c>
      <c r="E293" s="152" t="s">
        <v>32</v>
      </c>
      <c r="F293" s="153" t="s">
        <v>1006</v>
      </c>
      <c r="H293" s="152" t="s">
        <v>32</v>
      </c>
      <c r="I293" s="154"/>
      <c r="L293" s="150"/>
      <c r="M293" s="155"/>
      <c r="T293" s="156"/>
      <c r="AT293" s="152" t="s">
        <v>204</v>
      </c>
      <c r="AU293" s="152" t="s">
        <v>87</v>
      </c>
      <c r="AV293" s="12" t="s">
        <v>85</v>
      </c>
      <c r="AW293" s="12" t="s">
        <v>39</v>
      </c>
      <c r="AX293" s="12" t="s">
        <v>78</v>
      </c>
      <c r="AY293" s="152" t="s">
        <v>194</v>
      </c>
    </row>
    <row r="294" spans="2:65" s="12" customFormat="1">
      <c r="B294" s="150"/>
      <c r="D294" s="151" t="s">
        <v>204</v>
      </c>
      <c r="E294" s="152" t="s">
        <v>32</v>
      </c>
      <c r="F294" s="153" t="s">
        <v>1007</v>
      </c>
      <c r="H294" s="152" t="s">
        <v>32</v>
      </c>
      <c r="I294" s="154"/>
      <c r="L294" s="150"/>
      <c r="M294" s="155"/>
      <c r="T294" s="156"/>
      <c r="AT294" s="152" t="s">
        <v>204</v>
      </c>
      <c r="AU294" s="152" t="s">
        <v>87</v>
      </c>
      <c r="AV294" s="12" t="s">
        <v>85</v>
      </c>
      <c r="AW294" s="12" t="s">
        <v>39</v>
      </c>
      <c r="AX294" s="12" t="s">
        <v>78</v>
      </c>
      <c r="AY294" s="152" t="s">
        <v>194</v>
      </c>
    </row>
    <row r="295" spans="2:65" s="12" customFormat="1">
      <c r="B295" s="150"/>
      <c r="D295" s="151" t="s">
        <v>204</v>
      </c>
      <c r="E295" s="152" t="s">
        <v>32</v>
      </c>
      <c r="F295" s="153" t="s">
        <v>1201</v>
      </c>
      <c r="H295" s="152" t="s">
        <v>32</v>
      </c>
      <c r="I295" s="154"/>
      <c r="L295" s="150"/>
      <c r="M295" s="155"/>
      <c r="T295" s="156"/>
      <c r="AT295" s="152" t="s">
        <v>204</v>
      </c>
      <c r="AU295" s="152" t="s">
        <v>87</v>
      </c>
      <c r="AV295" s="12" t="s">
        <v>85</v>
      </c>
      <c r="AW295" s="12" t="s">
        <v>39</v>
      </c>
      <c r="AX295" s="12" t="s">
        <v>78</v>
      </c>
      <c r="AY295" s="152" t="s">
        <v>194</v>
      </c>
    </row>
    <row r="296" spans="2:65" s="13" customFormat="1" ht="20.399999999999999">
      <c r="B296" s="157"/>
      <c r="D296" s="151" t="s">
        <v>204</v>
      </c>
      <c r="E296" s="158" t="s">
        <v>32</v>
      </c>
      <c r="F296" s="159" t="s">
        <v>1202</v>
      </c>
      <c r="H296" s="160">
        <v>98.7</v>
      </c>
      <c r="I296" s="161"/>
      <c r="L296" s="157"/>
      <c r="M296" s="162"/>
      <c r="T296" s="163"/>
      <c r="AT296" s="158" t="s">
        <v>204</v>
      </c>
      <c r="AU296" s="158" t="s">
        <v>87</v>
      </c>
      <c r="AV296" s="13" t="s">
        <v>87</v>
      </c>
      <c r="AW296" s="13" t="s">
        <v>39</v>
      </c>
      <c r="AX296" s="13" t="s">
        <v>78</v>
      </c>
      <c r="AY296" s="158" t="s">
        <v>194</v>
      </c>
    </row>
    <row r="297" spans="2:65" s="14" customFormat="1">
      <c r="B297" s="164"/>
      <c r="D297" s="151" t="s">
        <v>204</v>
      </c>
      <c r="E297" s="165" t="s">
        <v>32</v>
      </c>
      <c r="F297" s="166" t="s">
        <v>208</v>
      </c>
      <c r="H297" s="167">
        <v>98.7</v>
      </c>
      <c r="I297" s="168"/>
      <c r="L297" s="164"/>
      <c r="M297" s="169"/>
      <c r="T297" s="170"/>
      <c r="AT297" s="165" t="s">
        <v>204</v>
      </c>
      <c r="AU297" s="165" t="s">
        <v>87</v>
      </c>
      <c r="AV297" s="14" t="s">
        <v>200</v>
      </c>
      <c r="AW297" s="14" t="s">
        <v>39</v>
      </c>
      <c r="AX297" s="14" t="s">
        <v>85</v>
      </c>
      <c r="AY297" s="165" t="s">
        <v>194</v>
      </c>
    </row>
    <row r="298" spans="2:65" s="1" customFormat="1" ht="66.75" customHeight="1">
      <c r="B298" s="33"/>
      <c r="C298" s="133" t="s">
        <v>467</v>
      </c>
      <c r="D298" s="133" t="s">
        <v>196</v>
      </c>
      <c r="E298" s="134" t="s">
        <v>1203</v>
      </c>
      <c r="F298" s="135" t="s">
        <v>1204</v>
      </c>
      <c r="G298" s="136" t="s">
        <v>115</v>
      </c>
      <c r="H298" s="137">
        <v>21.3</v>
      </c>
      <c r="I298" s="138"/>
      <c r="J298" s="139">
        <f>ROUND(I298*H298,2)</f>
        <v>0</v>
      </c>
      <c r="K298" s="135" t="s">
        <v>199</v>
      </c>
      <c r="L298" s="33"/>
      <c r="M298" s="140" t="s">
        <v>32</v>
      </c>
      <c r="N298" s="141" t="s">
        <v>49</v>
      </c>
      <c r="P298" s="142">
        <f>O298*H298</f>
        <v>0</v>
      </c>
      <c r="Q298" s="142">
        <v>0</v>
      </c>
      <c r="R298" s="142">
        <f>Q298*H298</f>
        <v>0</v>
      </c>
      <c r="S298" s="142">
        <v>0</v>
      </c>
      <c r="T298" s="143">
        <f>S298*H298</f>
        <v>0</v>
      </c>
      <c r="AR298" s="144" t="s">
        <v>585</v>
      </c>
      <c r="AT298" s="144" t="s">
        <v>196</v>
      </c>
      <c r="AU298" s="144" t="s">
        <v>87</v>
      </c>
      <c r="AY298" s="17" t="s">
        <v>194</v>
      </c>
      <c r="BE298" s="145">
        <f>IF(N298="základní",J298,0)</f>
        <v>0</v>
      </c>
      <c r="BF298" s="145">
        <f>IF(N298="snížená",J298,0)</f>
        <v>0</v>
      </c>
      <c r="BG298" s="145">
        <f>IF(N298="zákl. přenesená",J298,0)</f>
        <v>0</v>
      </c>
      <c r="BH298" s="145">
        <f>IF(N298="sníž. přenesená",J298,0)</f>
        <v>0</v>
      </c>
      <c r="BI298" s="145">
        <f>IF(N298="nulová",J298,0)</f>
        <v>0</v>
      </c>
      <c r="BJ298" s="17" t="s">
        <v>85</v>
      </c>
      <c r="BK298" s="145">
        <f>ROUND(I298*H298,2)</f>
        <v>0</v>
      </c>
      <c r="BL298" s="17" t="s">
        <v>585</v>
      </c>
      <c r="BM298" s="144" t="s">
        <v>1205</v>
      </c>
    </row>
    <row r="299" spans="2:65" s="1" customFormat="1">
      <c r="B299" s="33"/>
      <c r="D299" s="146" t="s">
        <v>202</v>
      </c>
      <c r="F299" s="147" t="s">
        <v>1206</v>
      </c>
      <c r="I299" s="148"/>
      <c r="L299" s="33"/>
      <c r="M299" s="149"/>
      <c r="T299" s="54"/>
      <c r="AT299" s="17" t="s">
        <v>202</v>
      </c>
      <c r="AU299" s="17" t="s">
        <v>87</v>
      </c>
    </row>
    <row r="300" spans="2:65" s="12" customFormat="1">
      <c r="B300" s="150"/>
      <c r="D300" s="151" t="s">
        <v>204</v>
      </c>
      <c r="E300" s="152" t="s">
        <v>32</v>
      </c>
      <c r="F300" s="153" t="s">
        <v>1006</v>
      </c>
      <c r="H300" s="152" t="s">
        <v>32</v>
      </c>
      <c r="I300" s="154"/>
      <c r="L300" s="150"/>
      <c r="M300" s="155"/>
      <c r="T300" s="156"/>
      <c r="AT300" s="152" t="s">
        <v>204</v>
      </c>
      <c r="AU300" s="152" t="s">
        <v>87</v>
      </c>
      <c r="AV300" s="12" t="s">
        <v>85</v>
      </c>
      <c r="AW300" s="12" t="s">
        <v>39</v>
      </c>
      <c r="AX300" s="12" t="s">
        <v>78</v>
      </c>
      <c r="AY300" s="152" t="s">
        <v>194</v>
      </c>
    </row>
    <row r="301" spans="2:65" s="12" customFormat="1">
      <c r="B301" s="150"/>
      <c r="D301" s="151" t="s">
        <v>204</v>
      </c>
      <c r="E301" s="152" t="s">
        <v>32</v>
      </c>
      <c r="F301" s="153" t="s">
        <v>1007</v>
      </c>
      <c r="H301" s="152" t="s">
        <v>32</v>
      </c>
      <c r="I301" s="154"/>
      <c r="L301" s="150"/>
      <c r="M301" s="155"/>
      <c r="T301" s="156"/>
      <c r="AT301" s="152" t="s">
        <v>204</v>
      </c>
      <c r="AU301" s="152" t="s">
        <v>87</v>
      </c>
      <c r="AV301" s="12" t="s">
        <v>85</v>
      </c>
      <c r="AW301" s="12" t="s">
        <v>39</v>
      </c>
      <c r="AX301" s="12" t="s">
        <v>78</v>
      </c>
      <c r="AY301" s="152" t="s">
        <v>194</v>
      </c>
    </row>
    <row r="302" spans="2:65" s="12" customFormat="1">
      <c r="B302" s="150"/>
      <c r="D302" s="151" t="s">
        <v>204</v>
      </c>
      <c r="E302" s="152" t="s">
        <v>32</v>
      </c>
      <c r="F302" s="153" t="s">
        <v>1201</v>
      </c>
      <c r="H302" s="152" t="s">
        <v>32</v>
      </c>
      <c r="I302" s="154"/>
      <c r="L302" s="150"/>
      <c r="M302" s="155"/>
      <c r="T302" s="156"/>
      <c r="AT302" s="152" t="s">
        <v>204</v>
      </c>
      <c r="AU302" s="152" t="s">
        <v>87</v>
      </c>
      <c r="AV302" s="12" t="s">
        <v>85</v>
      </c>
      <c r="AW302" s="12" t="s">
        <v>39</v>
      </c>
      <c r="AX302" s="12" t="s">
        <v>78</v>
      </c>
      <c r="AY302" s="152" t="s">
        <v>194</v>
      </c>
    </row>
    <row r="303" spans="2:65" s="13" customFormat="1" ht="20.399999999999999">
      <c r="B303" s="157"/>
      <c r="D303" s="151" t="s">
        <v>204</v>
      </c>
      <c r="E303" s="158" t="s">
        <v>32</v>
      </c>
      <c r="F303" s="159" t="s">
        <v>1207</v>
      </c>
      <c r="H303" s="160">
        <v>21.3</v>
      </c>
      <c r="I303" s="161"/>
      <c r="L303" s="157"/>
      <c r="M303" s="162"/>
      <c r="T303" s="163"/>
      <c r="AT303" s="158" t="s">
        <v>204</v>
      </c>
      <c r="AU303" s="158" t="s">
        <v>87</v>
      </c>
      <c r="AV303" s="13" t="s">
        <v>87</v>
      </c>
      <c r="AW303" s="13" t="s">
        <v>39</v>
      </c>
      <c r="AX303" s="13" t="s">
        <v>78</v>
      </c>
      <c r="AY303" s="158" t="s">
        <v>194</v>
      </c>
    </row>
    <row r="304" spans="2:65" s="14" customFormat="1">
      <c r="B304" s="164"/>
      <c r="D304" s="151" t="s">
        <v>204</v>
      </c>
      <c r="E304" s="165" t="s">
        <v>32</v>
      </c>
      <c r="F304" s="166" t="s">
        <v>208</v>
      </c>
      <c r="H304" s="167">
        <v>21.3</v>
      </c>
      <c r="I304" s="168"/>
      <c r="L304" s="164"/>
      <c r="M304" s="169"/>
      <c r="T304" s="170"/>
      <c r="AT304" s="165" t="s">
        <v>204</v>
      </c>
      <c r="AU304" s="165" t="s">
        <v>87</v>
      </c>
      <c r="AV304" s="14" t="s">
        <v>200</v>
      </c>
      <c r="AW304" s="14" t="s">
        <v>39</v>
      </c>
      <c r="AX304" s="14" t="s">
        <v>85</v>
      </c>
      <c r="AY304" s="165" t="s">
        <v>194</v>
      </c>
    </row>
    <row r="305" spans="2:65" s="1" customFormat="1" ht="24.15" customHeight="1">
      <c r="B305" s="33"/>
      <c r="C305" s="133" t="s">
        <v>472</v>
      </c>
      <c r="D305" s="133" t="s">
        <v>196</v>
      </c>
      <c r="E305" s="134" t="s">
        <v>1208</v>
      </c>
      <c r="F305" s="135" t="s">
        <v>1209</v>
      </c>
      <c r="G305" s="136" t="s">
        <v>258</v>
      </c>
      <c r="H305" s="137">
        <v>39.424999999999997</v>
      </c>
      <c r="I305" s="138"/>
      <c r="J305" s="139">
        <f>ROUND(I305*H305,2)</f>
        <v>0</v>
      </c>
      <c r="K305" s="135" t="s">
        <v>199</v>
      </c>
      <c r="L305" s="33"/>
      <c r="M305" s="140" t="s">
        <v>32</v>
      </c>
      <c r="N305" s="141" t="s">
        <v>49</v>
      </c>
      <c r="P305" s="142">
        <f>O305*H305</f>
        <v>0</v>
      </c>
      <c r="Q305" s="142">
        <v>0</v>
      </c>
      <c r="R305" s="142">
        <f>Q305*H305</f>
        <v>0</v>
      </c>
      <c r="S305" s="142">
        <v>0</v>
      </c>
      <c r="T305" s="143">
        <f>S305*H305</f>
        <v>0</v>
      </c>
      <c r="AR305" s="144" t="s">
        <v>585</v>
      </c>
      <c r="AT305" s="144" t="s">
        <v>196</v>
      </c>
      <c r="AU305" s="144" t="s">
        <v>87</v>
      </c>
      <c r="AY305" s="17" t="s">
        <v>194</v>
      </c>
      <c r="BE305" s="145">
        <f>IF(N305="základní",J305,0)</f>
        <v>0</v>
      </c>
      <c r="BF305" s="145">
        <f>IF(N305="snížená",J305,0)</f>
        <v>0</v>
      </c>
      <c r="BG305" s="145">
        <f>IF(N305="zákl. přenesená",J305,0)</f>
        <v>0</v>
      </c>
      <c r="BH305" s="145">
        <f>IF(N305="sníž. přenesená",J305,0)</f>
        <v>0</v>
      </c>
      <c r="BI305" s="145">
        <f>IF(N305="nulová",J305,0)</f>
        <v>0</v>
      </c>
      <c r="BJ305" s="17" t="s">
        <v>85</v>
      </c>
      <c r="BK305" s="145">
        <f>ROUND(I305*H305,2)</f>
        <v>0</v>
      </c>
      <c r="BL305" s="17" t="s">
        <v>585</v>
      </c>
      <c r="BM305" s="144" t="s">
        <v>1210</v>
      </c>
    </row>
    <row r="306" spans="2:65" s="1" customFormat="1">
      <c r="B306" s="33"/>
      <c r="D306" s="146" t="s">
        <v>202</v>
      </c>
      <c r="F306" s="147" t="s">
        <v>1211</v>
      </c>
      <c r="I306" s="148"/>
      <c r="L306" s="33"/>
      <c r="M306" s="149"/>
      <c r="T306" s="54"/>
      <c r="AT306" s="17" t="s">
        <v>202</v>
      </c>
      <c r="AU306" s="17" t="s">
        <v>87</v>
      </c>
    </row>
    <row r="307" spans="2:65" s="12" customFormat="1">
      <c r="B307" s="150"/>
      <c r="D307" s="151" t="s">
        <v>204</v>
      </c>
      <c r="E307" s="152" t="s">
        <v>32</v>
      </c>
      <c r="F307" s="153" t="s">
        <v>1006</v>
      </c>
      <c r="H307" s="152" t="s">
        <v>32</v>
      </c>
      <c r="I307" s="154"/>
      <c r="L307" s="150"/>
      <c r="M307" s="155"/>
      <c r="T307" s="156"/>
      <c r="AT307" s="152" t="s">
        <v>204</v>
      </c>
      <c r="AU307" s="152" t="s">
        <v>87</v>
      </c>
      <c r="AV307" s="12" t="s">
        <v>85</v>
      </c>
      <c r="AW307" s="12" t="s">
        <v>39</v>
      </c>
      <c r="AX307" s="12" t="s">
        <v>78</v>
      </c>
      <c r="AY307" s="152" t="s">
        <v>194</v>
      </c>
    </row>
    <row r="308" spans="2:65" s="12" customFormat="1">
      <c r="B308" s="150"/>
      <c r="D308" s="151" t="s">
        <v>204</v>
      </c>
      <c r="E308" s="152" t="s">
        <v>32</v>
      </c>
      <c r="F308" s="153" t="s">
        <v>1007</v>
      </c>
      <c r="H308" s="152" t="s">
        <v>32</v>
      </c>
      <c r="I308" s="154"/>
      <c r="L308" s="150"/>
      <c r="M308" s="155"/>
      <c r="T308" s="156"/>
      <c r="AT308" s="152" t="s">
        <v>204</v>
      </c>
      <c r="AU308" s="152" t="s">
        <v>87</v>
      </c>
      <c r="AV308" s="12" t="s">
        <v>85</v>
      </c>
      <c r="AW308" s="12" t="s">
        <v>39</v>
      </c>
      <c r="AX308" s="12" t="s">
        <v>78</v>
      </c>
      <c r="AY308" s="152" t="s">
        <v>194</v>
      </c>
    </row>
    <row r="309" spans="2:65" s="12" customFormat="1">
      <c r="B309" s="150"/>
      <c r="D309" s="151" t="s">
        <v>204</v>
      </c>
      <c r="E309" s="152" t="s">
        <v>32</v>
      </c>
      <c r="F309" s="153" t="s">
        <v>1201</v>
      </c>
      <c r="H309" s="152" t="s">
        <v>32</v>
      </c>
      <c r="I309" s="154"/>
      <c r="L309" s="150"/>
      <c r="M309" s="155"/>
      <c r="T309" s="156"/>
      <c r="AT309" s="152" t="s">
        <v>204</v>
      </c>
      <c r="AU309" s="152" t="s">
        <v>87</v>
      </c>
      <c r="AV309" s="12" t="s">
        <v>85</v>
      </c>
      <c r="AW309" s="12" t="s">
        <v>39</v>
      </c>
      <c r="AX309" s="12" t="s">
        <v>78</v>
      </c>
      <c r="AY309" s="152" t="s">
        <v>194</v>
      </c>
    </row>
    <row r="310" spans="2:65" s="13" customFormat="1" ht="20.399999999999999">
      <c r="B310" s="157"/>
      <c r="D310" s="151" t="s">
        <v>204</v>
      </c>
      <c r="E310" s="158" t="s">
        <v>32</v>
      </c>
      <c r="F310" s="159" t="s">
        <v>1212</v>
      </c>
      <c r="H310" s="160">
        <v>17.273</v>
      </c>
      <c r="I310" s="161"/>
      <c r="L310" s="157"/>
      <c r="M310" s="162"/>
      <c r="T310" s="163"/>
      <c r="AT310" s="158" t="s">
        <v>204</v>
      </c>
      <c r="AU310" s="158" t="s">
        <v>87</v>
      </c>
      <c r="AV310" s="13" t="s">
        <v>87</v>
      </c>
      <c r="AW310" s="13" t="s">
        <v>39</v>
      </c>
      <c r="AX310" s="13" t="s">
        <v>78</v>
      </c>
      <c r="AY310" s="158" t="s">
        <v>194</v>
      </c>
    </row>
    <row r="311" spans="2:65" s="13" customFormat="1" ht="20.399999999999999">
      <c r="B311" s="157"/>
      <c r="D311" s="151" t="s">
        <v>204</v>
      </c>
      <c r="E311" s="158" t="s">
        <v>32</v>
      </c>
      <c r="F311" s="159" t="s">
        <v>1213</v>
      </c>
      <c r="H311" s="160">
        <v>22.152000000000001</v>
      </c>
      <c r="I311" s="161"/>
      <c r="L311" s="157"/>
      <c r="M311" s="162"/>
      <c r="T311" s="163"/>
      <c r="AT311" s="158" t="s">
        <v>204</v>
      </c>
      <c r="AU311" s="158" t="s">
        <v>87</v>
      </c>
      <c r="AV311" s="13" t="s">
        <v>87</v>
      </c>
      <c r="AW311" s="13" t="s">
        <v>39</v>
      </c>
      <c r="AX311" s="13" t="s">
        <v>78</v>
      </c>
      <c r="AY311" s="158" t="s">
        <v>194</v>
      </c>
    </row>
    <row r="312" spans="2:65" s="14" customFormat="1">
      <c r="B312" s="164"/>
      <c r="D312" s="151" t="s">
        <v>204</v>
      </c>
      <c r="E312" s="165" t="s">
        <v>32</v>
      </c>
      <c r="F312" s="166" t="s">
        <v>208</v>
      </c>
      <c r="H312" s="167">
        <v>39.424999999999997</v>
      </c>
      <c r="I312" s="168"/>
      <c r="L312" s="164"/>
      <c r="M312" s="169"/>
      <c r="T312" s="170"/>
      <c r="AT312" s="165" t="s">
        <v>204</v>
      </c>
      <c r="AU312" s="165" t="s">
        <v>87</v>
      </c>
      <c r="AV312" s="14" t="s">
        <v>200</v>
      </c>
      <c r="AW312" s="14" t="s">
        <v>39</v>
      </c>
      <c r="AX312" s="14" t="s">
        <v>85</v>
      </c>
      <c r="AY312" s="165" t="s">
        <v>194</v>
      </c>
    </row>
    <row r="313" spans="2:65" s="1" customFormat="1" ht="24.15" customHeight="1">
      <c r="B313" s="33"/>
      <c r="C313" s="133" t="s">
        <v>476</v>
      </c>
      <c r="D313" s="133" t="s">
        <v>196</v>
      </c>
      <c r="E313" s="134" t="s">
        <v>1214</v>
      </c>
      <c r="F313" s="135" t="s">
        <v>1215</v>
      </c>
      <c r="G313" s="136" t="s">
        <v>313</v>
      </c>
      <c r="H313" s="137">
        <v>7.5</v>
      </c>
      <c r="I313" s="138"/>
      <c r="J313" s="139">
        <f>ROUND(I313*H313,2)</f>
        <v>0</v>
      </c>
      <c r="K313" s="135" t="s">
        <v>199</v>
      </c>
      <c r="L313" s="33"/>
      <c r="M313" s="140" t="s">
        <v>32</v>
      </c>
      <c r="N313" s="141" t="s">
        <v>49</v>
      </c>
      <c r="P313" s="142">
        <f>O313*H313</f>
        <v>0</v>
      </c>
      <c r="Q313" s="142">
        <v>7.6E-3</v>
      </c>
      <c r="R313" s="142">
        <f>Q313*H313</f>
        <v>5.7000000000000002E-2</v>
      </c>
      <c r="S313" s="142">
        <v>0</v>
      </c>
      <c r="T313" s="143">
        <f>S313*H313</f>
        <v>0</v>
      </c>
      <c r="AR313" s="144" t="s">
        <v>585</v>
      </c>
      <c r="AT313" s="144" t="s">
        <v>196</v>
      </c>
      <c r="AU313" s="144" t="s">
        <v>87</v>
      </c>
      <c r="AY313" s="17" t="s">
        <v>194</v>
      </c>
      <c r="BE313" s="145">
        <f>IF(N313="základní",J313,0)</f>
        <v>0</v>
      </c>
      <c r="BF313" s="145">
        <f>IF(N313="snížená",J313,0)</f>
        <v>0</v>
      </c>
      <c r="BG313" s="145">
        <f>IF(N313="zákl. přenesená",J313,0)</f>
        <v>0</v>
      </c>
      <c r="BH313" s="145">
        <f>IF(N313="sníž. přenesená",J313,0)</f>
        <v>0</v>
      </c>
      <c r="BI313" s="145">
        <f>IF(N313="nulová",J313,0)</f>
        <v>0</v>
      </c>
      <c r="BJ313" s="17" t="s">
        <v>85</v>
      </c>
      <c r="BK313" s="145">
        <f>ROUND(I313*H313,2)</f>
        <v>0</v>
      </c>
      <c r="BL313" s="17" t="s">
        <v>585</v>
      </c>
      <c r="BM313" s="144" t="s">
        <v>1216</v>
      </c>
    </row>
    <row r="314" spans="2:65" s="1" customFormat="1">
      <c r="B314" s="33"/>
      <c r="D314" s="146" t="s">
        <v>202</v>
      </c>
      <c r="F314" s="147" t="s">
        <v>1217</v>
      </c>
      <c r="I314" s="148"/>
      <c r="L314" s="33"/>
      <c r="M314" s="149"/>
      <c r="T314" s="54"/>
      <c r="AT314" s="17" t="s">
        <v>202</v>
      </c>
      <c r="AU314" s="17" t="s">
        <v>87</v>
      </c>
    </row>
    <row r="315" spans="2:65" s="12" customFormat="1">
      <c r="B315" s="150"/>
      <c r="D315" s="151" t="s">
        <v>204</v>
      </c>
      <c r="E315" s="152" t="s">
        <v>32</v>
      </c>
      <c r="F315" s="153" t="s">
        <v>1006</v>
      </c>
      <c r="H315" s="152" t="s">
        <v>32</v>
      </c>
      <c r="I315" s="154"/>
      <c r="L315" s="150"/>
      <c r="M315" s="155"/>
      <c r="T315" s="156"/>
      <c r="AT315" s="152" t="s">
        <v>204</v>
      </c>
      <c r="AU315" s="152" t="s">
        <v>87</v>
      </c>
      <c r="AV315" s="12" t="s">
        <v>85</v>
      </c>
      <c r="AW315" s="12" t="s">
        <v>39</v>
      </c>
      <c r="AX315" s="12" t="s">
        <v>78</v>
      </c>
      <c r="AY315" s="152" t="s">
        <v>194</v>
      </c>
    </row>
    <row r="316" spans="2:65" s="12" customFormat="1">
      <c r="B316" s="150"/>
      <c r="D316" s="151" t="s">
        <v>204</v>
      </c>
      <c r="E316" s="152" t="s">
        <v>32</v>
      </c>
      <c r="F316" s="153" t="s">
        <v>1007</v>
      </c>
      <c r="H316" s="152" t="s">
        <v>32</v>
      </c>
      <c r="I316" s="154"/>
      <c r="L316" s="150"/>
      <c r="M316" s="155"/>
      <c r="T316" s="156"/>
      <c r="AT316" s="152" t="s">
        <v>204</v>
      </c>
      <c r="AU316" s="152" t="s">
        <v>87</v>
      </c>
      <c r="AV316" s="12" t="s">
        <v>85</v>
      </c>
      <c r="AW316" s="12" t="s">
        <v>39</v>
      </c>
      <c r="AX316" s="12" t="s">
        <v>78</v>
      </c>
      <c r="AY316" s="152" t="s">
        <v>194</v>
      </c>
    </row>
    <row r="317" spans="2:65" s="13" customFormat="1">
      <c r="B317" s="157"/>
      <c r="D317" s="151" t="s">
        <v>204</v>
      </c>
      <c r="E317" s="158" t="s">
        <v>32</v>
      </c>
      <c r="F317" s="159" t="s">
        <v>1218</v>
      </c>
      <c r="H317" s="160">
        <v>7.5</v>
      </c>
      <c r="I317" s="161"/>
      <c r="L317" s="157"/>
      <c r="M317" s="162"/>
      <c r="T317" s="163"/>
      <c r="AT317" s="158" t="s">
        <v>204</v>
      </c>
      <c r="AU317" s="158" t="s">
        <v>87</v>
      </c>
      <c r="AV317" s="13" t="s">
        <v>87</v>
      </c>
      <c r="AW317" s="13" t="s">
        <v>39</v>
      </c>
      <c r="AX317" s="13" t="s">
        <v>78</v>
      </c>
      <c r="AY317" s="158" t="s">
        <v>194</v>
      </c>
    </row>
    <row r="318" spans="2:65" s="14" customFormat="1">
      <c r="B318" s="164"/>
      <c r="D318" s="151" t="s">
        <v>204</v>
      </c>
      <c r="E318" s="165" t="s">
        <v>32</v>
      </c>
      <c r="F318" s="166" t="s">
        <v>208</v>
      </c>
      <c r="H318" s="167">
        <v>7.5</v>
      </c>
      <c r="I318" s="168"/>
      <c r="L318" s="164"/>
      <c r="M318" s="169"/>
      <c r="T318" s="170"/>
      <c r="AT318" s="165" t="s">
        <v>204</v>
      </c>
      <c r="AU318" s="165" t="s">
        <v>87</v>
      </c>
      <c r="AV318" s="14" t="s">
        <v>200</v>
      </c>
      <c r="AW318" s="14" t="s">
        <v>39</v>
      </c>
      <c r="AX318" s="14" t="s">
        <v>85</v>
      </c>
      <c r="AY318" s="165" t="s">
        <v>194</v>
      </c>
    </row>
    <row r="319" spans="2:65" s="1" customFormat="1" ht="24.15" customHeight="1">
      <c r="B319" s="33"/>
      <c r="C319" s="133" t="s">
        <v>480</v>
      </c>
      <c r="D319" s="133" t="s">
        <v>196</v>
      </c>
      <c r="E319" s="134" t="s">
        <v>1219</v>
      </c>
      <c r="F319" s="135" t="s">
        <v>1220</v>
      </c>
      <c r="G319" s="136" t="s">
        <v>115</v>
      </c>
      <c r="H319" s="137">
        <v>120</v>
      </c>
      <c r="I319" s="138"/>
      <c r="J319" s="139">
        <f>ROUND(I319*H319,2)</f>
        <v>0</v>
      </c>
      <c r="K319" s="135" t="s">
        <v>199</v>
      </c>
      <c r="L319" s="33"/>
      <c r="M319" s="140" t="s">
        <v>32</v>
      </c>
      <c r="N319" s="141" t="s">
        <v>49</v>
      </c>
      <c r="P319" s="142">
        <f>O319*H319</f>
        <v>0</v>
      </c>
      <c r="Q319" s="142">
        <v>1.9E-3</v>
      </c>
      <c r="R319" s="142">
        <f>Q319*H319</f>
        <v>0.22800000000000001</v>
      </c>
      <c r="S319" s="142">
        <v>0</v>
      </c>
      <c r="T319" s="143">
        <f>S319*H319</f>
        <v>0</v>
      </c>
      <c r="AR319" s="144" t="s">
        <v>585</v>
      </c>
      <c r="AT319" s="144" t="s">
        <v>196</v>
      </c>
      <c r="AU319" s="144" t="s">
        <v>87</v>
      </c>
      <c r="AY319" s="17" t="s">
        <v>194</v>
      </c>
      <c r="BE319" s="145">
        <f>IF(N319="základní",J319,0)</f>
        <v>0</v>
      </c>
      <c r="BF319" s="145">
        <f>IF(N319="snížená",J319,0)</f>
        <v>0</v>
      </c>
      <c r="BG319" s="145">
        <f>IF(N319="zákl. přenesená",J319,0)</f>
        <v>0</v>
      </c>
      <c r="BH319" s="145">
        <f>IF(N319="sníž. přenesená",J319,0)</f>
        <v>0</v>
      </c>
      <c r="BI319" s="145">
        <f>IF(N319="nulová",J319,0)</f>
        <v>0</v>
      </c>
      <c r="BJ319" s="17" t="s">
        <v>85</v>
      </c>
      <c r="BK319" s="145">
        <f>ROUND(I319*H319,2)</f>
        <v>0</v>
      </c>
      <c r="BL319" s="17" t="s">
        <v>585</v>
      </c>
      <c r="BM319" s="144" t="s">
        <v>1221</v>
      </c>
    </row>
    <row r="320" spans="2:65" s="1" customFormat="1">
      <c r="B320" s="33"/>
      <c r="D320" s="146" t="s">
        <v>202</v>
      </c>
      <c r="F320" s="147" t="s">
        <v>1222</v>
      </c>
      <c r="I320" s="148"/>
      <c r="L320" s="33"/>
      <c r="M320" s="149"/>
      <c r="T320" s="54"/>
      <c r="AT320" s="17" t="s">
        <v>202</v>
      </c>
      <c r="AU320" s="17" t="s">
        <v>87</v>
      </c>
    </row>
    <row r="321" spans="2:65" s="12" customFormat="1">
      <c r="B321" s="150"/>
      <c r="D321" s="151" t="s">
        <v>204</v>
      </c>
      <c r="E321" s="152" t="s">
        <v>32</v>
      </c>
      <c r="F321" s="153" t="s">
        <v>1006</v>
      </c>
      <c r="H321" s="152" t="s">
        <v>32</v>
      </c>
      <c r="I321" s="154"/>
      <c r="L321" s="150"/>
      <c r="M321" s="155"/>
      <c r="T321" s="156"/>
      <c r="AT321" s="152" t="s">
        <v>204</v>
      </c>
      <c r="AU321" s="152" t="s">
        <v>87</v>
      </c>
      <c r="AV321" s="12" t="s">
        <v>85</v>
      </c>
      <c r="AW321" s="12" t="s">
        <v>39</v>
      </c>
      <c r="AX321" s="12" t="s">
        <v>78</v>
      </c>
      <c r="AY321" s="152" t="s">
        <v>194</v>
      </c>
    </row>
    <row r="322" spans="2:65" s="12" customFormat="1">
      <c r="B322" s="150"/>
      <c r="D322" s="151" t="s">
        <v>204</v>
      </c>
      <c r="E322" s="152" t="s">
        <v>32</v>
      </c>
      <c r="F322" s="153" t="s">
        <v>1007</v>
      </c>
      <c r="H322" s="152" t="s">
        <v>32</v>
      </c>
      <c r="I322" s="154"/>
      <c r="L322" s="150"/>
      <c r="M322" s="155"/>
      <c r="T322" s="156"/>
      <c r="AT322" s="152" t="s">
        <v>204</v>
      </c>
      <c r="AU322" s="152" t="s">
        <v>87</v>
      </c>
      <c r="AV322" s="12" t="s">
        <v>85</v>
      </c>
      <c r="AW322" s="12" t="s">
        <v>39</v>
      </c>
      <c r="AX322" s="12" t="s">
        <v>78</v>
      </c>
      <c r="AY322" s="152" t="s">
        <v>194</v>
      </c>
    </row>
    <row r="323" spans="2:65" s="13" customFormat="1">
      <c r="B323" s="157"/>
      <c r="D323" s="151" t="s">
        <v>204</v>
      </c>
      <c r="E323" s="158" t="s">
        <v>32</v>
      </c>
      <c r="F323" s="159" t="s">
        <v>1223</v>
      </c>
      <c r="H323" s="160">
        <v>120</v>
      </c>
      <c r="I323" s="161"/>
      <c r="L323" s="157"/>
      <c r="M323" s="162"/>
      <c r="T323" s="163"/>
      <c r="AT323" s="158" t="s">
        <v>204</v>
      </c>
      <c r="AU323" s="158" t="s">
        <v>87</v>
      </c>
      <c r="AV323" s="13" t="s">
        <v>87</v>
      </c>
      <c r="AW323" s="13" t="s">
        <v>39</v>
      </c>
      <c r="AX323" s="13" t="s">
        <v>78</v>
      </c>
      <c r="AY323" s="158" t="s">
        <v>194</v>
      </c>
    </row>
    <row r="324" spans="2:65" s="14" customFormat="1">
      <c r="B324" s="164"/>
      <c r="D324" s="151" t="s">
        <v>204</v>
      </c>
      <c r="E324" s="165" t="s">
        <v>32</v>
      </c>
      <c r="F324" s="166" t="s">
        <v>208</v>
      </c>
      <c r="H324" s="167">
        <v>120</v>
      </c>
      <c r="I324" s="168"/>
      <c r="L324" s="164"/>
      <c r="M324" s="169"/>
      <c r="T324" s="170"/>
      <c r="AT324" s="165" t="s">
        <v>204</v>
      </c>
      <c r="AU324" s="165" t="s">
        <v>87</v>
      </c>
      <c r="AV324" s="14" t="s">
        <v>200</v>
      </c>
      <c r="AW324" s="14" t="s">
        <v>39</v>
      </c>
      <c r="AX324" s="14" t="s">
        <v>85</v>
      </c>
      <c r="AY324" s="165" t="s">
        <v>194</v>
      </c>
    </row>
    <row r="325" spans="2:65" s="1" customFormat="1" ht="24.15" customHeight="1">
      <c r="B325" s="33"/>
      <c r="C325" s="133" t="s">
        <v>484</v>
      </c>
      <c r="D325" s="133" t="s">
        <v>196</v>
      </c>
      <c r="E325" s="134" t="s">
        <v>1224</v>
      </c>
      <c r="F325" s="135" t="s">
        <v>1225</v>
      </c>
      <c r="G325" s="136" t="s">
        <v>110</v>
      </c>
      <c r="H325" s="137">
        <v>55.38</v>
      </c>
      <c r="I325" s="138"/>
      <c r="J325" s="139">
        <f>ROUND(I325*H325,2)</f>
        <v>0</v>
      </c>
      <c r="K325" s="135" t="s">
        <v>199</v>
      </c>
      <c r="L325" s="33"/>
      <c r="M325" s="140" t="s">
        <v>32</v>
      </c>
      <c r="N325" s="141" t="s">
        <v>49</v>
      </c>
      <c r="P325" s="142">
        <f>O325*H325</f>
        <v>0</v>
      </c>
      <c r="Q325" s="142">
        <v>8.4000000000000003E-4</v>
      </c>
      <c r="R325" s="142">
        <f>Q325*H325</f>
        <v>4.6519200000000004E-2</v>
      </c>
      <c r="S325" s="142">
        <v>0</v>
      </c>
      <c r="T325" s="143">
        <f>S325*H325</f>
        <v>0</v>
      </c>
      <c r="AR325" s="144" t="s">
        <v>585</v>
      </c>
      <c r="AT325" s="144" t="s">
        <v>196</v>
      </c>
      <c r="AU325" s="144" t="s">
        <v>87</v>
      </c>
      <c r="AY325" s="17" t="s">
        <v>194</v>
      </c>
      <c r="BE325" s="145">
        <f>IF(N325="základní",J325,0)</f>
        <v>0</v>
      </c>
      <c r="BF325" s="145">
        <f>IF(N325="snížená",J325,0)</f>
        <v>0</v>
      </c>
      <c r="BG325" s="145">
        <f>IF(N325="zákl. přenesená",J325,0)</f>
        <v>0</v>
      </c>
      <c r="BH325" s="145">
        <f>IF(N325="sníž. přenesená",J325,0)</f>
        <v>0</v>
      </c>
      <c r="BI325" s="145">
        <f>IF(N325="nulová",J325,0)</f>
        <v>0</v>
      </c>
      <c r="BJ325" s="17" t="s">
        <v>85</v>
      </c>
      <c r="BK325" s="145">
        <f>ROUND(I325*H325,2)</f>
        <v>0</v>
      </c>
      <c r="BL325" s="17" t="s">
        <v>585</v>
      </c>
      <c r="BM325" s="144" t="s">
        <v>1226</v>
      </c>
    </row>
    <row r="326" spans="2:65" s="1" customFormat="1">
      <c r="B326" s="33"/>
      <c r="D326" s="146" t="s">
        <v>202</v>
      </c>
      <c r="F326" s="147" t="s">
        <v>1227</v>
      </c>
      <c r="I326" s="148"/>
      <c r="L326" s="33"/>
      <c r="M326" s="149"/>
      <c r="T326" s="54"/>
      <c r="AT326" s="17" t="s">
        <v>202</v>
      </c>
      <c r="AU326" s="17" t="s">
        <v>87</v>
      </c>
    </row>
    <row r="327" spans="2:65" s="12" customFormat="1">
      <c r="B327" s="150"/>
      <c r="D327" s="151" t="s">
        <v>204</v>
      </c>
      <c r="E327" s="152" t="s">
        <v>32</v>
      </c>
      <c r="F327" s="153" t="s">
        <v>1006</v>
      </c>
      <c r="H327" s="152" t="s">
        <v>32</v>
      </c>
      <c r="I327" s="154"/>
      <c r="L327" s="150"/>
      <c r="M327" s="155"/>
      <c r="T327" s="156"/>
      <c r="AT327" s="152" t="s">
        <v>204</v>
      </c>
      <c r="AU327" s="152" t="s">
        <v>87</v>
      </c>
      <c r="AV327" s="12" t="s">
        <v>85</v>
      </c>
      <c r="AW327" s="12" t="s">
        <v>39</v>
      </c>
      <c r="AX327" s="12" t="s">
        <v>78</v>
      </c>
      <c r="AY327" s="152" t="s">
        <v>194</v>
      </c>
    </row>
    <row r="328" spans="2:65" s="12" customFormat="1">
      <c r="B328" s="150"/>
      <c r="D328" s="151" t="s">
        <v>204</v>
      </c>
      <c r="E328" s="152" t="s">
        <v>32</v>
      </c>
      <c r="F328" s="153" t="s">
        <v>1007</v>
      </c>
      <c r="H328" s="152" t="s">
        <v>32</v>
      </c>
      <c r="I328" s="154"/>
      <c r="L328" s="150"/>
      <c r="M328" s="155"/>
      <c r="T328" s="156"/>
      <c r="AT328" s="152" t="s">
        <v>204</v>
      </c>
      <c r="AU328" s="152" t="s">
        <v>87</v>
      </c>
      <c r="AV328" s="12" t="s">
        <v>85</v>
      </c>
      <c r="AW328" s="12" t="s">
        <v>39</v>
      </c>
      <c r="AX328" s="12" t="s">
        <v>78</v>
      </c>
      <c r="AY328" s="152" t="s">
        <v>194</v>
      </c>
    </row>
    <row r="329" spans="2:65" s="12" customFormat="1">
      <c r="B329" s="150"/>
      <c r="D329" s="151" t="s">
        <v>204</v>
      </c>
      <c r="E329" s="152" t="s">
        <v>32</v>
      </c>
      <c r="F329" s="153" t="s">
        <v>1201</v>
      </c>
      <c r="H329" s="152" t="s">
        <v>32</v>
      </c>
      <c r="I329" s="154"/>
      <c r="L329" s="150"/>
      <c r="M329" s="155"/>
      <c r="T329" s="156"/>
      <c r="AT329" s="152" t="s">
        <v>204</v>
      </c>
      <c r="AU329" s="152" t="s">
        <v>87</v>
      </c>
      <c r="AV329" s="12" t="s">
        <v>85</v>
      </c>
      <c r="AW329" s="12" t="s">
        <v>39</v>
      </c>
      <c r="AX329" s="12" t="s">
        <v>78</v>
      </c>
      <c r="AY329" s="152" t="s">
        <v>194</v>
      </c>
    </row>
    <row r="330" spans="2:65" s="13" customFormat="1" ht="20.399999999999999">
      <c r="B330" s="157"/>
      <c r="D330" s="151" t="s">
        <v>204</v>
      </c>
      <c r="E330" s="158" t="s">
        <v>32</v>
      </c>
      <c r="F330" s="159" t="s">
        <v>1228</v>
      </c>
      <c r="H330" s="160">
        <v>55.38</v>
      </c>
      <c r="I330" s="161"/>
      <c r="L330" s="157"/>
      <c r="M330" s="162"/>
      <c r="T330" s="163"/>
      <c r="AT330" s="158" t="s">
        <v>204</v>
      </c>
      <c r="AU330" s="158" t="s">
        <v>87</v>
      </c>
      <c r="AV330" s="13" t="s">
        <v>87</v>
      </c>
      <c r="AW330" s="13" t="s">
        <v>39</v>
      </c>
      <c r="AX330" s="13" t="s">
        <v>78</v>
      </c>
      <c r="AY330" s="158" t="s">
        <v>194</v>
      </c>
    </row>
    <row r="331" spans="2:65" s="14" customFormat="1">
      <c r="B331" s="164"/>
      <c r="D331" s="151" t="s">
        <v>204</v>
      </c>
      <c r="E331" s="165" t="s">
        <v>32</v>
      </c>
      <c r="F331" s="166" t="s">
        <v>208</v>
      </c>
      <c r="H331" s="167">
        <v>55.38</v>
      </c>
      <c r="I331" s="168"/>
      <c r="L331" s="164"/>
      <c r="M331" s="169"/>
      <c r="T331" s="170"/>
      <c r="AT331" s="165" t="s">
        <v>204</v>
      </c>
      <c r="AU331" s="165" t="s">
        <v>87</v>
      </c>
      <c r="AV331" s="14" t="s">
        <v>200</v>
      </c>
      <c r="AW331" s="14" t="s">
        <v>39</v>
      </c>
      <c r="AX331" s="14" t="s">
        <v>85</v>
      </c>
      <c r="AY331" s="165" t="s">
        <v>194</v>
      </c>
    </row>
    <row r="332" spans="2:65" s="1" customFormat="1" ht="16.5" customHeight="1">
      <c r="B332" s="33"/>
      <c r="C332" s="133" t="s">
        <v>488</v>
      </c>
      <c r="D332" s="133" t="s">
        <v>196</v>
      </c>
      <c r="E332" s="134" t="s">
        <v>1229</v>
      </c>
      <c r="F332" s="135" t="s">
        <v>1230</v>
      </c>
      <c r="G332" s="136" t="s">
        <v>258</v>
      </c>
      <c r="H332" s="137">
        <v>22.152000000000001</v>
      </c>
      <c r="I332" s="138"/>
      <c r="J332" s="139">
        <f>ROUND(I332*H332,2)</f>
        <v>0</v>
      </c>
      <c r="K332" s="135" t="s">
        <v>199</v>
      </c>
      <c r="L332" s="33"/>
      <c r="M332" s="140" t="s">
        <v>32</v>
      </c>
      <c r="N332" s="141" t="s">
        <v>49</v>
      </c>
      <c r="P332" s="142">
        <f>O332*H332</f>
        <v>0</v>
      </c>
      <c r="Q332" s="142">
        <v>4.6000000000000001E-4</v>
      </c>
      <c r="R332" s="142">
        <f>Q332*H332</f>
        <v>1.0189920000000002E-2</v>
      </c>
      <c r="S332" s="142">
        <v>0</v>
      </c>
      <c r="T332" s="143">
        <f>S332*H332</f>
        <v>0</v>
      </c>
      <c r="AR332" s="144" t="s">
        <v>585</v>
      </c>
      <c r="AT332" s="144" t="s">
        <v>196</v>
      </c>
      <c r="AU332" s="144" t="s">
        <v>87</v>
      </c>
      <c r="AY332" s="17" t="s">
        <v>194</v>
      </c>
      <c r="BE332" s="145">
        <f>IF(N332="základní",J332,0)</f>
        <v>0</v>
      </c>
      <c r="BF332" s="145">
        <f>IF(N332="snížená",J332,0)</f>
        <v>0</v>
      </c>
      <c r="BG332" s="145">
        <f>IF(N332="zákl. přenesená",J332,0)</f>
        <v>0</v>
      </c>
      <c r="BH332" s="145">
        <f>IF(N332="sníž. přenesená",J332,0)</f>
        <v>0</v>
      </c>
      <c r="BI332" s="145">
        <f>IF(N332="nulová",J332,0)</f>
        <v>0</v>
      </c>
      <c r="BJ332" s="17" t="s">
        <v>85</v>
      </c>
      <c r="BK332" s="145">
        <f>ROUND(I332*H332,2)</f>
        <v>0</v>
      </c>
      <c r="BL332" s="17" t="s">
        <v>585</v>
      </c>
      <c r="BM332" s="144" t="s">
        <v>1231</v>
      </c>
    </row>
    <row r="333" spans="2:65" s="1" customFormat="1">
      <c r="B333" s="33"/>
      <c r="D333" s="146" t="s">
        <v>202</v>
      </c>
      <c r="F333" s="147" t="s">
        <v>1232</v>
      </c>
      <c r="I333" s="148"/>
      <c r="L333" s="33"/>
      <c r="M333" s="149"/>
      <c r="T333" s="54"/>
      <c r="AT333" s="17" t="s">
        <v>202</v>
      </c>
      <c r="AU333" s="17" t="s">
        <v>87</v>
      </c>
    </row>
    <row r="334" spans="2:65" s="12" customFormat="1">
      <c r="B334" s="150"/>
      <c r="D334" s="151" t="s">
        <v>204</v>
      </c>
      <c r="E334" s="152" t="s">
        <v>32</v>
      </c>
      <c r="F334" s="153" t="s">
        <v>1006</v>
      </c>
      <c r="H334" s="152" t="s">
        <v>32</v>
      </c>
      <c r="I334" s="154"/>
      <c r="L334" s="150"/>
      <c r="M334" s="155"/>
      <c r="T334" s="156"/>
      <c r="AT334" s="152" t="s">
        <v>204</v>
      </c>
      <c r="AU334" s="152" t="s">
        <v>87</v>
      </c>
      <c r="AV334" s="12" t="s">
        <v>85</v>
      </c>
      <c r="AW334" s="12" t="s">
        <v>39</v>
      </c>
      <c r="AX334" s="12" t="s">
        <v>78</v>
      </c>
      <c r="AY334" s="152" t="s">
        <v>194</v>
      </c>
    </row>
    <row r="335" spans="2:65" s="12" customFormat="1">
      <c r="B335" s="150"/>
      <c r="D335" s="151" t="s">
        <v>204</v>
      </c>
      <c r="E335" s="152" t="s">
        <v>32</v>
      </c>
      <c r="F335" s="153" t="s">
        <v>1007</v>
      </c>
      <c r="H335" s="152" t="s">
        <v>32</v>
      </c>
      <c r="I335" s="154"/>
      <c r="L335" s="150"/>
      <c r="M335" s="155"/>
      <c r="T335" s="156"/>
      <c r="AT335" s="152" t="s">
        <v>204</v>
      </c>
      <c r="AU335" s="152" t="s">
        <v>87</v>
      </c>
      <c r="AV335" s="12" t="s">
        <v>85</v>
      </c>
      <c r="AW335" s="12" t="s">
        <v>39</v>
      </c>
      <c r="AX335" s="12" t="s">
        <v>78</v>
      </c>
      <c r="AY335" s="152" t="s">
        <v>194</v>
      </c>
    </row>
    <row r="336" spans="2:65" s="12" customFormat="1">
      <c r="B336" s="150"/>
      <c r="D336" s="151" t="s">
        <v>204</v>
      </c>
      <c r="E336" s="152" t="s">
        <v>32</v>
      </c>
      <c r="F336" s="153" t="s">
        <v>1201</v>
      </c>
      <c r="H336" s="152" t="s">
        <v>32</v>
      </c>
      <c r="I336" s="154"/>
      <c r="L336" s="150"/>
      <c r="M336" s="155"/>
      <c r="T336" s="156"/>
      <c r="AT336" s="152" t="s">
        <v>204</v>
      </c>
      <c r="AU336" s="152" t="s">
        <v>87</v>
      </c>
      <c r="AV336" s="12" t="s">
        <v>85</v>
      </c>
      <c r="AW336" s="12" t="s">
        <v>39</v>
      </c>
      <c r="AX336" s="12" t="s">
        <v>78</v>
      </c>
      <c r="AY336" s="152" t="s">
        <v>194</v>
      </c>
    </row>
    <row r="337" spans="2:65" s="13" customFormat="1" ht="20.399999999999999">
      <c r="B337" s="157"/>
      <c r="D337" s="151" t="s">
        <v>204</v>
      </c>
      <c r="E337" s="158" t="s">
        <v>32</v>
      </c>
      <c r="F337" s="159" t="s">
        <v>1213</v>
      </c>
      <c r="H337" s="160">
        <v>22.152000000000001</v>
      </c>
      <c r="I337" s="161"/>
      <c r="L337" s="157"/>
      <c r="M337" s="162"/>
      <c r="T337" s="163"/>
      <c r="AT337" s="158" t="s">
        <v>204</v>
      </c>
      <c r="AU337" s="158" t="s">
        <v>87</v>
      </c>
      <c r="AV337" s="13" t="s">
        <v>87</v>
      </c>
      <c r="AW337" s="13" t="s">
        <v>39</v>
      </c>
      <c r="AX337" s="13" t="s">
        <v>78</v>
      </c>
      <c r="AY337" s="158" t="s">
        <v>194</v>
      </c>
    </row>
    <row r="338" spans="2:65" s="14" customFormat="1">
      <c r="B338" s="164"/>
      <c r="D338" s="151" t="s">
        <v>204</v>
      </c>
      <c r="E338" s="165" t="s">
        <v>32</v>
      </c>
      <c r="F338" s="166" t="s">
        <v>208</v>
      </c>
      <c r="H338" s="167">
        <v>22.152000000000001</v>
      </c>
      <c r="I338" s="168"/>
      <c r="L338" s="164"/>
      <c r="M338" s="169"/>
      <c r="T338" s="170"/>
      <c r="AT338" s="165" t="s">
        <v>204</v>
      </c>
      <c r="AU338" s="165" t="s">
        <v>87</v>
      </c>
      <c r="AV338" s="14" t="s">
        <v>200</v>
      </c>
      <c r="AW338" s="14" t="s">
        <v>39</v>
      </c>
      <c r="AX338" s="14" t="s">
        <v>85</v>
      </c>
      <c r="AY338" s="165" t="s">
        <v>194</v>
      </c>
    </row>
    <row r="339" spans="2:65" s="1" customFormat="1" ht="24.15" customHeight="1">
      <c r="B339" s="33"/>
      <c r="C339" s="133" t="s">
        <v>492</v>
      </c>
      <c r="D339" s="133" t="s">
        <v>196</v>
      </c>
      <c r="E339" s="134" t="s">
        <v>1233</v>
      </c>
      <c r="F339" s="135" t="s">
        <v>1234</v>
      </c>
      <c r="G339" s="136" t="s">
        <v>110</v>
      </c>
      <c r="H339" s="137">
        <v>55.38</v>
      </c>
      <c r="I339" s="138"/>
      <c r="J339" s="139">
        <f>ROUND(I339*H339,2)</f>
        <v>0</v>
      </c>
      <c r="K339" s="135" t="s">
        <v>199</v>
      </c>
      <c r="L339" s="33"/>
      <c r="M339" s="140" t="s">
        <v>32</v>
      </c>
      <c r="N339" s="141" t="s">
        <v>49</v>
      </c>
      <c r="P339" s="142">
        <f>O339*H339</f>
        <v>0</v>
      </c>
      <c r="Q339" s="142">
        <v>0</v>
      </c>
      <c r="R339" s="142">
        <f>Q339*H339</f>
        <v>0</v>
      </c>
      <c r="S339" s="142">
        <v>0</v>
      </c>
      <c r="T339" s="143">
        <f>S339*H339</f>
        <v>0</v>
      </c>
      <c r="AR339" s="144" t="s">
        <v>585</v>
      </c>
      <c r="AT339" s="144" t="s">
        <v>196</v>
      </c>
      <c r="AU339" s="144" t="s">
        <v>87</v>
      </c>
      <c r="AY339" s="17" t="s">
        <v>194</v>
      </c>
      <c r="BE339" s="145">
        <f>IF(N339="základní",J339,0)</f>
        <v>0</v>
      </c>
      <c r="BF339" s="145">
        <f>IF(N339="snížená",J339,0)</f>
        <v>0</v>
      </c>
      <c r="BG339" s="145">
        <f>IF(N339="zákl. přenesená",J339,0)</f>
        <v>0</v>
      </c>
      <c r="BH339" s="145">
        <f>IF(N339="sníž. přenesená",J339,0)</f>
        <v>0</v>
      </c>
      <c r="BI339" s="145">
        <f>IF(N339="nulová",J339,0)</f>
        <v>0</v>
      </c>
      <c r="BJ339" s="17" t="s">
        <v>85</v>
      </c>
      <c r="BK339" s="145">
        <f>ROUND(I339*H339,2)</f>
        <v>0</v>
      </c>
      <c r="BL339" s="17" t="s">
        <v>585</v>
      </c>
      <c r="BM339" s="144" t="s">
        <v>1235</v>
      </c>
    </row>
    <row r="340" spans="2:65" s="1" customFormat="1">
      <c r="B340" s="33"/>
      <c r="D340" s="146" t="s">
        <v>202</v>
      </c>
      <c r="F340" s="147" t="s">
        <v>1236</v>
      </c>
      <c r="I340" s="148"/>
      <c r="L340" s="33"/>
      <c r="M340" s="149"/>
      <c r="T340" s="54"/>
      <c r="AT340" s="17" t="s">
        <v>202</v>
      </c>
      <c r="AU340" s="17" t="s">
        <v>87</v>
      </c>
    </row>
    <row r="341" spans="2:65" s="13" customFormat="1">
      <c r="B341" s="157"/>
      <c r="D341" s="151" t="s">
        <v>204</v>
      </c>
      <c r="E341" s="158" t="s">
        <v>32</v>
      </c>
      <c r="F341" s="159" t="s">
        <v>1237</v>
      </c>
      <c r="H341" s="160">
        <v>55.38</v>
      </c>
      <c r="I341" s="161"/>
      <c r="L341" s="157"/>
      <c r="M341" s="162"/>
      <c r="T341" s="163"/>
      <c r="AT341" s="158" t="s">
        <v>204</v>
      </c>
      <c r="AU341" s="158" t="s">
        <v>87</v>
      </c>
      <c r="AV341" s="13" t="s">
        <v>87</v>
      </c>
      <c r="AW341" s="13" t="s">
        <v>39</v>
      </c>
      <c r="AX341" s="13" t="s">
        <v>85</v>
      </c>
      <c r="AY341" s="158" t="s">
        <v>194</v>
      </c>
    </row>
    <row r="342" spans="2:65" s="1" customFormat="1" ht="21.75" customHeight="1">
      <c r="B342" s="33"/>
      <c r="C342" s="133" t="s">
        <v>498</v>
      </c>
      <c r="D342" s="133" t="s">
        <v>196</v>
      </c>
      <c r="E342" s="134" t="s">
        <v>1238</v>
      </c>
      <c r="F342" s="135" t="s">
        <v>1239</v>
      </c>
      <c r="G342" s="136" t="s">
        <v>258</v>
      </c>
      <c r="H342" s="137">
        <v>22.152000000000001</v>
      </c>
      <c r="I342" s="138"/>
      <c r="J342" s="139">
        <f>ROUND(I342*H342,2)</f>
        <v>0</v>
      </c>
      <c r="K342" s="135" t="s">
        <v>199</v>
      </c>
      <c r="L342" s="33"/>
      <c r="M342" s="140" t="s">
        <v>32</v>
      </c>
      <c r="N342" s="141" t="s">
        <v>49</v>
      </c>
      <c r="P342" s="142">
        <f>O342*H342</f>
        <v>0</v>
      </c>
      <c r="Q342" s="142">
        <v>0</v>
      </c>
      <c r="R342" s="142">
        <f>Q342*H342</f>
        <v>0</v>
      </c>
      <c r="S342" s="142">
        <v>0</v>
      </c>
      <c r="T342" s="143">
        <f>S342*H342</f>
        <v>0</v>
      </c>
      <c r="AR342" s="144" t="s">
        <v>585</v>
      </c>
      <c r="AT342" s="144" t="s">
        <v>196</v>
      </c>
      <c r="AU342" s="144" t="s">
        <v>87</v>
      </c>
      <c r="AY342" s="17" t="s">
        <v>194</v>
      </c>
      <c r="BE342" s="145">
        <f>IF(N342="základní",J342,0)</f>
        <v>0</v>
      </c>
      <c r="BF342" s="145">
        <f>IF(N342="snížená",J342,0)</f>
        <v>0</v>
      </c>
      <c r="BG342" s="145">
        <f>IF(N342="zákl. přenesená",J342,0)</f>
        <v>0</v>
      </c>
      <c r="BH342" s="145">
        <f>IF(N342="sníž. přenesená",J342,0)</f>
        <v>0</v>
      </c>
      <c r="BI342" s="145">
        <f>IF(N342="nulová",J342,0)</f>
        <v>0</v>
      </c>
      <c r="BJ342" s="17" t="s">
        <v>85</v>
      </c>
      <c r="BK342" s="145">
        <f>ROUND(I342*H342,2)</f>
        <v>0</v>
      </c>
      <c r="BL342" s="17" t="s">
        <v>585</v>
      </c>
      <c r="BM342" s="144" t="s">
        <v>1240</v>
      </c>
    </row>
    <row r="343" spans="2:65" s="1" customFormat="1">
      <c r="B343" s="33"/>
      <c r="D343" s="146" t="s">
        <v>202</v>
      </c>
      <c r="F343" s="147" t="s">
        <v>1241</v>
      </c>
      <c r="I343" s="148"/>
      <c r="L343" s="33"/>
      <c r="M343" s="149"/>
      <c r="T343" s="54"/>
      <c r="AT343" s="17" t="s">
        <v>202</v>
      </c>
      <c r="AU343" s="17" t="s">
        <v>87</v>
      </c>
    </row>
    <row r="344" spans="2:65" s="13" customFormat="1">
      <c r="B344" s="157"/>
      <c r="D344" s="151" t="s">
        <v>204</v>
      </c>
      <c r="E344" s="158" t="s">
        <v>32</v>
      </c>
      <c r="F344" s="159" t="s">
        <v>1242</v>
      </c>
      <c r="H344" s="160">
        <v>22.152000000000001</v>
      </c>
      <c r="I344" s="161"/>
      <c r="L344" s="157"/>
      <c r="M344" s="162"/>
      <c r="T344" s="163"/>
      <c r="AT344" s="158" t="s">
        <v>204</v>
      </c>
      <c r="AU344" s="158" t="s">
        <v>87</v>
      </c>
      <c r="AV344" s="13" t="s">
        <v>87</v>
      </c>
      <c r="AW344" s="13" t="s">
        <v>39</v>
      </c>
      <c r="AX344" s="13" t="s">
        <v>85</v>
      </c>
      <c r="AY344" s="158" t="s">
        <v>194</v>
      </c>
    </row>
    <row r="345" spans="2:65" s="1" customFormat="1" ht="49.05" customHeight="1">
      <c r="B345" s="33"/>
      <c r="C345" s="133" t="s">
        <v>502</v>
      </c>
      <c r="D345" s="133" t="s">
        <v>196</v>
      </c>
      <c r="E345" s="134" t="s">
        <v>1243</v>
      </c>
      <c r="F345" s="135" t="s">
        <v>1244</v>
      </c>
      <c r="G345" s="136" t="s">
        <v>258</v>
      </c>
      <c r="H345" s="137">
        <v>14.45</v>
      </c>
      <c r="I345" s="138"/>
      <c r="J345" s="139">
        <f>ROUND(I345*H345,2)</f>
        <v>0</v>
      </c>
      <c r="K345" s="135" t="s">
        <v>199</v>
      </c>
      <c r="L345" s="33"/>
      <c r="M345" s="140" t="s">
        <v>32</v>
      </c>
      <c r="N345" s="141" t="s">
        <v>49</v>
      </c>
      <c r="P345" s="142">
        <f>O345*H345</f>
        <v>0</v>
      </c>
      <c r="Q345" s="142">
        <v>0</v>
      </c>
      <c r="R345" s="142">
        <f>Q345*H345</f>
        <v>0</v>
      </c>
      <c r="S345" s="142">
        <v>0</v>
      </c>
      <c r="T345" s="143">
        <f>S345*H345</f>
        <v>0</v>
      </c>
      <c r="AR345" s="144" t="s">
        <v>585</v>
      </c>
      <c r="AT345" s="144" t="s">
        <v>196</v>
      </c>
      <c r="AU345" s="144" t="s">
        <v>87</v>
      </c>
      <c r="AY345" s="17" t="s">
        <v>194</v>
      </c>
      <c r="BE345" s="145">
        <f>IF(N345="základní",J345,0)</f>
        <v>0</v>
      </c>
      <c r="BF345" s="145">
        <f>IF(N345="snížená",J345,0)</f>
        <v>0</v>
      </c>
      <c r="BG345" s="145">
        <f>IF(N345="zákl. přenesená",J345,0)</f>
        <v>0</v>
      </c>
      <c r="BH345" s="145">
        <f>IF(N345="sníž. přenesená",J345,0)</f>
        <v>0</v>
      </c>
      <c r="BI345" s="145">
        <f>IF(N345="nulová",J345,0)</f>
        <v>0</v>
      </c>
      <c r="BJ345" s="17" t="s">
        <v>85</v>
      </c>
      <c r="BK345" s="145">
        <f>ROUND(I345*H345,2)</f>
        <v>0</v>
      </c>
      <c r="BL345" s="17" t="s">
        <v>585</v>
      </c>
      <c r="BM345" s="144" t="s">
        <v>1245</v>
      </c>
    </row>
    <row r="346" spans="2:65" s="1" customFormat="1">
      <c r="B346" s="33"/>
      <c r="D346" s="146" t="s">
        <v>202</v>
      </c>
      <c r="F346" s="147" t="s">
        <v>1246</v>
      </c>
      <c r="I346" s="148"/>
      <c r="L346" s="33"/>
      <c r="M346" s="149"/>
      <c r="T346" s="54"/>
      <c r="AT346" s="17" t="s">
        <v>202</v>
      </c>
      <c r="AU346" s="17" t="s">
        <v>87</v>
      </c>
    </row>
    <row r="347" spans="2:65" s="12" customFormat="1">
      <c r="B347" s="150"/>
      <c r="D347" s="151" t="s">
        <v>204</v>
      </c>
      <c r="E347" s="152" t="s">
        <v>32</v>
      </c>
      <c r="F347" s="153" t="s">
        <v>1006</v>
      </c>
      <c r="H347" s="152" t="s">
        <v>32</v>
      </c>
      <c r="I347" s="154"/>
      <c r="L347" s="150"/>
      <c r="M347" s="155"/>
      <c r="T347" s="156"/>
      <c r="AT347" s="152" t="s">
        <v>204</v>
      </c>
      <c r="AU347" s="152" t="s">
        <v>87</v>
      </c>
      <c r="AV347" s="12" t="s">
        <v>85</v>
      </c>
      <c r="AW347" s="12" t="s">
        <v>39</v>
      </c>
      <c r="AX347" s="12" t="s">
        <v>78</v>
      </c>
      <c r="AY347" s="152" t="s">
        <v>194</v>
      </c>
    </row>
    <row r="348" spans="2:65" s="12" customFormat="1">
      <c r="B348" s="150"/>
      <c r="D348" s="151" t="s">
        <v>204</v>
      </c>
      <c r="E348" s="152" t="s">
        <v>32</v>
      </c>
      <c r="F348" s="153" t="s">
        <v>1007</v>
      </c>
      <c r="H348" s="152" t="s">
        <v>32</v>
      </c>
      <c r="I348" s="154"/>
      <c r="L348" s="150"/>
      <c r="M348" s="155"/>
      <c r="T348" s="156"/>
      <c r="AT348" s="152" t="s">
        <v>204</v>
      </c>
      <c r="AU348" s="152" t="s">
        <v>87</v>
      </c>
      <c r="AV348" s="12" t="s">
        <v>85</v>
      </c>
      <c r="AW348" s="12" t="s">
        <v>39</v>
      </c>
      <c r="AX348" s="12" t="s">
        <v>78</v>
      </c>
      <c r="AY348" s="152" t="s">
        <v>194</v>
      </c>
    </row>
    <row r="349" spans="2:65" s="12" customFormat="1" ht="20.399999999999999">
      <c r="B349" s="150"/>
      <c r="D349" s="151" t="s">
        <v>204</v>
      </c>
      <c r="E349" s="152" t="s">
        <v>32</v>
      </c>
      <c r="F349" s="153" t="s">
        <v>1247</v>
      </c>
      <c r="H349" s="152" t="s">
        <v>32</v>
      </c>
      <c r="I349" s="154"/>
      <c r="L349" s="150"/>
      <c r="M349" s="155"/>
      <c r="T349" s="156"/>
      <c r="AT349" s="152" t="s">
        <v>204</v>
      </c>
      <c r="AU349" s="152" t="s">
        <v>87</v>
      </c>
      <c r="AV349" s="12" t="s">
        <v>85</v>
      </c>
      <c r="AW349" s="12" t="s">
        <v>39</v>
      </c>
      <c r="AX349" s="12" t="s">
        <v>78</v>
      </c>
      <c r="AY349" s="152" t="s">
        <v>194</v>
      </c>
    </row>
    <row r="350" spans="2:65" s="13" customFormat="1">
      <c r="B350" s="157"/>
      <c r="D350" s="151" t="s">
        <v>204</v>
      </c>
      <c r="E350" s="158" t="s">
        <v>32</v>
      </c>
      <c r="F350" s="159" t="s">
        <v>1196</v>
      </c>
      <c r="H350" s="160">
        <v>1.458</v>
      </c>
      <c r="I350" s="161"/>
      <c r="L350" s="157"/>
      <c r="M350" s="162"/>
      <c r="T350" s="163"/>
      <c r="AT350" s="158" t="s">
        <v>204</v>
      </c>
      <c r="AU350" s="158" t="s">
        <v>87</v>
      </c>
      <c r="AV350" s="13" t="s">
        <v>87</v>
      </c>
      <c r="AW350" s="13" t="s">
        <v>39</v>
      </c>
      <c r="AX350" s="13" t="s">
        <v>78</v>
      </c>
      <c r="AY350" s="158" t="s">
        <v>194</v>
      </c>
    </row>
    <row r="351" spans="2:65" s="13" customFormat="1" ht="20.399999999999999">
      <c r="B351" s="157"/>
      <c r="D351" s="151" t="s">
        <v>204</v>
      </c>
      <c r="E351" s="158" t="s">
        <v>32</v>
      </c>
      <c r="F351" s="159" t="s">
        <v>1248</v>
      </c>
      <c r="H351" s="160">
        <v>-0.75700000000000001</v>
      </c>
      <c r="I351" s="161"/>
      <c r="L351" s="157"/>
      <c r="M351" s="162"/>
      <c r="T351" s="163"/>
      <c r="AT351" s="158" t="s">
        <v>204</v>
      </c>
      <c r="AU351" s="158" t="s">
        <v>87</v>
      </c>
      <c r="AV351" s="13" t="s">
        <v>87</v>
      </c>
      <c r="AW351" s="13" t="s">
        <v>39</v>
      </c>
      <c r="AX351" s="13" t="s">
        <v>78</v>
      </c>
      <c r="AY351" s="158" t="s">
        <v>194</v>
      </c>
    </row>
    <row r="352" spans="2:65" s="12" customFormat="1">
      <c r="B352" s="150"/>
      <c r="D352" s="151" t="s">
        <v>204</v>
      </c>
      <c r="E352" s="152" t="s">
        <v>32</v>
      </c>
      <c r="F352" s="153" t="s">
        <v>1201</v>
      </c>
      <c r="H352" s="152" t="s">
        <v>32</v>
      </c>
      <c r="I352" s="154"/>
      <c r="L352" s="150"/>
      <c r="M352" s="155"/>
      <c r="T352" s="156"/>
      <c r="AT352" s="152" t="s">
        <v>204</v>
      </c>
      <c r="AU352" s="152" t="s">
        <v>87</v>
      </c>
      <c r="AV352" s="12" t="s">
        <v>85</v>
      </c>
      <c r="AW352" s="12" t="s">
        <v>39</v>
      </c>
      <c r="AX352" s="12" t="s">
        <v>78</v>
      </c>
      <c r="AY352" s="152" t="s">
        <v>194</v>
      </c>
    </row>
    <row r="353" spans="2:65" s="13" customFormat="1" ht="20.399999999999999">
      <c r="B353" s="157"/>
      <c r="D353" s="151" t="s">
        <v>204</v>
      </c>
      <c r="E353" s="158" t="s">
        <v>32</v>
      </c>
      <c r="F353" s="159" t="s">
        <v>1212</v>
      </c>
      <c r="H353" s="160">
        <v>17.273</v>
      </c>
      <c r="I353" s="161"/>
      <c r="L353" s="157"/>
      <c r="M353" s="162"/>
      <c r="T353" s="163"/>
      <c r="AT353" s="158" t="s">
        <v>204</v>
      </c>
      <c r="AU353" s="158" t="s">
        <v>87</v>
      </c>
      <c r="AV353" s="13" t="s">
        <v>87</v>
      </c>
      <c r="AW353" s="13" t="s">
        <v>39</v>
      </c>
      <c r="AX353" s="13" t="s">
        <v>78</v>
      </c>
      <c r="AY353" s="158" t="s">
        <v>194</v>
      </c>
    </row>
    <row r="354" spans="2:65" s="13" customFormat="1" ht="20.399999999999999">
      <c r="B354" s="157"/>
      <c r="D354" s="151" t="s">
        <v>204</v>
      </c>
      <c r="E354" s="158" t="s">
        <v>32</v>
      </c>
      <c r="F354" s="159" t="s">
        <v>1249</v>
      </c>
      <c r="H354" s="160">
        <v>-8.6359999999999992</v>
      </c>
      <c r="I354" s="161"/>
      <c r="L354" s="157"/>
      <c r="M354" s="162"/>
      <c r="T354" s="163"/>
      <c r="AT354" s="158" t="s">
        <v>204</v>
      </c>
      <c r="AU354" s="158" t="s">
        <v>87</v>
      </c>
      <c r="AV354" s="13" t="s">
        <v>87</v>
      </c>
      <c r="AW354" s="13" t="s">
        <v>39</v>
      </c>
      <c r="AX354" s="13" t="s">
        <v>78</v>
      </c>
      <c r="AY354" s="158" t="s">
        <v>194</v>
      </c>
    </row>
    <row r="355" spans="2:65" s="13" customFormat="1" ht="20.399999999999999">
      <c r="B355" s="157"/>
      <c r="D355" s="151" t="s">
        <v>204</v>
      </c>
      <c r="E355" s="158" t="s">
        <v>32</v>
      </c>
      <c r="F355" s="159" t="s">
        <v>1213</v>
      </c>
      <c r="H355" s="160">
        <v>22.152000000000001</v>
      </c>
      <c r="I355" s="161"/>
      <c r="L355" s="157"/>
      <c r="M355" s="162"/>
      <c r="T355" s="163"/>
      <c r="AT355" s="158" t="s">
        <v>204</v>
      </c>
      <c r="AU355" s="158" t="s">
        <v>87</v>
      </c>
      <c r="AV355" s="13" t="s">
        <v>87</v>
      </c>
      <c r="AW355" s="13" t="s">
        <v>39</v>
      </c>
      <c r="AX355" s="13" t="s">
        <v>78</v>
      </c>
      <c r="AY355" s="158" t="s">
        <v>194</v>
      </c>
    </row>
    <row r="356" spans="2:65" s="13" customFormat="1" ht="20.399999999999999">
      <c r="B356" s="157"/>
      <c r="D356" s="151" t="s">
        <v>204</v>
      </c>
      <c r="E356" s="158" t="s">
        <v>32</v>
      </c>
      <c r="F356" s="159" t="s">
        <v>1250</v>
      </c>
      <c r="H356" s="160">
        <v>-17.04</v>
      </c>
      <c r="I356" s="161"/>
      <c r="L356" s="157"/>
      <c r="M356" s="162"/>
      <c r="T356" s="163"/>
      <c r="AT356" s="158" t="s">
        <v>204</v>
      </c>
      <c r="AU356" s="158" t="s">
        <v>87</v>
      </c>
      <c r="AV356" s="13" t="s">
        <v>87</v>
      </c>
      <c r="AW356" s="13" t="s">
        <v>39</v>
      </c>
      <c r="AX356" s="13" t="s">
        <v>78</v>
      </c>
      <c r="AY356" s="158" t="s">
        <v>194</v>
      </c>
    </row>
    <row r="357" spans="2:65" s="14" customFormat="1">
      <c r="B357" s="164"/>
      <c r="D357" s="151" t="s">
        <v>204</v>
      </c>
      <c r="E357" s="165" t="s">
        <v>32</v>
      </c>
      <c r="F357" s="166" t="s">
        <v>208</v>
      </c>
      <c r="H357" s="167">
        <v>14.45</v>
      </c>
      <c r="I357" s="168"/>
      <c r="L357" s="164"/>
      <c r="M357" s="169"/>
      <c r="T357" s="170"/>
      <c r="AT357" s="165" t="s">
        <v>204</v>
      </c>
      <c r="AU357" s="165" t="s">
        <v>87</v>
      </c>
      <c r="AV357" s="14" t="s">
        <v>200</v>
      </c>
      <c r="AW357" s="14" t="s">
        <v>39</v>
      </c>
      <c r="AX357" s="14" t="s">
        <v>85</v>
      </c>
      <c r="AY357" s="165" t="s">
        <v>194</v>
      </c>
    </row>
    <row r="358" spans="2:65" s="1" customFormat="1" ht="55.5" customHeight="1">
      <c r="B358" s="33"/>
      <c r="C358" s="133" t="s">
        <v>504</v>
      </c>
      <c r="D358" s="133" t="s">
        <v>196</v>
      </c>
      <c r="E358" s="134" t="s">
        <v>1251</v>
      </c>
      <c r="F358" s="135" t="s">
        <v>1252</v>
      </c>
      <c r="G358" s="136" t="s">
        <v>258</v>
      </c>
      <c r="H358" s="137">
        <v>216.75</v>
      </c>
      <c r="I358" s="138"/>
      <c r="J358" s="139">
        <f>ROUND(I358*H358,2)</f>
        <v>0</v>
      </c>
      <c r="K358" s="135" t="s">
        <v>199</v>
      </c>
      <c r="L358" s="33"/>
      <c r="M358" s="140" t="s">
        <v>32</v>
      </c>
      <c r="N358" s="141" t="s">
        <v>49</v>
      </c>
      <c r="P358" s="142">
        <f>O358*H358</f>
        <v>0</v>
      </c>
      <c r="Q358" s="142">
        <v>0</v>
      </c>
      <c r="R358" s="142">
        <f>Q358*H358</f>
        <v>0</v>
      </c>
      <c r="S358" s="142">
        <v>0</v>
      </c>
      <c r="T358" s="143">
        <f>S358*H358</f>
        <v>0</v>
      </c>
      <c r="AR358" s="144" t="s">
        <v>585</v>
      </c>
      <c r="AT358" s="144" t="s">
        <v>196</v>
      </c>
      <c r="AU358" s="144" t="s">
        <v>87</v>
      </c>
      <c r="AY358" s="17" t="s">
        <v>194</v>
      </c>
      <c r="BE358" s="145">
        <f>IF(N358="základní",J358,0)</f>
        <v>0</v>
      </c>
      <c r="BF358" s="145">
        <f>IF(N358="snížená",J358,0)</f>
        <v>0</v>
      </c>
      <c r="BG358" s="145">
        <f>IF(N358="zákl. přenesená",J358,0)</f>
        <v>0</v>
      </c>
      <c r="BH358" s="145">
        <f>IF(N358="sníž. přenesená",J358,0)</f>
        <v>0</v>
      </c>
      <c r="BI358" s="145">
        <f>IF(N358="nulová",J358,0)</f>
        <v>0</v>
      </c>
      <c r="BJ358" s="17" t="s">
        <v>85</v>
      </c>
      <c r="BK358" s="145">
        <f>ROUND(I358*H358,2)</f>
        <v>0</v>
      </c>
      <c r="BL358" s="17" t="s">
        <v>585</v>
      </c>
      <c r="BM358" s="144" t="s">
        <v>1253</v>
      </c>
    </row>
    <row r="359" spans="2:65" s="1" customFormat="1">
      <c r="B359" s="33"/>
      <c r="D359" s="146" t="s">
        <v>202</v>
      </c>
      <c r="F359" s="147" t="s">
        <v>1254</v>
      </c>
      <c r="I359" s="148"/>
      <c r="L359" s="33"/>
      <c r="M359" s="149"/>
      <c r="T359" s="54"/>
      <c r="AT359" s="17" t="s">
        <v>202</v>
      </c>
      <c r="AU359" s="17" t="s">
        <v>87</v>
      </c>
    </row>
    <row r="360" spans="2:65" s="13" customFormat="1">
      <c r="B360" s="157"/>
      <c r="D360" s="151" t="s">
        <v>204</v>
      </c>
      <c r="E360" s="158" t="s">
        <v>32</v>
      </c>
      <c r="F360" s="159" t="s">
        <v>1255</v>
      </c>
      <c r="H360" s="160">
        <v>14.45</v>
      </c>
      <c r="I360" s="161"/>
      <c r="L360" s="157"/>
      <c r="M360" s="162"/>
      <c r="T360" s="163"/>
      <c r="AT360" s="158" t="s">
        <v>204</v>
      </c>
      <c r="AU360" s="158" t="s">
        <v>87</v>
      </c>
      <c r="AV360" s="13" t="s">
        <v>87</v>
      </c>
      <c r="AW360" s="13" t="s">
        <v>39</v>
      </c>
      <c r="AX360" s="13" t="s">
        <v>85</v>
      </c>
      <c r="AY360" s="158" t="s">
        <v>194</v>
      </c>
    </row>
    <row r="361" spans="2:65" s="13" customFormat="1">
      <c r="B361" s="157"/>
      <c r="D361" s="151" t="s">
        <v>204</v>
      </c>
      <c r="F361" s="159" t="s">
        <v>1256</v>
      </c>
      <c r="H361" s="160">
        <v>216.75</v>
      </c>
      <c r="I361" s="161"/>
      <c r="L361" s="157"/>
      <c r="M361" s="162"/>
      <c r="T361" s="163"/>
      <c r="AT361" s="158" t="s">
        <v>204</v>
      </c>
      <c r="AU361" s="158" t="s">
        <v>87</v>
      </c>
      <c r="AV361" s="13" t="s">
        <v>87</v>
      </c>
      <c r="AW361" s="13" t="s">
        <v>4</v>
      </c>
      <c r="AX361" s="13" t="s">
        <v>85</v>
      </c>
      <c r="AY361" s="158" t="s">
        <v>194</v>
      </c>
    </row>
    <row r="362" spans="2:65" s="1" customFormat="1" ht="44.25" customHeight="1">
      <c r="B362" s="33"/>
      <c r="C362" s="133" t="s">
        <v>511</v>
      </c>
      <c r="D362" s="133" t="s">
        <v>196</v>
      </c>
      <c r="E362" s="134" t="s">
        <v>1257</v>
      </c>
      <c r="F362" s="135" t="s">
        <v>1258</v>
      </c>
      <c r="G362" s="136" t="s">
        <v>258</v>
      </c>
      <c r="H362" s="137">
        <v>14.45</v>
      </c>
      <c r="I362" s="138"/>
      <c r="J362" s="139">
        <f>ROUND(I362*H362,2)</f>
        <v>0</v>
      </c>
      <c r="K362" s="135" t="s">
        <v>199</v>
      </c>
      <c r="L362" s="33"/>
      <c r="M362" s="140" t="s">
        <v>32</v>
      </c>
      <c r="N362" s="141" t="s">
        <v>49</v>
      </c>
      <c r="P362" s="142">
        <f>O362*H362</f>
        <v>0</v>
      </c>
      <c r="Q362" s="142">
        <v>0</v>
      </c>
      <c r="R362" s="142">
        <f>Q362*H362</f>
        <v>0</v>
      </c>
      <c r="S362" s="142">
        <v>0</v>
      </c>
      <c r="T362" s="143">
        <f>S362*H362</f>
        <v>0</v>
      </c>
      <c r="AR362" s="144" t="s">
        <v>585</v>
      </c>
      <c r="AT362" s="144" t="s">
        <v>196</v>
      </c>
      <c r="AU362" s="144" t="s">
        <v>87</v>
      </c>
      <c r="AY362" s="17" t="s">
        <v>194</v>
      </c>
      <c r="BE362" s="145">
        <f>IF(N362="základní",J362,0)</f>
        <v>0</v>
      </c>
      <c r="BF362" s="145">
        <f>IF(N362="snížená",J362,0)</f>
        <v>0</v>
      </c>
      <c r="BG362" s="145">
        <f>IF(N362="zákl. přenesená",J362,0)</f>
        <v>0</v>
      </c>
      <c r="BH362" s="145">
        <f>IF(N362="sníž. přenesená",J362,0)</f>
        <v>0</v>
      </c>
      <c r="BI362" s="145">
        <f>IF(N362="nulová",J362,0)</f>
        <v>0</v>
      </c>
      <c r="BJ362" s="17" t="s">
        <v>85</v>
      </c>
      <c r="BK362" s="145">
        <f>ROUND(I362*H362,2)</f>
        <v>0</v>
      </c>
      <c r="BL362" s="17" t="s">
        <v>585</v>
      </c>
      <c r="BM362" s="144" t="s">
        <v>1259</v>
      </c>
    </row>
    <row r="363" spans="2:65" s="1" customFormat="1">
      <c r="B363" s="33"/>
      <c r="D363" s="146" t="s">
        <v>202</v>
      </c>
      <c r="F363" s="147" t="s">
        <v>1260</v>
      </c>
      <c r="I363" s="148"/>
      <c r="L363" s="33"/>
      <c r="M363" s="149"/>
      <c r="T363" s="54"/>
      <c r="AT363" s="17" t="s">
        <v>202</v>
      </c>
      <c r="AU363" s="17" t="s">
        <v>87</v>
      </c>
    </row>
    <row r="364" spans="2:65" s="13" customFormat="1" ht="20.399999999999999">
      <c r="B364" s="157"/>
      <c r="D364" s="151" t="s">
        <v>204</v>
      </c>
      <c r="E364" s="158" t="s">
        <v>32</v>
      </c>
      <c r="F364" s="159" t="s">
        <v>1261</v>
      </c>
      <c r="H364" s="160">
        <v>14.45</v>
      </c>
      <c r="I364" s="161"/>
      <c r="L364" s="157"/>
      <c r="M364" s="162"/>
      <c r="T364" s="163"/>
      <c r="AT364" s="158" t="s">
        <v>204</v>
      </c>
      <c r="AU364" s="158" t="s">
        <v>87</v>
      </c>
      <c r="AV364" s="13" t="s">
        <v>87</v>
      </c>
      <c r="AW364" s="13" t="s">
        <v>39</v>
      </c>
      <c r="AX364" s="13" t="s">
        <v>85</v>
      </c>
      <c r="AY364" s="158" t="s">
        <v>194</v>
      </c>
    </row>
    <row r="365" spans="2:65" s="1" customFormat="1" ht="55.5" customHeight="1">
      <c r="B365" s="33"/>
      <c r="C365" s="133" t="s">
        <v>516</v>
      </c>
      <c r="D365" s="133" t="s">
        <v>196</v>
      </c>
      <c r="E365" s="134" t="s">
        <v>1262</v>
      </c>
      <c r="F365" s="135" t="s">
        <v>1263</v>
      </c>
      <c r="G365" s="136" t="s">
        <v>258</v>
      </c>
      <c r="H365" s="137">
        <v>346.8</v>
      </c>
      <c r="I365" s="138"/>
      <c r="J365" s="139">
        <f>ROUND(I365*H365,2)</f>
        <v>0</v>
      </c>
      <c r="K365" s="135" t="s">
        <v>199</v>
      </c>
      <c r="L365" s="33"/>
      <c r="M365" s="140" t="s">
        <v>32</v>
      </c>
      <c r="N365" s="141" t="s">
        <v>49</v>
      </c>
      <c r="P365" s="142">
        <f>O365*H365</f>
        <v>0</v>
      </c>
      <c r="Q365" s="142">
        <v>0</v>
      </c>
      <c r="R365" s="142">
        <f>Q365*H365</f>
        <v>0</v>
      </c>
      <c r="S365" s="142">
        <v>0</v>
      </c>
      <c r="T365" s="143">
        <f>S365*H365</f>
        <v>0</v>
      </c>
      <c r="AR365" s="144" t="s">
        <v>585</v>
      </c>
      <c r="AT365" s="144" t="s">
        <v>196</v>
      </c>
      <c r="AU365" s="144" t="s">
        <v>87</v>
      </c>
      <c r="AY365" s="17" t="s">
        <v>194</v>
      </c>
      <c r="BE365" s="145">
        <f>IF(N365="základní",J365,0)</f>
        <v>0</v>
      </c>
      <c r="BF365" s="145">
        <f>IF(N365="snížená",J365,0)</f>
        <v>0</v>
      </c>
      <c r="BG365" s="145">
        <f>IF(N365="zákl. přenesená",J365,0)</f>
        <v>0</v>
      </c>
      <c r="BH365" s="145">
        <f>IF(N365="sníž. přenesená",J365,0)</f>
        <v>0</v>
      </c>
      <c r="BI365" s="145">
        <f>IF(N365="nulová",J365,0)</f>
        <v>0</v>
      </c>
      <c r="BJ365" s="17" t="s">
        <v>85</v>
      </c>
      <c r="BK365" s="145">
        <f>ROUND(I365*H365,2)</f>
        <v>0</v>
      </c>
      <c r="BL365" s="17" t="s">
        <v>585</v>
      </c>
      <c r="BM365" s="144" t="s">
        <v>1264</v>
      </c>
    </row>
    <row r="366" spans="2:65" s="1" customFormat="1">
      <c r="B366" s="33"/>
      <c r="D366" s="146" t="s">
        <v>202</v>
      </c>
      <c r="F366" s="147" t="s">
        <v>1265</v>
      </c>
      <c r="I366" s="148"/>
      <c r="L366" s="33"/>
      <c r="M366" s="149"/>
      <c r="T366" s="54"/>
      <c r="AT366" s="17" t="s">
        <v>202</v>
      </c>
      <c r="AU366" s="17" t="s">
        <v>87</v>
      </c>
    </row>
    <row r="367" spans="2:65" s="13" customFormat="1">
      <c r="B367" s="157"/>
      <c r="D367" s="151" t="s">
        <v>204</v>
      </c>
      <c r="E367" s="158" t="s">
        <v>32</v>
      </c>
      <c r="F367" s="159" t="s">
        <v>1266</v>
      </c>
      <c r="H367" s="160">
        <v>14.45</v>
      </c>
      <c r="I367" s="161"/>
      <c r="L367" s="157"/>
      <c r="M367" s="162"/>
      <c r="T367" s="163"/>
      <c r="AT367" s="158" t="s">
        <v>204</v>
      </c>
      <c r="AU367" s="158" t="s">
        <v>87</v>
      </c>
      <c r="AV367" s="13" t="s">
        <v>87</v>
      </c>
      <c r="AW367" s="13" t="s">
        <v>39</v>
      </c>
      <c r="AX367" s="13" t="s">
        <v>85</v>
      </c>
      <c r="AY367" s="158" t="s">
        <v>194</v>
      </c>
    </row>
    <row r="368" spans="2:65" s="13" customFormat="1">
      <c r="B368" s="157"/>
      <c r="D368" s="151" t="s">
        <v>204</v>
      </c>
      <c r="F368" s="159" t="s">
        <v>1267</v>
      </c>
      <c r="H368" s="160">
        <v>346.8</v>
      </c>
      <c r="I368" s="161"/>
      <c r="L368" s="157"/>
      <c r="M368" s="162"/>
      <c r="T368" s="163"/>
      <c r="AT368" s="158" t="s">
        <v>204</v>
      </c>
      <c r="AU368" s="158" t="s">
        <v>87</v>
      </c>
      <c r="AV368" s="13" t="s">
        <v>87</v>
      </c>
      <c r="AW368" s="13" t="s">
        <v>4</v>
      </c>
      <c r="AX368" s="13" t="s">
        <v>85</v>
      </c>
      <c r="AY368" s="158" t="s">
        <v>194</v>
      </c>
    </row>
    <row r="369" spans="2:65" s="1" customFormat="1" ht="37.799999999999997" customHeight="1">
      <c r="B369" s="33"/>
      <c r="C369" s="133" t="s">
        <v>524</v>
      </c>
      <c r="D369" s="133" t="s">
        <v>196</v>
      </c>
      <c r="E369" s="134" t="s">
        <v>1268</v>
      </c>
      <c r="F369" s="135" t="s">
        <v>1269</v>
      </c>
      <c r="G369" s="136" t="s">
        <v>725</v>
      </c>
      <c r="H369" s="137">
        <v>25.288</v>
      </c>
      <c r="I369" s="138"/>
      <c r="J369" s="139">
        <f>ROUND(I369*H369,2)</f>
        <v>0</v>
      </c>
      <c r="K369" s="135" t="s">
        <v>199</v>
      </c>
      <c r="L369" s="33"/>
      <c r="M369" s="140" t="s">
        <v>32</v>
      </c>
      <c r="N369" s="141" t="s">
        <v>49</v>
      </c>
      <c r="P369" s="142">
        <f>O369*H369</f>
        <v>0</v>
      </c>
      <c r="Q369" s="142">
        <v>0</v>
      </c>
      <c r="R369" s="142">
        <f>Q369*H369</f>
        <v>0</v>
      </c>
      <c r="S369" s="142">
        <v>0</v>
      </c>
      <c r="T369" s="143">
        <f>S369*H369</f>
        <v>0</v>
      </c>
      <c r="AR369" s="144" t="s">
        <v>585</v>
      </c>
      <c r="AT369" s="144" t="s">
        <v>196</v>
      </c>
      <c r="AU369" s="144" t="s">
        <v>87</v>
      </c>
      <c r="AY369" s="17" t="s">
        <v>194</v>
      </c>
      <c r="BE369" s="145">
        <f>IF(N369="základní",J369,0)</f>
        <v>0</v>
      </c>
      <c r="BF369" s="145">
        <f>IF(N369="snížená",J369,0)</f>
        <v>0</v>
      </c>
      <c r="BG369" s="145">
        <f>IF(N369="zákl. přenesená",J369,0)</f>
        <v>0</v>
      </c>
      <c r="BH369" s="145">
        <f>IF(N369="sníž. přenesená",J369,0)</f>
        <v>0</v>
      </c>
      <c r="BI369" s="145">
        <f>IF(N369="nulová",J369,0)</f>
        <v>0</v>
      </c>
      <c r="BJ369" s="17" t="s">
        <v>85</v>
      </c>
      <c r="BK369" s="145">
        <f>ROUND(I369*H369,2)</f>
        <v>0</v>
      </c>
      <c r="BL369" s="17" t="s">
        <v>585</v>
      </c>
      <c r="BM369" s="144" t="s">
        <v>1270</v>
      </c>
    </row>
    <row r="370" spans="2:65" s="1" customFormat="1">
      <c r="B370" s="33"/>
      <c r="D370" s="146" t="s">
        <v>202</v>
      </c>
      <c r="F370" s="147" t="s">
        <v>1271</v>
      </c>
      <c r="I370" s="148"/>
      <c r="L370" s="33"/>
      <c r="M370" s="149"/>
      <c r="T370" s="54"/>
      <c r="AT370" s="17" t="s">
        <v>202</v>
      </c>
      <c r="AU370" s="17" t="s">
        <v>87</v>
      </c>
    </row>
    <row r="371" spans="2:65" s="13" customFormat="1">
      <c r="B371" s="157"/>
      <c r="D371" s="151" t="s">
        <v>204</v>
      </c>
      <c r="E371" s="158" t="s">
        <v>32</v>
      </c>
      <c r="F371" s="159" t="s">
        <v>1266</v>
      </c>
      <c r="H371" s="160">
        <v>14.45</v>
      </c>
      <c r="I371" s="161"/>
      <c r="L371" s="157"/>
      <c r="M371" s="162"/>
      <c r="T371" s="163"/>
      <c r="AT371" s="158" t="s">
        <v>204</v>
      </c>
      <c r="AU371" s="158" t="s">
        <v>87</v>
      </c>
      <c r="AV371" s="13" t="s">
        <v>87</v>
      </c>
      <c r="AW371" s="13" t="s">
        <v>39</v>
      </c>
      <c r="AX371" s="13" t="s">
        <v>85</v>
      </c>
      <c r="AY371" s="158" t="s">
        <v>194</v>
      </c>
    </row>
    <row r="372" spans="2:65" s="13" customFormat="1">
      <c r="B372" s="157"/>
      <c r="D372" s="151" t="s">
        <v>204</v>
      </c>
      <c r="F372" s="159" t="s">
        <v>1272</v>
      </c>
      <c r="H372" s="160">
        <v>25.288</v>
      </c>
      <c r="I372" s="161"/>
      <c r="L372" s="157"/>
      <c r="M372" s="162"/>
      <c r="T372" s="163"/>
      <c r="AT372" s="158" t="s">
        <v>204</v>
      </c>
      <c r="AU372" s="158" t="s">
        <v>87</v>
      </c>
      <c r="AV372" s="13" t="s">
        <v>87</v>
      </c>
      <c r="AW372" s="13" t="s">
        <v>4</v>
      </c>
      <c r="AX372" s="13" t="s">
        <v>85</v>
      </c>
      <c r="AY372" s="158" t="s">
        <v>194</v>
      </c>
    </row>
    <row r="373" spans="2:65" s="1" customFormat="1" ht="24.15" customHeight="1">
      <c r="B373" s="33"/>
      <c r="C373" s="133" t="s">
        <v>530</v>
      </c>
      <c r="D373" s="133" t="s">
        <v>196</v>
      </c>
      <c r="E373" s="134" t="s">
        <v>1273</v>
      </c>
      <c r="F373" s="135" t="s">
        <v>1274</v>
      </c>
      <c r="G373" s="136" t="s">
        <v>258</v>
      </c>
      <c r="H373" s="137">
        <v>14.45</v>
      </c>
      <c r="I373" s="138"/>
      <c r="J373" s="139">
        <f>ROUND(I373*H373,2)</f>
        <v>0</v>
      </c>
      <c r="K373" s="135" t="s">
        <v>199</v>
      </c>
      <c r="L373" s="33"/>
      <c r="M373" s="140" t="s">
        <v>32</v>
      </c>
      <c r="N373" s="141" t="s">
        <v>49</v>
      </c>
      <c r="P373" s="142">
        <f>O373*H373</f>
        <v>0</v>
      </c>
      <c r="Q373" s="142">
        <v>0</v>
      </c>
      <c r="R373" s="142">
        <f>Q373*H373</f>
        <v>0</v>
      </c>
      <c r="S373" s="142">
        <v>0</v>
      </c>
      <c r="T373" s="143">
        <f>S373*H373</f>
        <v>0</v>
      </c>
      <c r="AR373" s="144" t="s">
        <v>585</v>
      </c>
      <c r="AT373" s="144" t="s">
        <v>196</v>
      </c>
      <c r="AU373" s="144" t="s">
        <v>87</v>
      </c>
      <c r="AY373" s="17" t="s">
        <v>194</v>
      </c>
      <c r="BE373" s="145">
        <f>IF(N373="základní",J373,0)</f>
        <v>0</v>
      </c>
      <c r="BF373" s="145">
        <f>IF(N373="snížená",J373,0)</f>
        <v>0</v>
      </c>
      <c r="BG373" s="145">
        <f>IF(N373="zákl. přenesená",J373,0)</f>
        <v>0</v>
      </c>
      <c r="BH373" s="145">
        <f>IF(N373="sníž. přenesená",J373,0)</f>
        <v>0</v>
      </c>
      <c r="BI373" s="145">
        <f>IF(N373="nulová",J373,0)</f>
        <v>0</v>
      </c>
      <c r="BJ373" s="17" t="s">
        <v>85</v>
      </c>
      <c r="BK373" s="145">
        <f>ROUND(I373*H373,2)</f>
        <v>0</v>
      </c>
      <c r="BL373" s="17" t="s">
        <v>585</v>
      </c>
      <c r="BM373" s="144" t="s">
        <v>1275</v>
      </c>
    </row>
    <row r="374" spans="2:65" s="1" customFormat="1">
      <c r="B374" s="33"/>
      <c r="D374" s="146" t="s">
        <v>202</v>
      </c>
      <c r="F374" s="147" t="s">
        <v>1276</v>
      </c>
      <c r="I374" s="148"/>
      <c r="L374" s="33"/>
      <c r="M374" s="149"/>
      <c r="T374" s="54"/>
      <c r="AT374" s="17" t="s">
        <v>202</v>
      </c>
      <c r="AU374" s="17" t="s">
        <v>87</v>
      </c>
    </row>
    <row r="375" spans="2:65" s="13" customFormat="1">
      <c r="B375" s="157"/>
      <c r="D375" s="151" t="s">
        <v>204</v>
      </c>
      <c r="E375" s="158" t="s">
        <v>32</v>
      </c>
      <c r="F375" s="159" t="s">
        <v>1266</v>
      </c>
      <c r="H375" s="160">
        <v>14.45</v>
      </c>
      <c r="I375" s="161"/>
      <c r="L375" s="157"/>
      <c r="M375" s="162"/>
      <c r="T375" s="163"/>
      <c r="AT375" s="158" t="s">
        <v>204</v>
      </c>
      <c r="AU375" s="158" t="s">
        <v>87</v>
      </c>
      <c r="AV375" s="13" t="s">
        <v>87</v>
      </c>
      <c r="AW375" s="13" t="s">
        <v>39</v>
      </c>
      <c r="AX375" s="13" t="s">
        <v>85</v>
      </c>
      <c r="AY375" s="158" t="s">
        <v>194</v>
      </c>
    </row>
    <row r="376" spans="2:65" s="1" customFormat="1" ht="49.05" customHeight="1">
      <c r="B376" s="33"/>
      <c r="C376" s="133" t="s">
        <v>536</v>
      </c>
      <c r="D376" s="133" t="s">
        <v>196</v>
      </c>
      <c r="E376" s="134" t="s">
        <v>1277</v>
      </c>
      <c r="F376" s="135" t="s">
        <v>1278</v>
      </c>
      <c r="G376" s="136" t="s">
        <v>258</v>
      </c>
      <c r="H376" s="137">
        <v>0.75700000000000001</v>
      </c>
      <c r="I376" s="138"/>
      <c r="J376" s="139">
        <f>ROUND(I376*H376,2)</f>
        <v>0</v>
      </c>
      <c r="K376" s="135" t="s">
        <v>199</v>
      </c>
      <c r="L376" s="33"/>
      <c r="M376" s="140" t="s">
        <v>32</v>
      </c>
      <c r="N376" s="141" t="s">
        <v>49</v>
      </c>
      <c r="P376" s="142">
        <f>O376*H376</f>
        <v>0</v>
      </c>
      <c r="Q376" s="142">
        <v>0</v>
      </c>
      <c r="R376" s="142">
        <f>Q376*H376</f>
        <v>0</v>
      </c>
      <c r="S376" s="142">
        <v>0</v>
      </c>
      <c r="T376" s="143">
        <f>S376*H376</f>
        <v>0</v>
      </c>
      <c r="AR376" s="144" t="s">
        <v>585</v>
      </c>
      <c r="AT376" s="144" t="s">
        <v>196</v>
      </c>
      <c r="AU376" s="144" t="s">
        <v>87</v>
      </c>
      <c r="AY376" s="17" t="s">
        <v>194</v>
      </c>
      <c r="BE376" s="145">
        <f>IF(N376="základní",J376,0)</f>
        <v>0</v>
      </c>
      <c r="BF376" s="145">
        <f>IF(N376="snížená",J376,0)</f>
        <v>0</v>
      </c>
      <c r="BG376" s="145">
        <f>IF(N376="zákl. přenesená",J376,0)</f>
        <v>0</v>
      </c>
      <c r="BH376" s="145">
        <f>IF(N376="sníž. přenesená",J376,0)</f>
        <v>0</v>
      </c>
      <c r="BI376" s="145">
        <f>IF(N376="nulová",J376,0)</f>
        <v>0</v>
      </c>
      <c r="BJ376" s="17" t="s">
        <v>85</v>
      </c>
      <c r="BK376" s="145">
        <f>ROUND(I376*H376,2)</f>
        <v>0</v>
      </c>
      <c r="BL376" s="17" t="s">
        <v>585</v>
      </c>
      <c r="BM376" s="144" t="s">
        <v>1279</v>
      </c>
    </row>
    <row r="377" spans="2:65" s="1" customFormat="1">
      <c r="B377" s="33"/>
      <c r="D377" s="146" t="s">
        <v>202</v>
      </c>
      <c r="F377" s="147" t="s">
        <v>1280</v>
      </c>
      <c r="I377" s="148"/>
      <c r="L377" s="33"/>
      <c r="M377" s="149"/>
      <c r="T377" s="54"/>
      <c r="AT377" s="17" t="s">
        <v>202</v>
      </c>
      <c r="AU377" s="17" t="s">
        <v>87</v>
      </c>
    </row>
    <row r="378" spans="2:65" s="12" customFormat="1">
      <c r="B378" s="150"/>
      <c r="D378" s="151" t="s">
        <v>204</v>
      </c>
      <c r="E378" s="152" t="s">
        <v>32</v>
      </c>
      <c r="F378" s="153" t="s">
        <v>1006</v>
      </c>
      <c r="H378" s="152" t="s">
        <v>32</v>
      </c>
      <c r="I378" s="154"/>
      <c r="L378" s="150"/>
      <c r="M378" s="155"/>
      <c r="T378" s="156"/>
      <c r="AT378" s="152" t="s">
        <v>204</v>
      </c>
      <c r="AU378" s="152" t="s">
        <v>87</v>
      </c>
      <c r="AV378" s="12" t="s">
        <v>85</v>
      </c>
      <c r="AW378" s="12" t="s">
        <v>39</v>
      </c>
      <c r="AX378" s="12" t="s">
        <v>78</v>
      </c>
      <c r="AY378" s="152" t="s">
        <v>194</v>
      </c>
    </row>
    <row r="379" spans="2:65" s="12" customFormat="1">
      <c r="B379" s="150"/>
      <c r="D379" s="151" t="s">
        <v>204</v>
      </c>
      <c r="E379" s="152" t="s">
        <v>32</v>
      </c>
      <c r="F379" s="153" t="s">
        <v>1007</v>
      </c>
      <c r="H379" s="152" t="s">
        <v>32</v>
      </c>
      <c r="I379" s="154"/>
      <c r="L379" s="150"/>
      <c r="M379" s="155"/>
      <c r="T379" s="156"/>
      <c r="AT379" s="152" t="s">
        <v>204</v>
      </c>
      <c r="AU379" s="152" t="s">
        <v>87</v>
      </c>
      <c r="AV379" s="12" t="s">
        <v>85</v>
      </c>
      <c r="AW379" s="12" t="s">
        <v>39</v>
      </c>
      <c r="AX379" s="12" t="s">
        <v>78</v>
      </c>
      <c r="AY379" s="152" t="s">
        <v>194</v>
      </c>
    </row>
    <row r="380" spans="2:65" s="12" customFormat="1">
      <c r="B380" s="150"/>
      <c r="D380" s="151" t="s">
        <v>204</v>
      </c>
      <c r="E380" s="152" t="s">
        <v>32</v>
      </c>
      <c r="F380" s="153" t="s">
        <v>1008</v>
      </c>
      <c r="H380" s="152" t="s">
        <v>32</v>
      </c>
      <c r="I380" s="154"/>
      <c r="L380" s="150"/>
      <c r="M380" s="155"/>
      <c r="T380" s="156"/>
      <c r="AT380" s="152" t="s">
        <v>204</v>
      </c>
      <c r="AU380" s="152" t="s">
        <v>87</v>
      </c>
      <c r="AV380" s="12" t="s">
        <v>85</v>
      </c>
      <c r="AW380" s="12" t="s">
        <v>39</v>
      </c>
      <c r="AX380" s="12" t="s">
        <v>78</v>
      </c>
      <c r="AY380" s="152" t="s">
        <v>194</v>
      </c>
    </row>
    <row r="381" spans="2:65" s="13" customFormat="1">
      <c r="B381" s="157"/>
      <c r="D381" s="151" t="s">
        <v>204</v>
      </c>
      <c r="E381" s="158" t="s">
        <v>32</v>
      </c>
      <c r="F381" s="159" t="s">
        <v>1196</v>
      </c>
      <c r="H381" s="160">
        <v>1.458</v>
      </c>
      <c r="I381" s="161"/>
      <c r="L381" s="157"/>
      <c r="M381" s="162"/>
      <c r="T381" s="163"/>
      <c r="AT381" s="158" t="s">
        <v>204</v>
      </c>
      <c r="AU381" s="158" t="s">
        <v>87</v>
      </c>
      <c r="AV381" s="13" t="s">
        <v>87</v>
      </c>
      <c r="AW381" s="13" t="s">
        <v>39</v>
      </c>
      <c r="AX381" s="13" t="s">
        <v>78</v>
      </c>
      <c r="AY381" s="158" t="s">
        <v>194</v>
      </c>
    </row>
    <row r="382" spans="2:65" s="13" customFormat="1">
      <c r="B382" s="157"/>
      <c r="D382" s="151" t="s">
        <v>204</v>
      </c>
      <c r="E382" s="158" t="s">
        <v>32</v>
      </c>
      <c r="F382" s="159" t="s">
        <v>1281</v>
      </c>
      <c r="H382" s="160">
        <v>-0.70099999999999996</v>
      </c>
      <c r="I382" s="161"/>
      <c r="L382" s="157"/>
      <c r="M382" s="162"/>
      <c r="T382" s="163"/>
      <c r="AT382" s="158" t="s">
        <v>204</v>
      </c>
      <c r="AU382" s="158" t="s">
        <v>87</v>
      </c>
      <c r="AV382" s="13" t="s">
        <v>87</v>
      </c>
      <c r="AW382" s="13" t="s">
        <v>39</v>
      </c>
      <c r="AX382" s="13" t="s">
        <v>78</v>
      </c>
      <c r="AY382" s="158" t="s">
        <v>194</v>
      </c>
    </row>
    <row r="383" spans="2:65" s="14" customFormat="1">
      <c r="B383" s="164"/>
      <c r="D383" s="151" t="s">
        <v>204</v>
      </c>
      <c r="E383" s="165" t="s">
        <v>32</v>
      </c>
      <c r="F383" s="166" t="s">
        <v>208</v>
      </c>
      <c r="H383" s="167">
        <v>0.75700000000000001</v>
      </c>
      <c r="I383" s="168"/>
      <c r="L383" s="164"/>
      <c r="M383" s="169"/>
      <c r="T383" s="170"/>
      <c r="AT383" s="165" t="s">
        <v>204</v>
      </c>
      <c r="AU383" s="165" t="s">
        <v>87</v>
      </c>
      <c r="AV383" s="14" t="s">
        <v>200</v>
      </c>
      <c r="AW383" s="14" t="s">
        <v>39</v>
      </c>
      <c r="AX383" s="14" t="s">
        <v>85</v>
      </c>
      <c r="AY383" s="165" t="s">
        <v>194</v>
      </c>
    </row>
    <row r="384" spans="2:65" s="1" customFormat="1" ht="55.5" customHeight="1">
      <c r="B384" s="33"/>
      <c r="C384" s="133" t="s">
        <v>543</v>
      </c>
      <c r="D384" s="133" t="s">
        <v>196</v>
      </c>
      <c r="E384" s="134" t="s">
        <v>1282</v>
      </c>
      <c r="F384" s="135" t="s">
        <v>1283</v>
      </c>
      <c r="G384" s="136" t="s">
        <v>115</v>
      </c>
      <c r="H384" s="137">
        <v>98.7</v>
      </c>
      <c r="I384" s="138"/>
      <c r="J384" s="139">
        <f>ROUND(I384*H384,2)</f>
        <v>0</v>
      </c>
      <c r="K384" s="135" t="s">
        <v>199</v>
      </c>
      <c r="L384" s="33"/>
      <c r="M384" s="140" t="s">
        <v>32</v>
      </c>
      <c r="N384" s="141" t="s">
        <v>49</v>
      </c>
      <c r="P384" s="142">
        <f>O384*H384</f>
        <v>0</v>
      </c>
      <c r="Q384" s="142">
        <v>0</v>
      </c>
      <c r="R384" s="142">
        <f>Q384*H384</f>
        <v>0</v>
      </c>
      <c r="S384" s="142">
        <v>0</v>
      </c>
      <c r="T384" s="143">
        <f>S384*H384</f>
        <v>0</v>
      </c>
      <c r="AR384" s="144" t="s">
        <v>585</v>
      </c>
      <c r="AT384" s="144" t="s">
        <v>196</v>
      </c>
      <c r="AU384" s="144" t="s">
        <v>87</v>
      </c>
      <c r="AY384" s="17" t="s">
        <v>194</v>
      </c>
      <c r="BE384" s="145">
        <f>IF(N384="základní",J384,0)</f>
        <v>0</v>
      </c>
      <c r="BF384" s="145">
        <f>IF(N384="snížená",J384,0)</f>
        <v>0</v>
      </c>
      <c r="BG384" s="145">
        <f>IF(N384="zákl. přenesená",J384,0)</f>
        <v>0</v>
      </c>
      <c r="BH384" s="145">
        <f>IF(N384="sníž. přenesená",J384,0)</f>
        <v>0</v>
      </c>
      <c r="BI384" s="145">
        <f>IF(N384="nulová",J384,0)</f>
        <v>0</v>
      </c>
      <c r="BJ384" s="17" t="s">
        <v>85</v>
      </c>
      <c r="BK384" s="145">
        <f>ROUND(I384*H384,2)</f>
        <v>0</v>
      </c>
      <c r="BL384" s="17" t="s">
        <v>585</v>
      </c>
      <c r="BM384" s="144" t="s">
        <v>1284</v>
      </c>
    </row>
    <row r="385" spans="2:65" s="1" customFormat="1">
      <c r="B385" s="33"/>
      <c r="D385" s="146" t="s">
        <v>202</v>
      </c>
      <c r="F385" s="147" t="s">
        <v>1285</v>
      </c>
      <c r="I385" s="148"/>
      <c r="L385" s="33"/>
      <c r="M385" s="149"/>
      <c r="T385" s="54"/>
      <c r="AT385" s="17" t="s">
        <v>202</v>
      </c>
      <c r="AU385" s="17" t="s">
        <v>87</v>
      </c>
    </row>
    <row r="386" spans="2:65" s="12" customFormat="1">
      <c r="B386" s="150"/>
      <c r="D386" s="151" t="s">
        <v>204</v>
      </c>
      <c r="E386" s="152" t="s">
        <v>32</v>
      </c>
      <c r="F386" s="153" t="s">
        <v>1006</v>
      </c>
      <c r="H386" s="152" t="s">
        <v>32</v>
      </c>
      <c r="I386" s="154"/>
      <c r="L386" s="150"/>
      <c r="M386" s="155"/>
      <c r="T386" s="156"/>
      <c r="AT386" s="152" t="s">
        <v>204</v>
      </c>
      <c r="AU386" s="152" t="s">
        <v>87</v>
      </c>
      <c r="AV386" s="12" t="s">
        <v>85</v>
      </c>
      <c r="AW386" s="12" t="s">
        <v>39</v>
      </c>
      <c r="AX386" s="12" t="s">
        <v>78</v>
      </c>
      <c r="AY386" s="152" t="s">
        <v>194</v>
      </c>
    </row>
    <row r="387" spans="2:65" s="12" customFormat="1">
      <c r="B387" s="150"/>
      <c r="D387" s="151" t="s">
        <v>204</v>
      </c>
      <c r="E387" s="152" t="s">
        <v>32</v>
      </c>
      <c r="F387" s="153" t="s">
        <v>1007</v>
      </c>
      <c r="H387" s="152" t="s">
        <v>32</v>
      </c>
      <c r="I387" s="154"/>
      <c r="L387" s="150"/>
      <c r="M387" s="155"/>
      <c r="T387" s="156"/>
      <c r="AT387" s="152" t="s">
        <v>204</v>
      </c>
      <c r="AU387" s="152" t="s">
        <v>87</v>
      </c>
      <c r="AV387" s="12" t="s">
        <v>85</v>
      </c>
      <c r="AW387" s="12" t="s">
        <v>39</v>
      </c>
      <c r="AX387" s="12" t="s">
        <v>78</v>
      </c>
      <c r="AY387" s="152" t="s">
        <v>194</v>
      </c>
    </row>
    <row r="388" spans="2:65" s="12" customFormat="1">
      <c r="B388" s="150"/>
      <c r="D388" s="151" t="s">
        <v>204</v>
      </c>
      <c r="E388" s="152" t="s">
        <v>32</v>
      </c>
      <c r="F388" s="153" t="s">
        <v>1201</v>
      </c>
      <c r="H388" s="152" t="s">
        <v>32</v>
      </c>
      <c r="I388" s="154"/>
      <c r="L388" s="150"/>
      <c r="M388" s="155"/>
      <c r="T388" s="156"/>
      <c r="AT388" s="152" t="s">
        <v>204</v>
      </c>
      <c r="AU388" s="152" t="s">
        <v>87</v>
      </c>
      <c r="AV388" s="12" t="s">
        <v>85</v>
      </c>
      <c r="AW388" s="12" t="s">
        <v>39</v>
      </c>
      <c r="AX388" s="12" t="s">
        <v>78</v>
      </c>
      <c r="AY388" s="152" t="s">
        <v>194</v>
      </c>
    </row>
    <row r="389" spans="2:65" s="13" customFormat="1" ht="20.399999999999999">
      <c r="B389" s="157"/>
      <c r="D389" s="151" t="s">
        <v>204</v>
      </c>
      <c r="E389" s="158" t="s">
        <v>32</v>
      </c>
      <c r="F389" s="159" t="s">
        <v>1202</v>
      </c>
      <c r="H389" s="160">
        <v>98.7</v>
      </c>
      <c r="I389" s="161"/>
      <c r="L389" s="157"/>
      <c r="M389" s="162"/>
      <c r="T389" s="163"/>
      <c r="AT389" s="158" t="s">
        <v>204</v>
      </c>
      <c r="AU389" s="158" t="s">
        <v>87</v>
      </c>
      <c r="AV389" s="13" t="s">
        <v>87</v>
      </c>
      <c r="AW389" s="13" t="s">
        <v>39</v>
      </c>
      <c r="AX389" s="13" t="s">
        <v>78</v>
      </c>
      <c r="AY389" s="158" t="s">
        <v>194</v>
      </c>
    </row>
    <row r="390" spans="2:65" s="14" customFormat="1">
      <c r="B390" s="164"/>
      <c r="D390" s="151" t="s">
        <v>204</v>
      </c>
      <c r="E390" s="165" t="s">
        <v>32</v>
      </c>
      <c r="F390" s="166" t="s">
        <v>208</v>
      </c>
      <c r="H390" s="167">
        <v>98.7</v>
      </c>
      <c r="I390" s="168"/>
      <c r="L390" s="164"/>
      <c r="M390" s="169"/>
      <c r="T390" s="170"/>
      <c r="AT390" s="165" t="s">
        <v>204</v>
      </c>
      <c r="AU390" s="165" t="s">
        <v>87</v>
      </c>
      <c r="AV390" s="14" t="s">
        <v>200</v>
      </c>
      <c r="AW390" s="14" t="s">
        <v>39</v>
      </c>
      <c r="AX390" s="14" t="s">
        <v>85</v>
      </c>
      <c r="AY390" s="165" t="s">
        <v>194</v>
      </c>
    </row>
    <row r="391" spans="2:65" s="1" customFormat="1" ht="55.5" customHeight="1">
      <c r="B391" s="33"/>
      <c r="C391" s="133" t="s">
        <v>549</v>
      </c>
      <c r="D391" s="133" t="s">
        <v>196</v>
      </c>
      <c r="E391" s="134" t="s">
        <v>1286</v>
      </c>
      <c r="F391" s="135" t="s">
        <v>1287</v>
      </c>
      <c r="G391" s="136" t="s">
        <v>115</v>
      </c>
      <c r="H391" s="137">
        <v>21.3</v>
      </c>
      <c r="I391" s="138"/>
      <c r="J391" s="139">
        <f>ROUND(I391*H391,2)</f>
        <v>0</v>
      </c>
      <c r="K391" s="135" t="s">
        <v>199</v>
      </c>
      <c r="L391" s="33"/>
      <c r="M391" s="140" t="s">
        <v>32</v>
      </c>
      <c r="N391" s="141" t="s">
        <v>49</v>
      </c>
      <c r="P391" s="142">
        <f>O391*H391</f>
        <v>0</v>
      </c>
      <c r="Q391" s="142">
        <v>0</v>
      </c>
      <c r="R391" s="142">
        <f>Q391*H391</f>
        <v>0</v>
      </c>
      <c r="S391" s="142">
        <v>0</v>
      </c>
      <c r="T391" s="143">
        <f>S391*H391</f>
        <v>0</v>
      </c>
      <c r="AR391" s="144" t="s">
        <v>585</v>
      </c>
      <c r="AT391" s="144" t="s">
        <v>196</v>
      </c>
      <c r="AU391" s="144" t="s">
        <v>87</v>
      </c>
      <c r="AY391" s="17" t="s">
        <v>194</v>
      </c>
      <c r="BE391" s="145">
        <f>IF(N391="základní",J391,0)</f>
        <v>0</v>
      </c>
      <c r="BF391" s="145">
        <f>IF(N391="snížená",J391,0)</f>
        <v>0</v>
      </c>
      <c r="BG391" s="145">
        <f>IF(N391="zákl. přenesená",J391,0)</f>
        <v>0</v>
      </c>
      <c r="BH391" s="145">
        <f>IF(N391="sníž. přenesená",J391,0)</f>
        <v>0</v>
      </c>
      <c r="BI391" s="145">
        <f>IF(N391="nulová",J391,0)</f>
        <v>0</v>
      </c>
      <c r="BJ391" s="17" t="s">
        <v>85</v>
      </c>
      <c r="BK391" s="145">
        <f>ROUND(I391*H391,2)</f>
        <v>0</v>
      </c>
      <c r="BL391" s="17" t="s">
        <v>585</v>
      </c>
      <c r="BM391" s="144" t="s">
        <v>1288</v>
      </c>
    </row>
    <row r="392" spans="2:65" s="1" customFormat="1">
      <c r="B392" s="33"/>
      <c r="D392" s="146" t="s">
        <v>202</v>
      </c>
      <c r="F392" s="147" t="s">
        <v>1289</v>
      </c>
      <c r="I392" s="148"/>
      <c r="L392" s="33"/>
      <c r="M392" s="149"/>
      <c r="T392" s="54"/>
      <c r="AT392" s="17" t="s">
        <v>202</v>
      </c>
      <c r="AU392" s="17" t="s">
        <v>87</v>
      </c>
    </row>
    <row r="393" spans="2:65" s="12" customFormat="1">
      <c r="B393" s="150"/>
      <c r="D393" s="151" t="s">
        <v>204</v>
      </c>
      <c r="E393" s="152" t="s">
        <v>32</v>
      </c>
      <c r="F393" s="153" t="s">
        <v>1006</v>
      </c>
      <c r="H393" s="152" t="s">
        <v>32</v>
      </c>
      <c r="I393" s="154"/>
      <c r="L393" s="150"/>
      <c r="M393" s="155"/>
      <c r="T393" s="156"/>
      <c r="AT393" s="152" t="s">
        <v>204</v>
      </c>
      <c r="AU393" s="152" t="s">
        <v>87</v>
      </c>
      <c r="AV393" s="12" t="s">
        <v>85</v>
      </c>
      <c r="AW393" s="12" t="s">
        <v>39</v>
      </c>
      <c r="AX393" s="12" t="s">
        <v>78</v>
      </c>
      <c r="AY393" s="152" t="s">
        <v>194</v>
      </c>
    </row>
    <row r="394" spans="2:65" s="12" customFormat="1">
      <c r="B394" s="150"/>
      <c r="D394" s="151" t="s">
        <v>204</v>
      </c>
      <c r="E394" s="152" t="s">
        <v>32</v>
      </c>
      <c r="F394" s="153" t="s">
        <v>1007</v>
      </c>
      <c r="H394" s="152" t="s">
        <v>32</v>
      </c>
      <c r="I394" s="154"/>
      <c r="L394" s="150"/>
      <c r="M394" s="155"/>
      <c r="T394" s="156"/>
      <c r="AT394" s="152" t="s">
        <v>204</v>
      </c>
      <c r="AU394" s="152" t="s">
        <v>87</v>
      </c>
      <c r="AV394" s="12" t="s">
        <v>85</v>
      </c>
      <c r="AW394" s="12" t="s">
        <v>39</v>
      </c>
      <c r="AX394" s="12" t="s">
        <v>78</v>
      </c>
      <c r="AY394" s="152" t="s">
        <v>194</v>
      </c>
    </row>
    <row r="395" spans="2:65" s="12" customFormat="1">
      <c r="B395" s="150"/>
      <c r="D395" s="151" t="s">
        <v>204</v>
      </c>
      <c r="E395" s="152" t="s">
        <v>32</v>
      </c>
      <c r="F395" s="153" t="s">
        <v>1201</v>
      </c>
      <c r="H395" s="152" t="s">
        <v>32</v>
      </c>
      <c r="I395" s="154"/>
      <c r="L395" s="150"/>
      <c r="M395" s="155"/>
      <c r="T395" s="156"/>
      <c r="AT395" s="152" t="s">
        <v>204</v>
      </c>
      <c r="AU395" s="152" t="s">
        <v>87</v>
      </c>
      <c r="AV395" s="12" t="s">
        <v>85</v>
      </c>
      <c r="AW395" s="12" t="s">
        <v>39</v>
      </c>
      <c r="AX395" s="12" t="s">
        <v>78</v>
      </c>
      <c r="AY395" s="152" t="s">
        <v>194</v>
      </c>
    </row>
    <row r="396" spans="2:65" s="13" customFormat="1" ht="20.399999999999999">
      <c r="B396" s="157"/>
      <c r="D396" s="151" t="s">
        <v>204</v>
      </c>
      <c r="E396" s="158" t="s">
        <v>32</v>
      </c>
      <c r="F396" s="159" t="s">
        <v>1207</v>
      </c>
      <c r="H396" s="160">
        <v>21.3</v>
      </c>
      <c r="I396" s="161"/>
      <c r="L396" s="157"/>
      <c r="M396" s="162"/>
      <c r="T396" s="163"/>
      <c r="AT396" s="158" t="s">
        <v>204</v>
      </c>
      <c r="AU396" s="158" t="s">
        <v>87</v>
      </c>
      <c r="AV396" s="13" t="s">
        <v>87</v>
      </c>
      <c r="AW396" s="13" t="s">
        <v>39</v>
      </c>
      <c r="AX396" s="13" t="s">
        <v>78</v>
      </c>
      <c r="AY396" s="158" t="s">
        <v>194</v>
      </c>
    </row>
    <row r="397" spans="2:65" s="14" customFormat="1">
      <c r="B397" s="164"/>
      <c r="D397" s="151" t="s">
        <v>204</v>
      </c>
      <c r="E397" s="165" t="s">
        <v>32</v>
      </c>
      <c r="F397" s="166" t="s">
        <v>208</v>
      </c>
      <c r="H397" s="167">
        <v>21.3</v>
      </c>
      <c r="I397" s="168"/>
      <c r="L397" s="164"/>
      <c r="M397" s="169"/>
      <c r="T397" s="170"/>
      <c r="AT397" s="165" t="s">
        <v>204</v>
      </c>
      <c r="AU397" s="165" t="s">
        <v>87</v>
      </c>
      <c r="AV397" s="14" t="s">
        <v>200</v>
      </c>
      <c r="AW397" s="14" t="s">
        <v>39</v>
      </c>
      <c r="AX397" s="14" t="s">
        <v>85</v>
      </c>
      <c r="AY397" s="165" t="s">
        <v>194</v>
      </c>
    </row>
    <row r="398" spans="2:65" s="1" customFormat="1" ht="24.15" customHeight="1">
      <c r="B398" s="33"/>
      <c r="C398" s="133" t="s">
        <v>555</v>
      </c>
      <c r="D398" s="133" t="s">
        <v>196</v>
      </c>
      <c r="E398" s="134" t="s">
        <v>1290</v>
      </c>
      <c r="F398" s="135" t="s">
        <v>1291</v>
      </c>
      <c r="G398" s="136" t="s">
        <v>110</v>
      </c>
      <c r="H398" s="137">
        <v>55.844999999999999</v>
      </c>
      <c r="I398" s="138"/>
      <c r="J398" s="139">
        <f>ROUND(I398*H398,2)</f>
        <v>0</v>
      </c>
      <c r="K398" s="135" t="s">
        <v>199</v>
      </c>
      <c r="L398" s="33"/>
      <c r="M398" s="140" t="s">
        <v>32</v>
      </c>
      <c r="N398" s="141" t="s">
        <v>49</v>
      </c>
      <c r="P398" s="142">
        <f>O398*H398</f>
        <v>0</v>
      </c>
      <c r="Q398" s="142">
        <v>0</v>
      </c>
      <c r="R398" s="142">
        <f>Q398*H398</f>
        <v>0</v>
      </c>
      <c r="S398" s="142">
        <v>0</v>
      </c>
      <c r="T398" s="143">
        <f>S398*H398</f>
        <v>0</v>
      </c>
      <c r="AR398" s="144" t="s">
        <v>585</v>
      </c>
      <c r="AT398" s="144" t="s">
        <v>196</v>
      </c>
      <c r="AU398" s="144" t="s">
        <v>87</v>
      </c>
      <c r="AY398" s="17" t="s">
        <v>194</v>
      </c>
      <c r="BE398" s="145">
        <f>IF(N398="základní",J398,0)</f>
        <v>0</v>
      </c>
      <c r="BF398" s="145">
        <f>IF(N398="snížená",J398,0)</f>
        <v>0</v>
      </c>
      <c r="BG398" s="145">
        <f>IF(N398="zákl. přenesená",J398,0)</f>
        <v>0</v>
      </c>
      <c r="BH398" s="145">
        <f>IF(N398="sníž. přenesená",J398,0)</f>
        <v>0</v>
      </c>
      <c r="BI398" s="145">
        <f>IF(N398="nulová",J398,0)</f>
        <v>0</v>
      </c>
      <c r="BJ398" s="17" t="s">
        <v>85</v>
      </c>
      <c r="BK398" s="145">
        <f>ROUND(I398*H398,2)</f>
        <v>0</v>
      </c>
      <c r="BL398" s="17" t="s">
        <v>585</v>
      </c>
      <c r="BM398" s="144" t="s">
        <v>1292</v>
      </c>
    </row>
    <row r="399" spans="2:65" s="1" customFormat="1">
      <c r="B399" s="33"/>
      <c r="D399" s="146" t="s">
        <v>202</v>
      </c>
      <c r="F399" s="147" t="s">
        <v>1293</v>
      </c>
      <c r="I399" s="148"/>
      <c r="L399" s="33"/>
      <c r="M399" s="149"/>
      <c r="T399" s="54"/>
      <c r="AT399" s="17" t="s">
        <v>202</v>
      </c>
      <c r="AU399" s="17" t="s">
        <v>87</v>
      </c>
    </row>
    <row r="400" spans="2:65" s="12" customFormat="1">
      <c r="B400" s="150"/>
      <c r="D400" s="151" t="s">
        <v>204</v>
      </c>
      <c r="E400" s="152" t="s">
        <v>32</v>
      </c>
      <c r="F400" s="153" t="s">
        <v>1006</v>
      </c>
      <c r="H400" s="152" t="s">
        <v>32</v>
      </c>
      <c r="I400" s="154"/>
      <c r="L400" s="150"/>
      <c r="M400" s="155"/>
      <c r="T400" s="156"/>
      <c r="AT400" s="152" t="s">
        <v>204</v>
      </c>
      <c r="AU400" s="152" t="s">
        <v>87</v>
      </c>
      <c r="AV400" s="12" t="s">
        <v>85</v>
      </c>
      <c r="AW400" s="12" t="s">
        <v>39</v>
      </c>
      <c r="AX400" s="12" t="s">
        <v>78</v>
      </c>
      <c r="AY400" s="152" t="s">
        <v>194</v>
      </c>
    </row>
    <row r="401" spans="2:65" s="12" customFormat="1">
      <c r="B401" s="150"/>
      <c r="D401" s="151" t="s">
        <v>204</v>
      </c>
      <c r="E401" s="152" t="s">
        <v>32</v>
      </c>
      <c r="F401" s="153" t="s">
        <v>1007</v>
      </c>
      <c r="H401" s="152" t="s">
        <v>32</v>
      </c>
      <c r="I401" s="154"/>
      <c r="L401" s="150"/>
      <c r="M401" s="155"/>
      <c r="T401" s="156"/>
      <c r="AT401" s="152" t="s">
        <v>204</v>
      </c>
      <c r="AU401" s="152" t="s">
        <v>87</v>
      </c>
      <c r="AV401" s="12" t="s">
        <v>85</v>
      </c>
      <c r="AW401" s="12" t="s">
        <v>39</v>
      </c>
      <c r="AX401" s="12" t="s">
        <v>78</v>
      </c>
      <c r="AY401" s="152" t="s">
        <v>194</v>
      </c>
    </row>
    <row r="402" spans="2:65" s="12" customFormat="1">
      <c r="B402" s="150"/>
      <c r="D402" s="151" t="s">
        <v>204</v>
      </c>
      <c r="E402" s="152" t="s">
        <v>32</v>
      </c>
      <c r="F402" s="153" t="s">
        <v>1201</v>
      </c>
      <c r="H402" s="152" t="s">
        <v>32</v>
      </c>
      <c r="I402" s="154"/>
      <c r="L402" s="150"/>
      <c r="M402" s="155"/>
      <c r="T402" s="156"/>
      <c r="AT402" s="152" t="s">
        <v>204</v>
      </c>
      <c r="AU402" s="152" t="s">
        <v>87</v>
      </c>
      <c r="AV402" s="12" t="s">
        <v>85</v>
      </c>
      <c r="AW402" s="12" t="s">
        <v>39</v>
      </c>
      <c r="AX402" s="12" t="s">
        <v>78</v>
      </c>
      <c r="AY402" s="152" t="s">
        <v>194</v>
      </c>
    </row>
    <row r="403" spans="2:65" s="13" customFormat="1" ht="20.399999999999999">
      <c r="B403" s="157"/>
      <c r="D403" s="151" t="s">
        <v>204</v>
      </c>
      <c r="E403" s="158" t="s">
        <v>32</v>
      </c>
      <c r="F403" s="159" t="s">
        <v>1294</v>
      </c>
      <c r="H403" s="160">
        <v>34.545000000000002</v>
      </c>
      <c r="I403" s="161"/>
      <c r="L403" s="157"/>
      <c r="M403" s="162"/>
      <c r="T403" s="163"/>
      <c r="AT403" s="158" t="s">
        <v>204</v>
      </c>
      <c r="AU403" s="158" t="s">
        <v>87</v>
      </c>
      <c r="AV403" s="13" t="s">
        <v>87</v>
      </c>
      <c r="AW403" s="13" t="s">
        <v>39</v>
      </c>
      <c r="AX403" s="13" t="s">
        <v>78</v>
      </c>
      <c r="AY403" s="158" t="s">
        <v>194</v>
      </c>
    </row>
    <row r="404" spans="2:65" s="13" customFormat="1" ht="20.399999999999999">
      <c r="B404" s="157"/>
      <c r="D404" s="151" t="s">
        <v>204</v>
      </c>
      <c r="E404" s="158" t="s">
        <v>32</v>
      </c>
      <c r="F404" s="159" t="s">
        <v>1295</v>
      </c>
      <c r="H404" s="160">
        <v>21.3</v>
      </c>
      <c r="I404" s="161"/>
      <c r="L404" s="157"/>
      <c r="M404" s="162"/>
      <c r="T404" s="163"/>
      <c r="AT404" s="158" t="s">
        <v>204</v>
      </c>
      <c r="AU404" s="158" t="s">
        <v>87</v>
      </c>
      <c r="AV404" s="13" t="s">
        <v>87</v>
      </c>
      <c r="AW404" s="13" t="s">
        <v>39</v>
      </c>
      <c r="AX404" s="13" t="s">
        <v>78</v>
      </c>
      <c r="AY404" s="158" t="s">
        <v>194</v>
      </c>
    </row>
    <row r="405" spans="2:65" s="14" customFormat="1">
      <c r="B405" s="164"/>
      <c r="D405" s="151" t="s">
        <v>204</v>
      </c>
      <c r="E405" s="165" t="s">
        <v>32</v>
      </c>
      <c r="F405" s="166" t="s">
        <v>208</v>
      </c>
      <c r="H405" s="167">
        <v>55.844999999999999</v>
      </c>
      <c r="I405" s="168"/>
      <c r="L405" s="164"/>
      <c r="M405" s="169"/>
      <c r="T405" s="170"/>
      <c r="AT405" s="165" t="s">
        <v>204</v>
      </c>
      <c r="AU405" s="165" t="s">
        <v>87</v>
      </c>
      <c r="AV405" s="14" t="s">
        <v>200</v>
      </c>
      <c r="AW405" s="14" t="s">
        <v>39</v>
      </c>
      <c r="AX405" s="14" t="s">
        <v>85</v>
      </c>
      <c r="AY405" s="165" t="s">
        <v>194</v>
      </c>
    </row>
    <row r="406" spans="2:65" s="1" customFormat="1" ht="49.05" customHeight="1">
      <c r="B406" s="33"/>
      <c r="C406" s="133" t="s">
        <v>560</v>
      </c>
      <c r="D406" s="133" t="s">
        <v>196</v>
      </c>
      <c r="E406" s="134" t="s">
        <v>1296</v>
      </c>
      <c r="F406" s="135" t="s">
        <v>1297</v>
      </c>
      <c r="G406" s="136" t="s">
        <v>115</v>
      </c>
      <c r="H406" s="137">
        <v>120</v>
      </c>
      <c r="I406" s="138"/>
      <c r="J406" s="139">
        <f>ROUND(I406*H406,2)</f>
        <v>0</v>
      </c>
      <c r="K406" s="135" t="s">
        <v>199</v>
      </c>
      <c r="L406" s="33"/>
      <c r="M406" s="140" t="s">
        <v>32</v>
      </c>
      <c r="N406" s="141" t="s">
        <v>49</v>
      </c>
      <c r="P406" s="142">
        <f>O406*H406</f>
        <v>0</v>
      </c>
      <c r="Q406" s="142">
        <v>0</v>
      </c>
      <c r="R406" s="142">
        <f>Q406*H406</f>
        <v>0</v>
      </c>
      <c r="S406" s="142">
        <v>0</v>
      </c>
      <c r="T406" s="143">
        <f>S406*H406</f>
        <v>0</v>
      </c>
      <c r="AR406" s="144" t="s">
        <v>585</v>
      </c>
      <c r="AT406" s="144" t="s">
        <v>196</v>
      </c>
      <c r="AU406" s="144" t="s">
        <v>87</v>
      </c>
      <c r="AY406" s="17" t="s">
        <v>194</v>
      </c>
      <c r="BE406" s="145">
        <f>IF(N406="základní",J406,0)</f>
        <v>0</v>
      </c>
      <c r="BF406" s="145">
        <f>IF(N406="snížená",J406,0)</f>
        <v>0</v>
      </c>
      <c r="BG406" s="145">
        <f>IF(N406="zákl. přenesená",J406,0)</f>
        <v>0</v>
      </c>
      <c r="BH406" s="145">
        <f>IF(N406="sníž. přenesená",J406,0)</f>
        <v>0</v>
      </c>
      <c r="BI406" s="145">
        <f>IF(N406="nulová",J406,0)</f>
        <v>0</v>
      </c>
      <c r="BJ406" s="17" t="s">
        <v>85</v>
      </c>
      <c r="BK406" s="145">
        <f>ROUND(I406*H406,2)</f>
        <v>0</v>
      </c>
      <c r="BL406" s="17" t="s">
        <v>585</v>
      </c>
      <c r="BM406" s="144" t="s">
        <v>1298</v>
      </c>
    </row>
    <row r="407" spans="2:65" s="1" customFormat="1">
      <c r="B407" s="33"/>
      <c r="D407" s="146" t="s">
        <v>202</v>
      </c>
      <c r="F407" s="147" t="s">
        <v>1299</v>
      </c>
      <c r="I407" s="148"/>
      <c r="L407" s="33"/>
      <c r="M407" s="149"/>
      <c r="T407" s="54"/>
      <c r="AT407" s="17" t="s">
        <v>202</v>
      </c>
      <c r="AU407" s="17" t="s">
        <v>87</v>
      </c>
    </row>
    <row r="408" spans="2:65" s="12" customFormat="1">
      <c r="B408" s="150"/>
      <c r="D408" s="151" t="s">
        <v>204</v>
      </c>
      <c r="E408" s="152" t="s">
        <v>32</v>
      </c>
      <c r="F408" s="153" t="s">
        <v>1006</v>
      </c>
      <c r="H408" s="152" t="s">
        <v>32</v>
      </c>
      <c r="I408" s="154"/>
      <c r="L408" s="150"/>
      <c r="M408" s="155"/>
      <c r="T408" s="156"/>
      <c r="AT408" s="152" t="s">
        <v>204</v>
      </c>
      <c r="AU408" s="152" t="s">
        <v>87</v>
      </c>
      <c r="AV408" s="12" t="s">
        <v>85</v>
      </c>
      <c r="AW408" s="12" t="s">
        <v>39</v>
      </c>
      <c r="AX408" s="12" t="s">
        <v>78</v>
      </c>
      <c r="AY408" s="152" t="s">
        <v>194</v>
      </c>
    </row>
    <row r="409" spans="2:65" s="12" customFormat="1">
      <c r="B409" s="150"/>
      <c r="D409" s="151" t="s">
        <v>204</v>
      </c>
      <c r="E409" s="152" t="s">
        <v>32</v>
      </c>
      <c r="F409" s="153" t="s">
        <v>1007</v>
      </c>
      <c r="H409" s="152" t="s">
        <v>32</v>
      </c>
      <c r="I409" s="154"/>
      <c r="L409" s="150"/>
      <c r="M409" s="155"/>
      <c r="T409" s="156"/>
      <c r="AT409" s="152" t="s">
        <v>204</v>
      </c>
      <c r="AU409" s="152" t="s">
        <v>87</v>
      </c>
      <c r="AV409" s="12" t="s">
        <v>85</v>
      </c>
      <c r="AW409" s="12" t="s">
        <v>39</v>
      </c>
      <c r="AX409" s="12" t="s">
        <v>78</v>
      </c>
      <c r="AY409" s="152" t="s">
        <v>194</v>
      </c>
    </row>
    <row r="410" spans="2:65" s="13" customFormat="1">
      <c r="B410" s="157"/>
      <c r="D410" s="151" t="s">
        <v>204</v>
      </c>
      <c r="E410" s="158" t="s">
        <v>32</v>
      </c>
      <c r="F410" s="159" t="s">
        <v>1223</v>
      </c>
      <c r="H410" s="160">
        <v>120</v>
      </c>
      <c r="I410" s="161"/>
      <c r="L410" s="157"/>
      <c r="M410" s="162"/>
      <c r="T410" s="163"/>
      <c r="AT410" s="158" t="s">
        <v>204</v>
      </c>
      <c r="AU410" s="158" t="s">
        <v>87</v>
      </c>
      <c r="AV410" s="13" t="s">
        <v>87</v>
      </c>
      <c r="AW410" s="13" t="s">
        <v>39</v>
      </c>
      <c r="AX410" s="13" t="s">
        <v>78</v>
      </c>
      <c r="AY410" s="158" t="s">
        <v>194</v>
      </c>
    </row>
    <row r="411" spans="2:65" s="14" customFormat="1">
      <c r="B411" s="164"/>
      <c r="D411" s="151" t="s">
        <v>204</v>
      </c>
      <c r="E411" s="165" t="s">
        <v>32</v>
      </c>
      <c r="F411" s="166" t="s">
        <v>208</v>
      </c>
      <c r="H411" s="167">
        <v>120</v>
      </c>
      <c r="I411" s="168"/>
      <c r="L411" s="164"/>
      <c r="M411" s="169"/>
      <c r="T411" s="170"/>
      <c r="AT411" s="165" t="s">
        <v>204</v>
      </c>
      <c r="AU411" s="165" t="s">
        <v>87</v>
      </c>
      <c r="AV411" s="14" t="s">
        <v>200</v>
      </c>
      <c r="AW411" s="14" t="s">
        <v>39</v>
      </c>
      <c r="AX411" s="14" t="s">
        <v>85</v>
      </c>
      <c r="AY411" s="165" t="s">
        <v>194</v>
      </c>
    </row>
    <row r="412" spans="2:65" s="1" customFormat="1" ht="16.5" customHeight="1">
      <c r="B412" s="33"/>
      <c r="C412" s="171" t="s">
        <v>565</v>
      </c>
      <c r="D412" s="171" t="s">
        <v>310</v>
      </c>
      <c r="E412" s="172" t="s">
        <v>1300</v>
      </c>
      <c r="F412" s="173" t="s">
        <v>1301</v>
      </c>
      <c r="G412" s="174" t="s">
        <v>115</v>
      </c>
      <c r="H412" s="175">
        <v>240</v>
      </c>
      <c r="I412" s="176"/>
      <c r="J412" s="177">
        <f>ROUND(I412*H412,2)</f>
        <v>0</v>
      </c>
      <c r="K412" s="173" t="s">
        <v>199</v>
      </c>
      <c r="L412" s="178"/>
      <c r="M412" s="179" t="s">
        <v>32</v>
      </c>
      <c r="N412" s="180" t="s">
        <v>49</v>
      </c>
      <c r="P412" s="142">
        <f>O412*H412</f>
        <v>0</v>
      </c>
      <c r="Q412" s="142">
        <v>9.7999999999999997E-4</v>
      </c>
      <c r="R412" s="142">
        <f>Q412*H412</f>
        <v>0.23519999999999999</v>
      </c>
      <c r="S412" s="142">
        <v>0</v>
      </c>
      <c r="T412" s="143">
        <f>S412*H412</f>
        <v>0</v>
      </c>
      <c r="AR412" s="144" t="s">
        <v>931</v>
      </c>
      <c r="AT412" s="144" t="s">
        <v>310</v>
      </c>
      <c r="AU412" s="144" t="s">
        <v>87</v>
      </c>
      <c r="AY412" s="17" t="s">
        <v>194</v>
      </c>
      <c r="BE412" s="145">
        <f>IF(N412="základní",J412,0)</f>
        <v>0</v>
      </c>
      <c r="BF412" s="145">
        <f>IF(N412="snížená",J412,0)</f>
        <v>0</v>
      </c>
      <c r="BG412" s="145">
        <f>IF(N412="zákl. přenesená",J412,0)</f>
        <v>0</v>
      </c>
      <c r="BH412" s="145">
        <f>IF(N412="sníž. přenesená",J412,0)</f>
        <v>0</v>
      </c>
      <c r="BI412" s="145">
        <f>IF(N412="nulová",J412,0)</f>
        <v>0</v>
      </c>
      <c r="BJ412" s="17" t="s">
        <v>85</v>
      </c>
      <c r="BK412" s="145">
        <f>ROUND(I412*H412,2)</f>
        <v>0</v>
      </c>
      <c r="BL412" s="17" t="s">
        <v>931</v>
      </c>
      <c r="BM412" s="144" t="s">
        <v>1302</v>
      </c>
    </row>
    <row r="413" spans="2:65" s="13" customFormat="1">
      <c r="B413" s="157"/>
      <c r="D413" s="151" t="s">
        <v>204</v>
      </c>
      <c r="F413" s="159" t="s">
        <v>1303</v>
      </c>
      <c r="H413" s="160">
        <v>240</v>
      </c>
      <c r="I413" s="161"/>
      <c r="L413" s="157"/>
      <c r="M413" s="162"/>
      <c r="T413" s="163"/>
      <c r="AT413" s="158" t="s">
        <v>204</v>
      </c>
      <c r="AU413" s="158" t="s">
        <v>87</v>
      </c>
      <c r="AV413" s="13" t="s">
        <v>87</v>
      </c>
      <c r="AW413" s="13" t="s">
        <v>4</v>
      </c>
      <c r="AX413" s="13" t="s">
        <v>85</v>
      </c>
      <c r="AY413" s="158" t="s">
        <v>194</v>
      </c>
    </row>
    <row r="414" spans="2:65" s="1" customFormat="1" ht="37.799999999999997" customHeight="1">
      <c r="B414" s="33"/>
      <c r="C414" s="133" t="s">
        <v>570</v>
      </c>
      <c r="D414" s="133" t="s">
        <v>196</v>
      </c>
      <c r="E414" s="134" t="s">
        <v>1304</v>
      </c>
      <c r="F414" s="135" t="s">
        <v>1305</v>
      </c>
      <c r="G414" s="136" t="s">
        <v>115</v>
      </c>
      <c r="H414" s="137">
        <v>98.7</v>
      </c>
      <c r="I414" s="138"/>
      <c r="J414" s="139">
        <f>ROUND(I414*H414,2)</f>
        <v>0</v>
      </c>
      <c r="K414" s="135" t="s">
        <v>199</v>
      </c>
      <c r="L414" s="33"/>
      <c r="M414" s="140" t="s">
        <v>32</v>
      </c>
      <c r="N414" s="141" t="s">
        <v>49</v>
      </c>
      <c r="P414" s="142">
        <f>O414*H414</f>
        <v>0</v>
      </c>
      <c r="Q414" s="142">
        <v>6.9999999999999994E-5</v>
      </c>
      <c r="R414" s="142">
        <f>Q414*H414</f>
        <v>6.9089999999999993E-3</v>
      </c>
      <c r="S414" s="142">
        <v>0</v>
      </c>
      <c r="T414" s="143">
        <f>S414*H414</f>
        <v>0</v>
      </c>
      <c r="AR414" s="144" t="s">
        <v>585</v>
      </c>
      <c r="AT414" s="144" t="s">
        <v>196</v>
      </c>
      <c r="AU414" s="144" t="s">
        <v>87</v>
      </c>
      <c r="AY414" s="17" t="s">
        <v>194</v>
      </c>
      <c r="BE414" s="145">
        <f>IF(N414="základní",J414,0)</f>
        <v>0</v>
      </c>
      <c r="BF414" s="145">
        <f>IF(N414="snížená",J414,0)</f>
        <v>0</v>
      </c>
      <c r="BG414" s="145">
        <f>IF(N414="zákl. přenesená",J414,0)</f>
        <v>0</v>
      </c>
      <c r="BH414" s="145">
        <f>IF(N414="sníž. přenesená",J414,0)</f>
        <v>0</v>
      </c>
      <c r="BI414" s="145">
        <f>IF(N414="nulová",J414,0)</f>
        <v>0</v>
      </c>
      <c r="BJ414" s="17" t="s">
        <v>85</v>
      </c>
      <c r="BK414" s="145">
        <f>ROUND(I414*H414,2)</f>
        <v>0</v>
      </c>
      <c r="BL414" s="17" t="s">
        <v>585</v>
      </c>
      <c r="BM414" s="144" t="s">
        <v>1306</v>
      </c>
    </row>
    <row r="415" spans="2:65" s="1" customFormat="1">
      <c r="B415" s="33"/>
      <c r="D415" s="146" t="s">
        <v>202</v>
      </c>
      <c r="F415" s="147" t="s">
        <v>1307</v>
      </c>
      <c r="I415" s="148"/>
      <c r="L415" s="33"/>
      <c r="M415" s="149"/>
      <c r="T415" s="54"/>
      <c r="AT415" s="17" t="s">
        <v>202</v>
      </c>
      <c r="AU415" s="17" t="s">
        <v>87</v>
      </c>
    </row>
    <row r="416" spans="2:65" s="12" customFormat="1">
      <c r="B416" s="150"/>
      <c r="D416" s="151" t="s">
        <v>204</v>
      </c>
      <c r="E416" s="152" t="s">
        <v>32</v>
      </c>
      <c r="F416" s="153" t="s">
        <v>1006</v>
      </c>
      <c r="H416" s="152" t="s">
        <v>32</v>
      </c>
      <c r="I416" s="154"/>
      <c r="L416" s="150"/>
      <c r="M416" s="155"/>
      <c r="T416" s="156"/>
      <c r="AT416" s="152" t="s">
        <v>204</v>
      </c>
      <c r="AU416" s="152" t="s">
        <v>87</v>
      </c>
      <c r="AV416" s="12" t="s">
        <v>85</v>
      </c>
      <c r="AW416" s="12" t="s">
        <v>39</v>
      </c>
      <c r="AX416" s="12" t="s">
        <v>78</v>
      </c>
      <c r="AY416" s="152" t="s">
        <v>194</v>
      </c>
    </row>
    <row r="417" spans="2:65" s="12" customFormat="1">
      <c r="B417" s="150"/>
      <c r="D417" s="151" t="s">
        <v>204</v>
      </c>
      <c r="E417" s="152" t="s">
        <v>32</v>
      </c>
      <c r="F417" s="153" t="s">
        <v>1007</v>
      </c>
      <c r="H417" s="152" t="s">
        <v>32</v>
      </c>
      <c r="I417" s="154"/>
      <c r="L417" s="150"/>
      <c r="M417" s="155"/>
      <c r="T417" s="156"/>
      <c r="AT417" s="152" t="s">
        <v>204</v>
      </c>
      <c r="AU417" s="152" t="s">
        <v>87</v>
      </c>
      <c r="AV417" s="12" t="s">
        <v>85</v>
      </c>
      <c r="AW417" s="12" t="s">
        <v>39</v>
      </c>
      <c r="AX417" s="12" t="s">
        <v>78</v>
      </c>
      <c r="AY417" s="152" t="s">
        <v>194</v>
      </c>
    </row>
    <row r="418" spans="2:65" s="12" customFormat="1">
      <c r="B418" s="150"/>
      <c r="D418" s="151" t="s">
        <v>204</v>
      </c>
      <c r="E418" s="152" t="s">
        <v>32</v>
      </c>
      <c r="F418" s="153" t="s">
        <v>1201</v>
      </c>
      <c r="H418" s="152" t="s">
        <v>32</v>
      </c>
      <c r="I418" s="154"/>
      <c r="L418" s="150"/>
      <c r="M418" s="155"/>
      <c r="T418" s="156"/>
      <c r="AT418" s="152" t="s">
        <v>204</v>
      </c>
      <c r="AU418" s="152" t="s">
        <v>87</v>
      </c>
      <c r="AV418" s="12" t="s">
        <v>85</v>
      </c>
      <c r="AW418" s="12" t="s">
        <v>39</v>
      </c>
      <c r="AX418" s="12" t="s">
        <v>78</v>
      </c>
      <c r="AY418" s="152" t="s">
        <v>194</v>
      </c>
    </row>
    <row r="419" spans="2:65" s="13" customFormat="1">
      <c r="B419" s="157"/>
      <c r="D419" s="151" t="s">
        <v>204</v>
      </c>
      <c r="E419" s="158" t="s">
        <v>32</v>
      </c>
      <c r="F419" s="159" t="s">
        <v>1308</v>
      </c>
      <c r="H419" s="160">
        <v>98.7</v>
      </c>
      <c r="I419" s="161"/>
      <c r="L419" s="157"/>
      <c r="M419" s="162"/>
      <c r="T419" s="163"/>
      <c r="AT419" s="158" t="s">
        <v>204</v>
      </c>
      <c r="AU419" s="158" t="s">
        <v>87</v>
      </c>
      <c r="AV419" s="13" t="s">
        <v>87</v>
      </c>
      <c r="AW419" s="13" t="s">
        <v>39</v>
      </c>
      <c r="AX419" s="13" t="s">
        <v>78</v>
      </c>
      <c r="AY419" s="158" t="s">
        <v>194</v>
      </c>
    </row>
    <row r="420" spans="2:65" s="14" customFormat="1">
      <c r="B420" s="164"/>
      <c r="D420" s="151" t="s">
        <v>204</v>
      </c>
      <c r="E420" s="165" t="s">
        <v>32</v>
      </c>
      <c r="F420" s="166" t="s">
        <v>208</v>
      </c>
      <c r="H420" s="167">
        <v>98.7</v>
      </c>
      <c r="I420" s="168"/>
      <c r="L420" s="164"/>
      <c r="M420" s="169"/>
      <c r="T420" s="170"/>
      <c r="AT420" s="165" t="s">
        <v>204</v>
      </c>
      <c r="AU420" s="165" t="s">
        <v>87</v>
      </c>
      <c r="AV420" s="14" t="s">
        <v>200</v>
      </c>
      <c r="AW420" s="14" t="s">
        <v>39</v>
      </c>
      <c r="AX420" s="14" t="s">
        <v>85</v>
      </c>
      <c r="AY420" s="165" t="s">
        <v>194</v>
      </c>
    </row>
    <row r="421" spans="2:65" s="1" customFormat="1" ht="37.799999999999997" customHeight="1">
      <c r="B421" s="33"/>
      <c r="C421" s="133" t="s">
        <v>575</v>
      </c>
      <c r="D421" s="133" t="s">
        <v>196</v>
      </c>
      <c r="E421" s="134" t="s">
        <v>1309</v>
      </c>
      <c r="F421" s="135" t="s">
        <v>1310</v>
      </c>
      <c r="G421" s="136" t="s">
        <v>115</v>
      </c>
      <c r="H421" s="137">
        <v>21.3</v>
      </c>
      <c r="I421" s="138"/>
      <c r="J421" s="139">
        <f>ROUND(I421*H421,2)</f>
        <v>0</v>
      </c>
      <c r="K421" s="135" t="s">
        <v>199</v>
      </c>
      <c r="L421" s="33"/>
      <c r="M421" s="140" t="s">
        <v>32</v>
      </c>
      <c r="N421" s="141" t="s">
        <v>49</v>
      </c>
      <c r="P421" s="142">
        <f>O421*H421</f>
        <v>0</v>
      </c>
      <c r="Q421" s="142">
        <v>0</v>
      </c>
      <c r="R421" s="142">
        <f>Q421*H421</f>
        <v>0</v>
      </c>
      <c r="S421" s="142">
        <v>0</v>
      </c>
      <c r="T421" s="143">
        <f>S421*H421</f>
        <v>0</v>
      </c>
      <c r="AR421" s="144" t="s">
        <v>585</v>
      </c>
      <c r="AT421" s="144" t="s">
        <v>196</v>
      </c>
      <c r="AU421" s="144" t="s">
        <v>87</v>
      </c>
      <c r="AY421" s="17" t="s">
        <v>194</v>
      </c>
      <c r="BE421" s="145">
        <f>IF(N421="základní",J421,0)</f>
        <v>0</v>
      </c>
      <c r="BF421" s="145">
        <f>IF(N421="snížená",J421,0)</f>
        <v>0</v>
      </c>
      <c r="BG421" s="145">
        <f>IF(N421="zákl. přenesená",J421,0)</f>
        <v>0</v>
      </c>
      <c r="BH421" s="145">
        <f>IF(N421="sníž. přenesená",J421,0)</f>
        <v>0</v>
      </c>
      <c r="BI421" s="145">
        <f>IF(N421="nulová",J421,0)</f>
        <v>0</v>
      </c>
      <c r="BJ421" s="17" t="s">
        <v>85</v>
      </c>
      <c r="BK421" s="145">
        <f>ROUND(I421*H421,2)</f>
        <v>0</v>
      </c>
      <c r="BL421" s="17" t="s">
        <v>585</v>
      </c>
      <c r="BM421" s="144" t="s">
        <v>1311</v>
      </c>
    </row>
    <row r="422" spans="2:65" s="1" customFormat="1">
      <c r="B422" s="33"/>
      <c r="D422" s="146" t="s">
        <v>202</v>
      </c>
      <c r="F422" s="147" t="s">
        <v>1312</v>
      </c>
      <c r="I422" s="148"/>
      <c r="L422" s="33"/>
      <c r="M422" s="149"/>
      <c r="T422" s="54"/>
      <c r="AT422" s="17" t="s">
        <v>202</v>
      </c>
      <c r="AU422" s="17" t="s">
        <v>87</v>
      </c>
    </row>
    <row r="423" spans="2:65" s="12" customFormat="1">
      <c r="B423" s="150"/>
      <c r="D423" s="151" t="s">
        <v>204</v>
      </c>
      <c r="E423" s="152" t="s">
        <v>32</v>
      </c>
      <c r="F423" s="153" t="s">
        <v>1006</v>
      </c>
      <c r="H423" s="152" t="s">
        <v>32</v>
      </c>
      <c r="I423" s="154"/>
      <c r="L423" s="150"/>
      <c r="M423" s="155"/>
      <c r="T423" s="156"/>
      <c r="AT423" s="152" t="s">
        <v>204</v>
      </c>
      <c r="AU423" s="152" t="s">
        <v>87</v>
      </c>
      <c r="AV423" s="12" t="s">
        <v>85</v>
      </c>
      <c r="AW423" s="12" t="s">
        <v>39</v>
      </c>
      <c r="AX423" s="12" t="s">
        <v>78</v>
      </c>
      <c r="AY423" s="152" t="s">
        <v>194</v>
      </c>
    </row>
    <row r="424" spans="2:65" s="12" customFormat="1">
      <c r="B424" s="150"/>
      <c r="D424" s="151" t="s">
        <v>204</v>
      </c>
      <c r="E424" s="152" t="s">
        <v>32</v>
      </c>
      <c r="F424" s="153" t="s">
        <v>1007</v>
      </c>
      <c r="H424" s="152" t="s">
        <v>32</v>
      </c>
      <c r="I424" s="154"/>
      <c r="L424" s="150"/>
      <c r="M424" s="155"/>
      <c r="T424" s="156"/>
      <c r="AT424" s="152" t="s">
        <v>204</v>
      </c>
      <c r="AU424" s="152" t="s">
        <v>87</v>
      </c>
      <c r="AV424" s="12" t="s">
        <v>85</v>
      </c>
      <c r="AW424" s="12" t="s">
        <v>39</v>
      </c>
      <c r="AX424" s="12" t="s">
        <v>78</v>
      </c>
      <c r="AY424" s="152" t="s">
        <v>194</v>
      </c>
    </row>
    <row r="425" spans="2:65" s="12" customFormat="1">
      <c r="B425" s="150"/>
      <c r="D425" s="151" t="s">
        <v>204</v>
      </c>
      <c r="E425" s="152" t="s">
        <v>32</v>
      </c>
      <c r="F425" s="153" t="s">
        <v>1201</v>
      </c>
      <c r="H425" s="152" t="s">
        <v>32</v>
      </c>
      <c r="I425" s="154"/>
      <c r="L425" s="150"/>
      <c r="M425" s="155"/>
      <c r="T425" s="156"/>
      <c r="AT425" s="152" t="s">
        <v>204</v>
      </c>
      <c r="AU425" s="152" t="s">
        <v>87</v>
      </c>
      <c r="AV425" s="12" t="s">
        <v>85</v>
      </c>
      <c r="AW425" s="12" t="s">
        <v>39</v>
      </c>
      <c r="AX425" s="12" t="s">
        <v>78</v>
      </c>
      <c r="AY425" s="152" t="s">
        <v>194</v>
      </c>
    </row>
    <row r="426" spans="2:65" s="12" customFormat="1">
      <c r="B426" s="150"/>
      <c r="D426" s="151" t="s">
        <v>204</v>
      </c>
      <c r="E426" s="152" t="s">
        <v>32</v>
      </c>
      <c r="F426" s="153" t="s">
        <v>1313</v>
      </c>
      <c r="H426" s="152" t="s">
        <v>32</v>
      </c>
      <c r="I426" s="154"/>
      <c r="L426" s="150"/>
      <c r="M426" s="155"/>
      <c r="T426" s="156"/>
      <c r="AT426" s="152" t="s">
        <v>204</v>
      </c>
      <c r="AU426" s="152" t="s">
        <v>87</v>
      </c>
      <c r="AV426" s="12" t="s">
        <v>85</v>
      </c>
      <c r="AW426" s="12" t="s">
        <v>39</v>
      </c>
      <c r="AX426" s="12" t="s">
        <v>78</v>
      </c>
      <c r="AY426" s="152" t="s">
        <v>194</v>
      </c>
    </row>
    <row r="427" spans="2:65" s="13" customFormat="1">
      <c r="B427" s="157"/>
      <c r="D427" s="151" t="s">
        <v>204</v>
      </c>
      <c r="E427" s="158" t="s">
        <v>32</v>
      </c>
      <c r="F427" s="159" t="s">
        <v>1314</v>
      </c>
      <c r="H427" s="160">
        <v>21.3</v>
      </c>
      <c r="I427" s="161"/>
      <c r="L427" s="157"/>
      <c r="M427" s="162"/>
      <c r="T427" s="163"/>
      <c r="AT427" s="158" t="s">
        <v>204</v>
      </c>
      <c r="AU427" s="158" t="s">
        <v>87</v>
      </c>
      <c r="AV427" s="13" t="s">
        <v>87</v>
      </c>
      <c r="AW427" s="13" t="s">
        <v>39</v>
      </c>
      <c r="AX427" s="13" t="s">
        <v>78</v>
      </c>
      <c r="AY427" s="158" t="s">
        <v>194</v>
      </c>
    </row>
    <row r="428" spans="2:65" s="14" customFormat="1">
      <c r="B428" s="164"/>
      <c r="D428" s="151" t="s">
        <v>204</v>
      </c>
      <c r="E428" s="165" t="s">
        <v>32</v>
      </c>
      <c r="F428" s="166" t="s">
        <v>208</v>
      </c>
      <c r="H428" s="167">
        <v>21.3</v>
      </c>
      <c r="I428" s="168"/>
      <c r="L428" s="164"/>
      <c r="M428" s="169"/>
      <c r="T428" s="170"/>
      <c r="AT428" s="165" t="s">
        <v>204</v>
      </c>
      <c r="AU428" s="165" t="s">
        <v>87</v>
      </c>
      <c r="AV428" s="14" t="s">
        <v>200</v>
      </c>
      <c r="AW428" s="14" t="s">
        <v>39</v>
      </c>
      <c r="AX428" s="14" t="s">
        <v>85</v>
      </c>
      <c r="AY428" s="165" t="s">
        <v>194</v>
      </c>
    </row>
    <row r="429" spans="2:65" s="1" customFormat="1" ht="24.15" customHeight="1">
      <c r="B429" s="33"/>
      <c r="C429" s="171" t="s">
        <v>585</v>
      </c>
      <c r="D429" s="171" t="s">
        <v>310</v>
      </c>
      <c r="E429" s="172" t="s">
        <v>1315</v>
      </c>
      <c r="F429" s="173" t="s">
        <v>1316</v>
      </c>
      <c r="G429" s="174" t="s">
        <v>115</v>
      </c>
      <c r="H429" s="175">
        <v>22.364999999999998</v>
      </c>
      <c r="I429" s="176"/>
      <c r="J429" s="177">
        <f>ROUND(I429*H429,2)</f>
        <v>0</v>
      </c>
      <c r="K429" s="173" t="s">
        <v>199</v>
      </c>
      <c r="L429" s="178"/>
      <c r="M429" s="179" t="s">
        <v>32</v>
      </c>
      <c r="N429" s="180" t="s">
        <v>49</v>
      </c>
      <c r="P429" s="142">
        <f>O429*H429</f>
        <v>0</v>
      </c>
      <c r="Q429" s="142">
        <v>5.5000000000000003E-4</v>
      </c>
      <c r="R429" s="142">
        <f>Q429*H429</f>
        <v>1.2300749999999999E-2</v>
      </c>
      <c r="S429" s="142">
        <v>0</v>
      </c>
      <c r="T429" s="143">
        <f>S429*H429</f>
        <v>0</v>
      </c>
      <c r="AR429" s="144" t="s">
        <v>931</v>
      </c>
      <c r="AT429" s="144" t="s">
        <v>310</v>
      </c>
      <c r="AU429" s="144" t="s">
        <v>87</v>
      </c>
      <c r="AY429" s="17" t="s">
        <v>194</v>
      </c>
      <c r="BE429" s="145">
        <f>IF(N429="základní",J429,0)</f>
        <v>0</v>
      </c>
      <c r="BF429" s="145">
        <f>IF(N429="snížená",J429,0)</f>
        <v>0</v>
      </c>
      <c r="BG429" s="145">
        <f>IF(N429="zákl. přenesená",J429,0)</f>
        <v>0</v>
      </c>
      <c r="BH429" s="145">
        <f>IF(N429="sníž. přenesená",J429,0)</f>
        <v>0</v>
      </c>
      <c r="BI429" s="145">
        <f>IF(N429="nulová",J429,0)</f>
        <v>0</v>
      </c>
      <c r="BJ429" s="17" t="s">
        <v>85</v>
      </c>
      <c r="BK429" s="145">
        <f>ROUND(I429*H429,2)</f>
        <v>0</v>
      </c>
      <c r="BL429" s="17" t="s">
        <v>931</v>
      </c>
      <c r="BM429" s="144" t="s">
        <v>1317</v>
      </c>
    </row>
    <row r="430" spans="2:65" s="13" customFormat="1">
      <c r="B430" s="157"/>
      <c r="D430" s="151" t="s">
        <v>204</v>
      </c>
      <c r="F430" s="159" t="s">
        <v>1318</v>
      </c>
      <c r="H430" s="160">
        <v>22.364999999999998</v>
      </c>
      <c r="I430" s="161"/>
      <c r="L430" s="157"/>
      <c r="M430" s="162"/>
      <c r="T430" s="163"/>
      <c r="AT430" s="158" t="s">
        <v>204</v>
      </c>
      <c r="AU430" s="158" t="s">
        <v>87</v>
      </c>
      <c r="AV430" s="13" t="s">
        <v>87</v>
      </c>
      <c r="AW430" s="13" t="s">
        <v>4</v>
      </c>
      <c r="AX430" s="13" t="s">
        <v>85</v>
      </c>
      <c r="AY430" s="158" t="s">
        <v>194</v>
      </c>
    </row>
    <row r="431" spans="2:65" s="1" customFormat="1" ht="24.15" customHeight="1">
      <c r="B431" s="33"/>
      <c r="C431" s="133" t="s">
        <v>590</v>
      </c>
      <c r="D431" s="133" t="s">
        <v>196</v>
      </c>
      <c r="E431" s="134" t="s">
        <v>1319</v>
      </c>
      <c r="F431" s="135" t="s">
        <v>1320</v>
      </c>
      <c r="G431" s="136" t="s">
        <v>258</v>
      </c>
      <c r="H431" s="137">
        <v>5.1120000000000001</v>
      </c>
      <c r="I431" s="138"/>
      <c r="J431" s="139">
        <f>ROUND(I431*H431,2)</f>
        <v>0</v>
      </c>
      <c r="K431" s="135" t="s">
        <v>470</v>
      </c>
      <c r="L431" s="33"/>
      <c r="M431" s="140" t="s">
        <v>32</v>
      </c>
      <c r="N431" s="141" t="s">
        <v>49</v>
      </c>
      <c r="P431" s="142">
        <f>O431*H431</f>
        <v>0</v>
      </c>
      <c r="Q431" s="142">
        <v>2.3010199999999998</v>
      </c>
      <c r="R431" s="142">
        <f>Q431*H431</f>
        <v>11.762814239999999</v>
      </c>
      <c r="S431" s="142">
        <v>0</v>
      </c>
      <c r="T431" s="143">
        <f>S431*H431</f>
        <v>0</v>
      </c>
      <c r="AR431" s="144" t="s">
        <v>585</v>
      </c>
      <c r="AT431" s="144" t="s">
        <v>196</v>
      </c>
      <c r="AU431" s="144" t="s">
        <v>87</v>
      </c>
      <c r="AY431" s="17" t="s">
        <v>194</v>
      </c>
      <c r="BE431" s="145">
        <f>IF(N431="základní",J431,0)</f>
        <v>0</v>
      </c>
      <c r="BF431" s="145">
        <f>IF(N431="snížená",J431,0)</f>
        <v>0</v>
      </c>
      <c r="BG431" s="145">
        <f>IF(N431="zákl. přenesená",J431,0)</f>
        <v>0</v>
      </c>
      <c r="BH431" s="145">
        <f>IF(N431="sníž. přenesená",J431,0)</f>
        <v>0</v>
      </c>
      <c r="BI431" s="145">
        <f>IF(N431="nulová",J431,0)</f>
        <v>0</v>
      </c>
      <c r="BJ431" s="17" t="s">
        <v>85</v>
      </c>
      <c r="BK431" s="145">
        <f>ROUND(I431*H431,2)</f>
        <v>0</v>
      </c>
      <c r="BL431" s="17" t="s">
        <v>585</v>
      </c>
      <c r="BM431" s="144" t="s">
        <v>1321</v>
      </c>
    </row>
    <row r="432" spans="2:65" s="12" customFormat="1">
      <c r="B432" s="150"/>
      <c r="D432" s="151" t="s">
        <v>204</v>
      </c>
      <c r="E432" s="152" t="s">
        <v>32</v>
      </c>
      <c r="F432" s="153" t="s">
        <v>1006</v>
      </c>
      <c r="H432" s="152" t="s">
        <v>32</v>
      </c>
      <c r="I432" s="154"/>
      <c r="L432" s="150"/>
      <c r="M432" s="155"/>
      <c r="T432" s="156"/>
      <c r="AT432" s="152" t="s">
        <v>204</v>
      </c>
      <c r="AU432" s="152" t="s">
        <v>87</v>
      </c>
      <c r="AV432" s="12" t="s">
        <v>85</v>
      </c>
      <c r="AW432" s="12" t="s">
        <v>39</v>
      </c>
      <c r="AX432" s="12" t="s">
        <v>78</v>
      </c>
      <c r="AY432" s="152" t="s">
        <v>194</v>
      </c>
    </row>
    <row r="433" spans="2:65" s="12" customFormat="1">
      <c r="B433" s="150"/>
      <c r="D433" s="151" t="s">
        <v>204</v>
      </c>
      <c r="E433" s="152" t="s">
        <v>32</v>
      </c>
      <c r="F433" s="153" t="s">
        <v>1007</v>
      </c>
      <c r="H433" s="152" t="s">
        <v>32</v>
      </c>
      <c r="I433" s="154"/>
      <c r="L433" s="150"/>
      <c r="M433" s="155"/>
      <c r="T433" s="156"/>
      <c r="AT433" s="152" t="s">
        <v>204</v>
      </c>
      <c r="AU433" s="152" t="s">
        <v>87</v>
      </c>
      <c r="AV433" s="12" t="s">
        <v>85</v>
      </c>
      <c r="AW433" s="12" t="s">
        <v>39</v>
      </c>
      <c r="AX433" s="12" t="s">
        <v>78</v>
      </c>
      <c r="AY433" s="152" t="s">
        <v>194</v>
      </c>
    </row>
    <row r="434" spans="2:65" s="12" customFormat="1">
      <c r="B434" s="150"/>
      <c r="D434" s="151" t="s">
        <v>204</v>
      </c>
      <c r="E434" s="152" t="s">
        <v>32</v>
      </c>
      <c r="F434" s="153" t="s">
        <v>1201</v>
      </c>
      <c r="H434" s="152" t="s">
        <v>32</v>
      </c>
      <c r="I434" s="154"/>
      <c r="L434" s="150"/>
      <c r="M434" s="155"/>
      <c r="T434" s="156"/>
      <c r="AT434" s="152" t="s">
        <v>204</v>
      </c>
      <c r="AU434" s="152" t="s">
        <v>87</v>
      </c>
      <c r="AV434" s="12" t="s">
        <v>85</v>
      </c>
      <c r="AW434" s="12" t="s">
        <v>39</v>
      </c>
      <c r="AX434" s="12" t="s">
        <v>78</v>
      </c>
      <c r="AY434" s="152" t="s">
        <v>194</v>
      </c>
    </row>
    <row r="435" spans="2:65" s="12" customFormat="1" ht="20.399999999999999">
      <c r="B435" s="150"/>
      <c r="D435" s="151" t="s">
        <v>204</v>
      </c>
      <c r="E435" s="152" t="s">
        <v>32</v>
      </c>
      <c r="F435" s="153" t="s">
        <v>1322</v>
      </c>
      <c r="H435" s="152" t="s">
        <v>32</v>
      </c>
      <c r="I435" s="154"/>
      <c r="L435" s="150"/>
      <c r="M435" s="155"/>
      <c r="T435" s="156"/>
      <c r="AT435" s="152" t="s">
        <v>204</v>
      </c>
      <c r="AU435" s="152" t="s">
        <v>87</v>
      </c>
      <c r="AV435" s="12" t="s">
        <v>85</v>
      </c>
      <c r="AW435" s="12" t="s">
        <v>39</v>
      </c>
      <c r="AX435" s="12" t="s">
        <v>78</v>
      </c>
      <c r="AY435" s="152" t="s">
        <v>194</v>
      </c>
    </row>
    <row r="436" spans="2:65" s="13" customFormat="1">
      <c r="B436" s="157"/>
      <c r="D436" s="151" t="s">
        <v>204</v>
      </c>
      <c r="E436" s="158" t="s">
        <v>32</v>
      </c>
      <c r="F436" s="159" t="s">
        <v>1323</v>
      </c>
      <c r="H436" s="160">
        <v>5.1120000000000001</v>
      </c>
      <c r="I436" s="161"/>
      <c r="L436" s="157"/>
      <c r="M436" s="162"/>
      <c r="T436" s="163"/>
      <c r="AT436" s="158" t="s">
        <v>204</v>
      </c>
      <c r="AU436" s="158" t="s">
        <v>87</v>
      </c>
      <c r="AV436" s="13" t="s">
        <v>87</v>
      </c>
      <c r="AW436" s="13" t="s">
        <v>39</v>
      </c>
      <c r="AX436" s="13" t="s">
        <v>78</v>
      </c>
      <c r="AY436" s="158" t="s">
        <v>194</v>
      </c>
    </row>
    <row r="437" spans="2:65" s="14" customFormat="1">
      <c r="B437" s="164"/>
      <c r="D437" s="151" t="s">
        <v>204</v>
      </c>
      <c r="E437" s="165" t="s">
        <v>32</v>
      </c>
      <c r="F437" s="166" t="s">
        <v>208</v>
      </c>
      <c r="H437" s="167">
        <v>5.1120000000000001</v>
      </c>
      <c r="I437" s="168"/>
      <c r="L437" s="164"/>
      <c r="M437" s="169"/>
      <c r="T437" s="170"/>
      <c r="AT437" s="165" t="s">
        <v>204</v>
      </c>
      <c r="AU437" s="165" t="s">
        <v>87</v>
      </c>
      <c r="AV437" s="14" t="s">
        <v>200</v>
      </c>
      <c r="AW437" s="14" t="s">
        <v>39</v>
      </c>
      <c r="AX437" s="14" t="s">
        <v>85</v>
      </c>
      <c r="AY437" s="165" t="s">
        <v>194</v>
      </c>
    </row>
    <row r="438" spans="2:65" s="1" customFormat="1" ht="33" customHeight="1">
      <c r="B438" s="33"/>
      <c r="C438" s="133" t="s">
        <v>595</v>
      </c>
      <c r="D438" s="133" t="s">
        <v>196</v>
      </c>
      <c r="E438" s="134" t="s">
        <v>1324</v>
      </c>
      <c r="F438" s="135" t="s">
        <v>1325</v>
      </c>
      <c r="G438" s="136" t="s">
        <v>725</v>
      </c>
      <c r="H438" s="137">
        <v>12.425000000000001</v>
      </c>
      <c r="I438" s="138"/>
      <c r="J438" s="139">
        <f>ROUND(I438*H438,2)</f>
        <v>0</v>
      </c>
      <c r="K438" s="135" t="s">
        <v>199</v>
      </c>
      <c r="L438" s="33"/>
      <c r="M438" s="140" t="s">
        <v>32</v>
      </c>
      <c r="N438" s="141" t="s">
        <v>49</v>
      </c>
      <c r="P438" s="142">
        <f>O438*H438</f>
        <v>0</v>
      </c>
      <c r="Q438" s="142">
        <v>0</v>
      </c>
      <c r="R438" s="142">
        <f>Q438*H438</f>
        <v>0</v>
      </c>
      <c r="S438" s="142">
        <v>0</v>
      </c>
      <c r="T438" s="143">
        <f>S438*H438</f>
        <v>0</v>
      </c>
      <c r="AR438" s="144" t="s">
        <v>585</v>
      </c>
      <c r="AT438" s="144" t="s">
        <v>196</v>
      </c>
      <c r="AU438" s="144" t="s">
        <v>87</v>
      </c>
      <c r="AY438" s="17" t="s">
        <v>194</v>
      </c>
      <c r="BE438" s="145">
        <f>IF(N438="základní",J438,0)</f>
        <v>0</v>
      </c>
      <c r="BF438" s="145">
        <f>IF(N438="snížená",J438,0)</f>
        <v>0</v>
      </c>
      <c r="BG438" s="145">
        <f>IF(N438="zákl. přenesená",J438,0)</f>
        <v>0</v>
      </c>
      <c r="BH438" s="145">
        <f>IF(N438="sníž. přenesená",J438,0)</f>
        <v>0</v>
      </c>
      <c r="BI438" s="145">
        <f>IF(N438="nulová",J438,0)</f>
        <v>0</v>
      </c>
      <c r="BJ438" s="17" t="s">
        <v>85</v>
      </c>
      <c r="BK438" s="145">
        <f>ROUND(I438*H438,2)</f>
        <v>0</v>
      </c>
      <c r="BL438" s="17" t="s">
        <v>585</v>
      </c>
      <c r="BM438" s="144" t="s">
        <v>1326</v>
      </c>
    </row>
    <row r="439" spans="2:65" s="1" customFormat="1">
      <c r="B439" s="33"/>
      <c r="D439" s="146" t="s">
        <v>202</v>
      </c>
      <c r="F439" s="147" t="s">
        <v>1327</v>
      </c>
      <c r="I439" s="148"/>
      <c r="L439" s="33"/>
      <c r="M439" s="184"/>
      <c r="N439" s="185"/>
      <c r="O439" s="185"/>
      <c r="P439" s="185"/>
      <c r="Q439" s="185"/>
      <c r="R439" s="185"/>
      <c r="S439" s="185"/>
      <c r="T439" s="186"/>
      <c r="AT439" s="17" t="s">
        <v>202</v>
      </c>
      <c r="AU439" s="17" t="s">
        <v>87</v>
      </c>
    </row>
    <row r="440" spans="2:65" s="1" customFormat="1" ht="6.9" customHeight="1">
      <c r="B440" s="42"/>
      <c r="C440" s="43"/>
      <c r="D440" s="43"/>
      <c r="E440" s="43"/>
      <c r="F440" s="43"/>
      <c r="G440" s="43"/>
      <c r="H440" s="43"/>
      <c r="I440" s="43"/>
      <c r="J440" s="43"/>
      <c r="K440" s="43"/>
      <c r="L440" s="33"/>
    </row>
  </sheetData>
  <sheetProtection algorithmName="SHA-512" hashValue="SN7HoSndkwIItMeEOcDDXj9GHrOpJHXHTEbxy8JD+TxzW7/47hTFUAC7wcvUcU0JfuPugBxpxUztqph6MVAZXQ==" saltValue="1y27QLQxWoYVptm6k4RHfaS0oOIMfSg6A6y0MIM+Edk/9+H/WfvNZC21TjFCWyUBRe5aZcG6emOfMvbGQufbUA==" spinCount="100000" sheet="1" objects="1" scenarios="1" formatColumns="0" formatRows="0" autoFilter="0"/>
  <autoFilter ref="C92:K439" xr:uid="{00000000-0009-0000-0000-000002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hyperlinks>
    <hyperlink ref="F106" r:id="rId1" xr:uid="{00000000-0004-0000-0200-000000000000}"/>
    <hyperlink ref="F114" r:id="rId2" xr:uid="{00000000-0004-0000-0200-000001000000}"/>
    <hyperlink ref="F122" r:id="rId3" xr:uid="{00000000-0004-0000-0200-000002000000}"/>
    <hyperlink ref="F131" r:id="rId4" xr:uid="{00000000-0004-0000-0200-000003000000}"/>
    <hyperlink ref="F137" r:id="rId5" xr:uid="{00000000-0004-0000-0200-000004000000}"/>
    <hyperlink ref="F143" r:id="rId6" xr:uid="{00000000-0004-0000-0200-000005000000}"/>
    <hyperlink ref="F149" r:id="rId7" xr:uid="{00000000-0004-0000-0200-000006000000}"/>
    <hyperlink ref="F162" r:id="rId8" xr:uid="{00000000-0004-0000-0200-000007000000}"/>
    <hyperlink ref="F167" r:id="rId9" xr:uid="{00000000-0004-0000-0200-000008000000}"/>
    <hyperlink ref="F172" r:id="rId10" xr:uid="{00000000-0004-0000-0200-000009000000}"/>
    <hyperlink ref="F176" r:id="rId11" xr:uid="{00000000-0004-0000-0200-00000A000000}"/>
    <hyperlink ref="F184" r:id="rId12" xr:uid="{00000000-0004-0000-0200-00000B000000}"/>
    <hyperlink ref="F193" r:id="rId13" xr:uid="{00000000-0004-0000-0200-00000C000000}"/>
    <hyperlink ref="F201" r:id="rId14" xr:uid="{00000000-0004-0000-0200-00000D000000}"/>
    <hyperlink ref="F209" r:id="rId15" xr:uid="{00000000-0004-0000-0200-00000E000000}"/>
    <hyperlink ref="F219" r:id="rId16" xr:uid="{00000000-0004-0000-0200-00000F000000}"/>
    <hyperlink ref="F227" r:id="rId17" xr:uid="{00000000-0004-0000-0200-000010000000}"/>
    <hyperlink ref="F237" r:id="rId18" xr:uid="{00000000-0004-0000-0200-000011000000}"/>
    <hyperlink ref="F242" r:id="rId19" xr:uid="{00000000-0004-0000-0200-000012000000}"/>
    <hyperlink ref="F248" r:id="rId20" xr:uid="{00000000-0004-0000-0200-000013000000}"/>
    <hyperlink ref="F255" r:id="rId21" xr:uid="{00000000-0004-0000-0200-000014000000}"/>
    <hyperlink ref="F261" r:id="rId22" xr:uid="{00000000-0004-0000-0200-000015000000}"/>
    <hyperlink ref="F267" r:id="rId23" xr:uid="{00000000-0004-0000-0200-000016000000}"/>
    <hyperlink ref="F273" r:id="rId24" xr:uid="{00000000-0004-0000-0200-000017000000}"/>
    <hyperlink ref="F276" r:id="rId25" xr:uid="{00000000-0004-0000-0200-000018000000}"/>
    <hyperlink ref="F282" r:id="rId26" xr:uid="{00000000-0004-0000-0200-000019000000}"/>
    <hyperlink ref="F285" r:id="rId27" xr:uid="{00000000-0004-0000-0200-00001A000000}"/>
    <hyperlink ref="F292" r:id="rId28" xr:uid="{00000000-0004-0000-0200-00001B000000}"/>
    <hyperlink ref="F299" r:id="rId29" xr:uid="{00000000-0004-0000-0200-00001C000000}"/>
    <hyperlink ref="F306" r:id="rId30" xr:uid="{00000000-0004-0000-0200-00001D000000}"/>
    <hyperlink ref="F314" r:id="rId31" xr:uid="{00000000-0004-0000-0200-00001E000000}"/>
    <hyperlink ref="F320" r:id="rId32" xr:uid="{00000000-0004-0000-0200-00001F000000}"/>
    <hyperlink ref="F326" r:id="rId33" xr:uid="{00000000-0004-0000-0200-000020000000}"/>
    <hyperlink ref="F333" r:id="rId34" xr:uid="{00000000-0004-0000-0200-000021000000}"/>
    <hyperlink ref="F340" r:id="rId35" xr:uid="{00000000-0004-0000-0200-000022000000}"/>
    <hyperlink ref="F343" r:id="rId36" xr:uid="{00000000-0004-0000-0200-000023000000}"/>
    <hyperlink ref="F346" r:id="rId37" xr:uid="{00000000-0004-0000-0200-000024000000}"/>
    <hyperlink ref="F359" r:id="rId38" xr:uid="{00000000-0004-0000-0200-000025000000}"/>
    <hyperlink ref="F363" r:id="rId39" xr:uid="{00000000-0004-0000-0200-000026000000}"/>
    <hyperlink ref="F366" r:id="rId40" xr:uid="{00000000-0004-0000-0200-000027000000}"/>
    <hyperlink ref="F370" r:id="rId41" xr:uid="{00000000-0004-0000-0200-000028000000}"/>
    <hyperlink ref="F374" r:id="rId42" xr:uid="{00000000-0004-0000-0200-000029000000}"/>
    <hyperlink ref="F377" r:id="rId43" xr:uid="{00000000-0004-0000-0200-00002A000000}"/>
    <hyperlink ref="F385" r:id="rId44" xr:uid="{00000000-0004-0000-0200-00002B000000}"/>
    <hyperlink ref="F392" r:id="rId45" xr:uid="{00000000-0004-0000-0200-00002C000000}"/>
    <hyperlink ref="F399" r:id="rId46" xr:uid="{00000000-0004-0000-0200-00002D000000}"/>
    <hyperlink ref="F407" r:id="rId47" xr:uid="{00000000-0004-0000-0200-00002E000000}"/>
    <hyperlink ref="F415" r:id="rId48" xr:uid="{00000000-0004-0000-0200-00002F000000}"/>
    <hyperlink ref="F422" r:id="rId49" xr:uid="{00000000-0004-0000-0200-000030000000}"/>
    <hyperlink ref="F439" r:id="rId50" xr:uid="{00000000-0004-0000-0200-000031000000}"/>
  </hyperlinks>
  <pageMargins left="0.39370078740157483" right="0.39370078740157483" top="0.39370078740157483" bottom="0.39370078740157483" header="0" footer="0"/>
  <pageSetup paperSize="9" scale="76" fitToHeight="100" orientation="portrait" blackAndWhite="1" r:id="rId51"/>
  <headerFooter>
    <oddHeader>&amp;LDopravní zklidnění v intravilánu obce u autobusové točky Rabyně, Hotel Nová Rabyně_rev.02&amp;CDOPAS s.r.o.&amp;RPOLOŽKOVÝ VÝKAZ VÝMĚR</oddHeader>
    <oddFooter>&amp;LI. Uznatelné náklady
SO 402 - Úprava veřejného osvětlení&amp;CStrana &amp;P z &amp;N&amp;RPoložkový soupis prací</oddFooter>
  </headerFooter>
  <drawing r:id="rId5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39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7" t="s">
        <v>100</v>
      </c>
      <c r="AZ2" s="91" t="s">
        <v>135</v>
      </c>
      <c r="BA2" s="91" t="s">
        <v>136</v>
      </c>
      <c r="BB2" s="91" t="s">
        <v>110</v>
      </c>
      <c r="BC2" s="91" t="s">
        <v>137</v>
      </c>
      <c r="BD2" s="91" t="s">
        <v>112</v>
      </c>
    </row>
    <row r="3" spans="2:5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  <c r="AZ3" s="91" t="s">
        <v>139</v>
      </c>
      <c r="BA3" s="91" t="s">
        <v>140</v>
      </c>
      <c r="BB3" s="91" t="s">
        <v>110</v>
      </c>
      <c r="BC3" s="91" t="s">
        <v>141</v>
      </c>
      <c r="BD3" s="91" t="s">
        <v>112</v>
      </c>
    </row>
    <row r="4" spans="2:56" ht="24.9" customHeight="1">
      <c r="B4" s="20"/>
      <c r="D4" s="21" t="s">
        <v>117</v>
      </c>
      <c r="L4" s="20"/>
      <c r="M4" s="92" t="s">
        <v>10</v>
      </c>
      <c r="AT4" s="17" t="s">
        <v>4</v>
      </c>
      <c r="AZ4" s="91" t="s">
        <v>143</v>
      </c>
      <c r="BA4" s="91" t="s">
        <v>144</v>
      </c>
      <c r="BB4" s="91" t="s">
        <v>110</v>
      </c>
      <c r="BC4" s="91" t="s">
        <v>145</v>
      </c>
      <c r="BD4" s="91" t="s">
        <v>112</v>
      </c>
    </row>
    <row r="5" spans="2:56" ht="6.9" customHeight="1">
      <c r="B5" s="20"/>
      <c r="L5" s="20"/>
      <c r="AZ5" s="91" t="s">
        <v>146</v>
      </c>
      <c r="BA5" s="91" t="s">
        <v>147</v>
      </c>
      <c r="BB5" s="91" t="s">
        <v>110</v>
      </c>
      <c r="BC5" s="91" t="s">
        <v>148</v>
      </c>
      <c r="BD5" s="91" t="s">
        <v>112</v>
      </c>
    </row>
    <row r="6" spans="2:56" ht="12" customHeight="1">
      <c r="B6" s="20"/>
      <c r="D6" s="27" t="s">
        <v>16</v>
      </c>
      <c r="L6" s="20"/>
      <c r="AZ6" s="91" t="s">
        <v>149</v>
      </c>
      <c r="BA6" s="91" t="s">
        <v>150</v>
      </c>
      <c r="BB6" s="91" t="s">
        <v>110</v>
      </c>
      <c r="BC6" s="91" t="s">
        <v>151</v>
      </c>
      <c r="BD6" s="91" t="s">
        <v>112</v>
      </c>
    </row>
    <row r="7" spans="2:56" ht="26.25" customHeight="1">
      <c r="B7" s="20"/>
      <c r="E7" s="326" t="str">
        <f>'Rekapitulace stavby'!K6</f>
        <v>Dopravní zklidnění v intravilánu obce u autobusové točky Rabyně, Hotel Nová Rabyně_rev.02</v>
      </c>
      <c r="F7" s="327"/>
      <c r="G7" s="327"/>
      <c r="H7" s="327"/>
      <c r="L7" s="20"/>
      <c r="AZ7" s="91" t="s">
        <v>152</v>
      </c>
      <c r="BA7" s="91" t="s">
        <v>153</v>
      </c>
      <c r="BB7" s="91" t="s">
        <v>110</v>
      </c>
      <c r="BC7" s="91" t="s">
        <v>154</v>
      </c>
      <c r="BD7" s="91" t="s">
        <v>112</v>
      </c>
    </row>
    <row r="8" spans="2:56" ht="12" customHeight="1">
      <c r="B8" s="20"/>
      <c r="D8" s="27" t="s">
        <v>130</v>
      </c>
      <c r="L8" s="20"/>
      <c r="AZ8" s="91" t="s">
        <v>155</v>
      </c>
      <c r="BA8" s="91" t="s">
        <v>156</v>
      </c>
      <c r="BB8" s="91" t="s">
        <v>110</v>
      </c>
      <c r="BC8" s="91" t="s">
        <v>157</v>
      </c>
      <c r="BD8" s="91" t="s">
        <v>112</v>
      </c>
    </row>
    <row r="9" spans="2:56" s="1" customFormat="1" ht="16.5" customHeight="1">
      <c r="B9" s="33"/>
      <c r="E9" s="326" t="s">
        <v>1328</v>
      </c>
      <c r="F9" s="325"/>
      <c r="G9" s="325"/>
      <c r="H9" s="325"/>
      <c r="L9" s="33"/>
      <c r="AZ9" s="91" t="s">
        <v>158</v>
      </c>
      <c r="BA9" s="91" t="s">
        <v>159</v>
      </c>
      <c r="BB9" s="91" t="s">
        <v>110</v>
      </c>
      <c r="BC9" s="91" t="s">
        <v>160</v>
      </c>
      <c r="BD9" s="91" t="s">
        <v>112</v>
      </c>
    </row>
    <row r="10" spans="2:56" s="1" customFormat="1" ht="12" customHeight="1">
      <c r="B10" s="33"/>
      <c r="D10" s="27" t="s">
        <v>138</v>
      </c>
      <c r="L10" s="33"/>
      <c r="AZ10" s="91" t="s">
        <v>161</v>
      </c>
      <c r="BA10" s="91" t="s">
        <v>162</v>
      </c>
      <c r="BB10" s="91" t="s">
        <v>110</v>
      </c>
      <c r="BC10" s="91" t="s">
        <v>163</v>
      </c>
      <c r="BD10" s="91" t="s">
        <v>112</v>
      </c>
    </row>
    <row r="11" spans="2:56" s="1" customFormat="1" ht="16.5" customHeight="1">
      <c r="B11" s="33"/>
      <c r="E11" s="316" t="s">
        <v>1329</v>
      </c>
      <c r="F11" s="325"/>
      <c r="G11" s="325"/>
      <c r="H11" s="325"/>
      <c r="L11" s="33"/>
      <c r="AZ11" s="91" t="s">
        <v>1330</v>
      </c>
      <c r="BA11" s="91" t="s">
        <v>1331</v>
      </c>
      <c r="BB11" s="91" t="s">
        <v>110</v>
      </c>
      <c r="BC11" s="91" t="s">
        <v>1332</v>
      </c>
      <c r="BD11" s="91" t="s">
        <v>112</v>
      </c>
    </row>
    <row r="12" spans="2:56" s="1" customFormat="1">
      <c r="B12" s="33"/>
      <c r="L12" s="33"/>
      <c r="AZ12" s="91" t="s">
        <v>1333</v>
      </c>
      <c r="BA12" s="91" t="s">
        <v>1334</v>
      </c>
      <c r="BB12" s="91" t="s">
        <v>110</v>
      </c>
      <c r="BC12" s="91" t="s">
        <v>1335</v>
      </c>
      <c r="BD12" s="91" t="s">
        <v>112</v>
      </c>
    </row>
    <row r="13" spans="2:56" s="1" customFormat="1" ht="12" customHeight="1">
      <c r="B13" s="33"/>
      <c r="D13" s="27" t="s">
        <v>18</v>
      </c>
      <c r="F13" s="25" t="s">
        <v>19</v>
      </c>
      <c r="I13" s="27" t="s">
        <v>20</v>
      </c>
      <c r="J13" s="25" t="s">
        <v>32</v>
      </c>
      <c r="L13" s="33"/>
    </row>
    <row r="14" spans="2:56" s="1" customFormat="1" ht="12" customHeight="1">
      <c r="B14" s="33"/>
      <c r="D14" s="27" t="s">
        <v>22</v>
      </c>
      <c r="F14" s="25" t="s">
        <v>23</v>
      </c>
      <c r="I14" s="27" t="s">
        <v>24</v>
      </c>
      <c r="J14" s="50" t="str">
        <f>'Rekapitulace stavby'!AN8</f>
        <v>24. 2. 2025</v>
      </c>
      <c r="L14" s="33"/>
    </row>
    <row r="15" spans="2:56" s="1" customFormat="1" ht="10.8" customHeight="1">
      <c r="B15" s="33"/>
      <c r="L15" s="33"/>
    </row>
    <row r="16" spans="2:56" s="1" customFormat="1" ht="12" customHeight="1">
      <c r="B16" s="33"/>
      <c r="D16" s="27" t="s">
        <v>30</v>
      </c>
      <c r="I16" s="27" t="s">
        <v>31</v>
      </c>
      <c r="J16" s="25" t="s">
        <v>32</v>
      </c>
      <c r="L16" s="33"/>
    </row>
    <row r="17" spans="2:12" s="1" customFormat="1" ht="18" customHeight="1">
      <c r="B17" s="33"/>
      <c r="E17" s="25" t="s">
        <v>33</v>
      </c>
      <c r="I17" s="27" t="s">
        <v>34</v>
      </c>
      <c r="J17" s="25" t="s">
        <v>32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7" t="s">
        <v>35</v>
      </c>
      <c r="I19" s="27" t="s">
        <v>31</v>
      </c>
      <c r="J19" s="28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295"/>
      <c r="G20" s="295"/>
      <c r="H20" s="295"/>
      <c r="I20" s="27" t="s">
        <v>34</v>
      </c>
      <c r="J20" s="28" t="str">
        <f>'Rekapitulace stavby'!AN14</f>
        <v>Vyplň údaj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7" t="s">
        <v>37</v>
      </c>
      <c r="I22" s="27" t="s">
        <v>31</v>
      </c>
      <c r="J22" s="25" t="s">
        <v>32</v>
      </c>
      <c r="L22" s="33"/>
    </row>
    <row r="23" spans="2:12" s="1" customFormat="1" ht="18" customHeight="1">
      <c r="B23" s="33"/>
      <c r="E23" s="25" t="s">
        <v>38</v>
      </c>
      <c r="I23" s="27" t="s">
        <v>34</v>
      </c>
      <c r="J23" s="25" t="s">
        <v>32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7" t="s">
        <v>40</v>
      </c>
      <c r="I25" s="27" t="s">
        <v>31</v>
      </c>
      <c r="J25" s="25" t="s">
        <v>32</v>
      </c>
      <c r="L25" s="33"/>
    </row>
    <row r="26" spans="2:12" s="1" customFormat="1" ht="18" customHeight="1">
      <c r="B26" s="33"/>
      <c r="E26" s="25" t="s">
        <v>41</v>
      </c>
      <c r="I26" s="27" t="s">
        <v>34</v>
      </c>
      <c r="J26" s="25" t="s">
        <v>32</v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7" t="s">
        <v>42</v>
      </c>
      <c r="L28" s="33"/>
    </row>
    <row r="29" spans="2:12" s="7" customFormat="1" ht="83.25" customHeight="1">
      <c r="B29" s="93"/>
      <c r="E29" s="299" t="s">
        <v>43</v>
      </c>
      <c r="F29" s="299"/>
      <c r="G29" s="299"/>
      <c r="H29" s="299"/>
      <c r="L29" s="93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4" t="s">
        <v>44</v>
      </c>
      <c r="J32" s="64">
        <f>ROUND(J90,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46</v>
      </c>
      <c r="I34" s="36" t="s">
        <v>45</v>
      </c>
      <c r="J34" s="36" t="s">
        <v>47</v>
      </c>
      <c r="L34" s="33"/>
    </row>
    <row r="35" spans="2:12" s="1" customFormat="1" ht="14.4" customHeight="1">
      <c r="B35" s="33"/>
      <c r="D35" s="53" t="s">
        <v>48</v>
      </c>
      <c r="E35" s="27" t="s">
        <v>49</v>
      </c>
      <c r="F35" s="84">
        <f>ROUND((SUM(BE90:BE338)),  2)</f>
        <v>0</v>
      </c>
      <c r="I35" s="95">
        <v>0.21</v>
      </c>
      <c r="J35" s="84">
        <f>ROUND(((SUM(BE90:BE338))*I35),  2)</f>
        <v>0</v>
      </c>
      <c r="L35" s="33"/>
    </row>
    <row r="36" spans="2:12" s="1" customFormat="1" ht="14.4" customHeight="1">
      <c r="B36" s="33"/>
      <c r="E36" s="27" t="s">
        <v>50</v>
      </c>
      <c r="F36" s="84">
        <f>ROUND((SUM(BF90:BF338)),  2)</f>
        <v>0</v>
      </c>
      <c r="I36" s="95">
        <v>0.12</v>
      </c>
      <c r="J36" s="84">
        <f>ROUND(((SUM(BF90:BF338))*I36),  2)</f>
        <v>0</v>
      </c>
      <c r="L36" s="33"/>
    </row>
    <row r="37" spans="2:12" s="1" customFormat="1" ht="14.4" hidden="1" customHeight="1">
      <c r="B37" s="33"/>
      <c r="E37" s="27" t="s">
        <v>51</v>
      </c>
      <c r="F37" s="84">
        <f>ROUND((SUM(BG90:BG338)),  2)</f>
        <v>0</v>
      </c>
      <c r="I37" s="95">
        <v>0.21</v>
      </c>
      <c r="J37" s="84">
        <f>0</f>
        <v>0</v>
      </c>
      <c r="L37" s="33"/>
    </row>
    <row r="38" spans="2:12" s="1" customFormat="1" ht="14.4" hidden="1" customHeight="1">
      <c r="B38" s="33"/>
      <c r="E38" s="27" t="s">
        <v>52</v>
      </c>
      <c r="F38" s="84">
        <f>ROUND((SUM(BH90:BH338)),  2)</f>
        <v>0</v>
      </c>
      <c r="I38" s="95">
        <v>0.12</v>
      </c>
      <c r="J38" s="84">
        <f>0</f>
        <v>0</v>
      </c>
      <c r="L38" s="33"/>
    </row>
    <row r="39" spans="2:12" s="1" customFormat="1" ht="14.4" hidden="1" customHeight="1">
      <c r="B39" s="33"/>
      <c r="E39" s="27" t="s">
        <v>53</v>
      </c>
      <c r="F39" s="84">
        <f>ROUND((SUM(BI90:BI338)),  2)</f>
        <v>0</v>
      </c>
      <c r="I39" s="95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6"/>
      <c r="D41" s="97" t="s">
        <v>54</v>
      </c>
      <c r="E41" s="55"/>
      <c r="F41" s="55"/>
      <c r="G41" s="98" t="s">
        <v>55</v>
      </c>
      <c r="H41" s="99" t="s">
        <v>56</v>
      </c>
      <c r="I41" s="55"/>
      <c r="J41" s="100">
        <f>SUM(J32:J39)</f>
        <v>0</v>
      </c>
      <c r="K41" s="101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1" t="s">
        <v>164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7" t="s">
        <v>16</v>
      </c>
      <c r="L49" s="33"/>
    </row>
    <row r="50" spans="2:47" s="1" customFormat="1" ht="26.25" customHeight="1">
      <c r="B50" s="33"/>
      <c r="E50" s="326" t="str">
        <f>E7</f>
        <v>Dopravní zklidnění v intravilánu obce u autobusové točky Rabyně, Hotel Nová Rabyně_rev.02</v>
      </c>
      <c r="F50" s="327"/>
      <c r="G50" s="327"/>
      <c r="H50" s="327"/>
      <c r="L50" s="33"/>
    </row>
    <row r="51" spans="2:47" ht="12" customHeight="1">
      <c r="B51" s="20"/>
      <c r="C51" s="27" t="s">
        <v>130</v>
      </c>
      <c r="L51" s="20"/>
    </row>
    <row r="52" spans="2:47" s="1" customFormat="1" ht="16.5" customHeight="1">
      <c r="B52" s="33"/>
      <c r="E52" s="326" t="s">
        <v>1328</v>
      </c>
      <c r="F52" s="325"/>
      <c r="G52" s="325"/>
      <c r="H52" s="325"/>
      <c r="L52" s="33"/>
    </row>
    <row r="53" spans="2:47" s="1" customFormat="1" ht="12" customHeight="1">
      <c r="B53" s="33"/>
      <c r="C53" s="27" t="s">
        <v>138</v>
      </c>
      <c r="L53" s="33"/>
    </row>
    <row r="54" spans="2:47" s="1" customFormat="1" ht="16.5" customHeight="1">
      <c r="B54" s="33"/>
      <c r="E54" s="316" t="str">
        <f>E11</f>
        <v>SO 102 - Zpevněné plocha a komunikace</v>
      </c>
      <c r="F54" s="325"/>
      <c r="G54" s="325"/>
      <c r="H54" s="325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7" t="s">
        <v>22</v>
      </c>
      <c r="F56" s="25" t="str">
        <f>F14</f>
        <v>k.ú. Rabyně [737267]</v>
      </c>
      <c r="I56" s="27" t="s">
        <v>24</v>
      </c>
      <c r="J56" s="50" t="str">
        <f>IF(J14="","",J14)</f>
        <v>24. 2. 2025</v>
      </c>
      <c r="L56" s="33"/>
    </row>
    <row r="57" spans="2:47" s="1" customFormat="1" ht="6.9" customHeight="1">
      <c r="B57" s="33"/>
      <c r="L57" s="33"/>
    </row>
    <row r="58" spans="2:47" s="1" customFormat="1" ht="15.15" customHeight="1">
      <c r="B58" s="33"/>
      <c r="C58" s="27" t="s">
        <v>30</v>
      </c>
      <c r="F58" s="25" t="str">
        <f>E17</f>
        <v>Obec Rabyně</v>
      </c>
      <c r="I58" s="27" t="s">
        <v>37</v>
      </c>
      <c r="J58" s="31" t="str">
        <f>E23</f>
        <v>DOPAS s.r.o.</v>
      </c>
      <c r="L58" s="33"/>
    </row>
    <row r="59" spans="2:47" s="1" customFormat="1" ht="15.15" customHeight="1">
      <c r="B59" s="33"/>
      <c r="C59" s="27" t="s">
        <v>35</v>
      </c>
      <c r="F59" s="25" t="str">
        <f>IF(E20="","",E20)</f>
        <v>Vyplň údaj</v>
      </c>
      <c r="I59" s="27" t="s">
        <v>40</v>
      </c>
      <c r="J59" s="31" t="str">
        <f>E26</f>
        <v>L. Štuller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2" t="s">
        <v>165</v>
      </c>
      <c r="D61" s="96"/>
      <c r="E61" s="96"/>
      <c r="F61" s="96"/>
      <c r="G61" s="96"/>
      <c r="H61" s="96"/>
      <c r="I61" s="96"/>
      <c r="J61" s="103" t="s">
        <v>166</v>
      </c>
      <c r="K61" s="96"/>
      <c r="L61" s="33"/>
    </row>
    <row r="62" spans="2:47" s="1" customFormat="1" ht="10.35" customHeight="1">
      <c r="B62" s="33"/>
      <c r="L62" s="33"/>
    </row>
    <row r="63" spans="2:47" s="1" customFormat="1" ht="22.8" customHeight="1">
      <c r="B63" s="33"/>
      <c r="C63" s="104" t="s">
        <v>76</v>
      </c>
      <c r="J63" s="64">
        <f>J90</f>
        <v>0</v>
      </c>
      <c r="L63" s="33"/>
      <c r="AU63" s="17" t="s">
        <v>167</v>
      </c>
    </row>
    <row r="64" spans="2:47" s="8" customFormat="1" ht="24.9" customHeight="1">
      <c r="B64" s="105"/>
      <c r="D64" s="106" t="s">
        <v>168</v>
      </c>
      <c r="E64" s="107"/>
      <c r="F64" s="107"/>
      <c r="G64" s="107"/>
      <c r="H64" s="107"/>
      <c r="I64" s="107"/>
      <c r="J64" s="108">
        <f>J91</f>
        <v>0</v>
      </c>
      <c r="L64" s="105"/>
    </row>
    <row r="65" spans="2:12" s="9" customFormat="1" ht="19.95" customHeight="1">
      <c r="B65" s="109"/>
      <c r="D65" s="110" t="s">
        <v>1336</v>
      </c>
      <c r="E65" s="111"/>
      <c r="F65" s="111"/>
      <c r="G65" s="111"/>
      <c r="H65" s="111"/>
      <c r="I65" s="111"/>
      <c r="J65" s="112">
        <f>J92</f>
        <v>0</v>
      </c>
      <c r="L65" s="109"/>
    </row>
    <row r="66" spans="2:12" s="9" customFormat="1" ht="19.95" customHeight="1">
      <c r="B66" s="109"/>
      <c r="D66" s="110" t="s">
        <v>173</v>
      </c>
      <c r="E66" s="111"/>
      <c r="F66" s="111"/>
      <c r="G66" s="111"/>
      <c r="H66" s="111"/>
      <c r="I66" s="111"/>
      <c r="J66" s="112">
        <f>J273</f>
        <v>0</v>
      </c>
      <c r="L66" s="109"/>
    </row>
    <row r="67" spans="2:12" s="9" customFormat="1" ht="19.95" customHeight="1">
      <c r="B67" s="109"/>
      <c r="D67" s="110" t="s">
        <v>177</v>
      </c>
      <c r="E67" s="111"/>
      <c r="F67" s="111"/>
      <c r="G67" s="111"/>
      <c r="H67" s="111"/>
      <c r="I67" s="111"/>
      <c r="J67" s="112">
        <f>J318</f>
        <v>0</v>
      </c>
      <c r="L67" s="109"/>
    </row>
    <row r="68" spans="2:12" s="9" customFormat="1" ht="19.95" customHeight="1">
      <c r="B68" s="109"/>
      <c r="D68" s="110" t="s">
        <v>178</v>
      </c>
      <c r="E68" s="111"/>
      <c r="F68" s="111"/>
      <c r="G68" s="111"/>
      <c r="H68" s="111"/>
      <c r="I68" s="111"/>
      <c r="J68" s="112">
        <f>J336</f>
        <v>0</v>
      </c>
      <c r="L68" s="109"/>
    </row>
    <row r="69" spans="2:12" s="1" customFormat="1" ht="21.75" customHeight="1">
      <c r="B69" s="33"/>
      <c r="L69" s="33"/>
    </row>
    <row r="70" spans="2:12" s="1" customFormat="1" ht="6.9" customHeight="1"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33"/>
    </row>
    <row r="74" spans="2:12" s="1" customFormat="1" ht="6.9" customHeight="1">
      <c r="B74" s="44"/>
      <c r="C74" s="45"/>
      <c r="D74" s="45"/>
      <c r="E74" s="45"/>
      <c r="F74" s="45"/>
      <c r="G74" s="45"/>
      <c r="H74" s="45"/>
      <c r="I74" s="45"/>
      <c r="J74" s="45"/>
      <c r="K74" s="45"/>
      <c r="L74" s="33"/>
    </row>
    <row r="75" spans="2:12" s="1" customFormat="1" ht="24.9" customHeight="1">
      <c r="B75" s="33"/>
      <c r="C75" s="21" t="s">
        <v>179</v>
      </c>
      <c r="L75" s="33"/>
    </row>
    <row r="76" spans="2:12" s="1" customFormat="1" ht="6.9" customHeight="1">
      <c r="B76" s="33"/>
      <c r="L76" s="33"/>
    </row>
    <row r="77" spans="2:12" s="1" customFormat="1" ht="12" customHeight="1">
      <c r="B77" s="33"/>
      <c r="C77" s="27" t="s">
        <v>16</v>
      </c>
      <c r="L77" s="33"/>
    </row>
    <row r="78" spans="2:12" s="1" customFormat="1" ht="26.25" customHeight="1">
      <c r="B78" s="33"/>
      <c r="E78" s="326" t="str">
        <f>E7</f>
        <v>Dopravní zklidnění v intravilánu obce u autobusové točky Rabyně, Hotel Nová Rabyně_rev.02</v>
      </c>
      <c r="F78" s="327"/>
      <c r="G78" s="327"/>
      <c r="H78" s="327"/>
      <c r="L78" s="33"/>
    </row>
    <row r="79" spans="2:12" ht="12" customHeight="1">
      <c r="B79" s="20"/>
      <c r="C79" s="27" t="s">
        <v>130</v>
      </c>
      <c r="L79" s="20"/>
    </row>
    <row r="80" spans="2:12" s="1" customFormat="1" ht="16.5" customHeight="1">
      <c r="B80" s="33"/>
      <c r="E80" s="326" t="s">
        <v>1328</v>
      </c>
      <c r="F80" s="325"/>
      <c r="G80" s="325"/>
      <c r="H80" s="325"/>
      <c r="L80" s="33"/>
    </row>
    <row r="81" spans="2:65" s="1" customFormat="1" ht="12" customHeight="1">
      <c r="B81" s="33"/>
      <c r="C81" s="27" t="s">
        <v>138</v>
      </c>
      <c r="L81" s="33"/>
    </row>
    <row r="82" spans="2:65" s="1" customFormat="1" ht="16.5" customHeight="1">
      <c r="B82" s="33"/>
      <c r="E82" s="316" t="str">
        <f>E11</f>
        <v>SO 102 - Zpevněné plocha a komunikace</v>
      </c>
      <c r="F82" s="325"/>
      <c r="G82" s="325"/>
      <c r="H82" s="325"/>
      <c r="L82" s="33"/>
    </row>
    <row r="83" spans="2:65" s="1" customFormat="1" ht="6.9" customHeight="1">
      <c r="B83" s="33"/>
      <c r="L83" s="33"/>
    </row>
    <row r="84" spans="2:65" s="1" customFormat="1" ht="12" customHeight="1">
      <c r="B84" s="33"/>
      <c r="C84" s="27" t="s">
        <v>22</v>
      </c>
      <c r="F84" s="25" t="str">
        <f>F14</f>
        <v>k.ú. Rabyně [737267]</v>
      </c>
      <c r="I84" s="27" t="s">
        <v>24</v>
      </c>
      <c r="J84" s="50" t="str">
        <f>IF(J14="","",J14)</f>
        <v>24. 2. 2025</v>
      </c>
      <c r="L84" s="33"/>
    </row>
    <row r="85" spans="2:65" s="1" customFormat="1" ht="6.9" customHeight="1">
      <c r="B85" s="33"/>
      <c r="L85" s="33"/>
    </row>
    <row r="86" spans="2:65" s="1" customFormat="1" ht="15.15" customHeight="1">
      <c r="B86" s="33"/>
      <c r="C86" s="27" t="s">
        <v>30</v>
      </c>
      <c r="F86" s="25" t="str">
        <f>E17</f>
        <v>Obec Rabyně</v>
      </c>
      <c r="I86" s="27" t="s">
        <v>37</v>
      </c>
      <c r="J86" s="31" t="str">
        <f>E23</f>
        <v>DOPAS s.r.o.</v>
      </c>
      <c r="L86" s="33"/>
    </row>
    <row r="87" spans="2:65" s="1" customFormat="1" ht="15.15" customHeight="1">
      <c r="B87" s="33"/>
      <c r="C87" s="27" t="s">
        <v>35</v>
      </c>
      <c r="F87" s="25" t="str">
        <f>IF(E20="","",E20)</f>
        <v>Vyplň údaj</v>
      </c>
      <c r="I87" s="27" t="s">
        <v>40</v>
      </c>
      <c r="J87" s="31" t="str">
        <f>E26</f>
        <v>L. Štuller</v>
      </c>
      <c r="L87" s="33"/>
    </row>
    <row r="88" spans="2:65" s="1" customFormat="1" ht="10.35" customHeight="1">
      <c r="B88" s="33"/>
      <c r="L88" s="33"/>
    </row>
    <row r="89" spans="2:65" s="10" customFormat="1" ht="29.25" customHeight="1">
      <c r="B89" s="113"/>
      <c r="C89" s="114" t="s">
        <v>180</v>
      </c>
      <c r="D89" s="115" t="s">
        <v>63</v>
      </c>
      <c r="E89" s="115" t="s">
        <v>59</v>
      </c>
      <c r="F89" s="115" t="s">
        <v>60</v>
      </c>
      <c r="G89" s="115" t="s">
        <v>181</v>
      </c>
      <c r="H89" s="115" t="s">
        <v>182</v>
      </c>
      <c r="I89" s="115" t="s">
        <v>183</v>
      </c>
      <c r="J89" s="115" t="s">
        <v>166</v>
      </c>
      <c r="K89" s="116" t="s">
        <v>184</v>
      </c>
      <c r="L89" s="113"/>
      <c r="M89" s="57" t="s">
        <v>32</v>
      </c>
      <c r="N89" s="58" t="s">
        <v>48</v>
      </c>
      <c r="O89" s="58" t="s">
        <v>185</v>
      </c>
      <c r="P89" s="58" t="s">
        <v>186</v>
      </c>
      <c r="Q89" s="58" t="s">
        <v>187</v>
      </c>
      <c r="R89" s="58" t="s">
        <v>188</v>
      </c>
      <c r="S89" s="58" t="s">
        <v>189</v>
      </c>
      <c r="T89" s="59" t="s">
        <v>190</v>
      </c>
    </row>
    <row r="90" spans="2:65" s="1" customFormat="1" ht="22.8" customHeight="1">
      <c r="B90" s="33"/>
      <c r="C90" s="62" t="s">
        <v>191</v>
      </c>
      <c r="J90" s="117">
        <f>BK90</f>
        <v>0</v>
      </c>
      <c r="L90" s="33"/>
      <c r="M90" s="60"/>
      <c r="N90" s="51"/>
      <c r="O90" s="51"/>
      <c r="P90" s="118">
        <f>P91</f>
        <v>0</v>
      </c>
      <c r="Q90" s="51"/>
      <c r="R90" s="118">
        <f>R91</f>
        <v>141.02172199999998</v>
      </c>
      <c r="S90" s="51"/>
      <c r="T90" s="119">
        <f>T91</f>
        <v>19.133300000000002</v>
      </c>
      <c r="AT90" s="17" t="s">
        <v>77</v>
      </c>
      <c r="AU90" s="17" t="s">
        <v>167</v>
      </c>
      <c r="BK90" s="120">
        <f>BK91</f>
        <v>0</v>
      </c>
    </row>
    <row r="91" spans="2:65" s="11" customFormat="1" ht="25.95" customHeight="1">
      <c r="B91" s="121"/>
      <c r="D91" s="122" t="s">
        <v>77</v>
      </c>
      <c r="E91" s="123" t="s">
        <v>192</v>
      </c>
      <c r="F91" s="123" t="s">
        <v>193</v>
      </c>
      <c r="I91" s="124"/>
      <c r="J91" s="125">
        <f>BK91</f>
        <v>0</v>
      </c>
      <c r="L91" s="121"/>
      <c r="M91" s="126"/>
      <c r="P91" s="127">
        <f>P92+P273+P318+P336</f>
        <v>0</v>
      </c>
      <c r="R91" s="127">
        <f>R92+R273+R318+R336</f>
        <v>141.02172199999998</v>
      </c>
      <c r="T91" s="128">
        <f>T92+T273+T318+T336</f>
        <v>19.133300000000002</v>
      </c>
      <c r="AR91" s="122" t="s">
        <v>85</v>
      </c>
      <c r="AT91" s="129" t="s">
        <v>77</v>
      </c>
      <c r="AU91" s="129" t="s">
        <v>78</v>
      </c>
      <c r="AY91" s="122" t="s">
        <v>194</v>
      </c>
      <c r="BK91" s="130">
        <f>BK92+BK273+BK318+BK336</f>
        <v>0</v>
      </c>
    </row>
    <row r="92" spans="2:65" s="11" customFormat="1" ht="22.8" customHeight="1">
      <c r="B92" s="121"/>
      <c r="D92" s="122" t="s">
        <v>77</v>
      </c>
      <c r="E92" s="131" t="s">
        <v>309</v>
      </c>
      <c r="F92" s="131" t="s">
        <v>1337</v>
      </c>
      <c r="I92" s="124"/>
      <c r="J92" s="132">
        <f>BK92</f>
        <v>0</v>
      </c>
      <c r="L92" s="121"/>
      <c r="M92" s="126"/>
      <c r="P92" s="127">
        <f>SUM(P93:P272)</f>
        <v>0</v>
      </c>
      <c r="R92" s="127">
        <f>SUM(R93:R272)</f>
        <v>141.014422</v>
      </c>
      <c r="T92" s="128">
        <f>SUM(T93:T272)</f>
        <v>0</v>
      </c>
      <c r="AR92" s="122" t="s">
        <v>85</v>
      </c>
      <c r="AT92" s="129" t="s">
        <v>77</v>
      </c>
      <c r="AU92" s="129" t="s">
        <v>85</v>
      </c>
      <c r="AY92" s="122" t="s">
        <v>194</v>
      </c>
      <c r="BK92" s="130">
        <f>SUM(BK93:BK272)</f>
        <v>0</v>
      </c>
    </row>
    <row r="93" spans="2:65" s="1" customFormat="1" ht="55.5" customHeight="1">
      <c r="B93" s="33"/>
      <c r="C93" s="133" t="s">
        <v>85</v>
      </c>
      <c r="D93" s="133" t="s">
        <v>196</v>
      </c>
      <c r="E93" s="134" t="s">
        <v>1338</v>
      </c>
      <c r="F93" s="135" t="s">
        <v>1339</v>
      </c>
      <c r="G93" s="136" t="s">
        <v>110</v>
      </c>
      <c r="H93" s="137">
        <v>396.09</v>
      </c>
      <c r="I93" s="138"/>
      <c r="J93" s="139">
        <f>ROUND(I93*H93,2)</f>
        <v>0</v>
      </c>
      <c r="K93" s="135" t="s">
        <v>199</v>
      </c>
      <c r="L93" s="33"/>
      <c r="M93" s="140" t="s">
        <v>32</v>
      </c>
      <c r="N93" s="141" t="s">
        <v>49</v>
      </c>
      <c r="P93" s="142">
        <f>O93*H93</f>
        <v>0</v>
      </c>
      <c r="Q93" s="142">
        <v>0</v>
      </c>
      <c r="R93" s="142">
        <f>Q93*H93</f>
        <v>0</v>
      </c>
      <c r="S93" s="142">
        <v>0</v>
      </c>
      <c r="T93" s="143">
        <f>S93*H93</f>
        <v>0</v>
      </c>
      <c r="AR93" s="144" t="s">
        <v>200</v>
      </c>
      <c r="AT93" s="144" t="s">
        <v>196</v>
      </c>
      <c r="AU93" s="144" t="s">
        <v>87</v>
      </c>
      <c r="AY93" s="17" t="s">
        <v>194</v>
      </c>
      <c r="BE93" s="145">
        <f>IF(N93="základní",J93,0)</f>
        <v>0</v>
      </c>
      <c r="BF93" s="145">
        <f>IF(N93="snížená",J93,0)</f>
        <v>0</v>
      </c>
      <c r="BG93" s="145">
        <f>IF(N93="zákl. přenesená",J93,0)</f>
        <v>0</v>
      </c>
      <c r="BH93" s="145">
        <f>IF(N93="sníž. přenesená",J93,0)</f>
        <v>0</v>
      </c>
      <c r="BI93" s="145">
        <f>IF(N93="nulová",J93,0)</f>
        <v>0</v>
      </c>
      <c r="BJ93" s="17" t="s">
        <v>85</v>
      </c>
      <c r="BK93" s="145">
        <f>ROUND(I93*H93,2)</f>
        <v>0</v>
      </c>
      <c r="BL93" s="17" t="s">
        <v>200</v>
      </c>
      <c r="BM93" s="144" t="s">
        <v>1340</v>
      </c>
    </row>
    <row r="94" spans="2:65" s="1" customFormat="1">
      <c r="B94" s="33"/>
      <c r="D94" s="146" t="s">
        <v>202</v>
      </c>
      <c r="F94" s="147" t="s">
        <v>1341</v>
      </c>
      <c r="I94" s="148"/>
      <c r="L94" s="33"/>
      <c r="M94" s="149"/>
      <c r="T94" s="54"/>
      <c r="AT94" s="17" t="s">
        <v>202</v>
      </c>
      <c r="AU94" s="17" t="s">
        <v>87</v>
      </c>
    </row>
    <row r="95" spans="2:65" s="12" customFormat="1">
      <c r="B95" s="150"/>
      <c r="D95" s="151" t="s">
        <v>204</v>
      </c>
      <c r="E95" s="152" t="s">
        <v>32</v>
      </c>
      <c r="F95" s="153" t="s">
        <v>205</v>
      </c>
      <c r="H95" s="152" t="s">
        <v>32</v>
      </c>
      <c r="I95" s="154"/>
      <c r="L95" s="150"/>
      <c r="M95" s="155"/>
      <c r="T95" s="156"/>
      <c r="AT95" s="152" t="s">
        <v>204</v>
      </c>
      <c r="AU95" s="152" t="s">
        <v>87</v>
      </c>
      <c r="AV95" s="12" t="s">
        <v>85</v>
      </c>
      <c r="AW95" s="12" t="s">
        <v>39</v>
      </c>
      <c r="AX95" s="12" t="s">
        <v>78</v>
      </c>
      <c r="AY95" s="152" t="s">
        <v>194</v>
      </c>
    </row>
    <row r="96" spans="2:65" s="12" customFormat="1">
      <c r="B96" s="150"/>
      <c r="D96" s="151" t="s">
        <v>204</v>
      </c>
      <c r="E96" s="152" t="s">
        <v>32</v>
      </c>
      <c r="F96" s="153" t="s">
        <v>206</v>
      </c>
      <c r="H96" s="152" t="s">
        <v>32</v>
      </c>
      <c r="I96" s="154"/>
      <c r="L96" s="150"/>
      <c r="M96" s="155"/>
      <c r="T96" s="156"/>
      <c r="AT96" s="152" t="s">
        <v>204</v>
      </c>
      <c r="AU96" s="152" t="s">
        <v>87</v>
      </c>
      <c r="AV96" s="12" t="s">
        <v>85</v>
      </c>
      <c r="AW96" s="12" t="s">
        <v>39</v>
      </c>
      <c r="AX96" s="12" t="s">
        <v>78</v>
      </c>
      <c r="AY96" s="152" t="s">
        <v>194</v>
      </c>
    </row>
    <row r="97" spans="2:65" s="13" customFormat="1">
      <c r="B97" s="157"/>
      <c r="D97" s="151" t="s">
        <v>204</v>
      </c>
      <c r="E97" s="158" t="s">
        <v>32</v>
      </c>
      <c r="F97" s="159" t="s">
        <v>1330</v>
      </c>
      <c r="H97" s="160">
        <v>396.09</v>
      </c>
      <c r="I97" s="161"/>
      <c r="L97" s="157"/>
      <c r="M97" s="162"/>
      <c r="T97" s="163"/>
      <c r="AT97" s="158" t="s">
        <v>204</v>
      </c>
      <c r="AU97" s="158" t="s">
        <v>87</v>
      </c>
      <c r="AV97" s="13" t="s">
        <v>87</v>
      </c>
      <c r="AW97" s="13" t="s">
        <v>39</v>
      </c>
      <c r="AX97" s="13" t="s">
        <v>78</v>
      </c>
      <c r="AY97" s="158" t="s">
        <v>194</v>
      </c>
    </row>
    <row r="98" spans="2:65" s="14" customFormat="1">
      <c r="B98" s="164"/>
      <c r="D98" s="151" t="s">
        <v>204</v>
      </c>
      <c r="E98" s="165" t="s">
        <v>32</v>
      </c>
      <c r="F98" s="166" t="s">
        <v>208</v>
      </c>
      <c r="H98" s="167">
        <v>396.09</v>
      </c>
      <c r="I98" s="168"/>
      <c r="L98" s="164"/>
      <c r="M98" s="169"/>
      <c r="T98" s="170"/>
      <c r="AT98" s="165" t="s">
        <v>204</v>
      </c>
      <c r="AU98" s="165" t="s">
        <v>87</v>
      </c>
      <c r="AV98" s="14" t="s">
        <v>200</v>
      </c>
      <c r="AW98" s="14" t="s">
        <v>39</v>
      </c>
      <c r="AX98" s="14" t="s">
        <v>85</v>
      </c>
      <c r="AY98" s="165" t="s">
        <v>194</v>
      </c>
    </row>
    <row r="99" spans="2:65" s="1" customFormat="1">
      <c r="B99" s="33"/>
      <c r="D99" s="151" t="s">
        <v>322</v>
      </c>
      <c r="F99" s="181" t="s">
        <v>1342</v>
      </c>
      <c r="L99" s="33"/>
      <c r="M99" s="149"/>
      <c r="T99" s="54"/>
      <c r="AU99" s="17" t="s">
        <v>87</v>
      </c>
    </row>
    <row r="100" spans="2:65" s="1" customFormat="1">
      <c r="B100" s="33"/>
      <c r="D100" s="151" t="s">
        <v>322</v>
      </c>
      <c r="F100" s="182" t="s">
        <v>1343</v>
      </c>
      <c r="H100" s="183">
        <v>396.09</v>
      </c>
      <c r="L100" s="33"/>
      <c r="M100" s="149"/>
      <c r="T100" s="54"/>
      <c r="AU100" s="17" t="s">
        <v>87</v>
      </c>
    </row>
    <row r="101" spans="2:65" s="1" customFormat="1" ht="55.5" customHeight="1">
      <c r="B101" s="33"/>
      <c r="C101" s="133" t="s">
        <v>87</v>
      </c>
      <c r="D101" s="133" t="s">
        <v>196</v>
      </c>
      <c r="E101" s="134" t="s">
        <v>1344</v>
      </c>
      <c r="F101" s="135" t="s">
        <v>1345</v>
      </c>
      <c r="G101" s="136" t="s">
        <v>110</v>
      </c>
      <c r="H101" s="137">
        <v>44.53</v>
      </c>
      <c r="I101" s="138"/>
      <c r="J101" s="139">
        <f>ROUND(I101*H101,2)</f>
        <v>0</v>
      </c>
      <c r="K101" s="135" t="s">
        <v>199</v>
      </c>
      <c r="L101" s="33"/>
      <c r="M101" s="140" t="s">
        <v>32</v>
      </c>
      <c r="N101" s="141" t="s">
        <v>49</v>
      </c>
      <c r="P101" s="142">
        <f>O101*H101</f>
        <v>0</v>
      </c>
      <c r="Q101" s="142">
        <v>0</v>
      </c>
      <c r="R101" s="142">
        <f>Q101*H101</f>
        <v>0</v>
      </c>
      <c r="S101" s="142">
        <v>0</v>
      </c>
      <c r="T101" s="143">
        <f>S101*H101</f>
        <v>0</v>
      </c>
      <c r="AR101" s="144" t="s">
        <v>200</v>
      </c>
      <c r="AT101" s="144" t="s">
        <v>196</v>
      </c>
      <c r="AU101" s="144" t="s">
        <v>87</v>
      </c>
      <c r="AY101" s="17" t="s">
        <v>194</v>
      </c>
      <c r="BE101" s="145">
        <f>IF(N101="základní",J101,0)</f>
        <v>0</v>
      </c>
      <c r="BF101" s="145">
        <f>IF(N101="snížená",J101,0)</f>
        <v>0</v>
      </c>
      <c r="BG101" s="145">
        <f>IF(N101="zákl. přenesená",J101,0)</f>
        <v>0</v>
      </c>
      <c r="BH101" s="145">
        <f>IF(N101="sníž. přenesená",J101,0)</f>
        <v>0</v>
      </c>
      <c r="BI101" s="145">
        <f>IF(N101="nulová",J101,0)</f>
        <v>0</v>
      </c>
      <c r="BJ101" s="17" t="s">
        <v>85</v>
      </c>
      <c r="BK101" s="145">
        <f>ROUND(I101*H101,2)</f>
        <v>0</v>
      </c>
      <c r="BL101" s="17" t="s">
        <v>200</v>
      </c>
      <c r="BM101" s="144" t="s">
        <v>1346</v>
      </c>
    </row>
    <row r="102" spans="2:65" s="1" customFormat="1">
      <c r="B102" s="33"/>
      <c r="D102" s="146" t="s">
        <v>202</v>
      </c>
      <c r="F102" s="147" t="s">
        <v>1347</v>
      </c>
      <c r="I102" s="148"/>
      <c r="L102" s="33"/>
      <c r="M102" s="149"/>
      <c r="T102" s="54"/>
      <c r="AT102" s="17" t="s">
        <v>202</v>
      </c>
      <c r="AU102" s="17" t="s">
        <v>87</v>
      </c>
    </row>
    <row r="103" spans="2:65" s="12" customFormat="1">
      <c r="B103" s="150"/>
      <c r="D103" s="151" t="s">
        <v>204</v>
      </c>
      <c r="E103" s="152" t="s">
        <v>32</v>
      </c>
      <c r="F103" s="153" t="s">
        <v>205</v>
      </c>
      <c r="H103" s="152" t="s">
        <v>32</v>
      </c>
      <c r="I103" s="154"/>
      <c r="L103" s="150"/>
      <c r="M103" s="155"/>
      <c r="T103" s="156"/>
      <c r="AT103" s="152" t="s">
        <v>204</v>
      </c>
      <c r="AU103" s="152" t="s">
        <v>87</v>
      </c>
      <c r="AV103" s="12" t="s">
        <v>85</v>
      </c>
      <c r="AW103" s="12" t="s">
        <v>39</v>
      </c>
      <c r="AX103" s="12" t="s">
        <v>78</v>
      </c>
      <c r="AY103" s="152" t="s">
        <v>194</v>
      </c>
    </row>
    <row r="104" spans="2:65" s="12" customFormat="1">
      <c r="B104" s="150"/>
      <c r="D104" s="151" t="s">
        <v>204</v>
      </c>
      <c r="E104" s="152" t="s">
        <v>32</v>
      </c>
      <c r="F104" s="153" t="s">
        <v>206</v>
      </c>
      <c r="H104" s="152" t="s">
        <v>32</v>
      </c>
      <c r="I104" s="154"/>
      <c r="L104" s="150"/>
      <c r="M104" s="155"/>
      <c r="T104" s="156"/>
      <c r="AT104" s="152" t="s">
        <v>204</v>
      </c>
      <c r="AU104" s="152" t="s">
        <v>87</v>
      </c>
      <c r="AV104" s="12" t="s">
        <v>85</v>
      </c>
      <c r="AW104" s="12" t="s">
        <v>39</v>
      </c>
      <c r="AX104" s="12" t="s">
        <v>78</v>
      </c>
      <c r="AY104" s="152" t="s">
        <v>194</v>
      </c>
    </row>
    <row r="105" spans="2:65" s="13" customFormat="1">
      <c r="B105" s="157"/>
      <c r="D105" s="151" t="s">
        <v>204</v>
      </c>
      <c r="E105" s="158" t="s">
        <v>32</v>
      </c>
      <c r="F105" s="159" t="s">
        <v>1333</v>
      </c>
      <c r="H105" s="160">
        <v>44.53</v>
      </c>
      <c r="I105" s="161"/>
      <c r="L105" s="157"/>
      <c r="M105" s="162"/>
      <c r="T105" s="163"/>
      <c r="AT105" s="158" t="s">
        <v>204</v>
      </c>
      <c r="AU105" s="158" t="s">
        <v>87</v>
      </c>
      <c r="AV105" s="13" t="s">
        <v>87</v>
      </c>
      <c r="AW105" s="13" t="s">
        <v>39</v>
      </c>
      <c r="AX105" s="13" t="s">
        <v>78</v>
      </c>
      <c r="AY105" s="158" t="s">
        <v>194</v>
      </c>
    </row>
    <row r="106" spans="2:65" s="14" customFormat="1">
      <c r="B106" s="164"/>
      <c r="D106" s="151" t="s">
        <v>204</v>
      </c>
      <c r="E106" s="165" t="s">
        <v>32</v>
      </c>
      <c r="F106" s="166" t="s">
        <v>208</v>
      </c>
      <c r="H106" s="167">
        <v>44.53</v>
      </c>
      <c r="I106" s="168"/>
      <c r="L106" s="164"/>
      <c r="M106" s="169"/>
      <c r="T106" s="170"/>
      <c r="AT106" s="165" t="s">
        <v>204</v>
      </c>
      <c r="AU106" s="165" t="s">
        <v>87</v>
      </c>
      <c r="AV106" s="14" t="s">
        <v>200</v>
      </c>
      <c r="AW106" s="14" t="s">
        <v>39</v>
      </c>
      <c r="AX106" s="14" t="s">
        <v>85</v>
      </c>
      <c r="AY106" s="165" t="s">
        <v>194</v>
      </c>
    </row>
    <row r="107" spans="2:65" s="1" customFormat="1">
      <c r="B107" s="33"/>
      <c r="D107" s="151" t="s">
        <v>322</v>
      </c>
      <c r="F107" s="181" t="s">
        <v>1348</v>
      </c>
      <c r="L107" s="33"/>
      <c r="M107" s="149"/>
      <c r="T107" s="54"/>
      <c r="AU107" s="17" t="s">
        <v>87</v>
      </c>
    </row>
    <row r="108" spans="2:65" s="1" customFormat="1">
      <c r="B108" s="33"/>
      <c r="D108" s="151" t="s">
        <v>322</v>
      </c>
      <c r="F108" s="182" t="s">
        <v>1349</v>
      </c>
      <c r="H108" s="183">
        <v>44.53</v>
      </c>
      <c r="L108" s="33"/>
      <c r="M108" s="149"/>
      <c r="T108" s="54"/>
      <c r="AU108" s="17" t="s">
        <v>87</v>
      </c>
    </row>
    <row r="109" spans="2:65" s="1" customFormat="1" ht="37.799999999999997" customHeight="1">
      <c r="B109" s="33"/>
      <c r="C109" s="133" t="s">
        <v>112</v>
      </c>
      <c r="D109" s="133" t="s">
        <v>196</v>
      </c>
      <c r="E109" s="134" t="s">
        <v>1350</v>
      </c>
      <c r="F109" s="135" t="s">
        <v>1351</v>
      </c>
      <c r="G109" s="136" t="s">
        <v>110</v>
      </c>
      <c r="H109" s="137">
        <v>396.09</v>
      </c>
      <c r="I109" s="138"/>
      <c r="J109" s="139">
        <f>ROUND(I109*H109,2)</f>
        <v>0</v>
      </c>
      <c r="K109" s="135" t="s">
        <v>199</v>
      </c>
      <c r="L109" s="33"/>
      <c r="M109" s="140" t="s">
        <v>32</v>
      </c>
      <c r="N109" s="141" t="s">
        <v>49</v>
      </c>
      <c r="P109" s="142">
        <f>O109*H109</f>
        <v>0</v>
      </c>
      <c r="Q109" s="142">
        <v>0</v>
      </c>
      <c r="R109" s="142">
        <f>Q109*H109</f>
        <v>0</v>
      </c>
      <c r="S109" s="142">
        <v>0</v>
      </c>
      <c r="T109" s="143">
        <f>S109*H109</f>
        <v>0</v>
      </c>
      <c r="AR109" s="144" t="s">
        <v>200</v>
      </c>
      <c r="AT109" s="144" t="s">
        <v>196</v>
      </c>
      <c r="AU109" s="144" t="s">
        <v>87</v>
      </c>
      <c r="AY109" s="17" t="s">
        <v>194</v>
      </c>
      <c r="BE109" s="145">
        <f>IF(N109="základní",J109,0)</f>
        <v>0</v>
      </c>
      <c r="BF109" s="145">
        <f>IF(N109="snížená",J109,0)</f>
        <v>0</v>
      </c>
      <c r="BG109" s="145">
        <f>IF(N109="zákl. přenesená",J109,0)</f>
        <v>0</v>
      </c>
      <c r="BH109" s="145">
        <f>IF(N109="sníž. přenesená",J109,0)</f>
        <v>0</v>
      </c>
      <c r="BI109" s="145">
        <f>IF(N109="nulová",J109,0)</f>
        <v>0</v>
      </c>
      <c r="BJ109" s="17" t="s">
        <v>85</v>
      </c>
      <c r="BK109" s="145">
        <f>ROUND(I109*H109,2)</f>
        <v>0</v>
      </c>
      <c r="BL109" s="17" t="s">
        <v>200</v>
      </c>
      <c r="BM109" s="144" t="s">
        <v>1352</v>
      </c>
    </row>
    <row r="110" spans="2:65" s="1" customFormat="1">
      <c r="B110" s="33"/>
      <c r="D110" s="146" t="s">
        <v>202</v>
      </c>
      <c r="F110" s="147" t="s">
        <v>1353</v>
      </c>
      <c r="I110" s="148"/>
      <c r="L110" s="33"/>
      <c r="M110" s="149"/>
      <c r="T110" s="54"/>
      <c r="AT110" s="17" t="s">
        <v>202</v>
      </c>
      <c r="AU110" s="17" t="s">
        <v>87</v>
      </c>
    </row>
    <row r="111" spans="2:65" s="12" customFormat="1">
      <c r="B111" s="150"/>
      <c r="D111" s="151" t="s">
        <v>204</v>
      </c>
      <c r="E111" s="152" t="s">
        <v>32</v>
      </c>
      <c r="F111" s="153" t="s">
        <v>205</v>
      </c>
      <c r="H111" s="152" t="s">
        <v>32</v>
      </c>
      <c r="I111" s="154"/>
      <c r="L111" s="150"/>
      <c r="M111" s="155"/>
      <c r="T111" s="156"/>
      <c r="AT111" s="152" t="s">
        <v>204</v>
      </c>
      <c r="AU111" s="152" t="s">
        <v>87</v>
      </c>
      <c r="AV111" s="12" t="s">
        <v>85</v>
      </c>
      <c r="AW111" s="12" t="s">
        <v>39</v>
      </c>
      <c r="AX111" s="12" t="s">
        <v>78</v>
      </c>
      <c r="AY111" s="152" t="s">
        <v>194</v>
      </c>
    </row>
    <row r="112" spans="2:65" s="12" customFormat="1">
      <c r="B112" s="150"/>
      <c r="D112" s="151" t="s">
        <v>204</v>
      </c>
      <c r="E112" s="152" t="s">
        <v>32</v>
      </c>
      <c r="F112" s="153" t="s">
        <v>206</v>
      </c>
      <c r="H112" s="152" t="s">
        <v>32</v>
      </c>
      <c r="I112" s="154"/>
      <c r="L112" s="150"/>
      <c r="M112" s="155"/>
      <c r="T112" s="156"/>
      <c r="AT112" s="152" t="s">
        <v>204</v>
      </c>
      <c r="AU112" s="152" t="s">
        <v>87</v>
      </c>
      <c r="AV112" s="12" t="s">
        <v>85</v>
      </c>
      <c r="AW112" s="12" t="s">
        <v>39</v>
      </c>
      <c r="AX112" s="12" t="s">
        <v>78</v>
      </c>
      <c r="AY112" s="152" t="s">
        <v>194</v>
      </c>
    </row>
    <row r="113" spans="2:65" s="13" customFormat="1">
      <c r="B113" s="157"/>
      <c r="D113" s="151" t="s">
        <v>204</v>
      </c>
      <c r="E113" s="158" t="s">
        <v>32</v>
      </c>
      <c r="F113" s="159" t="s">
        <v>1330</v>
      </c>
      <c r="H113" s="160">
        <v>396.09</v>
      </c>
      <c r="I113" s="161"/>
      <c r="L113" s="157"/>
      <c r="M113" s="162"/>
      <c r="T113" s="163"/>
      <c r="AT113" s="158" t="s">
        <v>204</v>
      </c>
      <c r="AU113" s="158" t="s">
        <v>87</v>
      </c>
      <c r="AV113" s="13" t="s">
        <v>87</v>
      </c>
      <c r="AW113" s="13" t="s">
        <v>39</v>
      </c>
      <c r="AX113" s="13" t="s">
        <v>78</v>
      </c>
      <c r="AY113" s="158" t="s">
        <v>194</v>
      </c>
    </row>
    <row r="114" spans="2:65" s="14" customFormat="1">
      <c r="B114" s="164"/>
      <c r="D114" s="151" t="s">
        <v>204</v>
      </c>
      <c r="E114" s="165" t="s">
        <v>32</v>
      </c>
      <c r="F114" s="166" t="s">
        <v>208</v>
      </c>
      <c r="H114" s="167">
        <v>396.09</v>
      </c>
      <c r="I114" s="168"/>
      <c r="L114" s="164"/>
      <c r="M114" s="169"/>
      <c r="T114" s="170"/>
      <c r="AT114" s="165" t="s">
        <v>204</v>
      </c>
      <c r="AU114" s="165" t="s">
        <v>87</v>
      </c>
      <c r="AV114" s="14" t="s">
        <v>200</v>
      </c>
      <c r="AW114" s="14" t="s">
        <v>39</v>
      </c>
      <c r="AX114" s="14" t="s">
        <v>85</v>
      </c>
      <c r="AY114" s="165" t="s">
        <v>194</v>
      </c>
    </row>
    <row r="115" spans="2:65" s="1" customFormat="1">
      <c r="B115" s="33"/>
      <c r="D115" s="151" t="s">
        <v>322</v>
      </c>
      <c r="F115" s="181" t="s">
        <v>1342</v>
      </c>
      <c r="L115" s="33"/>
      <c r="M115" s="149"/>
      <c r="T115" s="54"/>
      <c r="AU115" s="17" t="s">
        <v>87</v>
      </c>
    </row>
    <row r="116" spans="2:65" s="1" customFormat="1">
      <c r="B116" s="33"/>
      <c r="D116" s="151" t="s">
        <v>322</v>
      </c>
      <c r="F116" s="182" t="s">
        <v>1343</v>
      </c>
      <c r="H116" s="183">
        <v>396.09</v>
      </c>
      <c r="L116" s="33"/>
      <c r="M116" s="149"/>
      <c r="T116" s="54"/>
      <c r="AU116" s="17" t="s">
        <v>87</v>
      </c>
    </row>
    <row r="117" spans="2:65" s="1" customFormat="1" ht="16.5" customHeight="1">
      <c r="B117" s="33"/>
      <c r="C117" s="171" t="s">
        <v>200</v>
      </c>
      <c r="D117" s="171" t="s">
        <v>310</v>
      </c>
      <c r="E117" s="172" t="s">
        <v>1354</v>
      </c>
      <c r="F117" s="173" t="s">
        <v>1355</v>
      </c>
      <c r="G117" s="174" t="s">
        <v>725</v>
      </c>
      <c r="H117" s="175">
        <v>126.749</v>
      </c>
      <c r="I117" s="176"/>
      <c r="J117" s="177">
        <f>ROUND(I117*H117,2)</f>
        <v>0</v>
      </c>
      <c r="K117" s="173" t="s">
        <v>199</v>
      </c>
      <c r="L117" s="178"/>
      <c r="M117" s="179" t="s">
        <v>32</v>
      </c>
      <c r="N117" s="180" t="s">
        <v>49</v>
      </c>
      <c r="P117" s="142">
        <f>O117*H117</f>
        <v>0</v>
      </c>
      <c r="Q117" s="142">
        <v>1</v>
      </c>
      <c r="R117" s="142">
        <f>Q117*H117</f>
        <v>126.749</v>
      </c>
      <c r="S117" s="142">
        <v>0</v>
      </c>
      <c r="T117" s="143">
        <f>S117*H117</f>
        <v>0</v>
      </c>
      <c r="AR117" s="144" t="s">
        <v>243</v>
      </c>
      <c r="AT117" s="144" t="s">
        <v>310</v>
      </c>
      <c r="AU117" s="144" t="s">
        <v>87</v>
      </c>
      <c r="AY117" s="17" t="s">
        <v>194</v>
      </c>
      <c r="BE117" s="145">
        <f>IF(N117="základní",J117,0)</f>
        <v>0</v>
      </c>
      <c r="BF117" s="145">
        <f>IF(N117="snížená",J117,0)</f>
        <v>0</v>
      </c>
      <c r="BG117" s="145">
        <f>IF(N117="zákl. přenesená",J117,0)</f>
        <v>0</v>
      </c>
      <c r="BH117" s="145">
        <f>IF(N117="sníž. přenesená",J117,0)</f>
        <v>0</v>
      </c>
      <c r="BI117" s="145">
        <f>IF(N117="nulová",J117,0)</f>
        <v>0</v>
      </c>
      <c r="BJ117" s="17" t="s">
        <v>85</v>
      </c>
      <c r="BK117" s="145">
        <f>ROUND(I117*H117,2)</f>
        <v>0</v>
      </c>
      <c r="BL117" s="17" t="s">
        <v>200</v>
      </c>
      <c r="BM117" s="144" t="s">
        <v>1356</v>
      </c>
    </row>
    <row r="118" spans="2:65" s="13" customFormat="1">
      <c r="B118" s="157"/>
      <c r="D118" s="151" t="s">
        <v>204</v>
      </c>
      <c r="F118" s="159" t="s">
        <v>1357</v>
      </c>
      <c r="H118" s="160">
        <v>126.749</v>
      </c>
      <c r="I118" s="161"/>
      <c r="L118" s="157"/>
      <c r="M118" s="162"/>
      <c r="T118" s="163"/>
      <c r="AT118" s="158" t="s">
        <v>204</v>
      </c>
      <c r="AU118" s="158" t="s">
        <v>87</v>
      </c>
      <c r="AV118" s="13" t="s">
        <v>87</v>
      </c>
      <c r="AW118" s="13" t="s">
        <v>4</v>
      </c>
      <c r="AX118" s="13" t="s">
        <v>85</v>
      </c>
      <c r="AY118" s="158" t="s">
        <v>194</v>
      </c>
    </row>
    <row r="119" spans="2:65" s="1" customFormat="1" ht="37.799999999999997" customHeight="1">
      <c r="B119" s="33"/>
      <c r="C119" s="133" t="s">
        <v>224</v>
      </c>
      <c r="D119" s="133" t="s">
        <v>196</v>
      </c>
      <c r="E119" s="134" t="s">
        <v>1358</v>
      </c>
      <c r="F119" s="135" t="s">
        <v>1359</v>
      </c>
      <c r="G119" s="136" t="s">
        <v>110</v>
      </c>
      <c r="H119" s="137">
        <v>396.09</v>
      </c>
      <c r="I119" s="138"/>
      <c r="J119" s="139">
        <f>ROUND(I119*H119,2)</f>
        <v>0</v>
      </c>
      <c r="K119" s="135" t="s">
        <v>199</v>
      </c>
      <c r="L119" s="33"/>
      <c r="M119" s="140" t="s">
        <v>32</v>
      </c>
      <c r="N119" s="141" t="s">
        <v>49</v>
      </c>
      <c r="P119" s="142">
        <f>O119*H119</f>
        <v>0</v>
      </c>
      <c r="Q119" s="142">
        <v>0</v>
      </c>
      <c r="R119" s="142">
        <f>Q119*H119</f>
        <v>0</v>
      </c>
      <c r="S119" s="142">
        <v>0</v>
      </c>
      <c r="T119" s="143">
        <f>S119*H119</f>
        <v>0</v>
      </c>
      <c r="AR119" s="144" t="s">
        <v>200</v>
      </c>
      <c r="AT119" s="144" t="s">
        <v>196</v>
      </c>
      <c r="AU119" s="144" t="s">
        <v>87</v>
      </c>
      <c r="AY119" s="17" t="s">
        <v>194</v>
      </c>
      <c r="BE119" s="145">
        <f>IF(N119="základní",J119,0)</f>
        <v>0</v>
      </c>
      <c r="BF119" s="145">
        <f>IF(N119="snížená",J119,0)</f>
        <v>0</v>
      </c>
      <c r="BG119" s="145">
        <f>IF(N119="zákl. přenesená",J119,0)</f>
        <v>0</v>
      </c>
      <c r="BH119" s="145">
        <f>IF(N119="sníž. přenesená",J119,0)</f>
        <v>0</v>
      </c>
      <c r="BI119" s="145">
        <f>IF(N119="nulová",J119,0)</f>
        <v>0</v>
      </c>
      <c r="BJ119" s="17" t="s">
        <v>85</v>
      </c>
      <c r="BK119" s="145">
        <f>ROUND(I119*H119,2)</f>
        <v>0</v>
      </c>
      <c r="BL119" s="17" t="s">
        <v>200</v>
      </c>
      <c r="BM119" s="144" t="s">
        <v>1360</v>
      </c>
    </row>
    <row r="120" spans="2:65" s="1" customFormat="1">
      <c r="B120" s="33"/>
      <c r="D120" s="146" t="s">
        <v>202</v>
      </c>
      <c r="F120" s="147" t="s">
        <v>1361</v>
      </c>
      <c r="I120" s="148"/>
      <c r="L120" s="33"/>
      <c r="M120" s="149"/>
      <c r="T120" s="54"/>
      <c r="AT120" s="17" t="s">
        <v>202</v>
      </c>
      <c r="AU120" s="17" t="s">
        <v>87</v>
      </c>
    </row>
    <row r="121" spans="2:65" s="12" customFormat="1">
      <c r="B121" s="150"/>
      <c r="D121" s="151" t="s">
        <v>204</v>
      </c>
      <c r="E121" s="152" t="s">
        <v>32</v>
      </c>
      <c r="F121" s="153" t="s">
        <v>205</v>
      </c>
      <c r="H121" s="152" t="s">
        <v>32</v>
      </c>
      <c r="I121" s="154"/>
      <c r="L121" s="150"/>
      <c r="M121" s="155"/>
      <c r="T121" s="156"/>
      <c r="AT121" s="152" t="s">
        <v>204</v>
      </c>
      <c r="AU121" s="152" t="s">
        <v>87</v>
      </c>
      <c r="AV121" s="12" t="s">
        <v>85</v>
      </c>
      <c r="AW121" s="12" t="s">
        <v>39</v>
      </c>
      <c r="AX121" s="12" t="s">
        <v>78</v>
      </c>
      <c r="AY121" s="152" t="s">
        <v>194</v>
      </c>
    </row>
    <row r="122" spans="2:65" s="12" customFormat="1">
      <c r="B122" s="150"/>
      <c r="D122" s="151" t="s">
        <v>204</v>
      </c>
      <c r="E122" s="152" t="s">
        <v>32</v>
      </c>
      <c r="F122" s="153" t="s">
        <v>206</v>
      </c>
      <c r="H122" s="152" t="s">
        <v>32</v>
      </c>
      <c r="I122" s="154"/>
      <c r="L122" s="150"/>
      <c r="M122" s="155"/>
      <c r="T122" s="156"/>
      <c r="AT122" s="152" t="s">
        <v>204</v>
      </c>
      <c r="AU122" s="152" t="s">
        <v>87</v>
      </c>
      <c r="AV122" s="12" t="s">
        <v>85</v>
      </c>
      <c r="AW122" s="12" t="s">
        <v>39</v>
      </c>
      <c r="AX122" s="12" t="s">
        <v>78</v>
      </c>
      <c r="AY122" s="152" t="s">
        <v>194</v>
      </c>
    </row>
    <row r="123" spans="2:65" s="13" customFormat="1">
      <c r="B123" s="157"/>
      <c r="D123" s="151" t="s">
        <v>204</v>
      </c>
      <c r="E123" s="158" t="s">
        <v>32</v>
      </c>
      <c r="F123" s="159" t="s">
        <v>1330</v>
      </c>
      <c r="H123" s="160">
        <v>396.09</v>
      </c>
      <c r="I123" s="161"/>
      <c r="L123" s="157"/>
      <c r="M123" s="162"/>
      <c r="T123" s="163"/>
      <c r="AT123" s="158" t="s">
        <v>204</v>
      </c>
      <c r="AU123" s="158" t="s">
        <v>87</v>
      </c>
      <c r="AV123" s="13" t="s">
        <v>87</v>
      </c>
      <c r="AW123" s="13" t="s">
        <v>39</v>
      </c>
      <c r="AX123" s="13" t="s">
        <v>78</v>
      </c>
      <c r="AY123" s="158" t="s">
        <v>194</v>
      </c>
    </row>
    <row r="124" spans="2:65" s="14" customFormat="1">
      <c r="B124" s="164"/>
      <c r="D124" s="151" t="s">
        <v>204</v>
      </c>
      <c r="E124" s="165" t="s">
        <v>32</v>
      </c>
      <c r="F124" s="166" t="s">
        <v>208</v>
      </c>
      <c r="H124" s="167">
        <v>396.09</v>
      </c>
      <c r="I124" s="168"/>
      <c r="L124" s="164"/>
      <c r="M124" s="169"/>
      <c r="T124" s="170"/>
      <c r="AT124" s="165" t="s">
        <v>204</v>
      </c>
      <c r="AU124" s="165" t="s">
        <v>87</v>
      </c>
      <c r="AV124" s="14" t="s">
        <v>200</v>
      </c>
      <c r="AW124" s="14" t="s">
        <v>39</v>
      </c>
      <c r="AX124" s="14" t="s">
        <v>85</v>
      </c>
      <c r="AY124" s="165" t="s">
        <v>194</v>
      </c>
    </row>
    <row r="125" spans="2:65" s="1" customFormat="1">
      <c r="B125" s="33"/>
      <c r="D125" s="151" t="s">
        <v>322</v>
      </c>
      <c r="F125" s="181" t="s">
        <v>1342</v>
      </c>
      <c r="L125" s="33"/>
      <c r="M125" s="149"/>
      <c r="T125" s="54"/>
      <c r="AU125" s="17" t="s">
        <v>87</v>
      </c>
    </row>
    <row r="126" spans="2:65" s="1" customFormat="1">
      <c r="B126" s="33"/>
      <c r="D126" s="151" t="s">
        <v>322</v>
      </c>
      <c r="F126" s="182" t="s">
        <v>1343</v>
      </c>
      <c r="H126" s="183">
        <v>396.09</v>
      </c>
      <c r="L126" s="33"/>
      <c r="M126" s="149"/>
      <c r="T126" s="54"/>
      <c r="AU126" s="17" t="s">
        <v>87</v>
      </c>
    </row>
    <row r="127" spans="2:65" s="1" customFormat="1" ht="16.5" customHeight="1">
      <c r="B127" s="33"/>
      <c r="C127" s="171" t="s">
        <v>230</v>
      </c>
      <c r="D127" s="171" t="s">
        <v>310</v>
      </c>
      <c r="E127" s="172" t="s">
        <v>1362</v>
      </c>
      <c r="F127" s="173" t="s">
        <v>1363</v>
      </c>
      <c r="G127" s="174" t="s">
        <v>1121</v>
      </c>
      <c r="H127" s="175">
        <v>13.863</v>
      </c>
      <c r="I127" s="176"/>
      <c r="J127" s="177">
        <f>ROUND(I127*H127,2)</f>
        <v>0</v>
      </c>
      <c r="K127" s="173" t="s">
        <v>199</v>
      </c>
      <c r="L127" s="178"/>
      <c r="M127" s="179" t="s">
        <v>32</v>
      </c>
      <c r="N127" s="180" t="s">
        <v>49</v>
      </c>
      <c r="P127" s="142">
        <f>O127*H127</f>
        <v>0</v>
      </c>
      <c r="Q127" s="142">
        <v>1E-3</v>
      </c>
      <c r="R127" s="142">
        <f>Q127*H127</f>
        <v>1.3863E-2</v>
      </c>
      <c r="S127" s="142">
        <v>0</v>
      </c>
      <c r="T127" s="143">
        <f>S127*H127</f>
        <v>0</v>
      </c>
      <c r="AR127" s="144" t="s">
        <v>243</v>
      </c>
      <c r="AT127" s="144" t="s">
        <v>310</v>
      </c>
      <c r="AU127" s="144" t="s">
        <v>87</v>
      </c>
      <c r="AY127" s="17" t="s">
        <v>194</v>
      </c>
      <c r="BE127" s="145">
        <f>IF(N127="základní",J127,0)</f>
        <v>0</v>
      </c>
      <c r="BF127" s="145">
        <f>IF(N127="snížená",J127,0)</f>
        <v>0</v>
      </c>
      <c r="BG127" s="145">
        <f>IF(N127="zákl. přenesená",J127,0)</f>
        <v>0</v>
      </c>
      <c r="BH127" s="145">
        <f>IF(N127="sníž. přenesená",J127,0)</f>
        <v>0</v>
      </c>
      <c r="BI127" s="145">
        <f>IF(N127="nulová",J127,0)</f>
        <v>0</v>
      </c>
      <c r="BJ127" s="17" t="s">
        <v>85</v>
      </c>
      <c r="BK127" s="145">
        <f>ROUND(I127*H127,2)</f>
        <v>0</v>
      </c>
      <c r="BL127" s="17" t="s">
        <v>200</v>
      </c>
      <c r="BM127" s="144" t="s">
        <v>1364</v>
      </c>
    </row>
    <row r="128" spans="2:65" s="13" customFormat="1">
      <c r="B128" s="157"/>
      <c r="D128" s="151" t="s">
        <v>204</v>
      </c>
      <c r="F128" s="159" t="s">
        <v>1365</v>
      </c>
      <c r="H128" s="160">
        <v>13.863</v>
      </c>
      <c r="I128" s="161"/>
      <c r="L128" s="157"/>
      <c r="M128" s="162"/>
      <c r="T128" s="163"/>
      <c r="AT128" s="158" t="s">
        <v>204</v>
      </c>
      <c r="AU128" s="158" t="s">
        <v>87</v>
      </c>
      <c r="AV128" s="13" t="s">
        <v>87</v>
      </c>
      <c r="AW128" s="13" t="s">
        <v>4</v>
      </c>
      <c r="AX128" s="13" t="s">
        <v>85</v>
      </c>
      <c r="AY128" s="158" t="s">
        <v>194</v>
      </c>
    </row>
    <row r="129" spans="2:65" s="1" customFormat="1" ht="37.799999999999997" customHeight="1">
      <c r="B129" s="33"/>
      <c r="C129" s="133" t="s">
        <v>236</v>
      </c>
      <c r="D129" s="133" t="s">
        <v>196</v>
      </c>
      <c r="E129" s="134" t="s">
        <v>1366</v>
      </c>
      <c r="F129" s="135" t="s">
        <v>1367</v>
      </c>
      <c r="G129" s="136" t="s">
        <v>110</v>
      </c>
      <c r="H129" s="137">
        <v>44.53</v>
      </c>
      <c r="I129" s="138"/>
      <c r="J129" s="139">
        <f>ROUND(I129*H129,2)</f>
        <v>0</v>
      </c>
      <c r="K129" s="135" t="s">
        <v>199</v>
      </c>
      <c r="L129" s="33"/>
      <c r="M129" s="140" t="s">
        <v>32</v>
      </c>
      <c r="N129" s="141" t="s">
        <v>49</v>
      </c>
      <c r="P129" s="142">
        <f>O129*H129</f>
        <v>0</v>
      </c>
      <c r="Q129" s="142">
        <v>0</v>
      </c>
      <c r="R129" s="142">
        <f>Q129*H129</f>
        <v>0</v>
      </c>
      <c r="S129" s="142">
        <v>0</v>
      </c>
      <c r="T129" s="143">
        <f>S129*H129</f>
        <v>0</v>
      </c>
      <c r="AR129" s="144" t="s">
        <v>200</v>
      </c>
      <c r="AT129" s="144" t="s">
        <v>196</v>
      </c>
      <c r="AU129" s="144" t="s">
        <v>87</v>
      </c>
      <c r="AY129" s="17" t="s">
        <v>194</v>
      </c>
      <c r="BE129" s="145">
        <f>IF(N129="základní",J129,0)</f>
        <v>0</v>
      </c>
      <c r="BF129" s="145">
        <f>IF(N129="snížená",J129,0)</f>
        <v>0</v>
      </c>
      <c r="BG129" s="145">
        <f>IF(N129="zákl. přenesená",J129,0)</f>
        <v>0</v>
      </c>
      <c r="BH129" s="145">
        <f>IF(N129="sníž. přenesená",J129,0)</f>
        <v>0</v>
      </c>
      <c r="BI129" s="145">
        <f>IF(N129="nulová",J129,0)</f>
        <v>0</v>
      </c>
      <c r="BJ129" s="17" t="s">
        <v>85</v>
      </c>
      <c r="BK129" s="145">
        <f>ROUND(I129*H129,2)</f>
        <v>0</v>
      </c>
      <c r="BL129" s="17" t="s">
        <v>200</v>
      </c>
      <c r="BM129" s="144" t="s">
        <v>1368</v>
      </c>
    </row>
    <row r="130" spans="2:65" s="1" customFormat="1">
      <c r="B130" s="33"/>
      <c r="D130" s="146" t="s">
        <v>202</v>
      </c>
      <c r="F130" s="147" t="s">
        <v>1369</v>
      </c>
      <c r="I130" s="148"/>
      <c r="L130" s="33"/>
      <c r="M130" s="149"/>
      <c r="T130" s="54"/>
      <c r="AT130" s="17" t="s">
        <v>202</v>
      </c>
      <c r="AU130" s="17" t="s">
        <v>87</v>
      </c>
    </row>
    <row r="131" spans="2:65" s="12" customFormat="1">
      <c r="B131" s="150"/>
      <c r="D131" s="151" t="s">
        <v>204</v>
      </c>
      <c r="E131" s="152" t="s">
        <v>32</v>
      </c>
      <c r="F131" s="153" t="s">
        <v>205</v>
      </c>
      <c r="H131" s="152" t="s">
        <v>32</v>
      </c>
      <c r="I131" s="154"/>
      <c r="L131" s="150"/>
      <c r="M131" s="155"/>
      <c r="T131" s="156"/>
      <c r="AT131" s="152" t="s">
        <v>204</v>
      </c>
      <c r="AU131" s="152" t="s">
        <v>87</v>
      </c>
      <c r="AV131" s="12" t="s">
        <v>85</v>
      </c>
      <c r="AW131" s="12" t="s">
        <v>39</v>
      </c>
      <c r="AX131" s="12" t="s">
        <v>78</v>
      </c>
      <c r="AY131" s="152" t="s">
        <v>194</v>
      </c>
    </row>
    <row r="132" spans="2:65" s="12" customFormat="1">
      <c r="B132" s="150"/>
      <c r="D132" s="151" t="s">
        <v>204</v>
      </c>
      <c r="E132" s="152" t="s">
        <v>32</v>
      </c>
      <c r="F132" s="153" t="s">
        <v>206</v>
      </c>
      <c r="H132" s="152" t="s">
        <v>32</v>
      </c>
      <c r="I132" s="154"/>
      <c r="L132" s="150"/>
      <c r="M132" s="155"/>
      <c r="T132" s="156"/>
      <c r="AT132" s="152" t="s">
        <v>204</v>
      </c>
      <c r="AU132" s="152" t="s">
        <v>87</v>
      </c>
      <c r="AV132" s="12" t="s">
        <v>85</v>
      </c>
      <c r="AW132" s="12" t="s">
        <v>39</v>
      </c>
      <c r="AX132" s="12" t="s">
        <v>78</v>
      </c>
      <c r="AY132" s="152" t="s">
        <v>194</v>
      </c>
    </row>
    <row r="133" spans="2:65" s="13" customFormat="1">
      <c r="B133" s="157"/>
      <c r="D133" s="151" t="s">
        <v>204</v>
      </c>
      <c r="E133" s="158" t="s">
        <v>32</v>
      </c>
      <c r="F133" s="159" t="s">
        <v>1333</v>
      </c>
      <c r="H133" s="160">
        <v>44.53</v>
      </c>
      <c r="I133" s="161"/>
      <c r="L133" s="157"/>
      <c r="M133" s="162"/>
      <c r="T133" s="163"/>
      <c r="AT133" s="158" t="s">
        <v>204</v>
      </c>
      <c r="AU133" s="158" t="s">
        <v>87</v>
      </c>
      <c r="AV133" s="13" t="s">
        <v>87</v>
      </c>
      <c r="AW133" s="13" t="s">
        <v>39</v>
      </c>
      <c r="AX133" s="13" t="s">
        <v>78</v>
      </c>
      <c r="AY133" s="158" t="s">
        <v>194</v>
      </c>
    </row>
    <row r="134" spans="2:65" s="14" customFormat="1">
      <c r="B134" s="164"/>
      <c r="D134" s="151" t="s">
        <v>204</v>
      </c>
      <c r="E134" s="165" t="s">
        <v>32</v>
      </c>
      <c r="F134" s="166" t="s">
        <v>208</v>
      </c>
      <c r="H134" s="167">
        <v>44.53</v>
      </c>
      <c r="I134" s="168"/>
      <c r="L134" s="164"/>
      <c r="M134" s="169"/>
      <c r="T134" s="170"/>
      <c r="AT134" s="165" t="s">
        <v>204</v>
      </c>
      <c r="AU134" s="165" t="s">
        <v>87</v>
      </c>
      <c r="AV134" s="14" t="s">
        <v>200</v>
      </c>
      <c r="AW134" s="14" t="s">
        <v>39</v>
      </c>
      <c r="AX134" s="14" t="s">
        <v>85</v>
      </c>
      <c r="AY134" s="165" t="s">
        <v>194</v>
      </c>
    </row>
    <row r="135" spans="2:65" s="1" customFormat="1">
      <c r="B135" s="33"/>
      <c r="D135" s="151" t="s">
        <v>322</v>
      </c>
      <c r="F135" s="181" t="s">
        <v>1348</v>
      </c>
      <c r="L135" s="33"/>
      <c r="M135" s="149"/>
      <c r="T135" s="54"/>
      <c r="AU135" s="17" t="s">
        <v>87</v>
      </c>
    </row>
    <row r="136" spans="2:65" s="1" customFormat="1">
      <c r="B136" s="33"/>
      <c r="D136" s="151" t="s">
        <v>322</v>
      </c>
      <c r="F136" s="182" t="s">
        <v>1349</v>
      </c>
      <c r="H136" s="183">
        <v>44.53</v>
      </c>
      <c r="L136" s="33"/>
      <c r="M136" s="149"/>
      <c r="T136" s="54"/>
      <c r="AU136" s="17" t="s">
        <v>87</v>
      </c>
    </row>
    <row r="137" spans="2:65" s="1" customFormat="1" ht="16.5" customHeight="1">
      <c r="B137" s="33"/>
      <c r="C137" s="171" t="s">
        <v>243</v>
      </c>
      <c r="D137" s="171" t="s">
        <v>310</v>
      </c>
      <c r="E137" s="172" t="s">
        <v>1370</v>
      </c>
      <c r="F137" s="173" t="s">
        <v>1371</v>
      </c>
      <c r="G137" s="174" t="s">
        <v>1121</v>
      </c>
      <c r="H137" s="175">
        <v>1.5589999999999999</v>
      </c>
      <c r="I137" s="176"/>
      <c r="J137" s="177">
        <f>ROUND(I137*H137,2)</f>
        <v>0</v>
      </c>
      <c r="K137" s="173" t="s">
        <v>199</v>
      </c>
      <c r="L137" s="178"/>
      <c r="M137" s="179" t="s">
        <v>32</v>
      </c>
      <c r="N137" s="180" t="s">
        <v>49</v>
      </c>
      <c r="P137" s="142">
        <f>O137*H137</f>
        <v>0</v>
      </c>
      <c r="Q137" s="142">
        <v>1E-3</v>
      </c>
      <c r="R137" s="142">
        <f>Q137*H137</f>
        <v>1.5590000000000001E-3</v>
      </c>
      <c r="S137" s="142">
        <v>0</v>
      </c>
      <c r="T137" s="143">
        <f>S137*H137</f>
        <v>0</v>
      </c>
      <c r="AR137" s="144" t="s">
        <v>243</v>
      </c>
      <c r="AT137" s="144" t="s">
        <v>310</v>
      </c>
      <c r="AU137" s="144" t="s">
        <v>87</v>
      </c>
      <c r="AY137" s="17" t="s">
        <v>194</v>
      </c>
      <c r="BE137" s="145">
        <f>IF(N137="základní",J137,0)</f>
        <v>0</v>
      </c>
      <c r="BF137" s="145">
        <f>IF(N137="snížená",J137,0)</f>
        <v>0</v>
      </c>
      <c r="BG137" s="145">
        <f>IF(N137="zákl. přenesená",J137,0)</f>
        <v>0</v>
      </c>
      <c r="BH137" s="145">
        <f>IF(N137="sníž. přenesená",J137,0)</f>
        <v>0</v>
      </c>
      <c r="BI137" s="145">
        <f>IF(N137="nulová",J137,0)</f>
        <v>0</v>
      </c>
      <c r="BJ137" s="17" t="s">
        <v>85</v>
      </c>
      <c r="BK137" s="145">
        <f>ROUND(I137*H137,2)</f>
        <v>0</v>
      </c>
      <c r="BL137" s="17" t="s">
        <v>200</v>
      </c>
      <c r="BM137" s="144" t="s">
        <v>1372</v>
      </c>
    </row>
    <row r="138" spans="2:65" s="13" customFormat="1">
      <c r="B138" s="157"/>
      <c r="D138" s="151" t="s">
        <v>204</v>
      </c>
      <c r="F138" s="159" t="s">
        <v>1373</v>
      </c>
      <c r="H138" s="160">
        <v>1.5589999999999999</v>
      </c>
      <c r="I138" s="161"/>
      <c r="L138" s="157"/>
      <c r="M138" s="162"/>
      <c r="T138" s="163"/>
      <c r="AT138" s="158" t="s">
        <v>204</v>
      </c>
      <c r="AU138" s="158" t="s">
        <v>87</v>
      </c>
      <c r="AV138" s="13" t="s">
        <v>87</v>
      </c>
      <c r="AW138" s="13" t="s">
        <v>4</v>
      </c>
      <c r="AX138" s="13" t="s">
        <v>85</v>
      </c>
      <c r="AY138" s="158" t="s">
        <v>194</v>
      </c>
    </row>
    <row r="139" spans="2:65" s="1" customFormat="1" ht="37.799999999999997" customHeight="1">
      <c r="B139" s="33"/>
      <c r="C139" s="133" t="s">
        <v>249</v>
      </c>
      <c r="D139" s="133" t="s">
        <v>196</v>
      </c>
      <c r="E139" s="134" t="s">
        <v>1374</v>
      </c>
      <c r="F139" s="135" t="s">
        <v>1375</v>
      </c>
      <c r="G139" s="136" t="s">
        <v>110</v>
      </c>
      <c r="H139" s="137">
        <v>44.53</v>
      </c>
      <c r="I139" s="138"/>
      <c r="J139" s="139">
        <f>ROUND(I139*H139,2)</f>
        <v>0</v>
      </c>
      <c r="K139" s="135" t="s">
        <v>199</v>
      </c>
      <c r="L139" s="33"/>
      <c r="M139" s="140" t="s">
        <v>32</v>
      </c>
      <c r="N139" s="141" t="s">
        <v>49</v>
      </c>
      <c r="P139" s="142">
        <f>O139*H139</f>
        <v>0</v>
      </c>
      <c r="Q139" s="142">
        <v>0</v>
      </c>
      <c r="R139" s="142">
        <f>Q139*H139</f>
        <v>0</v>
      </c>
      <c r="S139" s="142">
        <v>0</v>
      </c>
      <c r="T139" s="143">
        <f>S139*H139</f>
        <v>0</v>
      </c>
      <c r="AR139" s="144" t="s">
        <v>200</v>
      </c>
      <c r="AT139" s="144" t="s">
        <v>196</v>
      </c>
      <c r="AU139" s="144" t="s">
        <v>87</v>
      </c>
      <c r="AY139" s="17" t="s">
        <v>194</v>
      </c>
      <c r="BE139" s="145">
        <f>IF(N139="základní",J139,0)</f>
        <v>0</v>
      </c>
      <c r="BF139" s="145">
        <f>IF(N139="snížená",J139,0)</f>
        <v>0</v>
      </c>
      <c r="BG139" s="145">
        <f>IF(N139="zákl. přenesená",J139,0)</f>
        <v>0</v>
      </c>
      <c r="BH139" s="145">
        <f>IF(N139="sníž. přenesená",J139,0)</f>
        <v>0</v>
      </c>
      <c r="BI139" s="145">
        <f>IF(N139="nulová",J139,0)</f>
        <v>0</v>
      </c>
      <c r="BJ139" s="17" t="s">
        <v>85</v>
      </c>
      <c r="BK139" s="145">
        <f>ROUND(I139*H139,2)</f>
        <v>0</v>
      </c>
      <c r="BL139" s="17" t="s">
        <v>200</v>
      </c>
      <c r="BM139" s="144" t="s">
        <v>1376</v>
      </c>
    </row>
    <row r="140" spans="2:65" s="1" customFormat="1">
      <c r="B140" s="33"/>
      <c r="D140" s="146" t="s">
        <v>202</v>
      </c>
      <c r="F140" s="147" t="s">
        <v>1377</v>
      </c>
      <c r="I140" s="148"/>
      <c r="L140" s="33"/>
      <c r="M140" s="149"/>
      <c r="T140" s="54"/>
      <c r="AT140" s="17" t="s">
        <v>202</v>
      </c>
      <c r="AU140" s="17" t="s">
        <v>87</v>
      </c>
    </row>
    <row r="141" spans="2:65" s="12" customFormat="1">
      <c r="B141" s="150"/>
      <c r="D141" s="151" t="s">
        <v>204</v>
      </c>
      <c r="E141" s="152" t="s">
        <v>32</v>
      </c>
      <c r="F141" s="153" t="s">
        <v>205</v>
      </c>
      <c r="H141" s="152" t="s">
        <v>32</v>
      </c>
      <c r="I141" s="154"/>
      <c r="L141" s="150"/>
      <c r="M141" s="155"/>
      <c r="T141" s="156"/>
      <c r="AT141" s="152" t="s">
        <v>204</v>
      </c>
      <c r="AU141" s="152" t="s">
        <v>87</v>
      </c>
      <c r="AV141" s="12" t="s">
        <v>85</v>
      </c>
      <c r="AW141" s="12" t="s">
        <v>39</v>
      </c>
      <c r="AX141" s="12" t="s">
        <v>78</v>
      </c>
      <c r="AY141" s="152" t="s">
        <v>194</v>
      </c>
    </row>
    <row r="142" spans="2:65" s="12" customFormat="1">
      <c r="B142" s="150"/>
      <c r="D142" s="151" t="s">
        <v>204</v>
      </c>
      <c r="E142" s="152" t="s">
        <v>32</v>
      </c>
      <c r="F142" s="153" t="s">
        <v>206</v>
      </c>
      <c r="H142" s="152" t="s">
        <v>32</v>
      </c>
      <c r="I142" s="154"/>
      <c r="L142" s="150"/>
      <c r="M142" s="155"/>
      <c r="T142" s="156"/>
      <c r="AT142" s="152" t="s">
        <v>204</v>
      </c>
      <c r="AU142" s="152" t="s">
        <v>87</v>
      </c>
      <c r="AV142" s="12" t="s">
        <v>85</v>
      </c>
      <c r="AW142" s="12" t="s">
        <v>39</v>
      </c>
      <c r="AX142" s="12" t="s">
        <v>78</v>
      </c>
      <c r="AY142" s="152" t="s">
        <v>194</v>
      </c>
    </row>
    <row r="143" spans="2:65" s="13" customFormat="1">
      <c r="B143" s="157"/>
      <c r="D143" s="151" t="s">
        <v>204</v>
      </c>
      <c r="E143" s="158" t="s">
        <v>32</v>
      </c>
      <c r="F143" s="159" t="s">
        <v>1333</v>
      </c>
      <c r="H143" s="160">
        <v>44.53</v>
      </c>
      <c r="I143" s="161"/>
      <c r="L143" s="157"/>
      <c r="M143" s="162"/>
      <c r="T143" s="163"/>
      <c r="AT143" s="158" t="s">
        <v>204</v>
      </c>
      <c r="AU143" s="158" t="s">
        <v>87</v>
      </c>
      <c r="AV143" s="13" t="s">
        <v>87</v>
      </c>
      <c r="AW143" s="13" t="s">
        <v>39</v>
      </c>
      <c r="AX143" s="13" t="s">
        <v>78</v>
      </c>
      <c r="AY143" s="158" t="s">
        <v>194</v>
      </c>
    </row>
    <row r="144" spans="2:65" s="14" customFormat="1">
      <c r="B144" s="164"/>
      <c r="D144" s="151" t="s">
        <v>204</v>
      </c>
      <c r="E144" s="165" t="s">
        <v>32</v>
      </c>
      <c r="F144" s="166" t="s">
        <v>208</v>
      </c>
      <c r="H144" s="167">
        <v>44.53</v>
      </c>
      <c r="I144" s="168"/>
      <c r="L144" s="164"/>
      <c r="M144" s="169"/>
      <c r="T144" s="170"/>
      <c r="AT144" s="165" t="s">
        <v>204</v>
      </c>
      <c r="AU144" s="165" t="s">
        <v>87</v>
      </c>
      <c r="AV144" s="14" t="s">
        <v>200</v>
      </c>
      <c r="AW144" s="14" t="s">
        <v>39</v>
      </c>
      <c r="AX144" s="14" t="s">
        <v>85</v>
      </c>
      <c r="AY144" s="165" t="s">
        <v>194</v>
      </c>
    </row>
    <row r="145" spans="2:65" s="1" customFormat="1">
      <c r="B145" s="33"/>
      <c r="D145" s="151" t="s">
        <v>322</v>
      </c>
      <c r="F145" s="181" t="s">
        <v>1348</v>
      </c>
      <c r="L145" s="33"/>
      <c r="M145" s="149"/>
      <c r="T145" s="54"/>
      <c r="AU145" s="17" t="s">
        <v>87</v>
      </c>
    </row>
    <row r="146" spans="2:65" s="1" customFormat="1">
      <c r="B146" s="33"/>
      <c r="D146" s="151" t="s">
        <v>322</v>
      </c>
      <c r="F146" s="182" t="s">
        <v>1349</v>
      </c>
      <c r="H146" s="183">
        <v>44.53</v>
      </c>
      <c r="L146" s="33"/>
      <c r="M146" s="149"/>
      <c r="T146" s="54"/>
      <c r="AU146" s="17" t="s">
        <v>87</v>
      </c>
    </row>
    <row r="147" spans="2:65" s="1" customFormat="1" ht="33" customHeight="1">
      <c r="B147" s="33"/>
      <c r="C147" s="133" t="s">
        <v>255</v>
      </c>
      <c r="D147" s="133" t="s">
        <v>196</v>
      </c>
      <c r="E147" s="134" t="s">
        <v>1378</v>
      </c>
      <c r="F147" s="135" t="s">
        <v>1379</v>
      </c>
      <c r="G147" s="136" t="s">
        <v>110</v>
      </c>
      <c r="H147" s="137">
        <v>44.53</v>
      </c>
      <c r="I147" s="138"/>
      <c r="J147" s="139">
        <f>ROUND(I147*H147,2)</f>
        <v>0</v>
      </c>
      <c r="K147" s="135" t="s">
        <v>199</v>
      </c>
      <c r="L147" s="33"/>
      <c r="M147" s="140" t="s">
        <v>32</v>
      </c>
      <c r="N147" s="141" t="s">
        <v>49</v>
      </c>
      <c r="P147" s="142">
        <f>O147*H147</f>
        <v>0</v>
      </c>
      <c r="Q147" s="142">
        <v>0</v>
      </c>
      <c r="R147" s="142">
        <f>Q147*H147</f>
        <v>0</v>
      </c>
      <c r="S147" s="142">
        <v>0</v>
      </c>
      <c r="T147" s="143">
        <f>S147*H147</f>
        <v>0</v>
      </c>
      <c r="AR147" s="144" t="s">
        <v>200</v>
      </c>
      <c r="AT147" s="144" t="s">
        <v>196</v>
      </c>
      <c r="AU147" s="144" t="s">
        <v>87</v>
      </c>
      <c r="AY147" s="17" t="s">
        <v>194</v>
      </c>
      <c r="BE147" s="145">
        <f>IF(N147="základní",J147,0)</f>
        <v>0</v>
      </c>
      <c r="BF147" s="145">
        <f>IF(N147="snížená",J147,0)</f>
        <v>0</v>
      </c>
      <c r="BG147" s="145">
        <f>IF(N147="zákl. přenesená",J147,0)</f>
        <v>0</v>
      </c>
      <c r="BH147" s="145">
        <f>IF(N147="sníž. přenesená",J147,0)</f>
        <v>0</v>
      </c>
      <c r="BI147" s="145">
        <f>IF(N147="nulová",J147,0)</f>
        <v>0</v>
      </c>
      <c r="BJ147" s="17" t="s">
        <v>85</v>
      </c>
      <c r="BK147" s="145">
        <f>ROUND(I147*H147,2)</f>
        <v>0</v>
      </c>
      <c r="BL147" s="17" t="s">
        <v>200</v>
      </c>
      <c r="BM147" s="144" t="s">
        <v>1380</v>
      </c>
    </row>
    <row r="148" spans="2:65" s="1" customFormat="1">
      <c r="B148" s="33"/>
      <c r="D148" s="146" t="s">
        <v>202</v>
      </c>
      <c r="F148" s="147" t="s">
        <v>1381</v>
      </c>
      <c r="I148" s="148"/>
      <c r="L148" s="33"/>
      <c r="M148" s="149"/>
      <c r="T148" s="54"/>
      <c r="AT148" s="17" t="s">
        <v>202</v>
      </c>
      <c r="AU148" s="17" t="s">
        <v>87</v>
      </c>
    </row>
    <row r="149" spans="2:65" s="12" customFormat="1">
      <c r="B149" s="150"/>
      <c r="D149" s="151" t="s">
        <v>204</v>
      </c>
      <c r="E149" s="152" t="s">
        <v>32</v>
      </c>
      <c r="F149" s="153" t="s">
        <v>205</v>
      </c>
      <c r="H149" s="152" t="s">
        <v>32</v>
      </c>
      <c r="I149" s="154"/>
      <c r="L149" s="150"/>
      <c r="M149" s="155"/>
      <c r="T149" s="156"/>
      <c r="AT149" s="152" t="s">
        <v>204</v>
      </c>
      <c r="AU149" s="152" t="s">
        <v>87</v>
      </c>
      <c r="AV149" s="12" t="s">
        <v>85</v>
      </c>
      <c r="AW149" s="12" t="s">
        <v>39</v>
      </c>
      <c r="AX149" s="12" t="s">
        <v>78</v>
      </c>
      <c r="AY149" s="152" t="s">
        <v>194</v>
      </c>
    </row>
    <row r="150" spans="2:65" s="12" customFormat="1">
      <c r="B150" s="150"/>
      <c r="D150" s="151" t="s">
        <v>204</v>
      </c>
      <c r="E150" s="152" t="s">
        <v>32</v>
      </c>
      <c r="F150" s="153" t="s">
        <v>206</v>
      </c>
      <c r="H150" s="152" t="s">
        <v>32</v>
      </c>
      <c r="I150" s="154"/>
      <c r="L150" s="150"/>
      <c r="M150" s="155"/>
      <c r="T150" s="156"/>
      <c r="AT150" s="152" t="s">
        <v>204</v>
      </c>
      <c r="AU150" s="152" t="s">
        <v>87</v>
      </c>
      <c r="AV150" s="12" t="s">
        <v>85</v>
      </c>
      <c r="AW150" s="12" t="s">
        <v>39</v>
      </c>
      <c r="AX150" s="12" t="s">
        <v>78</v>
      </c>
      <c r="AY150" s="152" t="s">
        <v>194</v>
      </c>
    </row>
    <row r="151" spans="2:65" s="13" customFormat="1">
      <c r="B151" s="157"/>
      <c r="D151" s="151" t="s">
        <v>204</v>
      </c>
      <c r="E151" s="158" t="s">
        <v>32</v>
      </c>
      <c r="F151" s="159" t="s">
        <v>1333</v>
      </c>
      <c r="H151" s="160">
        <v>44.53</v>
      </c>
      <c r="I151" s="161"/>
      <c r="L151" s="157"/>
      <c r="M151" s="162"/>
      <c r="T151" s="163"/>
      <c r="AT151" s="158" t="s">
        <v>204</v>
      </c>
      <c r="AU151" s="158" t="s">
        <v>87</v>
      </c>
      <c r="AV151" s="13" t="s">
        <v>87</v>
      </c>
      <c r="AW151" s="13" t="s">
        <v>39</v>
      </c>
      <c r="AX151" s="13" t="s">
        <v>78</v>
      </c>
      <c r="AY151" s="158" t="s">
        <v>194</v>
      </c>
    </row>
    <row r="152" spans="2:65" s="14" customFormat="1">
      <c r="B152" s="164"/>
      <c r="D152" s="151" t="s">
        <v>204</v>
      </c>
      <c r="E152" s="165" t="s">
        <v>32</v>
      </c>
      <c r="F152" s="166" t="s">
        <v>208</v>
      </c>
      <c r="H152" s="167">
        <v>44.53</v>
      </c>
      <c r="I152" s="168"/>
      <c r="L152" s="164"/>
      <c r="M152" s="169"/>
      <c r="T152" s="170"/>
      <c r="AT152" s="165" t="s">
        <v>204</v>
      </c>
      <c r="AU152" s="165" t="s">
        <v>87</v>
      </c>
      <c r="AV152" s="14" t="s">
        <v>200</v>
      </c>
      <c r="AW152" s="14" t="s">
        <v>39</v>
      </c>
      <c r="AX152" s="14" t="s">
        <v>85</v>
      </c>
      <c r="AY152" s="165" t="s">
        <v>194</v>
      </c>
    </row>
    <row r="153" spans="2:65" s="1" customFormat="1">
      <c r="B153" s="33"/>
      <c r="D153" s="151" t="s">
        <v>322</v>
      </c>
      <c r="F153" s="181" t="s">
        <v>1348</v>
      </c>
      <c r="L153" s="33"/>
      <c r="M153" s="149"/>
      <c r="T153" s="54"/>
      <c r="AU153" s="17" t="s">
        <v>87</v>
      </c>
    </row>
    <row r="154" spans="2:65" s="1" customFormat="1">
      <c r="B154" s="33"/>
      <c r="D154" s="151" t="s">
        <v>322</v>
      </c>
      <c r="F154" s="182" t="s">
        <v>1349</v>
      </c>
      <c r="H154" s="183">
        <v>44.53</v>
      </c>
      <c r="L154" s="33"/>
      <c r="M154" s="149"/>
      <c r="T154" s="54"/>
      <c r="AU154" s="17" t="s">
        <v>87</v>
      </c>
    </row>
    <row r="155" spans="2:65" s="1" customFormat="1" ht="16.5" customHeight="1">
      <c r="B155" s="33"/>
      <c r="C155" s="171" t="s">
        <v>262</v>
      </c>
      <c r="D155" s="171" t="s">
        <v>310</v>
      </c>
      <c r="E155" s="172" t="s">
        <v>1354</v>
      </c>
      <c r="F155" s="173" t="s">
        <v>1355</v>
      </c>
      <c r="G155" s="174" t="s">
        <v>725</v>
      </c>
      <c r="H155" s="175">
        <v>14.25</v>
      </c>
      <c r="I155" s="176"/>
      <c r="J155" s="177">
        <f>ROUND(I155*H155,2)</f>
        <v>0</v>
      </c>
      <c r="K155" s="173" t="s">
        <v>199</v>
      </c>
      <c r="L155" s="178"/>
      <c r="M155" s="179" t="s">
        <v>32</v>
      </c>
      <c r="N155" s="180" t="s">
        <v>49</v>
      </c>
      <c r="P155" s="142">
        <f>O155*H155</f>
        <v>0</v>
      </c>
      <c r="Q155" s="142">
        <v>1</v>
      </c>
      <c r="R155" s="142">
        <f>Q155*H155</f>
        <v>14.25</v>
      </c>
      <c r="S155" s="142">
        <v>0</v>
      </c>
      <c r="T155" s="143">
        <f>S155*H155</f>
        <v>0</v>
      </c>
      <c r="AR155" s="144" t="s">
        <v>243</v>
      </c>
      <c r="AT155" s="144" t="s">
        <v>310</v>
      </c>
      <c r="AU155" s="144" t="s">
        <v>87</v>
      </c>
      <c r="AY155" s="17" t="s">
        <v>194</v>
      </c>
      <c r="BE155" s="145">
        <f>IF(N155="základní",J155,0)</f>
        <v>0</v>
      </c>
      <c r="BF155" s="145">
        <f>IF(N155="snížená",J155,0)</f>
        <v>0</v>
      </c>
      <c r="BG155" s="145">
        <f>IF(N155="zákl. přenesená",J155,0)</f>
        <v>0</v>
      </c>
      <c r="BH155" s="145">
        <f>IF(N155="sníž. přenesená",J155,0)</f>
        <v>0</v>
      </c>
      <c r="BI155" s="145">
        <f>IF(N155="nulová",J155,0)</f>
        <v>0</v>
      </c>
      <c r="BJ155" s="17" t="s">
        <v>85</v>
      </c>
      <c r="BK155" s="145">
        <f>ROUND(I155*H155,2)</f>
        <v>0</v>
      </c>
      <c r="BL155" s="17" t="s">
        <v>200</v>
      </c>
      <c r="BM155" s="144" t="s">
        <v>1382</v>
      </c>
    </row>
    <row r="156" spans="2:65" s="13" customFormat="1">
      <c r="B156" s="157"/>
      <c r="D156" s="151" t="s">
        <v>204</v>
      </c>
      <c r="F156" s="159" t="s">
        <v>1383</v>
      </c>
      <c r="H156" s="160">
        <v>14.25</v>
      </c>
      <c r="I156" s="161"/>
      <c r="L156" s="157"/>
      <c r="M156" s="162"/>
      <c r="T156" s="163"/>
      <c r="AT156" s="158" t="s">
        <v>204</v>
      </c>
      <c r="AU156" s="158" t="s">
        <v>87</v>
      </c>
      <c r="AV156" s="13" t="s">
        <v>87</v>
      </c>
      <c r="AW156" s="13" t="s">
        <v>4</v>
      </c>
      <c r="AX156" s="13" t="s">
        <v>85</v>
      </c>
      <c r="AY156" s="158" t="s">
        <v>194</v>
      </c>
    </row>
    <row r="157" spans="2:65" s="1" customFormat="1" ht="21.75" customHeight="1">
      <c r="B157" s="33"/>
      <c r="C157" s="133" t="s">
        <v>8</v>
      </c>
      <c r="D157" s="133" t="s">
        <v>196</v>
      </c>
      <c r="E157" s="134" t="s">
        <v>1384</v>
      </c>
      <c r="F157" s="135" t="s">
        <v>1385</v>
      </c>
      <c r="G157" s="136" t="s">
        <v>110</v>
      </c>
      <c r="H157" s="137">
        <v>792.18</v>
      </c>
      <c r="I157" s="138"/>
      <c r="J157" s="139">
        <f>ROUND(I157*H157,2)</f>
        <v>0</v>
      </c>
      <c r="K157" s="135" t="s">
        <v>199</v>
      </c>
      <c r="L157" s="33"/>
      <c r="M157" s="140" t="s">
        <v>32</v>
      </c>
      <c r="N157" s="141" t="s">
        <v>49</v>
      </c>
      <c r="P157" s="142">
        <f>O157*H157</f>
        <v>0</v>
      </c>
      <c r="Q157" s="142">
        <v>0</v>
      </c>
      <c r="R157" s="142">
        <f>Q157*H157</f>
        <v>0</v>
      </c>
      <c r="S157" s="142">
        <v>0</v>
      </c>
      <c r="T157" s="143">
        <f>S157*H157</f>
        <v>0</v>
      </c>
      <c r="AR157" s="144" t="s">
        <v>200</v>
      </c>
      <c r="AT157" s="144" t="s">
        <v>196</v>
      </c>
      <c r="AU157" s="144" t="s">
        <v>87</v>
      </c>
      <c r="AY157" s="17" t="s">
        <v>194</v>
      </c>
      <c r="BE157" s="145">
        <f>IF(N157="základní",J157,0)</f>
        <v>0</v>
      </c>
      <c r="BF157" s="145">
        <f>IF(N157="snížená",J157,0)</f>
        <v>0</v>
      </c>
      <c r="BG157" s="145">
        <f>IF(N157="zákl. přenesená",J157,0)</f>
        <v>0</v>
      </c>
      <c r="BH157" s="145">
        <f>IF(N157="sníž. přenesená",J157,0)</f>
        <v>0</v>
      </c>
      <c r="BI157" s="145">
        <f>IF(N157="nulová",J157,0)</f>
        <v>0</v>
      </c>
      <c r="BJ157" s="17" t="s">
        <v>85</v>
      </c>
      <c r="BK157" s="145">
        <f>ROUND(I157*H157,2)</f>
        <v>0</v>
      </c>
      <c r="BL157" s="17" t="s">
        <v>200</v>
      </c>
      <c r="BM157" s="144" t="s">
        <v>1386</v>
      </c>
    </row>
    <row r="158" spans="2:65" s="1" customFormat="1">
      <c r="B158" s="33"/>
      <c r="D158" s="146" t="s">
        <v>202</v>
      </c>
      <c r="F158" s="147" t="s">
        <v>1387</v>
      </c>
      <c r="I158" s="148"/>
      <c r="L158" s="33"/>
      <c r="M158" s="149"/>
      <c r="T158" s="54"/>
      <c r="AT158" s="17" t="s">
        <v>202</v>
      </c>
      <c r="AU158" s="17" t="s">
        <v>87</v>
      </c>
    </row>
    <row r="159" spans="2:65" s="12" customFormat="1">
      <c r="B159" s="150"/>
      <c r="D159" s="151" t="s">
        <v>204</v>
      </c>
      <c r="E159" s="152" t="s">
        <v>32</v>
      </c>
      <c r="F159" s="153" t="s">
        <v>205</v>
      </c>
      <c r="H159" s="152" t="s">
        <v>32</v>
      </c>
      <c r="I159" s="154"/>
      <c r="L159" s="150"/>
      <c r="M159" s="155"/>
      <c r="T159" s="156"/>
      <c r="AT159" s="152" t="s">
        <v>204</v>
      </c>
      <c r="AU159" s="152" t="s">
        <v>87</v>
      </c>
      <c r="AV159" s="12" t="s">
        <v>85</v>
      </c>
      <c r="AW159" s="12" t="s">
        <v>39</v>
      </c>
      <c r="AX159" s="12" t="s">
        <v>78</v>
      </c>
      <c r="AY159" s="152" t="s">
        <v>194</v>
      </c>
    </row>
    <row r="160" spans="2:65" s="12" customFormat="1">
      <c r="B160" s="150"/>
      <c r="D160" s="151" t="s">
        <v>204</v>
      </c>
      <c r="E160" s="152" t="s">
        <v>32</v>
      </c>
      <c r="F160" s="153" t="s">
        <v>206</v>
      </c>
      <c r="H160" s="152" t="s">
        <v>32</v>
      </c>
      <c r="I160" s="154"/>
      <c r="L160" s="150"/>
      <c r="M160" s="155"/>
      <c r="T160" s="156"/>
      <c r="AT160" s="152" t="s">
        <v>204</v>
      </c>
      <c r="AU160" s="152" t="s">
        <v>87</v>
      </c>
      <c r="AV160" s="12" t="s">
        <v>85</v>
      </c>
      <c r="AW160" s="12" t="s">
        <v>39</v>
      </c>
      <c r="AX160" s="12" t="s">
        <v>78</v>
      </c>
      <c r="AY160" s="152" t="s">
        <v>194</v>
      </c>
    </row>
    <row r="161" spans="2:65" s="13" customFormat="1">
      <c r="B161" s="157"/>
      <c r="D161" s="151" t="s">
        <v>204</v>
      </c>
      <c r="E161" s="158" t="s">
        <v>32</v>
      </c>
      <c r="F161" s="159" t="s">
        <v>1388</v>
      </c>
      <c r="H161" s="160">
        <v>792.18</v>
      </c>
      <c r="I161" s="161"/>
      <c r="L161" s="157"/>
      <c r="M161" s="162"/>
      <c r="T161" s="163"/>
      <c r="AT161" s="158" t="s">
        <v>204</v>
      </c>
      <c r="AU161" s="158" t="s">
        <v>87</v>
      </c>
      <c r="AV161" s="13" t="s">
        <v>87</v>
      </c>
      <c r="AW161" s="13" t="s">
        <v>39</v>
      </c>
      <c r="AX161" s="13" t="s">
        <v>78</v>
      </c>
      <c r="AY161" s="158" t="s">
        <v>194</v>
      </c>
    </row>
    <row r="162" spans="2:65" s="14" customFormat="1">
      <c r="B162" s="164"/>
      <c r="D162" s="151" t="s">
        <v>204</v>
      </c>
      <c r="E162" s="165" t="s">
        <v>32</v>
      </c>
      <c r="F162" s="166" t="s">
        <v>208</v>
      </c>
      <c r="H162" s="167">
        <v>792.18</v>
      </c>
      <c r="I162" s="168"/>
      <c r="L162" s="164"/>
      <c r="M162" s="169"/>
      <c r="T162" s="170"/>
      <c r="AT162" s="165" t="s">
        <v>204</v>
      </c>
      <c r="AU162" s="165" t="s">
        <v>87</v>
      </c>
      <c r="AV162" s="14" t="s">
        <v>200</v>
      </c>
      <c r="AW162" s="14" t="s">
        <v>39</v>
      </c>
      <c r="AX162" s="14" t="s">
        <v>85</v>
      </c>
      <c r="AY162" s="165" t="s">
        <v>194</v>
      </c>
    </row>
    <row r="163" spans="2:65" s="1" customFormat="1">
      <c r="B163" s="33"/>
      <c r="D163" s="151" t="s">
        <v>322</v>
      </c>
      <c r="F163" s="181" t="s">
        <v>1342</v>
      </c>
      <c r="L163" s="33"/>
      <c r="M163" s="149"/>
      <c r="T163" s="54"/>
      <c r="AU163" s="17" t="s">
        <v>87</v>
      </c>
    </row>
    <row r="164" spans="2:65" s="1" customFormat="1">
      <c r="B164" s="33"/>
      <c r="D164" s="151" t="s">
        <v>322</v>
      </c>
      <c r="F164" s="182" t="s">
        <v>1343</v>
      </c>
      <c r="H164" s="183">
        <v>396.09</v>
      </c>
      <c r="L164" s="33"/>
      <c r="M164" s="149"/>
      <c r="T164" s="54"/>
      <c r="AU164" s="17" t="s">
        <v>87</v>
      </c>
    </row>
    <row r="165" spans="2:65" s="1" customFormat="1" ht="21.75" customHeight="1">
      <c r="B165" s="33"/>
      <c r="C165" s="133" t="s">
        <v>277</v>
      </c>
      <c r="D165" s="133" t="s">
        <v>196</v>
      </c>
      <c r="E165" s="134" t="s">
        <v>1389</v>
      </c>
      <c r="F165" s="135" t="s">
        <v>1390</v>
      </c>
      <c r="G165" s="136" t="s">
        <v>110</v>
      </c>
      <c r="H165" s="137">
        <v>1188.27</v>
      </c>
      <c r="I165" s="138"/>
      <c r="J165" s="139">
        <f>ROUND(I165*H165,2)</f>
        <v>0</v>
      </c>
      <c r="K165" s="135" t="s">
        <v>199</v>
      </c>
      <c r="L165" s="33"/>
      <c r="M165" s="140" t="s">
        <v>32</v>
      </c>
      <c r="N165" s="141" t="s">
        <v>49</v>
      </c>
      <c r="P165" s="142">
        <f>O165*H165</f>
        <v>0</v>
      </c>
      <c r="Q165" s="142">
        <v>0</v>
      </c>
      <c r="R165" s="142">
        <f>Q165*H165</f>
        <v>0</v>
      </c>
      <c r="S165" s="142">
        <v>0</v>
      </c>
      <c r="T165" s="143">
        <f>S165*H165</f>
        <v>0</v>
      </c>
      <c r="AR165" s="144" t="s">
        <v>200</v>
      </c>
      <c r="AT165" s="144" t="s">
        <v>196</v>
      </c>
      <c r="AU165" s="144" t="s">
        <v>87</v>
      </c>
      <c r="AY165" s="17" t="s">
        <v>194</v>
      </c>
      <c r="BE165" s="145">
        <f>IF(N165="základní",J165,0)</f>
        <v>0</v>
      </c>
      <c r="BF165" s="145">
        <f>IF(N165="snížená",J165,0)</f>
        <v>0</v>
      </c>
      <c r="BG165" s="145">
        <f>IF(N165="zákl. přenesená",J165,0)</f>
        <v>0</v>
      </c>
      <c r="BH165" s="145">
        <f>IF(N165="sníž. přenesená",J165,0)</f>
        <v>0</v>
      </c>
      <c r="BI165" s="145">
        <f>IF(N165="nulová",J165,0)</f>
        <v>0</v>
      </c>
      <c r="BJ165" s="17" t="s">
        <v>85</v>
      </c>
      <c r="BK165" s="145">
        <f>ROUND(I165*H165,2)</f>
        <v>0</v>
      </c>
      <c r="BL165" s="17" t="s">
        <v>200</v>
      </c>
      <c r="BM165" s="144" t="s">
        <v>1391</v>
      </c>
    </row>
    <row r="166" spans="2:65" s="1" customFormat="1">
      <c r="B166" s="33"/>
      <c r="D166" s="146" t="s">
        <v>202</v>
      </c>
      <c r="F166" s="147" t="s">
        <v>1392</v>
      </c>
      <c r="I166" s="148"/>
      <c r="L166" s="33"/>
      <c r="M166" s="149"/>
      <c r="T166" s="54"/>
      <c r="AT166" s="17" t="s">
        <v>202</v>
      </c>
      <c r="AU166" s="17" t="s">
        <v>87</v>
      </c>
    </row>
    <row r="167" spans="2:65" s="12" customFormat="1">
      <c r="B167" s="150"/>
      <c r="D167" s="151" t="s">
        <v>204</v>
      </c>
      <c r="E167" s="152" t="s">
        <v>32</v>
      </c>
      <c r="F167" s="153" t="s">
        <v>205</v>
      </c>
      <c r="H167" s="152" t="s">
        <v>32</v>
      </c>
      <c r="I167" s="154"/>
      <c r="L167" s="150"/>
      <c r="M167" s="155"/>
      <c r="T167" s="156"/>
      <c r="AT167" s="152" t="s">
        <v>204</v>
      </c>
      <c r="AU167" s="152" t="s">
        <v>87</v>
      </c>
      <c r="AV167" s="12" t="s">
        <v>85</v>
      </c>
      <c r="AW167" s="12" t="s">
        <v>39</v>
      </c>
      <c r="AX167" s="12" t="s">
        <v>78</v>
      </c>
      <c r="AY167" s="152" t="s">
        <v>194</v>
      </c>
    </row>
    <row r="168" spans="2:65" s="12" customFormat="1">
      <c r="B168" s="150"/>
      <c r="D168" s="151" t="s">
        <v>204</v>
      </c>
      <c r="E168" s="152" t="s">
        <v>32</v>
      </c>
      <c r="F168" s="153" t="s">
        <v>206</v>
      </c>
      <c r="H168" s="152" t="s">
        <v>32</v>
      </c>
      <c r="I168" s="154"/>
      <c r="L168" s="150"/>
      <c r="M168" s="155"/>
      <c r="T168" s="156"/>
      <c r="AT168" s="152" t="s">
        <v>204</v>
      </c>
      <c r="AU168" s="152" t="s">
        <v>87</v>
      </c>
      <c r="AV168" s="12" t="s">
        <v>85</v>
      </c>
      <c r="AW168" s="12" t="s">
        <v>39</v>
      </c>
      <c r="AX168" s="12" t="s">
        <v>78</v>
      </c>
      <c r="AY168" s="152" t="s">
        <v>194</v>
      </c>
    </row>
    <row r="169" spans="2:65" s="13" customFormat="1">
      <c r="B169" s="157"/>
      <c r="D169" s="151" t="s">
        <v>204</v>
      </c>
      <c r="E169" s="158" t="s">
        <v>32</v>
      </c>
      <c r="F169" s="159" t="s">
        <v>1393</v>
      </c>
      <c r="H169" s="160">
        <v>1188.27</v>
      </c>
      <c r="I169" s="161"/>
      <c r="L169" s="157"/>
      <c r="M169" s="162"/>
      <c r="T169" s="163"/>
      <c r="AT169" s="158" t="s">
        <v>204</v>
      </c>
      <c r="AU169" s="158" t="s">
        <v>87</v>
      </c>
      <c r="AV169" s="13" t="s">
        <v>87</v>
      </c>
      <c r="AW169" s="13" t="s">
        <v>39</v>
      </c>
      <c r="AX169" s="13" t="s">
        <v>78</v>
      </c>
      <c r="AY169" s="158" t="s">
        <v>194</v>
      </c>
    </row>
    <row r="170" spans="2:65" s="14" customFormat="1">
      <c r="B170" s="164"/>
      <c r="D170" s="151" t="s">
        <v>204</v>
      </c>
      <c r="E170" s="165" t="s">
        <v>32</v>
      </c>
      <c r="F170" s="166" t="s">
        <v>208</v>
      </c>
      <c r="H170" s="167">
        <v>1188.27</v>
      </c>
      <c r="I170" s="168"/>
      <c r="L170" s="164"/>
      <c r="M170" s="169"/>
      <c r="T170" s="170"/>
      <c r="AT170" s="165" t="s">
        <v>204</v>
      </c>
      <c r="AU170" s="165" t="s">
        <v>87</v>
      </c>
      <c r="AV170" s="14" t="s">
        <v>200</v>
      </c>
      <c r="AW170" s="14" t="s">
        <v>39</v>
      </c>
      <c r="AX170" s="14" t="s">
        <v>85</v>
      </c>
      <c r="AY170" s="165" t="s">
        <v>194</v>
      </c>
    </row>
    <row r="171" spans="2:65" s="1" customFormat="1">
      <c r="B171" s="33"/>
      <c r="D171" s="151" t="s">
        <v>322</v>
      </c>
      <c r="F171" s="181" t="s">
        <v>1342</v>
      </c>
      <c r="L171" s="33"/>
      <c r="M171" s="149"/>
      <c r="T171" s="54"/>
      <c r="AU171" s="17" t="s">
        <v>87</v>
      </c>
    </row>
    <row r="172" spans="2:65" s="1" customFormat="1">
      <c r="B172" s="33"/>
      <c r="D172" s="151" t="s">
        <v>322</v>
      </c>
      <c r="F172" s="182" t="s">
        <v>1343</v>
      </c>
      <c r="H172" s="183">
        <v>396.09</v>
      </c>
      <c r="L172" s="33"/>
      <c r="M172" s="149"/>
      <c r="T172" s="54"/>
      <c r="AU172" s="17" t="s">
        <v>87</v>
      </c>
    </row>
    <row r="173" spans="2:65" s="1" customFormat="1" ht="21.75" customHeight="1">
      <c r="B173" s="33"/>
      <c r="C173" s="133" t="s">
        <v>284</v>
      </c>
      <c r="D173" s="133" t="s">
        <v>196</v>
      </c>
      <c r="E173" s="134" t="s">
        <v>1394</v>
      </c>
      <c r="F173" s="135" t="s">
        <v>1395</v>
      </c>
      <c r="G173" s="136" t="s">
        <v>110</v>
      </c>
      <c r="H173" s="137">
        <v>89.06</v>
      </c>
      <c r="I173" s="138"/>
      <c r="J173" s="139">
        <f>ROUND(I173*H173,2)</f>
        <v>0</v>
      </c>
      <c r="K173" s="135" t="s">
        <v>199</v>
      </c>
      <c r="L173" s="33"/>
      <c r="M173" s="140" t="s">
        <v>32</v>
      </c>
      <c r="N173" s="141" t="s">
        <v>49</v>
      </c>
      <c r="P173" s="142">
        <f>O173*H173</f>
        <v>0</v>
      </c>
      <c r="Q173" s="142">
        <v>0</v>
      </c>
      <c r="R173" s="142">
        <f>Q173*H173</f>
        <v>0</v>
      </c>
      <c r="S173" s="142">
        <v>0</v>
      </c>
      <c r="T173" s="143">
        <f>S173*H173</f>
        <v>0</v>
      </c>
      <c r="AR173" s="144" t="s">
        <v>200</v>
      </c>
      <c r="AT173" s="144" t="s">
        <v>196</v>
      </c>
      <c r="AU173" s="144" t="s">
        <v>87</v>
      </c>
      <c r="AY173" s="17" t="s">
        <v>194</v>
      </c>
      <c r="BE173" s="145">
        <f>IF(N173="základní",J173,0)</f>
        <v>0</v>
      </c>
      <c r="BF173" s="145">
        <f>IF(N173="snížená",J173,0)</f>
        <v>0</v>
      </c>
      <c r="BG173" s="145">
        <f>IF(N173="zákl. přenesená",J173,0)</f>
        <v>0</v>
      </c>
      <c r="BH173" s="145">
        <f>IF(N173="sníž. přenesená",J173,0)</f>
        <v>0</v>
      </c>
      <c r="BI173" s="145">
        <f>IF(N173="nulová",J173,0)</f>
        <v>0</v>
      </c>
      <c r="BJ173" s="17" t="s">
        <v>85</v>
      </c>
      <c r="BK173" s="145">
        <f>ROUND(I173*H173,2)</f>
        <v>0</v>
      </c>
      <c r="BL173" s="17" t="s">
        <v>200</v>
      </c>
      <c r="BM173" s="144" t="s">
        <v>1396</v>
      </c>
    </row>
    <row r="174" spans="2:65" s="1" customFormat="1">
      <c r="B174" s="33"/>
      <c r="D174" s="146" t="s">
        <v>202</v>
      </c>
      <c r="F174" s="147" t="s">
        <v>1397</v>
      </c>
      <c r="I174" s="148"/>
      <c r="L174" s="33"/>
      <c r="M174" s="149"/>
      <c r="T174" s="54"/>
      <c r="AT174" s="17" t="s">
        <v>202</v>
      </c>
      <c r="AU174" s="17" t="s">
        <v>87</v>
      </c>
    </row>
    <row r="175" spans="2:65" s="12" customFormat="1">
      <c r="B175" s="150"/>
      <c r="D175" s="151" t="s">
        <v>204</v>
      </c>
      <c r="E175" s="152" t="s">
        <v>32</v>
      </c>
      <c r="F175" s="153" t="s">
        <v>205</v>
      </c>
      <c r="H175" s="152" t="s">
        <v>32</v>
      </c>
      <c r="I175" s="154"/>
      <c r="L175" s="150"/>
      <c r="M175" s="155"/>
      <c r="T175" s="156"/>
      <c r="AT175" s="152" t="s">
        <v>204</v>
      </c>
      <c r="AU175" s="152" t="s">
        <v>87</v>
      </c>
      <c r="AV175" s="12" t="s">
        <v>85</v>
      </c>
      <c r="AW175" s="12" t="s">
        <v>39</v>
      </c>
      <c r="AX175" s="12" t="s">
        <v>78</v>
      </c>
      <c r="AY175" s="152" t="s">
        <v>194</v>
      </c>
    </row>
    <row r="176" spans="2:65" s="12" customFormat="1">
      <c r="B176" s="150"/>
      <c r="D176" s="151" t="s">
        <v>204</v>
      </c>
      <c r="E176" s="152" t="s">
        <v>32</v>
      </c>
      <c r="F176" s="153" t="s">
        <v>206</v>
      </c>
      <c r="H176" s="152" t="s">
        <v>32</v>
      </c>
      <c r="I176" s="154"/>
      <c r="L176" s="150"/>
      <c r="M176" s="155"/>
      <c r="T176" s="156"/>
      <c r="AT176" s="152" t="s">
        <v>204</v>
      </c>
      <c r="AU176" s="152" t="s">
        <v>87</v>
      </c>
      <c r="AV176" s="12" t="s">
        <v>85</v>
      </c>
      <c r="AW176" s="12" t="s">
        <v>39</v>
      </c>
      <c r="AX176" s="12" t="s">
        <v>78</v>
      </c>
      <c r="AY176" s="152" t="s">
        <v>194</v>
      </c>
    </row>
    <row r="177" spans="2:65" s="13" customFormat="1">
      <c r="B177" s="157"/>
      <c r="D177" s="151" t="s">
        <v>204</v>
      </c>
      <c r="E177" s="158" t="s">
        <v>32</v>
      </c>
      <c r="F177" s="159" t="s">
        <v>1398</v>
      </c>
      <c r="H177" s="160">
        <v>89.06</v>
      </c>
      <c r="I177" s="161"/>
      <c r="L177" s="157"/>
      <c r="M177" s="162"/>
      <c r="T177" s="163"/>
      <c r="AT177" s="158" t="s">
        <v>204</v>
      </c>
      <c r="AU177" s="158" t="s">
        <v>87</v>
      </c>
      <c r="AV177" s="13" t="s">
        <v>87</v>
      </c>
      <c r="AW177" s="13" t="s">
        <v>39</v>
      </c>
      <c r="AX177" s="13" t="s">
        <v>78</v>
      </c>
      <c r="AY177" s="158" t="s">
        <v>194</v>
      </c>
    </row>
    <row r="178" spans="2:65" s="14" customFormat="1">
      <c r="B178" s="164"/>
      <c r="D178" s="151" t="s">
        <v>204</v>
      </c>
      <c r="E178" s="165" t="s">
        <v>32</v>
      </c>
      <c r="F178" s="166" t="s">
        <v>208</v>
      </c>
      <c r="H178" s="167">
        <v>89.06</v>
      </c>
      <c r="I178" s="168"/>
      <c r="L178" s="164"/>
      <c r="M178" s="169"/>
      <c r="T178" s="170"/>
      <c r="AT178" s="165" t="s">
        <v>204</v>
      </c>
      <c r="AU178" s="165" t="s">
        <v>87</v>
      </c>
      <c r="AV178" s="14" t="s">
        <v>200</v>
      </c>
      <c r="AW178" s="14" t="s">
        <v>39</v>
      </c>
      <c r="AX178" s="14" t="s">
        <v>85</v>
      </c>
      <c r="AY178" s="165" t="s">
        <v>194</v>
      </c>
    </row>
    <row r="179" spans="2:65" s="1" customFormat="1">
      <c r="B179" s="33"/>
      <c r="D179" s="151" t="s">
        <v>322</v>
      </c>
      <c r="F179" s="181" t="s">
        <v>1348</v>
      </c>
      <c r="L179" s="33"/>
      <c r="M179" s="149"/>
      <c r="T179" s="54"/>
      <c r="AU179" s="17" t="s">
        <v>87</v>
      </c>
    </row>
    <row r="180" spans="2:65" s="1" customFormat="1">
      <c r="B180" s="33"/>
      <c r="D180" s="151" t="s">
        <v>322</v>
      </c>
      <c r="F180" s="182" t="s">
        <v>1349</v>
      </c>
      <c r="H180" s="183">
        <v>44.53</v>
      </c>
      <c r="L180" s="33"/>
      <c r="M180" s="149"/>
      <c r="T180" s="54"/>
      <c r="AU180" s="17" t="s">
        <v>87</v>
      </c>
    </row>
    <row r="181" spans="2:65" s="1" customFormat="1" ht="21.75" customHeight="1">
      <c r="B181" s="33"/>
      <c r="C181" s="133" t="s">
        <v>289</v>
      </c>
      <c r="D181" s="133" t="s">
        <v>196</v>
      </c>
      <c r="E181" s="134" t="s">
        <v>1399</v>
      </c>
      <c r="F181" s="135" t="s">
        <v>1400</v>
      </c>
      <c r="G181" s="136" t="s">
        <v>110</v>
      </c>
      <c r="H181" s="137">
        <v>133.59</v>
      </c>
      <c r="I181" s="138"/>
      <c r="J181" s="139">
        <f>ROUND(I181*H181,2)</f>
        <v>0</v>
      </c>
      <c r="K181" s="135" t="s">
        <v>199</v>
      </c>
      <c r="L181" s="33"/>
      <c r="M181" s="140" t="s">
        <v>32</v>
      </c>
      <c r="N181" s="141" t="s">
        <v>49</v>
      </c>
      <c r="P181" s="142">
        <f>O181*H181</f>
        <v>0</v>
      </c>
      <c r="Q181" s="142">
        <v>0</v>
      </c>
      <c r="R181" s="142">
        <f>Q181*H181</f>
        <v>0</v>
      </c>
      <c r="S181" s="142">
        <v>0</v>
      </c>
      <c r="T181" s="143">
        <f>S181*H181</f>
        <v>0</v>
      </c>
      <c r="AR181" s="144" t="s">
        <v>200</v>
      </c>
      <c r="AT181" s="144" t="s">
        <v>196</v>
      </c>
      <c r="AU181" s="144" t="s">
        <v>87</v>
      </c>
      <c r="AY181" s="17" t="s">
        <v>194</v>
      </c>
      <c r="BE181" s="145">
        <f>IF(N181="základní",J181,0)</f>
        <v>0</v>
      </c>
      <c r="BF181" s="145">
        <f>IF(N181="snížená",J181,0)</f>
        <v>0</v>
      </c>
      <c r="BG181" s="145">
        <f>IF(N181="zákl. přenesená",J181,0)</f>
        <v>0</v>
      </c>
      <c r="BH181" s="145">
        <f>IF(N181="sníž. přenesená",J181,0)</f>
        <v>0</v>
      </c>
      <c r="BI181" s="145">
        <f>IF(N181="nulová",J181,0)</f>
        <v>0</v>
      </c>
      <c r="BJ181" s="17" t="s">
        <v>85</v>
      </c>
      <c r="BK181" s="145">
        <f>ROUND(I181*H181,2)</f>
        <v>0</v>
      </c>
      <c r="BL181" s="17" t="s">
        <v>200</v>
      </c>
      <c r="BM181" s="144" t="s">
        <v>1401</v>
      </c>
    </row>
    <row r="182" spans="2:65" s="1" customFormat="1">
      <c r="B182" s="33"/>
      <c r="D182" s="146" t="s">
        <v>202</v>
      </c>
      <c r="F182" s="147" t="s">
        <v>1402</v>
      </c>
      <c r="I182" s="148"/>
      <c r="L182" s="33"/>
      <c r="M182" s="149"/>
      <c r="T182" s="54"/>
      <c r="AT182" s="17" t="s">
        <v>202</v>
      </c>
      <c r="AU182" s="17" t="s">
        <v>87</v>
      </c>
    </row>
    <row r="183" spans="2:65" s="12" customFormat="1">
      <c r="B183" s="150"/>
      <c r="D183" s="151" t="s">
        <v>204</v>
      </c>
      <c r="E183" s="152" t="s">
        <v>32</v>
      </c>
      <c r="F183" s="153" t="s">
        <v>205</v>
      </c>
      <c r="H183" s="152" t="s">
        <v>32</v>
      </c>
      <c r="I183" s="154"/>
      <c r="L183" s="150"/>
      <c r="M183" s="155"/>
      <c r="T183" s="156"/>
      <c r="AT183" s="152" t="s">
        <v>204</v>
      </c>
      <c r="AU183" s="152" t="s">
        <v>87</v>
      </c>
      <c r="AV183" s="12" t="s">
        <v>85</v>
      </c>
      <c r="AW183" s="12" t="s">
        <v>39</v>
      </c>
      <c r="AX183" s="12" t="s">
        <v>78</v>
      </c>
      <c r="AY183" s="152" t="s">
        <v>194</v>
      </c>
    </row>
    <row r="184" spans="2:65" s="12" customFormat="1">
      <c r="B184" s="150"/>
      <c r="D184" s="151" t="s">
        <v>204</v>
      </c>
      <c r="E184" s="152" t="s">
        <v>32</v>
      </c>
      <c r="F184" s="153" t="s">
        <v>206</v>
      </c>
      <c r="H184" s="152" t="s">
        <v>32</v>
      </c>
      <c r="I184" s="154"/>
      <c r="L184" s="150"/>
      <c r="M184" s="155"/>
      <c r="T184" s="156"/>
      <c r="AT184" s="152" t="s">
        <v>204</v>
      </c>
      <c r="AU184" s="152" t="s">
        <v>87</v>
      </c>
      <c r="AV184" s="12" t="s">
        <v>85</v>
      </c>
      <c r="AW184" s="12" t="s">
        <v>39</v>
      </c>
      <c r="AX184" s="12" t="s">
        <v>78</v>
      </c>
      <c r="AY184" s="152" t="s">
        <v>194</v>
      </c>
    </row>
    <row r="185" spans="2:65" s="13" customFormat="1">
      <c r="B185" s="157"/>
      <c r="D185" s="151" t="s">
        <v>204</v>
      </c>
      <c r="E185" s="158" t="s">
        <v>32</v>
      </c>
      <c r="F185" s="159" t="s">
        <v>1403</v>
      </c>
      <c r="H185" s="160">
        <v>133.59</v>
      </c>
      <c r="I185" s="161"/>
      <c r="L185" s="157"/>
      <c r="M185" s="162"/>
      <c r="T185" s="163"/>
      <c r="AT185" s="158" t="s">
        <v>204</v>
      </c>
      <c r="AU185" s="158" t="s">
        <v>87</v>
      </c>
      <c r="AV185" s="13" t="s">
        <v>87</v>
      </c>
      <c r="AW185" s="13" t="s">
        <v>39</v>
      </c>
      <c r="AX185" s="13" t="s">
        <v>78</v>
      </c>
      <c r="AY185" s="158" t="s">
        <v>194</v>
      </c>
    </row>
    <row r="186" spans="2:65" s="14" customFormat="1">
      <c r="B186" s="164"/>
      <c r="D186" s="151" t="s">
        <v>204</v>
      </c>
      <c r="E186" s="165" t="s">
        <v>32</v>
      </c>
      <c r="F186" s="166" t="s">
        <v>208</v>
      </c>
      <c r="H186" s="167">
        <v>133.59</v>
      </c>
      <c r="I186" s="168"/>
      <c r="L186" s="164"/>
      <c r="M186" s="169"/>
      <c r="T186" s="170"/>
      <c r="AT186" s="165" t="s">
        <v>204</v>
      </c>
      <c r="AU186" s="165" t="s">
        <v>87</v>
      </c>
      <c r="AV186" s="14" t="s">
        <v>200</v>
      </c>
      <c r="AW186" s="14" t="s">
        <v>39</v>
      </c>
      <c r="AX186" s="14" t="s">
        <v>85</v>
      </c>
      <c r="AY186" s="165" t="s">
        <v>194</v>
      </c>
    </row>
    <row r="187" spans="2:65" s="1" customFormat="1">
      <c r="B187" s="33"/>
      <c r="D187" s="151" t="s">
        <v>322</v>
      </c>
      <c r="F187" s="181" t="s">
        <v>1348</v>
      </c>
      <c r="L187" s="33"/>
      <c r="M187" s="149"/>
      <c r="T187" s="54"/>
      <c r="AU187" s="17" t="s">
        <v>87</v>
      </c>
    </row>
    <row r="188" spans="2:65" s="1" customFormat="1">
      <c r="B188" s="33"/>
      <c r="D188" s="151" t="s">
        <v>322</v>
      </c>
      <c r="F188" s="182" t="s">
        <v>1349</v>
      </c>
      <c r="H188" s="183">
        <v>44.53</v>
      </c>
      <c r="L188" s="33"/>
      <c r="M188" s="149"/>
      <c r="T188" s="54"/>
      <c r="AU188" s="17" t="s">
        <v>87</v>
      </c>
    </row>
    <row r="189" spans="2:65" s="1" customFormat="1" ht="49.05" customHeight="1">
      <c r="B189" s="33"/>
      <c r="C189" s="133" t="s">
        <v>296</v>
      </c>
      <c r="D189" s="133" t="s">
        <v>196</v>
      </c>
      <c r="E189" s="134" t="s">
        <v>1404</v>
      </c>
      <c r="F189" s="135" t="s">
        <v>1405</v>
      </c>
      <c r="G189" s="136" t="s">
        <v>110</v>
      </c>
      <c r="H189" s="137">
        <v>396.09</v>
      </c>
      <c r="I189" s="138"/>
      <c r="J189" s="139">
        <f>ROUND(I189*H189,2)</f>
        <v>0</v>
      </c>
      <c r="K189" s="135" t="s">
        <v>199</v>
      </c>
      <c r="L189" s="33"/>
      <c r="M189" s="140" t="s">
        <v>32</v>
      </c>
      <c r="N189" s="141" t="s">
        <v>49</v>
      </c>
      <c r="P189" s="142">
        <f>O189*H189</f>
        <v>0</v>
      </c>
      <c r="Q189" s="142">
        <v>0</v>
      </c>
      <c r="R189" s="142">
        <f>Q189*H189</f>
        <v>0</v>
      </c>
      <c r="S189" s="142">
        <v>0</v>
      </c>
      <c r="T189" s="143">
        <f>S189*H189</f>
        <v>0</v>
      </c>
      <c r="AR189" s="144" t="s">
        <v>200</v>
      </c>
      <c r="AT189" s="144" t="s">
        <v>196</v>
      </c>
      <c r="AU189" s="144" t="s">
        <v>87</v>
      </c>
      <c r="AY189" s="17" t="s">
        <v>194</v>
      </c>
      <c r="BE189" s="145">
        <f>IF(N189="základní",J189,0)</f>
        <v>0</v>
      </c>
      <c r="BF189" s="145">
        <f>IF(N189="snížená",J189,0)</f>
        <v>0</v>
      </c>
      <c r="BG189" s="145">
        <f>IF(N189="zákl. přenesená",J189,0)</f>
        <v>0</v>
      </c>
      <c r="BH189" s="145">
        <f>IF(N189="sníž. přenesená",J189,0)</f>
        <v>0</v>
      </c>
      <c r="BI189" s="145">
        <f>IF(N189="nulová",J189,0)</f>
        <v>0</v>
      </c>
      <c r="BJ189" s="17" t="s">
        <v>85</v>
      </c>
      <c r="BK189" s="145">
        <f>ROUND(I189*H189,2)</f>
        <v>0</v>
      </c>
      <c r="BL189" s="17" t="s">
        <v>200</v>
      </c>
      <c r="BM189" s="144" t="s">
        <v>1406</v>
      </c>
    </row>
    <row r="190" spans="2:65" s="1" customFormat="1">
      <c r="B190" s="33"/>
      <c r="D190" s="146" t="s">
        <v>202</v>
      </c>
      <c r="F190" s="147" t="s">
        <v>1407</v>
      </c>
      <c r="I190" s="148"/>
      <c r="L190" s="33"/>
      <c r="M190" s="149"/>
      <c r="T190" s="54"/>
      <c r="AT190" s="17" t="s">
        <v>202</v>
      </c>
      <c r="AU190" s="17" t="s">
        <v>87</v>
      </c>
    </row>
    <row r="191" spans="2:65" s="12" customFormat="1">
      <c r="B191" s="150"/>
      <c r="D191" s="151" t="s">
        <v>204</v>
      </c>
      <c r="E191" s="152" t="s">
        <v>32</v>
      </c>
      <c r="F191" s="153" t="s">
        <v>205</v>
      </c>
      <c r="H191" s="152" t="s">
        <v>32</v>
      </c>
      <c r="I191" s="154"/>
      <c r="L191" s="150"/>
      <c r="M191" s="155"/>
      <c r="T191" s="156"/>
      <c r="AT191" s="152" t="s">
        <v>204</v>
      </c>
      <c r="AU191" s="152" t="s">
        <v>87</v>
      </c>
      <c r="AV191" s="12" t="s">
        <v>85</v>
      </c>
      <c r="AW191" s="12" t="s">
        <v>39</v>
      </c>
      <c r="AX191" s="12" t="s">
        <v>78</v>
      </c>
      <c r="AY191" s="152" t="s">
        <v>194</v>
      </c>
    </row>
    <row r="192" spans="2:65" s="12" customFormat="1">
      <c r="B192" s="150"/>
      <c r="D192" s="151" t="s">
        <v>204</v>
      </c>
      <c r="E192" s="152" t="s">
        <v>32</v>
      </c>
      <c r="F192" s="153" t="s">
        <v>206</v>
      </c>
      <c r="H192" s="152" t="s">
        <v>32</v>
      </c>
      <c r="I192" s="154"/>
      <c r="L192" s="150"/>
      <c r="M192" s="155"/>
      <c r="T192" s="156"/>
      <c r="AT192" s="152" t="s">
        <v>204</v>
      </c>
      <c r="AU192" s="152" t="s">
        <v>87</v>
      </c>
      <c r="AV192" s="12" t="s">
        <v>85</v>
      </c>
      <c r="AW192" s="12" t="s">
        <v>39</v>
      </c>
      <c r="AX192" s="12" t="s">
        <v>78</v>
      </c>
      <c r="AY192" s="152" t="s">
        <v>194</v>
      </c>
    </row>
    <row r="193" spans="2:65" s="13" customFormat="1">
      <c r="B193" s="157"/>
      <c r="D193" s="151" t="s">
        <v>204</v>
      </c>
      <c r="E193" s="158" t="s">
        <v>32</v>
      </c>
      <c r="F193" s="159" t="s">
        <v>1330</v>
      </c>
      <c r="H193" s="160">
        <v>396.09</v>
      </c>
      <c r="I193" s="161"/>
      <c r="L193" s="157"/>
      <c r="M193" s="162"/>
      <c r="T193" s="163"/>
      <c r="AT193" s="158" t="s">
        <v>204</v>
      </c>
      <c r="AU193" s="158" t="s">
        <v>87</v>
      </c>
      <c r="AV193" s="13" t="s">
        <v>87</v>
      </c>
      <c r="AW193" s="13" t="s">
        <v>39</v>
      </c>
      <c r="AX193" s="13" t="s">
        <v>78</v>
      </c>
      <c r="AY193" s="158" t="s">
        <v>194</v>
      </c>
    </row>
    <row r="194" spans="2:65" s="14" customFormat="1">
      <c r="B194" s="164"/>
      <c r="D194" s="151" t="s">
        <v>204</v>
      </c>
      <c r="E194" s="165" t="s">
        <v>32</v>
      </c>
      <c r="F194" s="166" t="s">
        <v>208</v>
      </c>
      <c r="H194" s="167">
        <v>396.09</v>
      </c>
      <c r="I194" s="168"/>
      <c r="L194" s="164"/>
      <c r="M194" s="169"/>
      <c r="T194" s="170"/>
      <c r="AT194" s="165" t="s">
        <v>204</v>
      </c>
      <c r="AU194" s="165" t="s">
        <v>87</v>
      </c>
      <c r="AV194" s="14" t="s">
        <v>200</v>
      </c>
      <c r="AW194" s="14" t="s">
        <v>39</v>
      </c>
      <c r="AX194" s="14" t="s">
        <v>85</v>
      </c>
      <c r="AY194" s="165" t="s">
        <v>194</v>
      </c>
    </row>
    <row r="195" spans="2:65" s="1" customFormat="1">
      <c r="B195" s="33"/>
      <c r="D195" s="151" t="s">
        <v>322</v>
      </c>
      <c r="F195" s="181" t="s">
        <v>1342</v>
      </c>
      <c r="L195" s="33"/>
      <c r="M195" s="149"/>
      <c r="T195" s="54"/>
      <c r="AU195" s="17" t="s">
        <v>87</v>
      </c>
    </row>
    <row r="196" spans="2:65" s="1" customFormat="1">
      <c r="B196" s="33"/>
      <c r="D196" s="151" t="s">
        <v>322</v>
      </c>
      <c r="F196" s="182" t="s">
        <v>1343</v>
      </c>
      <c r="H196" s="183">
        <v>396.09</v>
      </c>
      <c r="L196" s="33"/>
      <c r="M196" s="149"/>
      <c r="T196" s="54"/>
      <c r="AU196" s="17" t="s">
        <v>87</v>
      </c>
    </row>
    <row r="197" spans="2:65" s="1" customFormat="1" ht="44.25" customHeight="1">
      <c r="B197" s="33"/>
      <c r="C197" s="133" t="s">
        <v>303</v>
      </c>
      <c r="D197" s="133" t="s">
        <v>196</v>
      </c>
      <c r="E197" s="134" t="s">
        <v>1408</v>
      </c>
      <c r="F197" s="135" t="s">
        <v>1409</v>
      </c>
      <c r="G197" s="136" t="s">
        <v>110</v>
      </c>
      <c r="H197" s="137">
        <v>44.53</v>
      </c>
      <c r="I197" s="138"/>
      <c r="J197" s="139">
        <f>ROUND(I197*H197,2)</f>
        <v>0</v>
      </c>
      <c r="K197" s="135" t="s">
        <v>199</v>
      </c>
      <c r="L197" s="33"/>
      <c r="M197" s="140" t="s">
        <v>32</v>
      </c>
      <c r="N197" s="141" t="s">
        <v>49</v>
      </c>
      <c r="P197" s="142">
        <f>O197*H197</f>
        <v>0</v>
      </c>
      <c r="Q197" s="142">
        <v>0</v>
      </c>
      <c r="R197" s="142">
        <f>Q197*H197</f>
        <v>0</v>
      </c>
      <c r="S197" s="142">
        <v>0</v>
      </c>
      <c r="T197" s="143">
        <f>S197*H197</f>
        <v>0</v>
      </c>
      <c r="AR197" s="144" t="s">
        <v>200</v>
      </c>
      <c r="AT197" s="144" t="s">
        <v>196</v>
      </c>
      <c r="AU197" s="144" t="s">
        <v>87</v>
      </c>
      <c r="AY197" s="17" t="s">
        <v>194</v>
      </c>
      <c r="BE197" s="145">
        <f>IF(N197="základní",J197,0)</f>
        <v>0</v>
      </c>
      <c r="BF197" s="145">
        <f>IF(N197="snížená",J197,0)</f>
        <v>0</v>
      </c>
      <c r="BG197" s="145">
        <f>IF(N197="zákl. přenesená",J197,0)</f>
        <v>0</v>
      </c>
      <c r="BH197" s="145">
        <f>IF(N197="sníž. přenesená",J197,0)</f>
        <v>0</v>
      </c>
      <c r="BI197" s="145">
        <f>IF(N197="nulová",J197,0)</f>
        <v>0</v>
      </c>
      <c r="BJ197" s="17" t="s">
        <v>85</v>
      </c>
      <c r="BK197" s="145">
        <f>ROUND(I197*H197,2)</f>
        <v>0</v>
      </c>
      <c r="BL197" s="17" t="s">
        <v>200</v>
      </c>
      <c r="BM197" s="144" t="s">
        <v>1410</v>
      </c>
    </row>
    <row r="198" spans="2:65" s="1" customFormat="1">
      <c r="B198" s="33"/>
      <c r="D198" s="146" t="s">
        <v>202</v>
      </c>
      <c r="F198" s="147" t="s">
        <v>1411</v>
      </c>
      <c r="I198" s="148"/>
      <c r="L198" s="33"/>
      <c r="M198" s="149"/>
      <c r="T198" s="54"/>
      <c r="AT198" s="17" t="s">
        <v>202</v>
      </c>
      <c r="AU198" s="17" t="s">
        <v>87</v>
      </c>
    </row>
    <row r="199" spans="2:65" s="12" customFormat="1">
      <c r="B199" s="150"/>
      <c r="D199" s="151" t="s">
        <v>204</v>
      </c>
      <c r="E199" s="152" t="s">
        <v>32</v>
      </c>
      <c r="F199" s="153" t="s">
        <v>205</v>
      </c>
      <c r="H199" s="152" t="s">
        <v>32</v>
      </c>
      <c r="I199" s="154"/>
      <c r="L199" s="150"/>
      <c r="M199" s="155"/>
      <c r="T199" s="156"/>
      <c r="AT199" s="152" t="s">
        <v>204</v>
      </c>
      <c r="AU199" s="152" t="s">
        <v>87</v>
      </c>
      <c r="AV199" s="12" t="s">
        <v>85</v>
      </c>
      <c r="AW199" s="12" t="s">
        <v>39</v>
      </c>
      <c r="AX199" s="12" t="s">
        <v>78</v>
      </c>
      <c r="AY199" s="152" t="s">
        <v>194</v>
      </c>
    </row>
    <row r="200" spans="2:65" s="12" customFormat="1">
      <c r="B200" s="150"/>
      <c r="D200" s="151" t="s">
        <v>204</v>
      </c>
      <c r="E200" s="152" t="s">
        <v>32</v>
      </c>
      <c r="F200" s="153" t="s">
        <v>206</v>
      </c>
      <c r="H200" s="152" t="s">
        <v>32</v>
      </c>
      <c r="I200" s="154"/>
      <c r="L200" s="150"/>
      <c r="M200" s="155"/>
      <c r="T200" s="156"/>
      <c r="AT200" s="152" t="s">
        <v>204</v>
      </c>
      <c r="AU200" s="152" t="s">
        <v>87</v>
      </c>
      <c r="AV200" s="12" t="s">
        <v>85</v>
      </c>
      <c r="AW200" s="12" t="s">
        <v>39</v>
      </c>
      <c r="AX200" s="12" t="s">
        <v>78</v>
      </c>
      <c r="AY200" s="152" t="s">
        <v>194</v>
      </c>
    </row>
    <row r="201" spans="2:65" s="13" customFormat="1">
      <c r="B201" s="157"/>
      <c r="D201" s="151" t="s">
        <v>204</v>
      </c>
      <c r="E201" s="158" t="s">
        <v>32</v>
      </c>
      <c r="F201" s="159" t="s">
        <v>1333</v>
      </c>
      <c r="H201" s="160">
        <v>44.53</v>
      </c>
      <c r="I201" s="161"/>
      <c r="L201" s="157"/>
      <c r="M201" s="162"/>
      <c r="T201" s="163"/>
      <c r="AT201" s="158" t="s">
        <v>204</v>
      </c>
      <c r="AU201" s="158" t="s">
        <v>87</v>
      </c>
      <c r="AV201" s="13" t="s">
        <v>87</v>
      </c>
      <c r="AW201" s="13" t="s">
        <v>39</v>
      </c>
      <c r="AX201" s="13" t="s">
        <v>78</v>
      </c>
      <c r="AY201" s="158" t="s">
        <v>194</v>
      </c>
    </row>
    <row r="202" spans="2:65" s="14" customFormat="1">
      <c r="B202" s="164"/>
      <c r="D202" s="151" t="s">
        <v>204</v>
      </c>
      <c r="E202" s="165" t="s">
        <v>32</v>
      </c>
      <c r="F202" s="166" t="s">
        <v>208</v>
      </c>
      <c r="H202" s="167">
        <v>44.53</v>
      </c>
      <c r="I202" s="168"/>
      <c r="L202" s="164"/>
      <c r="M202" s="169"/>
      <c r="T202" s="170"/>
      <c r="AT202" s="165" t="s">
        <v>204</v>
      </c>
      <c r="AU202" s="165" t="s">
        <v>87</v>
      </c>
      <c r="AV202" s="14" t="s">
        <v>200</v>
      </c>
      <c r="AW202" s="14" t="s">
        <v>39</v>
      </c>
      <c r="AX202" s="14" t="s">
        <v>85</v>
      </c>
      <c r="AY202" s="165" t="s">
        <v>194</v>
      </c>
    </row>
    <row r="203" spans="2:65" s="1" customFormat="1">
      <c r="B203" s="33"/>
      <c r="D203" s="151" t="s">
        <v>322</v>
      </c>
      <c r="F203" s="181" t="s">
        <v>1348</v>
      </c>
      <c r="L203" s="33"/>
      <c r="M203" s="149"/>
      <c r="T203" s="54"/>
      <c r="AU203" s="17" t="s">
        <v>87</v>
      </c>
    </row>
    <row r="204" spans="2:65" s="1" customFormat="1">
      <c r="B204" s="33"/>
      <c r="D204" s="151" t="s">
        <v>322</v>
      </c>
      <c r="F204" s="182" t="s">
        <v>1349</v>
      </c>
      <c r="H204" s="183">
        <v>44.53</v>
      </c>
      <c r="L204" s="33"/>
      <c r="M204" s="149"/>
      <c r="T204" s="54"/>
      <c r="AU204" s="17" t="s">
        <v>87</v>
      </c>
    </row>
    <row r="205" spans="2:65" s="1" customFormat="1" ht="33" customHeight="1">
      <c r="B205" s="33"/>
      <c r="C205" s="133" t="s">
        <v>309</v>
      </c>
      <c r="D205" s="133" t="s">
        <v>196</v>
      </c>
      <c r="E205" s="134" t="s">
        <v>1412</v>
      </c>
      <c r="F205" s="135" t="s">
        <v>1413</v>
      </c>
      <c r="G205" s="136" t="s">
        <v>110</v>
      </c>
      <c r="H205" s="137">
        <v>396.09</v>
      </c>
      <c r="I205" s="138"/>
      <c r="J205" s="139">
        <f>ROUND(I205*H205,2)</f>
        <v>0</v>
      </c>
      <c r="K205" s="135" t="s">
        <v>199</v>
      </c>
      <c r="L205" s="33"/>
      <c r="M205" s="140" t="s">
        <v>32</v>
      </c>
      <c r="N205" s="141" t="s">
        <v>49</v>
      </c>
      <c r="P205" s="142">
        <f>O205*H205</f>
        <v>0</v>
      </c>
      <c r="Q205" s="142">
        <v>0</v>
      </c>
      <c r="R205" s="142">
        <f>Q205*H205</f>
        <v>0</v>
      </c>
      <c r="S205" s="142">
        <v>0</v>
      </c>
      <c r="T205" s="143">
        <f>S205*H205</f>
        <v>0</v>
      </c>
      <c r="AR205" s="144" t="s">
        <v>200</v>
      </c>
      <c r="AT205" s="144" t="s">
        <v>196</v>
      </c>
      <c r="AU205" s="144" t="s">
        <v>87</v>
      </c>
      <c r="AY205" s="17" t="s">
        <v>194</v>
      </c>
      <c r="BE205" s="145">
        <f>IF(N205="základní",J205,0)</f>
        <v>0</v>
      </c>
      <c r="BF205" s="145">
        <f>IF(N205="snížená",J205,0)</f>
        <v>0</v>
      </c>
      <c r="BG205" s="145">
        <f>IF(N205="zákl. přenesená",J205,0)</f>
        <v>0</v>
      </c>
      <c r="BH205" s="145">
        <f>IF(N205="sníž. přenesená",J205,0)</f>
        <v>0</v>
      </c>
      <c r="BI205" s="145">
        <f>IF(N205="nulová",J205,0)</f>
        <v>0</v>
      </c>
      <c r="BJ205" s="17" t="s">
        <v>85</v>
      </c>
      <c r="BK205" s="145">
        <f>ROUND(I205*H205,2)</f>
        <v>0</v>
      </c>
      <c r="BL205" s="17" t="s">
        <v>200</v>
      </c>
      <c r="BM205" s="144" t="s">
        <v>1414</v>
      </c>
    </row>
    <row r="206" spans="2:65" s="1" customFormat="1">
      <c r="B206" s="33"/>
      <c r="D206" s="146" t="s">
        <v>202</v>
      </c>
      <c r="F206" s="147" t="s">
        <v>1415</v>
      </c>
      <c r="I206" s="148"/>
      <c r="L206" s="33"/>
      <c r="M206" s="149"/>
      <c r="T206" s="54"/>
      <c r="AT206" s="17" t="s">
        <v>202</v>
      </c>
      <c r="AU206" s="17" t="s">
        <v>87</v>
      </c>
    </row>
    <row r="207" spans="2:65" s="12" customFormat="1">
      <c r="B207" s="150"/>
      <c r="D207" s="151" t="s">
        <v>204</v>
      </c>
      <c r="E207" s="152" t="s">
        <v>32</v>
      </c>
      <c r="F207" s="153" t="s">
        <v>205</v>
      </c>
      <c r="H207" s="152" t="s">
        <v>32</v>
      </c>
      <c r="I207" s="154"/>
      <c r="L207" s="150"/>
      <c r="M207" s="155"/>
      <c r="T207" s="156"/>
      <c r="AT207" s="152" t="s">
        <v>204</v>
      </c>
      <c r="AU207" s="152" t="s">
        <v>87</v>
      </c>
      <c r="AV207" s="12" t="s">
        <v>85</v>
      </c>
      <c r="AW207" s="12" t="s">
        <v>39</v>
      </c>
      <c r="AX207" s="12" t="s">
        <v>78</v>
      </c>
      <c r="AY207" s="152" t="s">
        <v>194</v>
      </c>
    </row>
    <row r="208" spans="2:65" s="12" customFormat="1">
      <c r="B208" s="150"/>
      <c r="D208" s="151" t="s">
        <v>204</v>
      </c>
      <c r="E208" s="152" t="s">
        <v>32</v>
      </c>
      <c r="F208" s="153" t="s">
        <v>206</v>
      </c>
      <c r="H208" s="152" t="s">
        <v>32</v>
      </c>
      <c r="I208" s="154"/>
      <c r="L208" s="150"/>
      <c r="M208" s="155"/>
      <c r="T208" s="156"/>
      <c r="AT208" s="152" t="s">
        <v>204</v>
      </c>
      <c r="AU208" s="152" t="s">
        <v>87</v>
      </c>
      <c r="AV208" s="12" t="s">
        <v>85</v>
      </c>
      <c r="AW208" s="12" t="s">
        <v>39</v>
      </c>
      <c r="AX208" s="12" t="s">
        <v>78</v>
      </c>
      <c r="AY208" s="152" t="s">
        <v>194</v>
      </c>
    </row>
    <row r="209" spans="2:65" s="13" customFormat="1">
      <c r="B209" s="157"/>
      <c r="D209" s="151" t="s">
        <v>204</v>
      </c>
      <c r="E209" s="158" t="s">
        <v>32</v>
      </c>
      <c r="F209" s="159" t="s">
        <v>1330</v>
      </c>
      <c r="H209" s="160">
        <v>396.09</v>
      </c>
      <c r="I209" s="161"/>
      <c r="L209" s="157"/>
      <c r="M209" s="162"/>
      <c r="T209" s="163"/>
      <c r="AT209" s="158" t="s">
        <v>204</v>
      </c>
      <c r="AU209" s="158" t="s">
        <v>87</v>
      </c>
      <c r="AV209" s="13" t="s">
        <v>87</v>
      </c>
      <c r="AW209" s="13" t="s">
        <v>39</v>
      </c>
      <c r="AX209" s="13" t="s">
        <v>78</v>
      </c>
      <c r="AY209" s="158" t="s">
        <v>194</v>
      </c>
    </row>
    <row r="210" spans="2:65" s="14" customFormat="1">
      <c r="B210" s="164"/>
      <c r="D210" s="151" t="s">
        <v>204</v>
      </c>
      <c r="E210" s="165" t="s">
        <v>32</v>
      </c>
      <c r="F210" s="166" t="s">
        <v>208</v>
      </c>
      <c r="H210" s="167">
        <v>396.09</v>
      </c>
      <c r="I210" s="168"/>
      <c r="L210" s="164"/>
      <c r="M210" s="169"/>
      <c r="T210" s="170"/>
      <c r="AT210" s="165" t="s">
        <v>204</v>
      </c>
      <c r="AU210" s="165" t="s">
        <v>87</v>
      </c>
      <c r="AV210" s="14" t="s">
        <v>200</v>
      </c>
      <c r="AW210" s="14" t="s">
        <v>39</v>
      </c>
      <c r="AX210" s="14" t="s">
        <v>85</v>
      </c>
      <c r="AY210" s="165" t="s">
        <v>194</v>
      </c>
    </row>
    <row r="211" spans="2:65" s="1" customFormat="1">
      <c r="B211" s="33"/>
      <c r="D211" s="151" t="s">
        <v>322</v>
      </c>
      <c r="F211" s="181" t="s">
        <v>1342</v>
      </c>
      <c r="L211" s="33"/>
      <c r="M211" s="149"/>
      <c r="T211" s="54"/>
      <c r="AU211" s="17" t="s">
        <v>87</v>
      </c>
    </row>
    <row r="212" spans="2:65" s="1" customFormat="1">
      <c r="B212" s="33"/>
      <c r="D212" s="151" t="s">
        <v>322</v>
      </c>
      <c r="F212" s="182" t="s">
        <v>1343</v>
      </c>
      <c r="H212" s="183">
        <v>396.09</v>
      </c>
      <c r="L212" s="33"/>
      <c r="M212" s="149"/>
      <c r="T212" s="54"/>
      <c r="AU212" s="17" t="s">
        <v>87</v>
      </c>
    </row>
    <row r="213" spans="2:65" s="1" customFormat="1" ht="24.15" customHeight="1">
      <c r="B213" s="33"/>
      <c r="C213" s="133" t="s">
        <v>317</v>
      </c>
      <c r="D213" s="133" t="s">
        <v>196</v>
      </c>
      <c r="E213" s="134" t="s">
        <v>1416</v>
      </c>
      <c r="F213" s="135" t="s">
        <v>1417</v>
      </c>
      <c r="G213" s="136" t="s">
        <v>110</v>
      </c>
      <c r="H213" s="137">
        <v>44.53</v>
      </c>
      <c r="I213" s="138"/>
      <c r="J213" s="139">
        <f>ROUND(I213*H213,2)</f>
        <v>0</v>
      </c>
      <c r="K213" s="135" t="s">
        <v>199</v>
      </c>
      <c r="L213" s="33"/>
      <c r="M213" s="140" t="s">
        <v>32</v>
      </c>
      <c r="N213" s="141" t="s">
        <v>49</v>
      </c>
      <c r="P213" s="142">
        <f>O213*H213</f>
        <v>0</v>
      </c>
      <c r="Q213" s="142">
        <v>0</v>
      </c>
      <c r="R213" s="142">
        <f>Q213*H213</f>
        <v>0</v>
      </c>
      <c r="S213" s="142">
        <v>0</v>
      </c>
      <c r="T213" s="143">
        <f>S213*H213</f>
        <v>0</v>
      </c>
      <c r="AR213" s="144" t="s">
        <v>200</v>
      </c>
      <c r="AT213" s="144" t="s">
        <v>196</v>
      </c>
      <c r="AU213" s="144" t="s">
        <v>87</v>
      </c>
      <c r="AY213" s="17" t="s">
        <v>194</v>
      </c>
      <c r="BE213" s="145">
        <f>IF(N213="základní",J213,0)</f>
        <v>0</v>
      </c>
      <c r="BF213" s="145">
        <f>IF(N213="snížená",J213,0)</f>
        <v>0</v>
      </c>
      <c r="BG213" s="145">
        <f>IF(N213="zákl. přenesená",J213,0)</f>
        <v>0</v>
      </c>
      <c r="BH213" s="145">
        <f>IF(N213="sníž. přenesená",J213,0)</f>
        <v>0</v>
      </c>
      <c r="BI213" s="145">
        <f>IF(N213="nulová",J213,0)</f>
        <v>0</v>
      </c>
      <c r="BJ213" s="17" t="s">
        <v>85</v>
      </c>
      <c r="BK213" s="145">
        <f>ROUND(I213*H213,2)</f>
        <v>0</v>
      </c>
      <c r="BL213" s="17" t="s">
        <v>200</v>
      </c>
      <c r="BM213" s="144" t="s">
        <v>1418</v>
      </c>
    </row>
    <row r="214" spans="2:65" s="1" customFormat="1">
      <c r="B214" s="33"/>
      <c r="D214" s="146" t="s">
        <v>202</v>
      </c>
      <c r="F214" s="147" t="s">
        <v>1419</v>
      </c>
      <c r="I214" s="148"/>
      <c r="L214" s="33"/>
      <c r="M214" s="149"/>
      <c r="T214" s="54"/>
      <c r="AT214" s="17" t="s">
        <v>202</v>
      </c>
      <c r="AU214" s="17" t="s">
        <v>87</v>
      </c>
    </row>
    <row r="215" spans="2:65" s="12" customFormat="1">
      <c r="B215" s="150"/>
      <c r="D215" s="151" t="s">
        <v>204</v>
      </c>
      <c r="E215" s="152" t="s">
        <v>32</v>
      </c>
      <c r="F215" s="153" t="s">
        <v>205</v>
      </c>
      <c r="H215" s="152" t="s">
        <v>32</v>
      </c>
      <c r="I215" s="154"/>
      <c r="L215" s="150"/>
      <c r="M215" s="155"/>
      <c r="T215" s="156"/>
      <c r="AT215" s="152" t="s">
        <v>204</v>
      </c>
      <c r="AU215" s="152" t="s">
        <v>87</v>
      </c>
      <c r="AV215" s="12" t="s">
        <v>85</v>
      </c>
      <c r="AW215" s="12" t="s">
        <v>39</v>
      </c>
      <c r="AX215" s="12" t="s">
        <v>78</v>
      </c>
      <c r="AY215" s="152" t="s">
        <v>194</v>
      </c>
    </row>
    <row r="216" spans="2:65" s="12" customFormat="1">
      <c r="B216" s="150"/>
      <c r="D216" s="151" t="s">
        <v>204</v>
      </c>
      <c r="E216" s="152" t="s">
        <v>32</v>
      </c>
      <c r="F216" s="153" t="s">
        <v>206</v>
      </c>
      <c r="H216" s="152" t="s">
        <v>32</v>
      </c>
      <c r="I216" s="154"/>
      <c r="L216" s="150"/>
      <c r="M216" s="155"/>
      <c r="T216" s="156"/>
      <c r="AT216" s="152" t="s">
        <v>204</v>
      </c>
      <c r="AU216" s="152" t="s">
        <v>87</v>
      </c>
      <c r="AV216" s="12" t="s">
        <v>85</v>
      </c>
      <c r="AW216" s="12" t="s">
        <v>39</v>
      </c>
      <c r="AX216" s="12" t="s">
        <v>78</v>
      </c>
      <c r="AY216" s="152" t="s">
        <v>194</v>
      </c>
    </row>
    <row r="217" spans="2:65" s="13" customFormat="1">
      <c r="B217" s="157"/>
      <c r="D217" s="151" t="s">
        <v>204</v>
      </c>
      <c r="E217" s="158" t="s">
        <v>32</v>
      </c>
      <c r="F217" s="159" t="s">
        <v>1333</v>
      </c>
      <c r="H217" s="160">
        <v>44.53</v>
      </c>
      <c r="I217" s="161"/>
      <c r="L217" s="157"/>
      <c r="M217" s="162"/>
      <c r="T217" s="163"/>
      <c r="AT217" s="158" t="s">
        <v>204</v>
      </c>
      <c r="AU217" s="158" t="s">
        <v>87</v>
      </c>
      <c r="AV217" s="13" t="s">
        <v>87</v>
      </c>
      <c r="AW217" s="13" t="s">
        <v>39</v>
      </c>
      <c r="AX217" s="13" t="s">
        <v>78</v>
      </c>
      <c r="AY217" s="158" t="s">
        <v>194</v>
      </c>
    </row>
    <row r="218" spans="2:65" s="14" customFormat="1">
      <c r="B218" s="164"/>
      <c r="D218" s="151" t="s">
        <v>204</v>
      </c>
      <c r="E218" s="165" t="s">
        <v>32</v>
      </c>
      <c r="F218" s="166" t="s">
        <v>208</v>
      </c>
      <c r="H218" s="167">
        <v>44.53</v>
      </c>
      <c r="I218" s="168"/>
      <c r="L218" s="164"/>
      <c r="M218" s="169"/>
      <c r="T218" s="170"/>
      <c r="AT218" s="165" t="s">
        <v>204</v>
      </c>
      <c r="AU218" s="165" t="s">
        <v>87</v>
      </c>
      <c r="AV218" s="14" t="s">
        <v>200</v>
      </c>
      <c r="AW218" s="14" t="s">
        <v>39</v>
      </c>
      <c r="AX218" s="14" t="s">
        <v>85</v>
      </c>
      <c r="AY218" s="165" t="s">
        <v>194</v>
      </c>
    </row>
    <row r="219" spans="2:65" s="1" customFormat="1">
      <c r="B219" s="33"/>
      <c r="D219" s="151" t="s">
        <v>322</v>
      </c>
      <c r="F219" s="181" t="s">
        <v>1348</v>
      </c>
      <c r="L219" s="33"/>
      <c r="M219" s="149"/>
      <c r="T219" s="54"/>
      <c r="AU219" s="17" t="s">
        <v>87</v>
      </c>
    </row>
    <row r="220" spans="2:65" s="1" customFormat="1">
      <c r="B220" s="33"/>
      <c r="D220" s="151" t="s">
        <v>322</v>
      </c>
      <c r="F220" s="182" t="s">
        <v>1349</v>
      </c>
      <c r="H220" s="183">
        <v>44.53</v>
      </c>
      <c r="L220" s="33"/>
      <c r="M220" s="149"/>
      <c r="T220" s="54"/>
      <c r="AU220" s="17" t="s">
        <v>87</v>
      </c>
    </row>
    <row r="221" spans="2:65" s="1" customFormat="1" ht="24.15" customHeight="1">
      <c r="B221" s="33"/>
      <c r="C221" s="133" t="s">
        <v>331</v>
      </c>
      <c r="D221" s="133" t="s">
        <v>196</v>
      </c>
      <c r="E221" s="134" t="s">
        <v>1420</v>
      </c>
      <c r="F221" s="135" t="s">
        <v>1421</v>
      </c>
      <c r="G221" s="136" t="s">
        <v>110</v>
      </c>
      <c r="H221" s="137">
        <v>396.09</v>
      </c>
      <c r="I221" s="138"/>
      <c r="J221" s="139">
        <f>ROUND(I221*H221,2)</f>
        <v>0</v>
      </c>
      <c r="K221" s="135" t="s">
        <v>199</v>
      </c>
      <c r="L221" s="33"/>
      <c r="M221" s="140" t="s">
        <v>32</v>
      </c>
      <c r="N221" s="141" t="s">
        <v>49</v>
      </c>
      <c r="P221" s="142">
        <f>O221*H221</f>
        <v>0</v>
      </c>
      <c r="Q221" s="142">
        <v>0</v>
      </c>
      <c r="R221" s="142">
        <f>Q221*H221</f>
        <v>0</v>
      </c>
      <c r="S221" s="142">
        <v>0</v>
      </c>
      <c r="T221" s="143">
        <f>S221*H221</f>
        <v>0</v>
      </c>
      <c r="AR221" s="144" t="s">
        <v>200</v>
      </c>
      <c r="AT221" s="144" t="s">
        <v>196</v>
      </c>
      <c r="AU221" s="144" t="s">
        <v>87</v>
      </c>
      <c r="AY221" s="17" t="s">
        <v>194</v>
      </c>
      <c r="BE221" s="145">
        <f>IF(N221="základní",J221,0)</f>
        <v>0</v>
      </c>
      <c r="BF221" s="145">
        <f>IF(N221="snížená",J221,0)</f>
        <v>0</v>
      </c>
      <c r="BG221" s="145">
        <f>IF(N221="zákl. přenesená",J221,0)</f>
        <v>0</v>
      </c>
      <c r="BH221" s="145">
        <f>IF(N221="sníž. přenesená",J221,0)</f>
        <v>0</v>
      </c>
      <c r="BI221" s="145">
        <f>IF(N221="nulová",J221,0)</f>
        <v>0</v>
      </c>
      <c r="BJ221" s="17" t="s">
        <v>85</v>
      </c>
      <c r="BK221" s="145">
        <f>ROUND(I221*H221,2)</f>
        <v>0</v>
      </c>
      <c r="BL221" s="17" t="s">
        <v>200</v>
      </c>
      <c r="BM221" s="144" t="s">
        <v>1422</v>
      </c>
    </row>
    <row r="222" spans="2:65" s="1" customFormat="1">
      <c r="B222" s="33"/>
      <c r="D222" s="146" t="s">
        <v>202</v>
      </c>
      <c r="F222" s="147" t="s">
        <v>1423</v>
      </c>
      <c r="I222" s="148"/>
      <c r="L222" s="33"/>
      <c r="M222" s="149"/>
      <c r="T222" s="54"/>
      <c r="AT222" s="17" t="s">
        <v>202</v>
      </c>
      <c r="AU222" s="17" t="s">
        <v>87</v>
      </c>
    </row>
    <row r="223" spans="2:65" s="12" customFormat="1">
      <c r="B223" s="150"/>
      <c r="D223" s="151" t="s">
        <v>204</v>
      </c>
      <c r="E223" s="152" t="s">
        <v>32</v>
      </c>
      <c r="F223" s="153" t="s">
        <v>205</v>
      </c>
      <c r="H223" s="152" t="s">
        <v>32</v>
      </c>
      <c r="I223" s="154"/>
      <c r="L223" s="150"/>
      <c r="M223" s="155"/>
      <c r="T223" s="156"/>
      <c r="AT223" s="152" t="s">
        <v>204</v>
      </c>
      <c r="AU223" s="152" t="s">
        <v>87</v>
      </c>
      <c r="AV223" s="12" t="s">
        <v>85</v>
      </c>
      <c r="AW223" s="12" t="s">
        <v>39</v>
      </c>
      <c r="AX223" s="12" t="s">
        <v>78</v>
      </c>
      <c r="AY223" s="152" t="s">
        <v>194</v>
      </c>
    </row>
    <row r="224" spans="2:65" s="12" customFormat="1">
      <c r="B224" s="150"/>
      <c r="D224" s="151" t="s">
        <v>204</v>
      </c>
      <c r="E224" s="152" t="s">
        <v>32</v>
      </c>
      <c r="F224" s="153" t="s">
        <v>206</v>
      </c>
      <c r="H224" s="152" t="s">
        <v>32</v>
      </c>
      <c r="I224" s="154"/>
      <c r="L224" s="150"/>
      <c r="M224" s="155"/>
      <c r="T224" s="156"/>
      <c r="AT224" s="152" t="s">
        <v>204</v>
      </c>
      <c r="AU224" s="152" t="s">
        <v>87</v>
      </c>
      <c r="AV224" s="12" t="s">
        <v>85</v>
      </c>
      <c r="AW224" s="12" t="s">
        <v>39</v>
      </c>
      <c r="AX224" s="12" t="s">
        <v>78</v>
      </c>
      <c r="AY224" s="152" t="s">
        <v>194</v>
      </c>
    </row>
    <row r="225" spans="2:65" s="13" customFormat="1">
      <c r="B225" s="157"/>
      <c r="D225" s="151" t="s">
        <v>204</v>
      </c>
      <c r="E225" s="158" t="s">
        <v>32</v>
      </c>
      <c r="F225" s="159" t="s">
        <v>1424</v>
      </c>
      <c r="H225" s="160">
        <v>396.09</v>
      </c>
      <c r="I225" s="161"/>
      <c r="L225" s="157"/>
      <c r="M225" s="162"/>
      <c r="T225" s="163"/>
      <c r="AT225" s="158" t="s">
        <v>204</v>
      </c>
      <c r="AU225" s="158" t="s">
        <v>87</v>
      </c>
      <c r="AV225" s="13" t="s">
        <v>87</v>
      </c>
      <c r="AW225" s="13" t="s">
        <v>39</v>
      </c>
      <c r="AX225" s="13" t="s">
        <v>78</v>
      </c>
      <c r="AY225" s="158" t="s">
        <v>194</v>
      </c>
    </row>
    <row r="226" spans="2:65" s="14" customFormat="1">
      <c r="B226" s="164"/>
      <c r="D226" s="151" t="s">
        <v>204</v>
      </c>
      <c r="E226" s="165" t="s">
        <v>32</v>
      </c>
      <c r="F226" s="166" t="s">
        <v>208</v>
      </c>
      <c r="H226" s="167">
        <v>396.09</v>
      </c>
      <c r="I226" s="168"/>
      <c r="L226" s="164"/>
      <c r="M226" s="169"/>
      <c r="T226" s="170"/>
      <c r="AT226" s="165" t="s">
        <v>204</v>
      </c>
      <c r="AU226" s="165" t="s">
        <v>87</v>
      </c>
      <c r="AV226" s="14" t="s">
        <v>200</v>
      </c>
      <c r="AW226" s="14" t="s">
        <v>39</v>
      </c>
      <c r="AX226" s="14" t="s">
        <v>85</v>
      </c>
      <c r="AY226" s="165" t="s">
        <v>194</v>
      </c>
    </row>
    <row r="227" spans="2:65" s="1" customFormat="1">
      <c r="B227" s="33"/>
      <c r="D227" s="151" t="s">
        <v>322</v>
      </c>
      <c r="F227" s="181" t="s">
        <v>1342</v>
      </c>
      <c r="L227" s="33"/>
      <c r="M227" s="149"/>
      <c r="T227" s="54"/>
      <c r="AU227" s="17" t="s">
        <v>87</v>
      </c>
    </row>
    <row r="228" spans="2:65" s="1" customFormat="1">
      <c r="B228" s="33"/>
      <c r="D228" s="151" t="s">
        <v>322</v>
      </c>
      <c r="F228" s="182" t="s">
        <v>1343</v>
      </c>
      <c r="H228" s="183">
        <v>396.09</v>
      </c>
      <c r="L228" s="33"/>
      <c r="M228" s="149"/>
      <c r="T228" s="54"/>
      <c r="AU228" s="17" t="s">
        <v>87</v>
      </c>
    </row>
    <row r="229" spans="2:65" s="1" customFormat="1" ht="21.75" customHeight="1">
      <c r="B229" s="33"/>
      <c r="C229" s="133" t="s">
        <v>7</v>
      </c>
      <c r="D229" s="133" t="s">
        <v>196</v>
      </c>
      <c r="E229" s="134" t="s">
        <v>1425</v>
      </c>
      <c r="F229" s="135" t="s">
        <v>1426</v>
      </c>
      <c r="G229" s="136" t="s">
        <v>110</v>
      </c>
      <c r="H229" s="137">
        <v>44.53</v>
      </c>
      <c r="I229" s="138"/>
      <c r="J229" s="139">
        <f>ROUND(I229*H229,2)</f>
        <v>0</v>
      </c>
      <c r="K229" s="135" t="s">
        <v>199</v>
      </c>
      <c r="L229" s="33"/>
      <c r="M229" s="140" t="s">
        <v>32</v>
      </c>
      <c r="N229" s="141" t="s">
        <v>49</v>
      </c>
      <c r="P229" s="142">
        <f>O229*H229</f>
        <v>0</v>
      </c>
      <c r="Q229" s="142">
        <v>0</v>
      </c>
      <c r="R229" s="142">
        <f>Q229*H229</f>
        <v>0</v>
      </c>
      <c r="S229" s="142">
        <v>0</v>
      </c>
      <c r="T229" s="143">
        <f>S229*H229</f>
        <v>0</v>
      </c>
      <c r="AR229" s="144" t="s">
        <v>200</v>
      </c>
      <c r="AT229" s="144" t="s">
        <v>196</v>
      </c>
      <c r="AU229" s="144" t="s">
        <v>87</v>
      </c>
      <c r="AY229" s="17" t="s">
        <v>194</v>
      </c>
      <c r="BE229" s="145">
        <f>IF(N229="základní",J229,0)</f>
        <v>0</v>
      </c>
      <c r="BF229" s="145">
        <f>IF(N229="snížená",J229,0)</f>
        <v>0</v>
      </c>
      <c r="BG229" s="145">
        <f>IF(N229="zákl. přenesená",J229,0)</f>
        <v>0</v>
      </c>
      <c r="BH229" s="145">
        <f>IF(N229="sníž. přenesená",J229,0)</f>
        <v>0</v>
      </c>
      <c r="BI229" s="145">
        <f>IF(N229="nulová",J229,0)</f>
        <v>0</v>
      </c>
      <c r="BJ229" s="17" t="s">
        <v>85</v>
      </c>
      <c r="BK229" s="145">
        <f>ROUND(I229*H229,2)</f>
        <v>0</v>
      </c>
      <c r="BL229" s="17" t="s">
        <v>200</v>
      </c>
      <c r="BM229" s="144" t="s">
        <v>1427</v>
      </c>
    </row>
    <row r="230" spans="2:65" s="1" customFormat="1">
      <c r="B230" s="33"/>
      <c r="D230" s="146" t="s">
        <v>202</v>
      </c>
      <c r="F230" s="147" t="s">
        <v>1428</v>
      </c>
      <c r="I230" s="148"/>
      <c r="L230" s="33"/>
      <c r="M230" s="149"/>
      <c r="T230" s="54"/>
      <c r="AT230" s="17" t="s">
        <v>202</v>
      </c>
      <c r="AU230" s="17" t="s">
        <v>87</v>
      </c>
    </row>
    <row r="231" spans="2:65" s="12" customFormat="1">
      <c r="B231" s="150"/>
      <c r="D231" s="151" t="s">
        <v>204</v>
      </c>
      <c r="E231" s="152" t="s">
        <v>32</v>
      </c>
      <c r="F231" s="153" t="s">
        <v>205</v>
      </c>
      <c r="H231" s="152" t="s">
        <v>32</v>
      </c>
      <c r="I231" s="154"/>
      <c r="L231" s="150"/>
      <c r="M231" s="155"/>
      <c r="T231" s="156"/>
      <c r="AT231" s="152" t="s">
        <v>204</v>
      </c>
      <c r="AU231" s="152" t="s">
        <v>87</v>
      </c>
      <c r="AV231" s="12" t="s">
        <v>85</v>
      </c>
      <c r="AW231" s="12" t="s">
        <v>39</v>
      </c>
      <c r="AX231" s="12" t="s">
        <v>78</v>
      </c>
      <c r="AY231" s="152" t="s">
        <v>194</v>
      </c>
    </row>
    <row r="232" spans="2:65" s="12" customFormat="1">
      <c r="B232" s="150"/>
      <c r="D232" s="151" t="s">
        <v>204</v>
      </c>
      <c r="E232" s="152" t="s">
        <v>32</v>
      </c>
      <c r="F232" s="153" t="s">
        <v>206</v>
      </c>
      <c r="H232" s="152" t="s">
        <v>32</v>
      </c>
      <c r="I232" s="154"/>
      <c r="L232" s="150"/>
      <c r="M232" s="155"/>
      <c r="T232" s="156"/>
      <c r="AT232" s="152" t="s">
        <v>204</v>
      </c>
      <c r="AU232" s="152" t="s">
        <v>87</v>
      </c>
      <c r="AV232" s="12" t="s">
        <v>85</v>
      </c>
      <c r="AW232" s="12" t="s">
        <v>39</v>
      </c>
      <c r="AX232" s="12" t="s">
        <v>78</v>
      </c>
      <c r="AY232" s="152" t="s">
        <v>194</v>
      </c>
    </row>
    <row r="233" spans="2:65" s="13" customFormat="1">
      <c r="B233" s="157"/>
      <c r="D233" s="151" t="s">
        <v>204</v>
      </c>
      <c r="E233" s="158" t="s">
        <v>32</v>
      </c>
      <c r="F233" s="159" t="s">
        <v>1429</v>
      </c>
      <c r="H233" s="160">
        <v>44.53</v>
      </c>
      <c r="I233" s="161"/>
      <c r="L233" s="157"/>
      <c r="M233" s="162"/>
      <c r="T233" s="163"/>
      <c r="AT233" s="158" t="s">
        <v>204</v>
      </c>
      <c r="AU233" s="158" t="s">
        <v>87</v>
      </c>
      <c r="AV233" s="13" t="s">
        <v>87</v>
      </c>
      <c r="AW233" s="13" t="s">
        <v>39</v>
      </c>
      <c r="AX233" s="13" t="s">
        <v>78</v>
      </c>
      <c r="AY233" s="158" t="s">
        <v>194</v>
      </c>
    </row>
    <row r="234" spans="2:65" s="14" customFormat="1">
      <c r="B234" s="164"/>
      <c r="D234" s="151" t="s">
        <v>204</v>
      </c>
      <c r="E234" s="165" t="s">
        <v>32</v>
      </c>
      <c r="F234" s="166" t="s">
        <v>208</v>
      </c>
      <c r="H234" s="167">
        <v>44.53</v>
      </c>
      <c r="I234" s="168"/>
      <c r="L234" s="164"/>
      <c r="M234" s="169"/>
      <c r="T234" s="170"/>
      <c r="AT234" s="165" t="s">
        <v>204</v>
      </c>
      <c r="AU234" s="165" t="s">
        <v>87</v>
      </c>
      <c r="AV234" s="14" t="s">
        <v>200</v>
      </c>
      <c r="AW234" s="14" t="s">
        <v>39</v>
      </c>
      <c r="AX234" s="14" t="s">
        <v>85</v>
      </c>
      <c r="AY234" s="165" t="s">
        <v>194</v>
      </c>
    </row>
    <row r="235" spans="2:65" s="1" customFormat="1">
      <c r="B235" s="33"/>
      <c r="D235" s="151" t="s">
        <v>322</v>
      </c>
      <c r="F235" s="181" t="s">
        <v>1348</v>
      </c>
      <c r="L235" s="33"/>
      <c r="M235" s="149"/>
      <c r="T235" s="54"/>
      <c r="AU235" s="17" t="s">
        <v>87</v>
      </c>
    </row>
    <row r="236" spans="2:65" s="1" customFormat="1">
      <c r="B236" s="33"/>
      <c r="D236" s="151" t="s">
        <v>322</v>
      </c>
      <c r="F236" s="182" t="s">
        <v>1349</v>
      </c>
      <c r="H236" s="183">
        <v>44.53</v>
      </c>
      <c r="L236" s="33"/>
      <c r="M236" s="149"/>
      <c r="T236" s="54"/>
      <c r="AU236" s="17" t="s">
        <v>87</v>
      </c>
    </row>
    <row r="237" spans="2:65" s="1" customFormat="1" ht="21.75" customHeight="1">
      <c r="B237" s="33"/>
      <c r="C237" s="133" t="s">
        <v>123</v>
      </c>
      <c r="D237" s="133" t="s">
        <v>196</v>
      </c>
      <c r="E237" s="134" t="s">
        <v>1430</v>
      </c>
      <c r="F237" s="135" t="s">
        <v>1431</v>
      </c>
      <c r="G237" s="136" t="s">
        <v>110</v>
      </c>
      <c r="H237" s="137">
        <v>396.09</v>
      </c>
      <c r="I237" s="138"/>
      <c r="J237" s="139">
        <f>ROUND(I237*H237,2)</f>
        <v>0</v>
      </c>
      <c r="K237" s="135" t="s">
        <v>199</v>
      </c>
      <c r="L237" s="33"/>
      <c r="M237" s="140" t="s">
        <v>32</v>
      </c>
      <c r="N237" s="141" t="s">
        <v>49</v>
      </c>
      <c r="P237" s="142">
        <f>O237*H237</f>
        <v>0</v>
      </c>
      <c r="Q237" s="142">
        <v>0</v>
      </c>
      <c r="R237" s="142">
        <f>Q237*H237</f>
        <v>0</v>
      </c>
      <c r="S237" s="142">
        <v>0</v>
      </c>
      <c r="T237" s="143">
        <f>S237*H237</f>
        <v>0</v>
      </c>
      <c r="AR237" s="144" t="s">
        <v>200</v>
      </c>
      <c r="AT237" s="144" t="s">
        <v>196</v>
      </c>
      <c r="AU237" s="144" t="s">
        <v>87</v>
      </c>
      <c r="AY237" s="17" t="s">
        <v>194</v>
      </c>
      <c r="BE237" s="145">
        <f>IF(N237="základní",J237,0)</f>
        <v>0</v>
      </c>
      <c r="BF237" s="145">
        <f>IF(N237="snížená",J237,0)</f>
        <v>0</v>
      </c>
      <c r="BG237" s="145">
        <f>IF(N237="zákl. přenesená",J237,0)</f>
        <v>0</v>
      </c>
      <c r="BH237" s="145">
        <f>IF(N237="sníž. přenesená",J237,0)</f>
        <v>0</v>
      </c>
      <c r="BI237" s="145">
        <f>IF(N237="nulová",J237,0)</f>
        <v>0</v>
      </c>
      <c r="BJ237" s="17" t="s">
        <v>85</v>
      </c>
      <c r="BK237" s="145">
        <f>ROUND(I237*H237,2)</f>
        <v>0</v>
      </c>
      <c r="BL237" s="17" t="s">
        <v>200</v>
      </c>
      <c r="BM237" s="144" t="s">
        <v>1432</v>
      </c>
    </row>
    <row r="238" spans="2:65" s="1" customFormat="1">
      <c r="B238" s="33"/>
      <c r="D238" s="146" t="s">
        <v>202</v>
      </c>
      <c r="F238" s="147" t="s">
        <v>1433</v>
      </c>
      <c r="I238" s="148"/>
      <c r="L238" s="33"/>
      <c r="M238" s="149"/>
      <c r="T238" s="54"/>
      <c r="AT238" s="17" t="s">
        <v>202</v>
      </c>
      <c r="AU238" s="17" t="s">
        <v>87</v>
      </c>
    </row>
    <row r="239" spans="2:65" s="12" customFormat="1">
      <c r="B239" s="150"/>
      <c r="D239" s="151" t="s">
        <v>204</v>
      </c>
      <c r="E239" s="152" t="s">
        <v>32</v>
      </c>
      <c r="F239" s="153" t="s">
        <v>205</v>
      </c>
      <c r="H239" s="152" t="s">
        <v>32</v>
      </c>
      <c r="I239" s="154"/>
      <c r="L239" s="150"/>
      <c r="M239" s="155"/>
      <c r="T239" s="156"/>
      <c r="AT239" s="152" t="s">
        <v>204</v>
      </c>
      <c r="AU239" s="152" t="s">
        <v>87</v>
      </c>
      <c r="AV239" s="12" t="s">
        <v>85</v>
      </c>
      <c r="AW239" s="12" t="s">
        <v>39</v>
      </c>
      <c r="AX239" s="12" t="s">
        <v>78</v>
      </c>
      <c r="AY239" s="152" t="s">
        <v>194</v>
      </c>
    </row>
    <row r="240" spans="2:65" s="12" customFormat="1">
      <c r="B240" s="150"/>
      <c r="D240" s="151" t="s">
        <v>204</v>
      </c>
      <c r="E240" s="152" t="s">
        <v>32</v>
      </c>
      <c r="F240" s="153" t="s">
        <v>206</v>
      </c>
      <c r="H240" s="152" t="s">
        <v>32</v>
      </c>
      <c r="I240" s="154"/>
      <c r="L240" s="150"/>
      <c r="M240" s="155"/>
      <c r="T240" s="156"/>
      <c r="AT240" s="152" t="s">
        <v>204</v>
      </c>
      <c r="AU240" s="152" t="s">
        <v>87</v>
      </c>
      <c r="AV240" s="12" t="s">
        <v>85</v>
      </c>
      <c r="AW240" s="12" t="s">
        <v>39</v>
      </c>
      <c r="AX240" s="12" t="s">
        <v>78</v>
      </c>
      <c r="AY240" s="152" t="s">
        <v>194</v>
      </c>
    </row>
    <row r="241" spans="2:65" s="13" customFormat="1">
      <c r="B241" s="157"/>
      <c r="D241" s="151" t="s">
        <v>204</v>
      </c>
      <c r="E241" s="158" t="s">
        <v>32</v>
      </c>
      <c r="F241" s="159" t="s">
        <v>1424</v>
      </c>
      <c r="H241" s="160">
        <v>396.09</v>
      </c>
      <c r="I241" s="161"/>
      <c r="L241" s="157"/>
      <c r="M241" s="162"/>
      <c r="T241" s="163"/>
      <c r="AT241" s="158" t="s">
        <v>204</v>
      </c>
      <c r="AU241" s="158" t="s">
        <v>87</v>
      </c>
      <c r="AV241" s="13" t="s">
        <v>87</v>
      </c>
      <c r="AW241" s="13" t="s">
        <v>39</v>
      </c>
      <c r="AX241" s="13" t="s">
        <v>78</v>
      </c>
      <c r="AY241" s="158" t="s">
        <v>194</v>
      </c>
    </row>
    <row r="242" spans="2:65" s="14" customFormat="1">
      <c r="B242" s="164"/>
      <c r="D242" s="151" t="s">
        <v>204</v>
      </c>
      <c r="E242" s="165" t="s">
        <v>32</v>
      </c>
      <c r="F242" s="166" t="s">
        <v>208</v>
      </c>
      <c r="H242" s="167">
        <v>396.09</v>
      </c>
      <c r="I242" s="168"/>
      <c r="L242" s="164"/>
      <c r="M242" s="169"/>
      <c r="T242" s="170"/>
      <c r="AT242" s="165" t="s">
        <v>204</v>
      </c>
      <c r="AU242" s="165" t="s">
        <v>87</v>
      </c>
      <c r="AV242" s="14" t="s">
        <v>200</v>
      </c>
      <c r="AW242" s="14" t="s">
        <v>39</v>
      </c>
      <c r="AX242" s="14" t="s">
        <v>85</v>
      </c>
      <c r="AY242" s="165" t="s">
        <v>194</v>
      </c>
    </row>
    <row r="243" spans="2:65" s="1" customFormat="1">
      <c r="B243" s="33"/>
      <c r="D243" s="151" t="s">
        <v>322</v>
      </c>
      <c r="F243" s="181" t="s">
        <v>1342</v>
      </c>
      <c r="L243" s="33"/>
      <c r="M243" s="149"/>
      <c r="T243" s="54"/>
      <c r="AU243" s="17" t="s">
        <v>87</v>
      </c>
    </row>
    <row r="244" spans="2:65" s="1" customFormat="1">
      <c r="B244" s="33"/>
      <c r="D244" s="151" t="s">
        <v>322</v>
      </c>
      <c r="F244" s="182" t="s">
        <v>1343</v>
      </c>
      <c r="H244" s="183">
        <v>396.09</v>
      </c>
      <c r="L244" s="33"/>
      <c r="M244" s="149"/>
      <c r="T244" s="54"/>
      <c r="AU244" s="17" t="s">
        <v>87</v>
      </c>
    </row>
    <row r="245" spans="2:65" s="1" customFormat="1" ht="21.75" customHeight="1">
      <c r="B245" s="33"/>
      <c r="C245" s="133" t="s">
        <v>355</v>
      </c>
      <c r="D245" s="133" t="s">
        <v>196</v>
      </c>
      <c r="E245" s="134" t="s">
        <v>1434</v>
      </c>
      <c r="F245" s="135" t="s">
        <v>1435</v>
      </c>
      <c r="G245" s="136" t="s">
        <v>110</v>
      </c>
      <c r="H245" s="137">
        <v>44.53</v>
      </c>
      <c r="I245" s="138"/>
      <c r="J245" s="139">
        <f>ROUND(I245*H245,2)</f>
        <v>0</v>
      </c>
      <c r="K245" s="135" t="s">
        <v>199</v>
      </c>
      <c r="L245" s="33"/>
      <c r="M245" s="140" t="s">
        <v>32</v>
      </c>
      <c r="N245" s="141" t="s">
        <v>49</v>
      </c>
      <c r="P245" s="142">
        <f>O245*H245</f>
        <v>0</v>
      </c>
      <c r="Q245" s="142">
        <v>0</v>
      </c>
      <c r="R245" s="142">
        <f>Q245*H245</f>
        <v>0</v>
      </c>
      <c r="S245" s="142">
        <v>0</v>
      </c>
      <c r="T245" s="143">
        <f>S245*H245</f>
        <v>0</v>
      </c>
      <c r="AR245" s="144" t="s">
        <v>200</v>
      </c>
      <c r="AT245" s="144" t="s">
        <v>196</v>
      </c>
      <c r="AU245" s="144" t="s">
        <v>87</v>
      </c>
      <c r="AY245" s="17" t="s">
        <v>194</v>
      </c>
      <c r="BE245" s="145">
        <f>IF(N245="základní",J245,0)</f>
        <v>0</v>
      </c>
      <c r="BF245" s="145">
        <f>IF(N245="snížená",J245,0)</f>
        <v>0</v>
      </c>
      <c r="BG245" s="145">
        <f>IF(N245="zákl. přenesená",J245,0)</f>
        <v>0</v>
      </c>
      <c r="BH245" s="145">
        <f>IF(N245="sníž. přenesená",J245,0)</f>
        <v>0</v>
      </c>
      <c r="BI245" s="145">
        <f>IF(N245="nulová",J245,0)</f>
        <v>0</v>
      </c>
      <c r="BJ245" s="17" t="s">
        <v>85</v>
      </c>
      <c r="BK245" s="145">
        <f>ROUND(I245*H245,2)</f>
        <v>0</v>
      </c>
      <c r="BL245" s="17" t="s">
        <v>200</v>
      </c>
      <c r="BM245" s="144" t="s">
        <v>1436</v>
      </c>
    </row>
    <row r="246" spans="2:65" s="1" customFormat="1">
      <c r="B246" s="33"/>
      <c r="D246" s="146" t="s">
        <v>202</v>
      </c>
      <c r="F246" s="147" t="s">
        <v>1437</v>
      </c>
      <c r="I246" s="148"/>
      <c r="L246" s="33"/>
      <c r="M246" s="149"/>
      <c r="T246" s="54"/>
      <c r="AT246" s="17" t="s">
        <v>202</v>
      </c>
      <c r="AU246" s="17" t="s">
        <v>87</v>
      </c>
    </row>
    <row r="247" spans="2:65" s="12" customFormat="1">
      <c r="B247" s="150"/>
      <c r="D247" s="151" t="s">
        <v>204</v>
      </c>
      <c r="E247" s="152" t="s">
        <v>32</v>
      </c>
      <c r="F247" s="153" t="s">
        <v>205</v>
      </c>
      <c r="H247" s="152" t="s">
        <v>32</v>
      </c>
      <c r="I247" s="154"/>
      <c r="L247" s="150"/>
      <c r="M247" s="155"/>
      <c r="T247" s="156"/>
      <c r="AT247" s="152" t="s">
        <v>204</v>
      </c>
      <c r="AU247" s="152" t="s">
        <v>87</v>
      </c>
      <c r="AV247" s="12" t="s">
        <v>85</v>
      </c>
      <c r="AW247" s="12" t="s">
        <v>39</v>
      </c>
      <c r="AX247" s="12" t="s">
        <v>78</v>
      </c>
      <c r="AY247" s="152" t="s">
        <v>194</v>
      </c>
    </row>
    <row r="248" spans="2:65" s="12" customFormat="1">
      <c r="B248" s="150"/>
      <c r="D248" s="151" t="s">
        <v>204</v>
      </c>
      <c r="E248" s="152" t="s">
        <v>32</v>
      </c>
      <c r="F248" s="153" t="s">
        <v>206</v>
      </c>
      <c r="H248" s="152" t="s">
        <v>32</v>
      </c>
      <c r="I248" s="154"/>
      <c r="L248" s="150"/>
      <c r="M248" s="155"/>
      <c r="T248" s="156"/>
      <c r="AT248" s="152" t="s">
        <v>204</v>
      </c>
      <c r="AU248" s="152" t="s">
        <v>87</v>
      </c>
      <c r="AV248" s="12" t="s">
        <v>85</v>
      </c>
      <c r="AW248" s="12" t="s">
        <v>39</v>
      </c>
      <c r="AX248" s="12" t="s">
        <v>78</v>
      </c>
      <c r="AY248" s="152" t="s">
        <v>194</v>
      </c>
    </row>
    <row r="249" spans="2:65" s="13" customFormat="1">
      <c r="B249" s="157"/>
      <c r="D249" s="151" t="s">
        <v>204</v>
      </c>
      <c r="E249" s="158" t="s">
        <v>32</v>
      </c>
      <c r="F249" s="159" t="s">
        <v>1429</v>
      </c>
      <c r="H249" s="160">
        <v>44.53</v>
      </c>
      <c r="I249" s="161"/>
      <c r="L249" s="157"/>
      <c r="M249" s="162"/>
      <c r="T249" s="163"/>
      <c r="AT249" s="158" t="s">
        <v>204</v>
      </c>
      <c r="AU249" s="158" t="s">
        <v>87</v>
      </c>
      <c r="AV249" s="13" t="s">
        <v>87</v>
      </c>
      <c r="AW249" s="13" t="s">
        <v>39</v>
      </c>
      <c r="AX249" s="13" t="s">
        <v>78</v>
      </c>
      <c r="AY249" s="158" t="s">
        <v>194</v>
      </c>
    </row>
    <row r="250" spans="2:65" s="14" customFormat="1">
      <c r="B250" s="164"/>
      <c r="D250" s="151" t="s">
        <v>204</v>
      </c>
      <c r="E250" s="165" t="s">
        <v>32</v>
      </c>
      <c r="F250" s="166" t="s">
        <v>208</v>
      </c>
      <c r="H250" s="167">
        <v>44.53</v>
      </c>
      <c r="I250" s="168"/>
      <c r="L250" s="164"/>
      <c r="M250" s="169"/>
      <c r="T250" s="170"/>
      <c r="AT250" s="165" t="s">
        <v>204</v>
      </c>
      <c r="AU250" s="165" t="s">
        <v>87</v>
      </c>
      <c r="AV250" s="14" t="s">
        <v>200</v>
      </c>
      <c r="AW250" s="14" t="s">
        <v>39</v>
      </c>
      <c r="AX250" s="14" t="s">
        <v>85</v>
      </c>
      <c r="AY250" s="165" t="s">
        <v>194</v>
      </c>
    </row>
    <row r="251" spans="2:65" s="1" customFormat="1">
      <c r="B251" s="33"/>
      <c r="D251" s="151" t="s">
        <v>322</v>
      </c>
      <c r="F251" s="181" t="s">
        <v>1348</v>
      </c>
      <c r="L251" s="33"/>
      <c r="M251" s="149"/>
      <c r="T251" s="54"/>
      <c r="AU251" s="17" t="s">
        <v>87</v>
      </c>
    </row>
    <row r="252" spans="2:65" s="1" customFormat="1">
      <c r="B252" s="33"/>
      <c r="D252" s="151" t="s">
        <v>322</v>
      </c>
      <c r="F252" s="182" t="s">
        <v>1349</v>
      </c>
      <c r="H252" s="183">
        <v>44.53</v>
      </c>
      <c r="L252" s="33"/>
      <c r="M252" s="149"/>
      <c r="T252" s="54"/>
      <c r="AU252" s="17" t="s">
        <v>87</v>
      </c>
    </row>
    <row r="253" spans="2:65" s="1" customFormat="1" ht="21.75" customHeight="1">
      <c r="B253" s="33"/>
      <c r="C253" s="133" t="s">
        <v>361</v>
      </c>
      <c r="D253" s="133" t="s">
        <v>196</v>
      </c>
      <c r="E253" s="134" t="s">
        <v>1438</v>
      </c>
      <c r="F253" s="135" t="s">
        <v>1439</v>
      </c>
      <c r="G253" s="136" t="s">
        <v>258</v>
      </c>
      <c r="H253" s="137">
        <v>39.655999999999999</v>
      </c>
      <c r="I253" s="138"/>
      <c r="J253" s="139">
        <f>ROUND(I253*H253,2)</f>
        <v>0</v>
      </c>
      <c r="K253" s="135" t="s">
        <v>199</v>
      </c>
      <c r="L253" s="33"/>
      <c r="M253" s="140" t="s">
        <v>32</v>
      </c>
      <c r="N253" s="141" t="s">
        <v>49</v>
      </c>
      <c r="P253" s="142">
        <f>O253*H253</f>
        <v>0</v>
      </c>
      <c r="Q253" s="142">
        <v>0</v>
      </c>
      <c r="R253" s="142">
        <f>Q253*H253</f>
        <v>0</v>
      </c>
      <c r="S253" s="142">
        <v>0</v>
      </c>
      <c r="T253" s="143">
        <f>S253*H253</f>
        <v>0</v>
      </c>
      <c r="AR253" s="144" t="s">
        <v>200</v>
      </c>
      <c r="AT253" s="144" t="s">
        <v>196</v>
      </c>
      <c r="AU253" s="144" t="s">
        <v>87</v>
      </c>
      <c r="AY253" s="17" t="s">
        <v>194</v>
      </c>
      <c r="BE253" s="145">
        <f>IF(N253="základní",J253,0)</f>
        <v>0</v>
      </c>
      <c r="BF253" s="145">
        <f>IF(N253="snížená",J253,0)</f>
        <v>0</v>
      </c>
      <c r="BG253" s="145">
        <f>IF(N253="zákl. přenesená",J253,0)</f>
        <v>0</v>
      </c>
      <c r="BH253" s="145">
        <f>IF(N253="sníž. přenesená",J253,0)</f>
        <v>0</v>
      </c>
      <c r="BI253" s="145">
        <f>IF(N253="nulová",J253,0)</f>
        <v>0</v>
      </c>
      <c r="BJ253" s="17" t="s">
        <v>85</v>
      </c>
      <c r="BK253" s="145">
        <f>ROUND(I253*H253,2)</f>
        <v>0</v>
      </c>
      <c r="BL253" s="17" t="s">
        <v>200</v>
      </c>
      <c r="BM253" s="144" t="s">
        <v>1440</v>
      </c>
    </row>
    <row r="254" spans="2:65" s="1" customFormat="1">
      <c r="B254" s="33"/>
      <c r="D254" s="146" t="s">
        <v>202</v>
      </c>
      <c r="F254" s="147" t="s">
        <v>1441</v>
      </c>
      <c r="I254" s="148"/>
      <c r="L254" s="33"/>
      <c r="M254" s="149"/>
      <c r="T254" s="54"/>
      <c r="AT254" s="17" t="s">
        <v>202</v>
      </c>
      <c r="AU254" s="17" t="s">
        <v>87</v>
      </c>
    </row>
    <row r="255" spans="2:65" s="12" customFormat="1">
      <c r="B255" s="150"/>
      <c r="D255" s="151" t="s">
        <v>204</v>
      </c>
      <c r="E255" s="152" t="s">
        <v>32</v>
      </c>
      <c r="F255" s="153" t="s">
        <v>205</v>
      </c>
      <c r="H255" s="152" t="s">
        <v>32</v>
      </c>
      <c r="I255" s="154"/>
      <c r="L255" s="150"/>
      <c r="M255" s="155"/>
      <c r="T255" s="156"/>
      <c r="AT255" s="152" t="s">
        <v>204</v>
      </c>
      <c r="AU255" s="152" t="s">
        <v>87</v>
      </c>
      <c r="AV255" s="12" t="s">
        <v>85</v>
      </c>
      <c r="AW255" s="12" t="s">
        <v>39</v>
      </c>
      <c r="AX255" s="12" t="s">
        <v>78</v>
      </c>
      <c r="AY255" s="152" t="s">
        <v>194</v>
      </c>
    </row>
    <row r="256" spans="2:65" s="12" customFormat="1">
      <c r="B256" s="150"/>
      <c r="D256" s="151" t="s">
        <v>204</v>
      </c>
      <c r="E256" s="152" t="s">
        <v>32</v>
      </c>
      <c r="F256" s="153" t="s">
        <v>206</v>
      </c>
      <c r="H256" s="152" t="s">
        <v>32</v>
      </c>
      <c r="I256" s="154"/>
      <c r="L256" s="150"/>
      <c r="M256" s="155"/>
      <c r="T256" s="156"/>
      <c r="AT256" s="152" t="s">
        <v>204</v>
      </c>
      <c r="AU256" s="152" t="s">
        <v>87</v>
      </c>
      <c r="AV256" s="12" t="s">
        <v>85</v>
      </c>
      <c r="AW256" s="12" t="s">
        <v>39</v>
      </c>
      <c r="AX256" s="12" t="s">
        <v>78</v>
      </c>
      <c r="AY256" s="152" t="s">
        <v>194</v>
      </c>
    </row>
    <row r="257" spans="2:65" s="12" customFormat="1">
      <c r="B257" s="150"/>
      <c r="D257" s="151" t="s">
        <v>204</v>
      </c>
      <c r="E257" s="152" t="s">
        <v>32</v>
      </c>
      <c r="F257" s="153" t="s">
        <v>1442</v>
      </c>
      <c r="H257" s="152" t="s">
        <v>32</v>
      </c>
      <c r="I257" s="154"/>
      <c r="L257" s="150"/>
      <c r="M257" s="155"/>
      <c r="T257" s="156"/>
      <c r="AT257" s="152" t="s">
        <v>204</v>
      </c>
      <c r="AU257" s="152" t="s">
        <v>87</v>
      </c>
      <c r="AV257" s="12" t="s">
        <v>85</v>
      </c>
      <c r="AW257" s="12" t="s">
        <v>39</v>
      </c>
      <c r="AX257" s="12" t="s">
        <v>78</v>
      </c>
      <c r="AY257" s="152" t="s">
        <v>194</v>
      </c>
    </row>
    <row r="258" spans="2:65" s="12" customFormat="1">
      <c r="B258" s="150"/>
      <c r="D258" s="151" t="s">
        <v>204</v>
      </c>
      <c r="E258" s="152" t="s">
        <v>32</v>
      </c>
      <c r="F258" s="153" t="s">
        <v>1443</v>
      </c>
      <c r="H258" s="152" t="s">
        <v>32</v>
      </c>
      <c r="I258" s="154"/>
      <c r="L258" s="150"/>
      <c r="M258" s="155"/>
      <c r="T258" s="156"/>
      <c r="AT258" s="152" t="s">
        <v>204</v>
      </c>
      <c r="AU258" s="152" t="s">
        <v>87</v>
      </c>
      <c r="AV258" s="12" t="s">
        <v>85</v>
      </c>
      <c r="AW258" s="12" t="s">
        <v>39</v>
      </c>
      <c r="AX258" s="12" t="s">
        <v>78</v>
      </c>
      <c r="AY258" s="152" t="s">
        <v>194</v>
      </c>
    </row>
    <row r="259" spans="2:65" s="13" customFormat="1" ht="20.399999999999999">
      <c r="B259" s="157"/>
      <c r="D259" s="151" t="s">
        <v>204</v>
      </c>
      <c r="E259" s="158" t="s">
        <v>32</v>
      </c>
      <c r="F259" s="159" t="s">
        <v>1444</v>
      </c>
      <c r="H259" s="160">
        <v>33.046999999999997</v>
      </c>
      <c r="I259" s="161"/>
      <c r="L259" s="157"/>
      <c r="M259" s="162"/>
      <c r="T259" s="163"/>
      <c r="AT259" s="158" t="s">
        <v>204</v>
      </c>
      <c r="AU259" s="158" t="s">
        <v>87</v>
      </c>
      <c r="AV259" s="13" t="s">
        <v>87</v>
      </c>
      <c r="AW259" s="13" t="s">
        <v>39</v>
      </c>
      <c r="AX259" s="13" t="s">
        <v>78</v>
      </c>
      <c r="AY259" s="158" t="s">
        <v>194</v>
      </c>
    </row>
    <row r="260" spans="2:65" s="13" customFormat="1">
      <c r="B260" s="157"/>
      <c r="D260" s="151" t="s">
        <v>204</v>
      </c>
      <c r="E260" s="158" t="s">
        <v>32</v>
      </c>
      <c r="F260" s="159" t="s">
        <v>1445</v>
      </c>
      <c r="H260" s="160">
        <v>6.609</v>
      </c>
      <c r="I260" s="161"/>
      <c r="L260" s="157"/>
      <c r="M260" s="162"/>
      <c r="T260" s="163"/>
      <c r="AT260" s="158" t="s">
        <v>204</v>
      </c>
      <c r="AU260" s="158" t="s">
        <v>87</v>
      </c>
      <c r="AV260" s="13" t="s">
        <v>87</v>
      </c>
      <c r="AW260" s="13" t="s">
        <v>39</v>
      </c>
      <c r="AX260" s="13" t="s">
        <v>78</v>
      </c>
      <c r="AY260" s="158" t="s">
        <v>194</v>
      </c>
    </row>
    <row r="261" spans="2:65" s="14" customFormat="1">
      <c r="B261" s="164"/>
      <c r="D261" s="151" t="s">
        <v>204</v>
      </c>
      <c r="E261" s="165" t="s">
        <v>32</v>
      </c>
      <c r="F261" s="166" t="s">
        <v>208</v>
      </c>
      <c r="H261" s="167">
        <v>39.655999999999999</v>
      </c>
      <c r="I261" s="168"/>
      <c r="L261" s="164"/>
      <c r="M261" s="169"/>
      <c r="T261" s="170"/>
      <c r="AT261" s="165" t="s">
        <v>204</v>
      </c>
      <c r="AU261" s="165" t="s">
        <v>87</v>
      </c>
      <c r="AV261" s="14" t="s">
        <v>200</v>
      </c>
      <c r="AW261" s="14" t="s">
        <v>39</v>
      </c>
      <c r="AX261" s="14" t="s">
        <v>85</v>
      </c>
      <c r="AY261" s="165" t="s">
        <v>194</v>
      </c>
    </row>
    <row r="262" spans="2:65" s="1" customFormat="1">
      <c r="B262" s="33"/>
      <c r="D262" s="151" t="s">
        <v>322</v>
      </c>
      <c r="F262" s="181" t="s">
        <v>1342</v>
      </c>
      <c r="L262" s="33"/>
      <c r="M262" s="149"/>
      <c r="T262" s="54"/>
      <c r="AU262" s="17" t="s">
        <v>87</v>
      </c>
    </row>
    <row r="263" spans="2:65" s="1" customFormat="1">
      <c r="B263" s="33"/>
      <c r="D263" s="151" t="s">
        <v>322</v>
      </c>
      <c r="F263" s="182" t="s">
        <v>1343</v>
      </c>
      <c r="H263" s="183">
        <v>396.09</v>
      </c>
      <c r="L263" s="33"/>
      <c r="M263" s="149"/>
      <c r="T263" s="54"/>
      <c r="AU263" s="17" t="s">
        <v>87</v>
      </c>
    </row>
    <row r="264" spans="2:65" s="1" customFormat="1">
      <c r="B264" s="33"/>
      <c r="D264" s="151" t="s">
        <v>322</v>
      </c>
      <c r="F264" s="181" t="s">
        <v>1348</v>
      </c>
      <c r="L264" s="33"/>
      <c r="M264" s="149"/>
      <c r="T264" s="54"/>
      <c r="AU264" s="17" t="s">
        <v>87</v>
      </c>
    </row>
    <row r="265" spans="2:65" s="1" customFormat="1">
      <c r="B265" s="33"/>
      <c r="D265" s="151" t="s">
        <v>322</v>
      </c>
      <c r="F265" s="182" t="s">
        <v>1349</v>
      </c>
      <c r="H265" s="183">
        <v>44.53</v>
      </c>
      <c r="L265" s="33"/>
      <c r="M265" s="149"/>
      <c r="T265" s="54"/>
      <c r="AU265" s="17" t="s">
        <v>87</v>
      </c>
    </row>
    <row r="266" spans="2:65" s="1" customFormat="1" ht="21.75" customHeight="1">
      <c r="B266" s="33"/>
      <c r="C266" s="133" t="s">
        <v>366</v>
      </c>
      <c r="D266" s="133" t="s">
        <v>196</v>
      </c>
      <c r="E266" s="134" t="s">
        <v>1446</v>
      </c>
      <c r="F266" s="135" t="s">
        <v>1447</v>
      </c>
      <c r="G266" s="136" t="s">
        <v>258</v>
      </c>
      <c r="H266" s="137">
        <v>39.655999999999999</v>
      </c>
      <c r="I266" s="138"/>
      <c r="J266" s="139">
        <f>ROUND(I266*H266,2)</f>
        <v>0</v>
      </c>
      <c r="K266" s="135" t="s">
        <v>199</v>
      </c>
      <c r="L266" s="33"/>
      <c r="M266" s="140" t="s">
        <v>32</v>
      </c>
      <c r="N266" s="141" t="s">
        <v>49</v>
      </c>
      <c r="P266" s="142">
        <f>O266*H266</f>
        <v>0</v>
      </c>
      <c r="Q266" s="142">
        <v>0</v>
      </c>
      <c r="R266" s="142">
        <f>Q266*H266</f>
        <v>0</v>
      </c>
      <c r="S266" s="142">
        <v>0</v>
      </c>
      <c r="T266" s="143">
        <f>S266*H266</f>
        <v>0</v>
      </c>
      <c r="AR266" s="144" t="s">
        <v>200</v>
      </c>
      <c r="AT266" s="144" t="s">
        <v>196</v>
      </c>
      <c r="AU266" s="144" t="s">
        <v>87</v>
      </c>
      <c r="AY266" s="17" t="s">
        <v>194</v>
      </c>
      <c r="BE266" s="145">
        <f>IF(N266="základní",J266,0)</f>
        <v>0</v>
      </c>
      <c r="BF266" s="145">
        <f>IF(N266="snížená",J266,0)</f>
        <v>0</v>
      </c>
      <c r="BG266" s="145">
        <f>IF(N266="zákl. přenesená",J266,0)</f>
        <v>0</v>
      </c>
      <c r="BH266" s="145">
        <f>IF(N266="sníž. přenesená",J266,0)</f>
        <v>0</v>
      </c>
      <c r="BI266" s="145">
        <f>IF(N266="nulová",J266,0)</f>
        <v>0</v>
      </c>
      <c r="BJ266" s="17" t="s">
        <v>85</v>
      </c>
      <c r="BK266" s="145">
        <f>ROUND(I266*H266,2)</f>
        <v>0</v>
      </c>
      <c r="BL266" s="17" t="s">
        <v>200</v>
      </c>
      <c r="BM266" s="144" t="s">
        <v>1448</v>
      </c>
    </row>
    <row r="267" spans="2:65" s="1" customFormat="1">
      <c r="B267" s="33"/>
      <c r="D267" s="146" t="s">
        <v>202</v>
      </c>
      <c r="F267" s="147" t="s">
        <v>1449</v>
      </c>
      <c r="I267" s="148"/>
      <c r="L267" s="33"/>
      <c r="M267" s="149"/>
      <c r="T267" s="54"/>
      <c r="AT267" s="17" t="s">
        <v>202</v>
      </c>
      <c r="AU267" s="17" t="s">
        <v>87</v>
      </c>
    </row>
    <row r="268" spans="2:65" s="13" customFormat="1">
      <c r="B268" s="157"/>
      <c r="D268" s="151" t="s">
        <v>204</v>
      </c>
      <c r="E268" s="158" t="s">
        <v>32</v>
      </c>
      <c r="F268" s="159" t="s">
        <v>1450</v>
      </c>
      <c r="H268" s="160">
        <v>39.655999999999999</v>
      </c>
      <c r="I268" s="161"/>
      <c r="L268" s="157"/>
      <c r="M268" s="162"/>
      <c r="T268" s="163"/>
      <c r="AT268" s="158" t="s">
        <v>204</v>
      </c>
      <c r="AU268" s="158" t="s">
        <v>87</v>
      </c>
      <c r="AV268" s="13" t="s">
        <v>87</v>
      </c>
      <c r="AW268" s="13" t="s">
        <v>39</v>
      </c>
      <c r="AX268" s="13" t="s">
        <v>85</v>
      </c>
      <c r="AY268" s="158" t="s">
        <v>194</v>
      </c>
    </row>
    <row r="269" spans="2:65" s="1" customFormat="1" ht="24.15" customHeight="1">
      <c r="B269" s="33"/>
      <c r="C269" s="133" t="s">
        <v>374</v>
      </c>
      <c r="D269" s="133" t="s">
        <v>196</v>
      </c>
      <c r="E269" s="134" t="s">
        <v>1451</v>
      </c>
      <c r="F269" s="135" t="s">
        <v>1452</v>
      </c>
      <c r="G269" s="136" t="s">
        <v>258</v>
      </c>
      <c r="H269" s="137">
        <v>356.904</v>
      </c>
      <c r="I269" s="138"/>
      <c r="J269" s="139">
        <f>ROUND(I269*H269,2)</f>
        <v>0</v>
      </c>
      <c r="K269" s="135" t="s">
        <v>199</v>
      </c>
      <c r="L269" s="33"/>
      <c r="M269" s="140" t="s">
        <v>32</v>
      </c>
      <c r="N269" s="141" t="s">
        <v>49</v>
      </c>
      <c r="P269" s="142">
        <f>O269*H269</f>
        <v>0</v>
      </c>
      <c r="Q269" s="142">
        <v>0</v>
      </c>
      <c r="R269" s="142">
        <f>Q269*H269</f>
        <v>0</v>
      </c>
      <c r="S269" s="142">
        <v>0</v>
      </c>
      <c r="T269" s="143">
        <f>S269*H269</f>
        <v>0</v>
      </c>
      <c r="AR269" s="144" t="s">
        <v>200</v>
      </c>
      <c r="AT269" s="144" t="s">
        <v>196</v>
      </c>
      <c r="AU269" s="144" t="s">
        <v>87</v>
      </c>
      <c r="AY269" s="17" t="s">
        <v>194</v>
      </c>
      <c r="BE269" s="145">
        <f>IF(N269="základní",J269,0)</f>
        <v>0</v>
      </c>
      <c r="BF269" s="145">
        <f>IF(N269="snížená",J269,0)</f>
        <v>0</v>
      </c>
      <c r="BG269" s="145">
        <f>IF(N269="zákl. přenesená",J269,0)</f>
        <v>0</v>
      </c>
      <c r="BH269" s="145">
        <f>IF(N269="sníž. přenesená",J269,0)</f>
        <v>0</v>
      </c>
      <c r="BI269" s="145">
        <f>IF(N269="nulová",J269,0)</f>
        <v>0</v>
      </c>
      <c r="BJ269" s="17" t="s">
        <v>85</v>
      </c>
      <c r="BK269" s="145">
        <f>ROUND(I269*H269,2)</f>
        <v>0</v>
      </c>
      <c r="BL269" s="17" t="s">
        <v>200</v>
      </c>
      <c r="BM269" s="144" t="s">
        <v>1453</v>
      </c>
    </row>
    <row r="270" spans="2:65" s="1" customFormat="1">
      <c r="B270" s="33"/>
      <c r="D270" s="146" t="s">
        <v>202</v>
      </c>
      <c r="F270" s="147" t="s">
        <v>1454</v>
      </c>
      <c r="I270" s="148"/>
      <c r="L270" s="33"/>
      <c r="M270" s="149"/>
      <c r="T270" s="54"/>
      <c r="AT270" s="17" t="s">
        <v>202</v>
      </c>
      <c r="AU270" s="17" t="s">
        <v>87</v>
      </c>
    </row>
    <row r="271" spans="2:65" s="13" customFormat="1">
      <c r="B271" s="157"/>
      <c r="D271" s="151" t="s">
        <v>204</v>
      </c>
      <c r="E271" s="158" t="s">
        <v>32</v>
      </c>
      <c r="F271" s="159" t="s">
        <v>1455</v>
      </c>
      <c r="H271" s="160">
        <v>39.655999999999999</v>
      </c>
      <c r="I271" s="161"/>
      <c r="L271" s="157"/>
      <c r="M271" s="162"/>
      <c r="T271" s="163"/>
      <c r="AT271" s="158" t="s">
        <v>204</v>
      </c>
      <c r="AU271" s="158" t="s">
        <v>87</v>
      </c>
      <c r="AV271" s="13" t="s">
        <v>87</v>
      </c>
      <c r="AW271" s="13" t="s">
        <v>39</v>
      </c>
      <c r="AX271" s="13" t="s">
        <v>85</v>
      </c>
      <c r="AY271" s="158" t="s">
        <v>194</v>
      </c>
    </row>
    <row r="272" spans="2:65" s="13" customFormat="1">
      <c r="B272" s="157"/>
      <c r="D272" s="151" t="s">
        <v>204</v>
      </c>
      <c r="F272" s="159" t="s">
        <v>1456</v>
      </c>
      <c r="H272" s="160">
        <v>356.904</v>
      </c>
      <c r="I272" s="161"/>
      <c r="L272" s="157"/>
      <c r="M272" s="162"/>
      <c r="T272" s="163"/>
      <c r="AT272" s="158" t="s">
        <v>204</v>
      </c>
      <c r="AU272" s="158" t="s">
        <v>87</v>
      </c>
      <c r="AV272" s="13" t="s">
        <v>87</v>
      </c>
      <c r="AW272" s="13" t="s">
        <v>4</v>
      </c>
      <c r="AX272" s="13" t="s">
        <v>85</v>
      </c>
      <c r="AY272" s="158" t="s">
        <v>194</v>
      </c>
    </row>
    <row r="273" spans="2:65" s="11" customFormat="1" ht="22.8" customHeight="1">
      <c r="B273" s="121"/>
      <c r="D273" s="122" t="s">
        <v>77</v>
      </c>
      <c r="E273" s="131" t="s">
        <v>249</v>
      </c>
      <c r="F273" s="131" t="s">
        <v>440</v>
      </c>
      <c r="I273" s="124"/>
      <c r="J273" s="132">
        <f>BK273</f>
        <v>0</v>
      </c>
      <c r="L273" s="121"/>
      <c r="M273" s="126"/>
      <c r="P273" s="127">
        <f>SUM(P274:P317)</f>
        <v>0</v>
      </c>
      <c r="R273" s="127">
        <f>SUM(R274:R317)</f>
        <v>7.3000000000000001E-3</v>
      </c>
      <c r="T273" s="128">
        <f>SUM(T274:T317)</f>
        <v>19.133300000000002</v>
      </c>
      <c r="AR273" s="122" t="s">
        <v>85</v>
      </c>
      <c r="AT273" s="129" t="s">
        <v>77</v>
      </c>
      <c r="AU273" s="129" t="s">
        <v>85</v>
      </c>
      <c r="AY273" s="122" t="s">
        <v>194</v>
      </c>
      <c r="BK273" s="130">
        <f>SUM(BK274:BK317)</f>
        <v>0</v>
      </c>
    </row>
    <row r="274" spans="2:65" s="1" customFormat="1" ht="16.5" customHeight="1">
      <c r="B274" s="33"/>
      <c r="C274" s="133" t="s">
        <v>379</v>
      </c>
      <c r="D274" s="133" t="s">
        <v>196</v>
      </c>
      <c r="E274" s="134" t="s">
        <v>1457</v>
      </c>
      <c r="F274" s="135" t="s">
        <v>1458</v>
      </c>
      <c r="G274" s="136" t="s">
        <v>313</v>
      </c>
      <c r="H274" s="137">
        <v>1</v>
      </c>
      <c r="I274" s="138"/>
      <c r="J274" s="139">
        <f>ROUND(I274*H274,2)</f>
        <v>0</v>
      </c>
      <c r="K274" s="135" t="s">
        <v>199</v>
      </c>
      <c r="L274" s="33"/>
      <c r="M274" s="140" t="s">
        <v>32</v>
      </c>
      <c r="N274" s="141" t="s">
        <v>49</v>
      </c>
      <c r="P274" s="142">
        <f>O274*H274</f>
        <v>0</v>
      </c>
      <c r="Q274" s="142">
        <v>6.0000000000000001E-3</v>
      </c>
      <c r="R274" s="142">
        <f>Q274*H274</f>
        <v>6.0000000000000001E-3</v>
      </c>
      <c r="S274" s="142">
        <v>0</v>
      </c>
      <c r="T274" s="143">
        <f>S274*H274</f>
        <v>0</v>
      </c>
      <c r="AR274" s="144" t="s">
        <v>200</v>
      </c>
      <c r="AT274" s="144" t="s">
        <v>196</v>
      </c>
      <c r="AU274" s="144" t="s">
        <v>87</v>
      </c>
      <c r="AY274" s="17" t="s">
        <v>194</v>
      </c>
      <c r="BE274" s="145">
        <f>IF(N274="základní",J274,0)</f>
        <v>0</v>
      </c>
      <c r="BF274" s="145">
        <f>IF(N274="snížená",J274,0)</f>
        <v>0</v>
      </c>
      <c r="BG274" s="145">
        <f>IF(N274="zákl. přenesená",J274,0)</f>
        <v>0</v>
      </c>
      <c r="BH274" s="145">
        <f>IF(N274="sníž. přenesená",J274,0)</f>
        <v>0</v>
      </c>
      <c r="BI274" s="145">
        <f>IF(N274="nulová",J274,0)</f>
        <v>0</v>
      </c>
      <c r="BJ274" s="17" t="s">
        <v>85</v>
      </c>
      <c r="BK274" s="145">
        <f>ROUND(I274*H274,2)</f>
        <v>0</v>
      </c>
      <c r="BL274" s="17" t="s">
        <v>200</v>
      </c>
      <c r="BM274" s="144" t="s">
        <v>1459</v>
      </c>
    </row>
    <row r="275" spans="2:65" s="1" customFormat="1">
      <c r="B275" s="33"/>
      <c r="D275" s="146" t="s">
        <v>202</v>
      </c>
      <c r="F275" s="147" t="s">
        <v>1460</v>
      </c>
      <c r="I275" s="148"/>
      <c r="L275" s="33"/>
      <c r="M275" s="149"/>
      <c r="T275" s="54"/>
      <c r="AT275" s="17" t="s">
        <v>202</v>
      </c>
      <c r="AU275" s="17" t="s">
        <v>87</v>
      </c>
    </row>
    <row r="276" spans="2:65" s="12" customFormat="1">
      <c r="B276" s="150"/>
      <c r="D276" s="151" t="s">
        <v>204</v>
      </c>
      <c r="E276" s="152" t="s">
        <v>32</v>
      </c>
      <c r="F276" s="153" t="s">
        <v>205</v>
      </c>
      <c r="H276" s="152" t="s">
        <v>32</v>
      </c>
      <c r="I276" s="154"/>
      <c r="L276" s="150"/>
      <c r="M276" s="155"/>
      <c r="T276" s="156"/>
      <c r="AT276" s="152" t="s">
        <v>204</v>
      </c>
      <c r="AU276" s="152" t="s">
        <v>87</v>
      </c>
      <c r="AV276" s="12" t="s">
        <v>85</v>
      </c>
      <c r="AW276" s="12" t="s">
        <v>39</v>
      </c>
      <c r="AX276" s="12" t="s">
        <v>78</v>
      </c>
      <c r="AY276" s="152" t="s">
        <v>194</v>
      </c>
    </row>
    <row r="277" spans="2:65" s="12" customFormat="1">
      <c r="B277" s="150"/>
      <c r="D277" s="151" t="s">
        <v>204</v>
      </c>
      <c r="E277" s="152" t="s">
        <v>32</v>
      </c>
      <c r="F277" s="153" t="s">
        <v>206</v>
      </c>
      <c r="H277" s="152" t="s">
        <v>32</v>
      </c>
      <c r="I277" s="154"/>
      <c r="L277" s="150"/>
      <c r="M277" s="155"/>
      <c r="T277" s="156"/>
      <c r="AT277" s="152" t="s">
        <v>204</v>
      </c>
      <c r="AU277" s="152" t="s">
        <v>87</v>
      </c>
      <c r="AV277" s="12" t="s">
        <v>85</v>
      </c>
      <c r="AW277" s="12" t="s">
        <v>39</v>
      </c>
      <c r="AX277" s="12" t="s">
        <v>78</v>
      </c>
      <c r="AY277" s="152" t="s">
        <v>194</v>
      </c>
    </row>
    <row r="278" spans="2:65" s="13" customFormat="1">
      <c r="B278" s="157"/>
      <c r="D278" s="151" t="s">
        <v>204</v>
      </c>
      <c r="E278" s="158" t="s">
        <v>32</v>
      </c>
      <c r="F278" s="159" t="s">
        <v>811</v>
      </c>
      <c r="H278" s="160">
        <v>1</v>
      </c>
      <c r="I278" s="161"/>
      <c r="L278" s="157"/>
      <c r="M278" s="162"/>
      <c r="T278" s="163"/>
      <c r="AT278" s="158" t="s">
        <v>204</v>
      </c>
      <c r="AU278" s="158" t="s">
        <v>87</v>
      </c>
      <c r="AV278" s="13" t="s">
        <v>87</v>
      </c>
      <c r="AW278" s="13" t="s">
        <v>39</v>
      </c>
      <c r="AX278" s="13" t="s">
        <v>85</v>
      </c>
      <c r="AY278" s="158" t="s">
        <v>194</v>
      </c>
    </row>
    <row r="279" spans="2:65" s="1" customFormat="1" ht="21.75" customHeight="1">
      <c r="B279" s="33"/>
      <c r="C279" s="171" t="s">
        <v>384</v>
      </c>
      <c r="D279" s="171" t="s">
        <v>310</v>
      </c>
      <c r="E279" s="172" t="s">
        <v>1461</v>
      </c>
      <c r="F279" s="173" t="s">
        <v>1462</v>
      </c>
      <c r="G279" s="174" t="s">
        <v>313</v>
      </c>
      <c r="H279" s="175">
        <v>1</v>
      </c>
      <c r="I279" s="176"/>
      <c r="J279" s="177">
        <f>ROUND(I279*H279,2)</f>
        <v>0</v>
      </c>
      <c r="K279" s="173" t="s">
        <v>199</v>
      </c>
      <c r="L279" s="178"/>
      <c r="M279" s="179" t="s">
        <v>32</v>
      </c>
      <c r="N279" s="180" t="s">
        <v>49</v>
      </c>
      <c r="P279" s="142">
        <f>O279*H279</f>
        <v>0</v>
      </c>
      <c r="Q279" s="142">
        <v>1.2999999999999999E-3</v>
      </c>
      <c r="R279" s="142">
        <f>Q279*H279</f>
        <v>1.2999999999999999E-3</v>
      </c>
      <c r="S279" s="142">
        <v>0</v>
      </c>
      <c r="T279" s="143">
        <f>S279*H279</f>
        <v>0</v>
      </c>
      <c r="AR279" s="144" t="s">
        <v>243</v>
      </c>
      <c r="AT279" s="144" t="s">
        <v>310</v>
      </c>
      <c r="AU279" s="144" t="s">
        <v>87</v>
      </c>
      <c r="AY279" s="17" t="s">
        <v>194</v>
      </c>
      <c r="BE279" s="145">
        <f>IF(N279="základní",J279,0)</f>
        <v>0</v>
      </c>
      <c r="BF279" s="145">
        <f>IF(N279="snížená",J279,0)</f>
        <v>0</v>
      </c>
      <c r="BG279" s="145">
        <f>IF(N279="zákl. přenesená",J279,0)</f>
        <v>0</v>
      </c>
      <c r="BH279" s="145">
        <f>IF(N279="sníž. přenesená",J279,0)</f>
        <v>0</v>
      </c>
      <c r="BI279" s="145">
        <f>IF(N279="nulová",J279,0)</f>
        <v>0</v>
      </c>
      <c r="BJ279" s="17" t="s">
        <v>85</v>
      </c>
      <c r="BK279" s="145">
        <f>ROUND(I279*H279,2)</f>
        <v>0</v>
      </c>
      <c r="BL279" s="17" t="s">
        <v>200</v>
      </c>
      <c r="BM279" s="144" t="s">
        <v>1463</v>
      </c>
    </row>
    <row r="280" spans="2:65" s="1" customFormat="1" ht="21.75" customHeight="1">
      <c r="B280" s="33"/>
      <c r="C280" s="133" t="s">
        <v>389</v>
      </c>
      <c r="D280" s="133" t="s">
        <v>196</v>
      </c>
      <c r="E280" s="134" t="s">
        <v>1464</v>
      </c>
      <c r="F280" s="135" t="s">
        <v>1465</v>
      </c>
      <c r="G280" s="136" t="s">
        <v>313</v>
      </c>
      <c r="H280" s="137">
        <v>2</v>
      </c>
      <c r="I280" s="138"/>
      <c r="J280" s="139">
        <f>ROUND(I280*H280,2)</f>
        <v>0</v>
      </c>
      <c r="K280" s="135" t="s">
        <v>470</v>
      </c>
      <c r="L280" s="33"/>
      <c r="M280" s="140" t="s">
        <v>32</v>
      </c>
      <c r="N280" s="141" t="s">
        <v>49</v>
      </c>
      <c r="P280" s="142">
        <f>O280*H280</f>
        <v>0</v>
      </c>
      <c r="Q280" s="142">
        <v>0</v>
      </c>
      <c r="R280" s="142">
        <f>Q280*H280</f>
        <v>0</v>
      </c>
      <c r="S280" s="142">
        <v>0</v>
      </c>
      <c r="T280" s="143">
        <f>S280*H280</f>
        <v>0</v>
      </c>
      <c r="AR280" s="144" t="s">
        <v>200</v>
      </c>
      <c r="AT280" s="144" t="s">
        <v>196</v>
      </c>
      <c r="AU280" s="144" t="s">
        <v>87</v>
      </c>
      <c r="AY280" s="17" t="s">
        <v>194</v>
      </c>
      <c r="BE280" s="145">
        <f>IF(N280="základní",J280,0)</f>
        <v>0</v>
      </c>
      <c r="BF280" s="145">
        <f>IF(N280="snížená",J280,0)</f>
        <v>0</v>
      </c>
      <c r="BG280" s="145">
        <f>IF(N280="zákl. přenesená",J280,0)</f>
        <v>0</v>
      </c>
      <c r="BH280" s="145">
        <f>IF(N280="sníž. přenesená",J280,0)</f>
        <v>0</v>
      </c>
      <c r="BI280" s="145">
        <f>IF(N280="nulová",J280,0)</f>
        <v>0</v>
      </c>
      <c r="BJ280" s="17" t="s">
        <v>85</v>
      </c>
      <c r="BK280" s="145">
        <f>ROUND(I280*H280,2)</f>
        <v>0</v>
      </c>
      <c r="BL280" s="17" t="s">
        <v>200</v>
      </c>
      <c r="BM280" s="144" t="s">
        <v>1466</v>
      </c>
    </row>
    <row r="281" spans="2:65" s="12" customFormat="1">
      <c r="B281" s="150"/>
      <c r="D281" s="151" t="s">
        <v>204</v>
      </c>
      <c r="E281" s="152" t="s">
        <v>32</v>
      </c>
      <c r="F281" s="153" t="s">
        <v>205</v>
      </c>
      <c r="H281" s="152" t="s">
        <v>32</v>
      </c>
      <c r="I281" s="154"/>
      <c r="L281" s="150"/>
      <c r="M281" s="155"/>
      <c r="T281" s="156"/>
      <c r="AT281" s="152" t="s">
        <v>204</v>
      </c>
      <c r="AU281" s="152" t="s">
        <v>87</v>
      </c>
      <c r="AV281" s="12" t="s">
        <v>85</v>
      </c>
      <c r="AW281" s="12" t="s">
        <v>39</v>
      </c>
      <c r="AX281" s="12" t="s">
        <v>78</v>
      </c>
      <c r="AY281" s="152" t="s">
        <v>194</v>
      </c>
    </row>
    <row r="282" spans="2:65" s="12" customFormat="1">
      <c r="B282" s="150"/>
      <c r="D282" s="151" t="s">
        <v>204</v>
      </c>
      <c r="E282" s="152" t="s">
        <v>32</v>
      </c>
      <c r="F282" s="153" t="s">
        <v>206</v>
      </c>
      <c r="H282" s="152" t="s">
        <v>32</v>
      </c>
      <c r="I282" s="154"/>
      <c r="L282" s="150"/>
      <c r="M282" s="155"/>
      <c r="T282" s="156"/>
      <c r="AT282" s="152" t="s">
        <v>204</v>
      </c>
      <c r="AU282" s="152" t="s">
        <v>87</v>
      </c>
      <c r="AV282" s="12" t="s">
        <v>85</v>
      </c>
      <c r="AW282" s="12" t="s">
        <v>39</v>
      </c>
      <c r="AX282" s="12" t="s">
        <v>78</v>
      </c>
      <c r="AY282" s="152" t="s">
        <v>194</v>
      </c>
    </row>
    <row r="283" spans="2:65" s="13" customFormat="1">
      <c r="B283" s="157"/>
      <c r="D283" s="151" t="s">
        <v>204</v>
      </c>
      <c r="E283" s="158" t="s">
        <v>32</v>
      </c>
      <c r="F283" s="159" t="s">
        <v>1467</v>
      </c>
      <c r="H283" s="160">
        <v>2</v>
      </c>
      <c r="I283" s="161"/>
      <c r="L283" s="157"/>
      <c r="M283" s="162"/>
      <c r="T283" s="163"/>
      <c r="AT283" s="158" t="s">
        <v>204</v>
      </c>
      <c r="AU283" s="158" t="s">
        <v>87</v>
      </c>
      <c r="AV283" s="13" t="s">
        <v>87</v>
      </c>
      <c r="AW283" s="13" t="s">
        <v>39</v>
      </c>
      <c r="AX283" s="13" t="s">
        <v>78</v>
      </c>
      <c r="AY283" s="158" t="s">
        <v>194</v>
      </c>
    </row>
    <row r="284" spans="2:65" s="14" customFormat="1">
      <c r="B284" s="164"/>
      <c r="D284" s="151" t="s">
        <v>204</v>
      </c>
      <c r="E284" s="165" t="s">
        <v>32</v>
      </c>
      <c r="F284" s="166" t="s">
        <v>208</v>
      </c>
      <c r="H284" s="167">
        <v>2</v>
      </c>
      <c r="I284" s="168"/>
      <c r="L284" s="164"/>
      <c r="M284" s="169"/>
      <c r="T284" s="170"/>
      <c r="AT284" s="165" t="s">
        <v>204</v>
      </c>
      <c r="AU284" s="165" t="s">
        <v>87</v>
      </c>
      <c r="AV284" s="14" t="s">
        <v>200</v>
      </c>
      <c r="AW284" s="14" t="s">
        <v>39</v>
      </c>
      <c r="AX284" s="14" t="s">
        <v>85</v>
      </c>
      <c r="AY284" s="165" t="s">
        <v>194</v>
      </c>
    </row>
    <row r="285" spans="2:65" s="1" customFormat="1" ht="33" customHeight="1">
      <c r="B285" s="33"/>
      <c r="C285" s="133" t="s">
        <v>394</v>
      </c>
      <c r="D285" s="133" t="s">
        <v>196</v>
      </c>
      <c r="E285" s="134" t="s">
        <v>1468</v>
      </c>
      <c r="F285" s="135" t="s">
        <v>1469</v>
      </c>
      <c r="G285" s="136" t="s">
        <v>110</v>
      </c>
      <c r="H285" s="137">
        <v>532.23</v>
      </c>
      <c r="I285" s="138"/>
      <c r="J285" s="139">
        <f>ROUND(I285*H285,2)</f>
        <v>0</v>
      </c>
      <c r="K285" s="135" t="s">
        <v>199</v>
      </c>
      <c r="L285" s="33"/>
      <c r="M285" s="140" t="s">
        <v>32</v>
      </c>
      <c r="N285" s="141" t="s">
        <v>49</v>
      </c>
      <c r="P285" s="142">
        <f>O285*H285</f>
        <v>0</v>
      </c>
      <c r="Q285" s="142">
        <v>0</v>
      </c>
      <c r="R285" s="142">
        <f>Q285*H285</f>
        <v>0</v>
      </c>
      <c r="S285" s="142">
        <v>0.01</v>
      </c>
      <c r="T285" s="143">
        <f>S285*H285</f>
        <v>5.3223000000000003</v>
      </c>
      <c r="AR285" s="144" t="s">
        <v>200</v>
      </c>
      <c r="AT285" s="144" t="s">
        <v>196</v>
      </c>
      <c r="AU285" s="144" t="s">
        <v>87</v>
      </c>
      <c r="AY285" s="17" t="s">
        <v>194</v>
      </c>
      <c r="BE285" s="145">
        <f>IF(N285="základní",J285,0)</f>
        <v>0</v>
      </c>
      <c r="BF285" s="145">
        <f>IF(N285="snížená",J285,0)</f>
        <v>0</v>
      </c>
      <c r="BG285" s="145">
        <f>IF(N285="zákl. přenesená",J285,0)</f>
        <v>0</v>
      </c>
      <c r="BH285" s="145">
        <f>IF(N285="sníž. přenesená",J285,0)</f>
        <v>0</v>
      </c>
      <c r="BI285" s="145">
        <f>IF(N285="nulová",J285,0)</f>
        <v>0</v>
      </c>
      <c r="BJ285" s="17" t="s">
        <v>85</v>
      </c>
      <c r="BK285" s="145">
        <f>ROUND(I285*H285,2)</f>
        <v>0</v>
      </c>
      <c r="BL285" s="17" t="s">
        <v>200</v>
      </c>
      <c r="BM285" s="144" t="s">
        <v>1470</v>
      </c>
    </row>
    <row r="286" spans="2:65" s="1" customFormat="1">
      <c r="B286" s="33"/>
      <c r="D286" s="146" t="s">
        <v>202</v>
      </c>
      <c r="F286" s="147" t="s">
        <v>1471</v>
      </c>
      <c r="I286" s="148"/>
      <c r="L286" s="33"/>
      <c r="M286" s="149"/>
      <c r="T286" s="54"/>
      <c r="AT286" s="17" t="s">
        <v>202</v>
      </c>
      <c r="AU286" s="17" t="s">
        <v>87</v>
      </c>
    </row>
    <row r="287" spans="2:65" s="12" customFormat="1">
      <c r="B287" s="150"/>
      <c r="D287" s="151" t="s">
        <v>204</v>
      </c>
      <c r="E287" s="152" t="s">
        <v>32</v>
      </c>
      <c r="F287" s="153" t="s">
        <v>206</v>
      </c>
      <c r="H287" s="152" t="s">
        <v>32</v>
      </c>
      <c r="I287" s="154"/>
      <c r="L287" s="150"/>
      <c r="M287" s="155"/>
      <c r="T287" s="156"/>
      <c r="AT287" s="152" t="s">
        <v>204</v>
      </c>
      <c r="AU287" s="152" t="s">
        <v>87</v>
      </c>
      <c r="AV287" s="12" t="s">
        <v>85</v>
      </c>
      <c r="AW287" s="12" t="s">
        <v>39</v>
      </c>
      <c r="AX287" s="12" t="s">
        <v>78</v>
      </c>
      <c r="AY287" s="152" t="s">
        <v>194</v>
      </c>
    </row>
    <row r="288" spans="2:65" s="13" customFormat="1" ht="20.399999999999999">
      <c r="B288" s="157"/>
      <c r="D288" s="151" t="s">
        <v>204</v>
      </c>
      <c r="E288" s="158" t="s">
        <v>32</v>
      </c>
      <c r="F288" s="159" t="s">
        <v>1472</v>
      </c>
      <c r="H288" s="160">
        <v>466.65</v>
      </c>
      <c r="I288" s="161"/>
      <c r="L288" s="157"/>
      <c r="M288" s="162"/>
      <c r="T288" s="163"/>
      <c r="AT288" s="158" t="s">
        <v>204</v>
      </c>
      <c r="AU288" s="158" t="s">
        <v>87</v>
      </c>
      <c r="AV288" s="13" t="s">
        <v>87</v>
      </c>
      <c r="AW288" s="13" t="s">
        <v>39</v>
      </c>
      <c r="AX288" s="13" t="s">
        <v>78</v>
      </c>
      <c r="AY288" s="158" t="s">
        <v>194</v>
      </c>
    </row>
    <row r="289" spans="2:65" s="13" customFormat="1">
      <c r="B289" s="157"/>
      <c r="D289" s="151" t="s">
        <v>204</v>
      </c>
      <c r="E289" s="158" t="s">
        <v>32</v>
      </c>
      <c r="F289" s="159" t="s">
        <v>1473</v>
      </c>
      <c r="H289" s="160">
        <v>65.58</v>
      </c>
      <c r="I289" s="161"/>
      <c r="L289" s="157"/>
      <c r="M289" s="162"/>
      <c r="T289" s="163"/>
      <c r="AT289" s="158" t="s">
        <v>204</v>
      </c>
      <c r="AU289" s="158" t="s">
        <v>87</v>
      </c>
      <c r="AV289" s="13" t="s">
        <v>87</v>
      </c>
      <c r="AW289" s="13" t="s">
        <v>39</v>
      </c>
      <c r="AX289" s="13" t="s">
        <v>78</v>
      </c>
      <c r="AY289" s="158" t="s">
        <v>194</v>
      </c>
    </row>
    <row r="290" spans="2:65" s="14" customFormat="1">
      <c r="B290" s="164"/>
      <c r="D290" s="151" t="s">
        <v>204</v>
      </c>
      <c r="E290" s="165" t="s">
        <v>32</v>
      </c>
      <c r="F290" s="166" t="s">
        <v>208</v>
      </c>
      <c r="H290" s="167">
        <v>532.23</v>
      </c>
      <c r="I290" s="168"/>
      <c r="L290" s="164"/>
      <c r="M290" s="169"/>
      <c r="T290" s="170"/>
      <c r="AT290" s="165" t="s">
        <v>204</v>
      </c>
      <c r="AU290" s="165" t="s">
        <v>87</v>
      </c>
      <c r="AV290" s="14" t="s">
        <v>200</v>
      </c>
      <c r="AW290" s="14" t="s">
        <v>39</v>
      </c>
      <c r="AX290" s="14" t="s">
        <v>85</v>
      </c>
      <c r="AY290" s="165" t="s">
        <v>194</v>
      </c>
    </row>
    <row r="291" spans="2:65" s="1" customFormat="1">
      <c r="B291" s="33"/>
      <c r="D291" s="151" t="s">
        <v>322</v>
      </c>
      <c r="F291" s="181" t="s">
        <v>344</v>
      </c>
      <c r="L291" s="33"/>
      <c r="M291" s="149"/>
      <c r="T291" s="54"/>
      <c r="AU291" s="17" t="s">
        <v>87</v>
      </c>
    </row>
    <row r="292" spans="2:65" s="1" customFormat="1">
      <c r="B292" s="33"/>
      <c r="D292" s="151" t="s">
        <v>322</v>
      </c>
      <c r="F292" s="182" t="s">
        <v>345</v>
      </c>
      <c r="H292" s="183">
        <v>372.36</v>
      </c>
      <c r="L292" s="33"/>
      <c r="M292" s="149"/>
      <c r="T292" s="54"/>
      <c r="AU292" s="17" t="s">
        <v>87</v>
      </c>
    </row>
    <row r="293" spans="2:65" s="1" customFormat="1">
      <c r="B293" s="33"/>
      <c r="D293" s="151" t="s">
        <v>322</v>
      </c>
      <c r="F293" s="181" t="s">
        <v>351</v>
      </c>
      <c r="L293" s="33"/>
      <c r="M293" s="149"/>
      <c r="T293" s="54"/>
      <c r="AU293" s="17" t="s">
        <v>87</v>
      </c>
    </row>
    <row r="294" spans="2:65" s="1" customFormat="1">
      <c r="B294" s="33"/>
      <c r="D294" s="151" t="s">
        <v>322</v>
      </c>
      <c r="F294" s="182" t="s">
        <v>352</v>
      </c>
      <c r="H294" s="183">
        <v>10.3</v>
      </c>
      <c r="L294" s="33"/>
      <c r="M294" s="149"/>
      <c r="T294" s="54"/>
      <c r="AU294" s="17" t="s">
        <v>87</v>
      </c>
    </row>
    <row r="295" spans="2:65" s="1" customFormat="1">
      <c r="B295" s="33"/>
      <c r="D295" s="151" t="s">
        <v>322</v>
      </c>
      <c r="F295" s="181" t="s">
        <v>353</v>
      </c>
      <c r="L295" s="33"/>
      <c r="M295" s="149"/>
      <c r="T295" s="54"/>
      <c r="AU295" s="17" t="s">
        <v>87</v>
      </c>
    </row>
    <row r="296" spans="2:65" s="1" customFormat="1">
      <c r="B296" s="33"/>
      <c r="D296" s="151" t="s">
        <v>322</v>
      </c>
      <c r="F296" s="182" t="s">
        <v>354</v>
      </c>
      <c r="H296" s="183">
        <v>83.99</v>
      </c>
      <c r="L296" s="33"/>
      <c r="M296" s="149"/>
      <c r="T296" s="54"/>
      <c r="AU296" s="17" t="s">
        <v>87</v>
      </c>
    </row>
    <row r="297" spans="2:65" s="1" customFormat="1">
      <c r="B297" s="33"/>
      <c r="D297" s="151" t="s">
        <v>322</v>
      </c>
      <c r="F297" s="181" t="s">
        <v>329</v>
      </c>
      <c r="L297" s="33"/>
      <c r="M297" s="149"/>
      <c r="T297" s="54"/>
      <c r="AU297" s="17" t="s">
        <v>87</v>
      </c>
    </row>
    <row r="298" spans="2:65" s="1" customFormat="1">
      <c r="B298" s="33"/>
      <c r="D298" s="151" t="s">
        <v>322</v>
      </c>
      <c r="F298" s="182" t="s">
        <v>330</v>
      </c>
      <c r="H298" s="183">
        <v>65.58</v>
      </c>
      <c r="L298" s="33"/>
      <c r="M298" s="149"/>
      <c r="T298" s="54"/>
      <c r="AU298" s="17" t="s">
        <v>87</v>
      </c>
    </row>
    <row r="299" spans="2:65" s="1" customFormat="1" ht="62.7" customHeight="1">
      <c r="B299" s="33"/>
      <c r="C299" s="133" t="s">
        <v>399</v>
      </c>
      <c r="D299" s="133" t="s">
        <v>196</v>
      </c>
      <c r="E299" s="134" t="s">
        <v>1474</v>
      </c>
      <c r="F299" s="135" t="s">
        <v>1475</v>
      </c>
      <c r="G299" s="136" t="s">
        <v>110</v>
      </c>
      <c r="H299" s="137">
        <v>532.23</v>
      </c>
      <c r="I299" s="138"/>
      <c r="J299" s="139">
        <f>ROUND(I299*H299,2)</f>
        <v>0</v>
      </c>
      <c r="K299" s="135" t="s">
        <v>199</v>
      </c>
      <c r="L299" s="33"/>
      <c r="M299" s="140" t="s">
        <v>32</v>
      </c>
      <c r="N299" s="141" t="s">
        <v>49</v>
      </c>
      <c r="P299" s="142">
        <f>O299*H299</f>
        <v>0</v>
      </c>
      <c r="Q299" s="142">
        <v>0</v>
      </c>
      <c r="R299" s="142">
        <f>Q299*H299</f>
        <v>0</v>
      </c>
      <c r="S299" s="142">
        <v>0.02</v>
      </c>
      <c r="T299" s="143">
        <f>S299*H299</f>
        <v>10.644600000000001</v>
      </c>
      <c r="AR299" s="144" t="s">
        <v>200</v>
      </c>
      <c r="AT299" s="144" t="s">
        <v>196</v>
      </c>
      <c r="AU299" s="144" t="s">
        <v>87</v>
      </c>
      <c r="AY299" s="17" t="s">
        <v>194</v>
      </c>
      <c r="BE299" s="145">
        <f>IF(N299="základní",J299,0)</f>
        <v>0</v>
      </c>
      <c r="BF299" s="145">
        <f>IF(N299="snížená",J299,0)</f>
        <v>0</v>
      </c>
      <c r="BG299" s="145">
        <f>IF(N299="zákl. přenesená",J299,0)</f>
        <v>0</v>
      </c>
      <c r="BH299" s="145">
        <f>IF(N299="sníž. přenesená",J299,0)</f>
        <v>0</v>
      </c>
      <c r="BI299" s="145">
        <f>IF(N299="nulová",J299,0)</f>
        <v>0</v>
      </c>
      <c r="BJ299" s="17" t="s">
        <v>85</v>
      </c>
      <c r="BK299" s="145">
        <f>ROUND(I299*H299,2)</f>
        <v>0</v>
      </c>
      <c r="BL299" s="17" t="s">
        <v>200</v>
      </c>
      <c r="BM299" s="144" t="s">
        <v>1476</v>
      </c>
    </row>
    <row r="300" spans="2:65" s="1" customFormat="1">
      <c r="B300" s="33"/>
      <c r="D300" s="146" t="s">
        <v>202</v>
      </c>
      <c r="F300" s="147" t="s">
        <v>1477</v>
      </c>
      <c r="I300" s="148"/>
      <c r="L300" s="33"/>
      <c r="M300" s="149"/>
      <c r="T300" s="54"/>
      <c r="AT300" s="17" t="s">
        <v>202</v>
      </c>
      <c r="AU300" s="17" t="s">
        <v>87</v>
      </c>
    </row>
    <row r="301" spans="2:65" s="13" customFormat="1">
      <c r="B301" s="157"/>
      <c r="D301" s="151" t="s">
        <v>204</v>
      </c>
      <c r="E301" s="158" t="s">
        <v>32</v>
      </c>
      <c r="F301" s="159" t="s">
        <v>1478</v>
      </c>
      <c r="H301" s="160">
        <v>532.23</v>
      </c>
      <c r="I301" s="161"/>
      <c r="L301" s="157"/>
      <c r="M301" s="162"/>
      <c r="T301" s="163"/>
      <c r="AT301" s="158" t="s">
        <v>204</v>
      </c>
      <c r="AU301" s="158" t="s">
        <v>87</v>
      </c>
      <c r="AV301" s="13" t="s">
        <v>87</v>
      </c>
      <c r="AW301" s="13" t="s">
        <v>39</v>
      </c>
      <c r="AX301" s="13" t="s">
        <v>85</v>
      </c>
      <c r="AY301" s="158" t="s">
        <v>194</v>
      </c>
    </row>
    <row r="302" spans="2:65" s="1" customFormat="1" ht="62.7" customHeight="1">
      <c r="B302" s="33"/>
      <c r="C302" s="133" t="s">
        <v>404</v>
      </c>
      <c r="D302" s="133" t="s">
        <v>196</v>
      </c>
      <c r="E302" s="134" t="s">
        <v>1479</v>
      </c>
      <c r="F302" s="135" t="s">
        <v>1480</v>
      </c>
      <c r="G302" s="136" t="s">
        <v>110</v>
      </c>
      <c r="H302" s="137">
        <v>158.32</v>
      </c>
      <c r="I302" s="138"/>
      <c r="J302" s="139">
        <f>ROUND(I302*H302,2)</f>
        <v>0</v>
      </c>
      <c r="K302" s="135" t="s">
        <v>199</v>
      </c>
      <c r="L302" s="33"/>
      <c r="M302" s="140" t="s">
        <v>32</v>
      </c>
      <c r="N302" s="141" t="s">
        <v>49</v>
      </c>
      <c r="P302" s="142">
        <f>O302*H302</f>
        <v>0</v>
      </c>
      <c r="Q302" s="142">
        <v>0</v>
      </c>
      <c r="R302" s="142">
        <f>Q302*H302</f>
        <v>0</v>
      </c>
      <c r="S302" s="142">
        <v>0.02</v>
      </c>
      <c r="T302" s="143">
        <f>S302*H302</f>
        <v>3.1663999999999999</v>
      </c>
      <c r="AR302" s="144" t="s">
        <v>200</v>
      </c>
      <c r="AT302" s="144" t="s">
        <v>196</v>
      </c>
      <c r="AU302" s="144" t="s">
        <v>87</v>
      </c>
      <c r="AY302" s="17" t="s">
        <v>194</v>
      </c>
      <c r="BE302" s="145">
        <f>IF(N302="základní",J302,0)</f>
        <v>0</v>
      </c>
      <c r="BF302" s="145">
        <f>IF(N302="snížená",J302,0)</f>
        <v>0</v>
      </c>
      <c r="BG302" s="145">
        <f>IF(N302="zákl. přenesená",J302,0)</f>
        <v>0</v>
      </c>
      <c r="BH302" s="145">
        <f>IF(N302="sníž. přenesená",J302,0)</f>
        <v>0</v>
      </c>
      <c r="BI302" s="145">
        <f>IF(N302="nulová",J302,0)</f>
        <v>0</v>
      </c>
      <c r="BJ302" s="17" t="s">
        <v>85</v>
      </c>
      <c r="BK302" s="145">
        <f>ROUND(I302*H302,2)</f>
        <v>0</v>
      </c>
      <c r="BL302" s="17" t="s">
        <v>200</v>
      </c>
      <c r="BM302" s="144" t="s">
        <v>1481</v>
      </c>
    </row>
    <row r="303" spans="2:65" s="1" customFormat="1">
      <c r="B303" s="33"/>
      <c r="D303" s="146" t="s">
        <v>202</v>
      </c>
      <c r="F303" s="147" t="s">
        <v>1482</v>
      </c>
      <c r="I303" s="148"/>
      <c r="L303" s="33"/>
      <c r="M303" s="149"/>
      <c r="T303" s="54"/>
      <c r="AT303" s="17" t="s">
        <v>202</v>
      </c>
      <c r="AU303" s="17" t="s">
        <v>87</v>
      </c>
    </row>
    <row r="304" spans="2:65" s="12" customFormat="1">
      <c r="B304" s="150"/>
      <c r="D304" s="151" t="s">
        <v>204</v>
      </c>
      <c r="E304" s="152" t="s">
        <v>32</v>
      </c>
      <c r="F304" s="153" t="s">
        <v>206</v>
      </c>
      <c r="H304" s="152" t="s">
        <v>32</v>
      </c>
      <c r="I304" s="154"/>
      <c r="L304" s="150"/>
      <c r="M304" s="155"/>
      <c r="T304" s="156"/>
      <c r="AT304" s="152" t="s">
        <v>204</v>
      </c>
      <c r="AU304" s="152" t="s">
        <v>87</v>
      </c>
      <c r="AV304" s="12" t="s">
        <v>85</v>
      </c>
      <c r="AW304" s="12" t="s">
        <v>39</v>
      </c>
      <c r="AX304" s="12" t="s">
        <v>78</v>
      </c>
      <c r="AY304" s="152" t="s">
        <v>194</v>
      </c>
    </row>
    <row r="305" spans="2:65" s="13" customFormat="1">
      <c r="B305" s="157"/>
      <c r="D305" s="151" t="s">
        <v>204</v>
      </c>
      <c r="E305" s="158" t="s">
        <v>32</v>
      </c>
      <c r="F305" s="159" t="s">
        <v>1483</v>
      </c>
      <c r="H305" s="160">
        <v>125.26</v>
      </c>
      <c r="I305" s="161"/>
      <c r="L305" s="157"/>
      <c r="M305" s="162"/>
      <c r="T305" s="163"/>
      <c r="AT305" s="158" t="s">
        <v>204</v>
      </c>
      <c r="AU305" s="158" t="s">
        <v>87</v>
      </c>
      <c r="AV305" s="13" t="s">
        <v>87</v>
      </c>
      <c r="AW305" s="13" t="s">
        <v>39</v>
      </c>
      <c r="AX305" s="13" t="s">
        <v>78</v>
      </c>
      <c r="AY305" s="158" t="s">
        <v>194</v>
      </c>
    </row>
    <row r="306" spans="2:65" s="13" customFormat="1">
      <c r="B306" s="157"/>
      <c r="D306" s="151" t="s">
        <v>204</v>
      </c>
      <c r="E306" s="158" t="s">
        <v>32</v>
      </c>
      <c r="F306" s="159" t="s">
        <v>1484</v>
      </c>
      <c r="H306" s="160">
        <v>33.06</v>
      </c>
      <c r="I306" s="161"/>
      <c r="L306" s="157"/>
      <c r="M306" s="162"/>
      <c r="T306" s="163"/>
      <c r="AT306" s="158" t="s">
        <v>204</v>
      </c>
      <c r="AU306" s="158" t="s">
        <v>87</v>
      </c>
      <c r="AV306" s="13" t="s">
        <v>87</v>
      </c>
      <c r="AW306" s="13" t="s">
        <v>39</v>
      </c>
      <c r="AX306" s="13" t="s">
        <v>78</v>
      </c>
      <c r="AY306" s="158" t="s">
        <v>194</v>
      </c>
    </row>
    <row r="307" spans="2:65" s="14" customFormat="1">
      <c r="B307" s="164"/>
      <c r="D307" s="151" t="s">
        <v>204</v>
      </c>
      <c r="E307" s="165" t="s">
        <v>32</v>
      </c>
      <c r="F307" s="166" t="s">
        <v>208</v>
      </c>
      <c r="H307" s="167">
        <v>158.32</v>
      </c>
      <c r="I307" s="168"/>
      <c r="L307" s="164"/>
      <c r="M307" s="169"/>
      <c r="T307" s="170"/>
      <c r="AT307" s="165" t="s">
        <v>204</v>
      </c>
      <c r="AU307" s="165" t="s">
        <v>87</v>
      </c>
      <c r="AV307" s="14" t="s">
        <v>200</v>
      </c>
      <c r="AW307" s="14" t="s">
        <v>39</v>
      </c>
      <c r="AX307" s="14" t="s">
        <v>85</v>
      </c>
      <c r="AY307" s="165" t="s">
        <v>194</v>
      </c>
    </row>
    <row r="308" spans="2:65" s="1" customFormat="1">
      <c r="B308" s="33"/>
      <c r="D308" s="151" t="s">
        <v>322</v>
      </c>
      <c r="F308" s="181" t="s">
        <v>336</v>
      </c>
      <c r="L308" s="33"/>
      <c r="M308" s="149"/>
      <c r="T308" s="54"/>
      <c r="AU308" s="17" t="s">
        <v>87</v>
      </c>
    </row>
    <row r="309" spans="2:65" s="1" customFormat="1">
      <c r="B309" s="33"/>
      <c r="D309" s="151" t="s">
        <v>322</v>
      </c>
      <c r="F309" s="182" t="s">
        <v>337</v>
      </c>
      <c r="H309" s="183">
        <v>118.82</v>
      </c>
      <c r="L309" s="33"/>
      <c r="M309" s="149"/>
      <c r="T309" s="54"/>
      <c r="AU309" s="17" t="s">
        <v>87</v>
      </c>
    </row>
    <row r="310" spans="2:65" s="1" customFormat="1">
      <c r="B310" s="33"/>
      <c r="D310" s="151" t="s">
        <v>322</v>
      </c>
      <c r="F310" s="181" t="s">
        <v>338</v>
      </c>
      <c r="L310" s="33"/>
      <c r="M310" s="149"/>
      <c r="T310" s="54"/>
      <c r="AU310" s="17" t="s">
        <v>87</v>
      </c>
    </row>
    <row r="311" spans="2:65" s="1" customFormat="1">
      <c r="B311" s="33"/>
      <c r="D311" s="151" t="s">
        <v>322</v>
      </c>
      <c r="F311" s="182" t="s">
        <v>339</v>
      </c>
      <c r="H311" s="183">
        <v>5.94</v>
      </c>
      <c r="L311" s="33"/>
      <c r="M311" s="149"/>
      <c r="T311" s="54"/>
      <c r="AU311" s="17" t="s">
        <v>87</v>
      </c>
    </row>
    <row r="312" spans="2:65" s="1" customFormat="1">
      <c r="B312" s="33"/>
      <c r="D312" s="151" t="s">
        <v>322</v>
      </c>
      <c r="F312" s="181" t="s">
        <v>323</v>
      </c>
      <c r="L312" s="33"/>
      <c r="M312" s="149"/>
      <c r="T312" s="54"/>
      <c r="AU312" s="17" t="s">
        <v>87</v>
      </c>
    </row>
    <row r="313" spans="2:65" s="1" customFormat="1">
      <c r="B313" s="33"/>
      <c r="D313" s="151" t="s">
        <v>322</v>
      </c>
      <c r="F313" s="182" t="s">
        <v>324</v>
      </c>
      <c r="H313" s="183">
        <v>0.5</v>
      </c>
      <c r="L313" s="33"/>
      <c r="M313" s="149"/>
      <c r="T313" s="54"/>
      <c r="AU313" s="17" t="s">
        <v>87</v>
      </c>
    </row>
    <row r="314" spans="2:65" s="1" customFormat="1">
      <c r="B314" s="33"/>
      <c r="D314" s="151" t="s">
        <v>322</v>
      </c>
      <c r="F314" s="181" t="s">
        <v>325</v>
      </c>
      <c r="L314" s="33"/>
      <c r="M314" s="149"/>
      <c r="T314" s="54"/>
      <c r="AU314" s="17" t="s">
        <v>87</v>
      </c>
    </row>
    <row r="315" spans="2:65" s="1" customFormat="1">
      <c r="B315" s="33"/>
      <c r="D315" s="151" t="s">
        <v>322</v>
      </c>
      <c r="F315" s="182" t="s">
        <v>326</v>
      </c>
      <c r="H315" s="183">
        <v>24.59</v>
      </c>
      <c r="L315" s="33"/>
      <c r="M315" s="149"/>
      <c r="T315" s="54"/>
      <c r="AU315" s="17" t="s">
        <v>87</v>
      </c>
    </row>
    <row r="316" spans="2:65" s="1" customFormat="1">
      <c r="B316" s="33"/>
      <c r="D316" s="151" t="s">
        <v>322</v>
      </c>
      <c r="F316" s="181" t="s">
        <v>327</v>
      </c>
      <c r="L316" s="33"/>
      <c r="M316" s="149"/>
      <c r="T316" s="54"/>
      <c r="AU316" s="17" t="s">
        <v>87</v>
      </c>
    </row>
    <row r="317" spans="2:65" s="1" customFormat="1">
      <c r="B317" s="33"/>
      <c r="D317" s="151" t="s">
        <v>322</v>
      </c>
      <c r="F317" s="182" t="s">
        <v>328</v>
      </c>
      <c r="H317" s="183">
        <v>8.4700000000000006</v>
      </c>
      <c r="L317" s="33"/>
      <c r="M317" s="149"/>
      <c r="T317" s="54"/>
      <c r="AU317" s="17" t="s">
        <v>87</v>
      </c>
    </row>
    <row r="318" spans="2:65" s="11" customFormat="1" ht="22.8" customHeight="1">
      <c r="B318" s="121"/>
      <c r="D318" s="122" t="s">
        <v>77</v>
      </c>
      <c r="E318" s="131" t="s">
        <v>922</v>
      </c>
      <c r="F318" s="131" t="s">
        <v>923</v>
      </c>
      <c r="I318" s="124"/>
      <c r="J318" s="132">
        <f>BK318</f>
        <v>0</v>
      </c>
      <c r="L318" s="121"/>
      <c r="M318" s="126"/>
      <c r="P318" s="127">
        <f>SUM(P319:P335)</f>
        <v>0</v>
      </c>
      <c r="R318" s="127">
        <f>SUM(R319:R335)</f>
        <v>0</v>
      </c>
      <c r="T318" s="128">
        <f>SUM(T319:T335)</f>
        <v>0</v>
      </c>
      <c r="AR318" s="122" t="s">
        <v>85</v>
      </c>
      <c r="AT318" s="129" t="s">
        <v>77</v>
      </c>
      <c r="AU318" s="129" t="s">
        <v>85</v>
      </c>
      <c r="AY318" s="122" t="s">
        <v>194</v>
      </c>
      <c r="BK318" s="130">
        <f>SUM(BK319:BK335)</f>
        <v>0</v>
      </c>
    </row>
    <row r="319" spans="2:65" s="1" customFormat="1" ht="37.799999999999997" customHeight="1">
      <c r="B319" s="33"/>
      <c r="C319" s="133" t="s">
        <v>410</v>
      </c>
      <c r="D319" s="133" t="s">
        <v>196</v>
      </c>
      <c r="E319" s="134" t="s">
        <v>925</v>
      </c>
      <c r="F319" s="135" t="s">
        <v>926</v>
      </c>
      <c r="G319" s="136" t="s">
        <v>725</v>
      </c>
      <c r="H319" s="137">
        <v>19.132999999999999</v>
      </c>
      <c r="I319" s="138"/>
      <c r="J319" s="139">
        <f>ROUND(I319*H319,2)</f>
        <v>0</v>
      </c>
      <c r="K319" s="135" t="s">
        <v>199</v>
      </c>
      <c r="L319" s="33"/>
      <c r="M319" s="140" t="s">
        <v>32</v>
      </c>
      <c r="N319" s="141" t="s">
        <v>49</v>
      </c>
      <c r="P319" s="142">
        <f>O319*H319</f>
        <v>0</v>
      </c>
      <c r="Q319" s="142">
        <v>0</v>
      </c>
      <c r="R319" s="142">
        <f>Q319*H319</f>
        <v>0</v>
      </c>
      <c r="S319" s="142">
        <v>0</v>
      </c>
      <c r="T319" s="143">
        <f>S319*H319</f>
        <v>0</v>
      </c>
      <c r="AR319" s="144" t="s">
        <v>200</v>
      </c>
      <c r="AT319" s="144" t="s">
        <v>196</v>
      </c>
      <c r="AU319" s="144" t="s">
        <v>87</v>
      </c>
      <c r="AY319" s="17" t="s">
        <v>194</v>
      </c>
      <c r="BE319" s="145">
        <f>IF(N319="základní",J319,0)</f>
        <v>0</v>
      </c>
      <c r="BF319" s="145">
        <f>IF(N319="snížená",J319,0)</f>
        <v>0</v>
      </c>
      <c r="BG319" s="145">
        <f>IF(N319="zákl. přenesená",J319,0)</f>
        <v>0</v>
      </c>
      <c r="BH319" s="145">
        <f>IF(N319="sníž. přenesená",J319,0)</f>
        <v>0</v>
      </c>
      <c r="BI319" s="145">
        <f>IF(N319="nulová",J319,0)</f>
        <v>0</v>
      </c>
      <c r="BJ319" s="17" t="s">
        <v>85</v>
      </c>
      <c r="BK319" s="145">
        <f>ROUND(I319*H319,2)</f>
        <v>0</v>
      </c>
      <c r="BL319" s="17" t="s">
        <v>200</v>
      </c>
      <c r="BM319" s="144" t="s">
        <v>1485</v>
      </c>
    </row>
    <row r="320" spans="2:65" s="1" customFormat="1">
      <c r="B320" s="33"/>
      <c r="D320" s="146" t="s">
        <v>202</v>
      </c>
      <c r="F320" s="147" t="s">
        <v>928</v>
      </c>
      <c r="I320" s="148"/>
      <c r="L320" s="33"/>
      <c r="M320" s="149"/>
      <c r="T320" s="54"/>
      <c r="AT320" s="17" t="s">
        <v>202</v>
      </c>
      <c r="AU320" s="17" t="s">
        <v>87</v>
      </c>
    </row>
    <row r="321" spans="2:65" s="12" customFormat="1">
      <c r="B321" s="150"/>
      <c r="D321" s="151" t="s">
        <v>204</v>
      </c>
      <c r="E321" s="152" t="s">
        <v>32</v>
      </c>
      <c r="F321" s="153" t="s">
        <v>1486</v>
      </c>
      <c r="H321" s="152" t="s">
        <v>32</v>
      </c>
      <c r="I321" s="154"/>
      <c r="L321" s="150"/>
      <c r="M321" s="155"/>
      <c r="T321" s="156"/>
      <c r="AT321" s="152" t="s">
        <v>204</v>
      </c>
      <c r="AU321" s="152" t="s">
        <v>87</v>
      </c>
      <c r="AV321" s="12" t="s">
        <v>85</v>
      </c>
      <c r="AW321" s="12" t="s">
        <v>39</v>
      </c>
      <c r="AX321" s="12" t="s">
        <v>78</v>
      </c>
      <c r="AY321" s="152" t="s">
        <v>194</v>
      </c>
    </row>
    <row r="322" spans="2:65" s="13" customFormat="1">
      <c r="B322" s="157"/>
      <c r="D322" s="151" t="s">
        <v>204</v>
      </c>
      <c r="E322" s="158" t="s">
        <v>32</v>
      </c>
      <c r="F322" s="159" t="s">
        <v>1487</v>
      </c>
      <c r="H322" s="160">
        <v>19.132999999999999</v>
      </c>
      <c r="I322" s="161"/>
      <c r="L322" s="157"/>
      <c r="M322" s="162"/>
      <c r="T322" s="163"/>
      <c r="AT322" s="158" t="s">
        <v>204</v>
      </c>
      <c r="AU322" s="158" t="s">
        <v>87</v>
      </c>
      <c r="AV322" s="13" t="s">
        <v>87</v>
      </c>
      <c r="AW322" s="13" t="s">
        <v>39</v>
      </c>
      <c r="AX322" s="13" t="s">
        <v>85</v>
      </c>
      <c r="AY322" s="158" t="s">
        <v>194</v>
      </c>
    </row>
    <row r="323" spans="2:65" s="1" customFormat="1" ht="37.799999999999997" customHeight="1">
      <c r="B323" s="33"/>
      <c r="C323" s="133" t="s">
        <v>415</v>
      </c>
      <c r="D323" s="133" t="s">
        <v>196</v>
      </c>
      <c r="E323" s="134" t="s">
        <v>932</v>
      </c>
      <c r="F323" s="135" t="s">
        <v>933</v>
      </c>
      <c r="G323" s="136" t="s">
        <v>725</v>
      </c>
      <c r="H323" s="137">
        <v>459.19200000000001</v>
      </c>
      <c r="I323" s="138"/>
      <c r="J323" s="139">
        <f>ROUND(I323*H323,2)</f>
        <v>0</v>
      </c>
      <c r="K323" s="135" t="s">
        <v>199</v>
      </c>
      <c r="L323" s="33"/>
      <c r="M323" s="140" t="s">
        <v>32</v>
      </c>
      <c r="N323" s="141" t="s">
        <v>49</v>
      </c>
      <c r="P323" s="142">
        <f>O323*H323</f>
        <v>0</v>
      </c>
      <c r="Q323" s="142">
        <v>0</v>
      </c>
      <c r="R323" s="142">
        <f>Q323*H323</f>
        <v>0</v>
      </c>
      <c r="S323" s="142">
        <v>0</v>
      </c>
      <c r="T323" s="143">
        <f>S323*H323</f>
        <v>0</v>
      </c>
      <c r="AR323" s="144" t="s">
        <v>200</v>
      </c>
      <c r="AT323" s="144" t="s">
        <v>196</v>
      </c>
      <c r="AU323" s="144" t="s">
        <v>87</v>
      </c>
      <c r="AY323" s="17" t="s">
        <v>194</v>
      </c>
      <c r="BE323" s="145">
        <f>IF(N323="základní",J323,0)</f>
        <v>0</v>
      </c>
      <c r="BF323" s="145">
        <f>IF(N323="snížená",J323,0)</f>
        <v>0</v>
      </c>
      <c r="BG323" s="145">
        <f>IF(N323="zákl. přenesená",J323,0)</f>
        <v>0</v>
      </c>
      <c r="BH323" s="145">
        <f>IF(N323="sníž. přenesená",J323,0)</f>
        <v>0</v>
      </c>
      <c r="BI323" s="145">
        <f>IF(N323="nulová",J323,0)</f>
        <v>0</v>
      </c>
      <c r="BJ323" s="17" t="s">
        <v>85</v>
      </c>
      <c r="BK323" s="145">
        <f>ROUND(I323*H323,2)</f>
        <v>0</v>
      </c>
      <c r="BL323" s="17" t="s">
        <v>200</v>
      </c>
      <c r="BM323" s="144" t="s">
        <v>1488</v>
      </c>
    </row>
    <row r="324" spans="2:65" s="1" customFormat="1">
      <c r="B324" s="33"/>
      <c r="D324" s="146" t="s">
        <v>202</v>
      </c>
      <c r="F324" s="147" t="s">
        <v>935</v>
      </c>
      <c r="I324" s="148"/>
      <c r="L324" s="33"/>
      <c r="M324" s="149"/>
      <c r="T324" s="54"/>
      <c r="AT324" s="17" t="s">
        <v>202</v>
      </c>
      <c r="AU324" s="17" t="s">
        <v>87</v>
      </c>
    </row>
    <row r="325" spans="2:65" s="12" customFormat="1">
      <c r="B325" s="150"/>
      <c r="D325" s="151" t="s">
        <v>204</v>
      </c>
      <c r="E325" s="152" t="s">
        <v>32</v>
      </c>
      <c r="F325" s="153" t="s">
        <v>1489</v>
      </c>
      <c r="H325" s="152" t="s">
        <v>32</v>
      </c>
      <c r="I325" s="154"/>
      <c r="L325" s="150"/>
      <c r="M325" s="155"/>
      <c r="T325" s="156"/>
      <c r="AT325" s="152" t="s">
        <v>204</v>
      </c>
      <c r="AU325" s="152" t="s">
        <v>87</v>
      </c>
      <c r="AV325" s="12" t="s">
        <v>85</v>
      </c>
      <c r="AW325" s="12" t="s">
        <v>39</v>
      </c>
      <c r="AX325" s="12" t="s">
        <v>78</v>
      </c>
      <c r="AY325" s="152" t="s">
        <v>194</v>
      </c>
    </row>
    <row r="326" spans="2:65" s="13" customFormat="1">
      <c r="B326" s="157"/>
      <c r="D326" s="151" t="s">
        <v>204</v>
      </c>
      <c r="E326" s="158" t="s">
        <v>32</v>
      </c>
      <c r="F326" s="159" t="s">
        <v>1490</v>
      </c>
      <c r="H326" s="160">
        <v>19.132999999999999</v>
      </c>
      <c r="I326" s="161"/>
      <c r="L326" s="157"/>
      <c r="M326" s="162"/>
      <c r="T326" s="163"/>
      <c r="AT326" s="158" t="s">
        <v>204</v>
      </c>
      <c r="AU326" s="158" t="s">
        <v>87</v>
      </c>
      <c r="AV326" s="13" t="s">
        <v>87</v>
      </c>
      <c r="AW326" s="13" t="s">
        <v>39</v>
      </c>
      <c r="AX326" s="13" t="s">
        <v>85</v>
      </c>
      <c r="AY326" s="158" t="s">
        <v>194</v>
      </c>
    </row>
    <row r="327" spans="2:65" s="13" customFormat="1">
      <c r="B327" s="157"/>
      <c r="D327" s="151" t="s">
        <v>204</v>
      </c>
      <c r="F327" s="159" t="s">
        <v>1491</v>
      </c>
      <c r="H327" s="160">
        <v>459.19200000000001</v>
      </c>
      <c r="I327" s="161"/>
      <c r="L327" s="157"/>
      <c r="M327" s="162"/>
      <c r="T327" s="163"/>
      <c r="AT327" s="158" t="s">
        <v>204</v>
      </c>
      <c r="AU327" s="158" t="s">
        <v>87</v>
      </c>
      <c r="AV327" s="13" t="s">
        <v>87</v>
      </c>
      <c r="AW327" s="13" t="s">
        <v>4</v>
      </c>
      <c r="AX327" s="13" t="s">
        <v>85</v>
      </c>
      <c r="AY327" s="158" t="s">
        <v>194</v>
      </c>
    </row>
    <row r="328" spans="2:65" s="1" customFormat="1" ht="24.15" customHeight="1">
      <c r="B328" s="33"/>
      <c r="C328" s="133" t="s">
        <v>420</v>
      </c>
      <c r="D328" s="133" t="s">
        <v>196</v>
      </c>
      <c r="E328" s="134" t="s">
        <v>966</v>
      </c>
      <c r="F328" s="135" t="s">
        <v>967</v>
      </c>
      <c r="G328" s="136" t="s">
        <v>725</v>
      </c>
      <c r="H328" s="137">
        <v>19.132999999999999</v>
      </c>
      <c r="I328" s="138"/>
      <c r="J328" s="139">
        <f>ROUND(I328*H328,2)</f>
        <v>0</v>
      </c>
      <c r="K328" s="135" t="s">
        <v>199</v>
      </c>
      <c r="L328" s="33"/>
      <c r="M328" s="140" t="s">
        <v>32</v>
      </c>
      <c r="N328" s="141" t="s">
        <v>49</v>
      </c>
      <c r="P328" s="142">
        <f>O328*H328</f>
        <v>0</v>
      </c>
      <c r="Q328" s="142">
        <v>0</v>
      </c>
      <c r="R328" s="142">
        <f>Q328*H328</f>
        <v>0</v>
      </c>
      <c r="S328" s="142">
        <v>0</v>
      </c>
      <c r="T328" s="143">
        <f>S328*H328</f>
        <v>0</v>
      </c>
      <c r="AR328" s="144" t="s">
        <v>200</v>
      </c>
      <c r="AT328" s="144" t="s">
        <v>196</v>
      </c>
      <c r="AU328" s="144" t="s">
        <v>87</v>
      </c>
      <c r="AY328" s="17" t="s">
        <v>194</v>
      </c>
      <c r="BE328" s="145">
        <f>IF(N328="základní",J328,0)</f>
        <v>0</v>
      </c>
      <c r="BF328" s="145">
        <f>IF(N328="snížená",J328,0)</f>
        <v>0</v>
      </c>
      <c r="BG328" s="145">
        <f>IF(N328="zákl. přenesená",J328,0)</f>
        <v>0</v>
      </c>
      <c r="BH328" s="145">
        <f>IF(N328="sníž. přenesená",J328,0)</f>
        <v>0</v>
      </c>
      <c r="BI328" s="145">
        <f>IF(N328="nulová",J328,0)</f>
        <v>0</v>
      </c>
      <c r="BJ328" s="17" t="s">
        <v>85</v>
      </c>
      <c r="BK328" s="145">
        <f>ROUND(I328*H328,2)</f>
        <v>0</v>
      </c>
      <c r="BL328" s="17" t="s">
        <v>200</v>
      </c>
      <c r="BM328" s="144" t="s">
        <v>1492</v>
      </c>
    </row>
    <row r="329" spans="2:65" s="1" customFormat="1">
      <c r="B329" s="33"/>
      <c r="D329" s="146" t="s">
        <v>202</v>
      </c>
      <c r="F329" s="147" t="s">
        <v>969</v>
      </c>
      <c r="I329" s="148"/>
      <c r="L329" s="33"/>
      <c r="M329" s="149"/>
      <c r="T329" s="54"/>
      <c r="AT329" s="17" t="s">
        <v>202</v>
      </c>
      <c r="AU329" s="17" t="s">
        <v>87</v>
      </c>
    </row>
    <row r="330" spans="2:65" s="12" customFormat="1">
      <c r="B330" s="150"/>
      <c r="D330" s="151" t="s">
        <v>204</v>
      </c>
      <c r="E330" s="152" t="s">
        <v>32</v>
      </c>
      <c r="F330" s="153" t="s">
        <v>1486</v>
      </c>
      <c r="H330" s="152" t="s">
        <v>32</v>
      </c>
      <c r="I330" s="154"/>
      <c r="L330" s="150"/>
      <c r="M330" s="155"/>
      <c r="T330" s="156"/>
      <c r="AT330" s="152" t="s">
        <v>204</v>
      </c>
      <c r="AU330" s="152" t="s">
        <v>87</v>
      </c>
      <c r="AV330" s="12" t="s">
        <v>85</v>
      </c>
      <c r="AW330" s="12" t="s">
        <v>39</v>
      </c>
      <c r="AX330" s="12" t="s">
        <v>78</v>
      </c>
      <c r="AY330" s="152" t="s">
        <v>194</v>
      </c>
    </row>
    <row r="331" spans="2:65" s="13" customFormat="1">
      <c r="B331" s="157"/>
      <c r="D331" s="151" t="s">
        <v>204</v>
      </c>
      <c r="E331" s="158" t="s">
        <v>32</v>
      </c>
      <c r="F331" s="159" t="s">
        <v>1487</v>
      </c>
      <c r="H331" s="160">
        <v>19.132999999999999</v>
      </c>
      <c r="I331" s="161"/>
      <c r="L331" s="157"/>
      <c r="M331" s="162"/>
      <c r="T331" s="163"/>
      <c r="AT331" s="158" t="s">
        <v>204</v>
      </c>
      <c r="AU331" s="158" t="s">
        <v>87</v>
      </c>
      <c r="AV331" s="13" t="s">
        <v>87</v>
      </c>
      <c r="AW331" s="13" t="s">
        <v>39</v>
      </c>
      <c r="AX331" s="13" t="s">
        <v>85</v>
      </c>
      <c r="AY331" s="158" t="s">
        <v>194</v>
      </c>
    </row>
    <row r="332" spans="2:65" s="1" customFormat="1" ht="44.25" customHeight="1">
      <c r="B332" s="33"/>
      <c r="C332" s="133" t="s">
        <v>425</v>
      </c>
      <c r="D332" s="133" t="s">
        <v>196</v>
      </c>
      <c r="E332" s="134" t="s">
        <v>981</v>
      </c>
      <c r="F332" s="135" t="s">
        <v>982</v>
      </c>
      <c r="G332" s="136" t="s">
        <v>725</v>
      </c>
      <c r="H332" s="137">
        <v>19.132999999999999</v>
      </c>
      <c r="I332" s="138"/>
      <c r="J332" s="139">
        <f>ROUND(I332*H332,2)</f>
        <v>0</v>
      </c>
      <c r="K332" s="135" t="s">
        <v>199</v>
      </c>
      <c r="L332" s="33"/>
      <c r="M332" s="140" t="s">
        <v>32</v>
      </c>
      <c r="N332" s="141" t="s">
        <v>49</v>
      </c>
      <c r="P332" s="142">
        <f>O332*H332</f>
        <v>0</v>
      </c>
      <c r="Q332" s="142">
        <v>0</v>
      </c>
      <c r="R332" s="142">
        <f>Q332*H332</f>
        <v>0</v>
      </c>
      <c r="S332" s="142">
        <v>0</v>
      </c>
      <c r="T332" s="143">
        <f>S332*H332</f>
        <v>0</v>
      </c>
      <c r="AR332" s="144" t="s">
        <v>200</v>
      </c>
      <c r="AT332" s="144" t="s">
        <v>196</v>
      </c>
      <c r="AU332" s="144" t="s">
        <v>87</v>
      </c>
      <c r="AY332" s="17" t="s">
        <v>194</v>
      </c>
      <c r="BE332" s="145">
        <f>IF(N332="základní",J332,0)</f>
        <v>0</v>
      </c>
      <c r="BF332" s="145">
        <f>IF(N332="snížená",J332,0)</f>
        <v>0</v>
      </c>
      <c r="BG332" s="145">
        <f>IF(N332="zákl. přenesená",J332,0)</f>
        <v>0</v>
      </c>
      <c r="BH332" s="145">
        <f>IF(N332="sníž. přenesená",J332,0)</f>
        <v>0</v>
      </c>
      <c r="BI332" s="145">
        <f>IF(N332="nulová",J332,0)</f>
        <v>0</v>
      </c>
      <c r="BJ332" s="17" t="s">
        <v>85</v>
      </c>
      <c r="BK332" s="145">
        <f>ROUND(I332*H332,2)</f>
        <v>0</v>
      </c>
      <c r="BL332" s="17" t="s">
        <v>200</v>
      </c>
      <c r="BM332" s="144" t="s">
        <v>1493</v>
      </c>
    </row>
    <row r="333" spans="2:65" s="1" customFormat="1">
      <c r="B333" s="33"/>
      <c r="D333" s="146" t="s">
        <v>202</v>
      </c>
      <c r="F333" s="147" t="s">
        <v>984</v>
      </c>
      <c r="I333" s="148"/>
      <c r="L333" s="33"/>
      <c r="M333" s="149"/>
      <c r="T333" s="54"/>
      <c r="AT333" s="17" t="s">
        <v>202</v>
      </c>
      <c r="AU333" s="17" t="s">
        <v>87</v>
      </c>
    </row>
    <row r="334" spans="2:65" s="12" customFormat="1">
      <c r="B334" s="150"/>
      <c r="D334" s="151" t="s">
        <v>204</v>
      </c>
      <c r="E334" s="152" t="s">
        <v>32</v>
      </c>
      <c r="F334" s="153" t="s">
        <v>1486</v>
      </c>
      <c r="H334" s="152" t="s">
        <v>32</v>
      </c>
      <c r="I334" s="154"/>
      <c r="L334" s="150"/>
      <c r="M334" s="155"/>
      <c r="T334" s="156"/>
      <c r="AT334" s="152" t="s">
        <v>204</v>
      </c>
      <c r="AU334" s="152" t="s">
        <v>87</v>
      </c>
      <c r="AV334" s="12" t="s">
        <v>85</v>
      </c>
      <c r="AW334" s="12" t="s">
        <v>39</v>
      </c>
      <c r="AX334" s="12" t="s">
        <v>78</v>
      </c>
      <c r="AY334" s="152" t="s">
        <v>194</v>
      </c>
    </row>
    <row r="335" spans="2:65" s="13" customFormat="1">
      <c r="B335" s="157"/>
      <c r="D335" s="151" t="s">
        <v>204</v>
      </c>
      <c r="E335" s="158" t="s">
        <v>32</v>
      </c>
      <c r="F335" s="159" t="s">
        <v>1487</v>
      </c>
      <c r="H335" s="160">
        <v>19.132999999999999</v>
      </c>
      <c r="I335" s="161"/>
      <c r="L335" s="157"/>
      <c r="M335" s="162"/>
      <c r="T335" s="163"/>
      <c r="AT335" s="158" t="s">
        <v>204</v>
      </c>
      <c r="AU335" s="158" t="s">
        <v>87</v>
      </c>
      <c r="AV335" s="13" t="s">
        <v>87</v>
      </c>
      <c r="AW335" s="13" t="s">
        <v>39</v>
      </c>
      <c r="AX335" s="13" t="s">
        <v>85</v>
      </c>
      <c r="AY335" s="158" t="s">
        <v>194</v>
      </c>
    </row>
    <row r="336" spans="2:65" s="11" customFormat="1" ht="22.8" customHeight="1">
      <c r="B336" s="121"/>
      <c r="D336" s="122" t="s">
        <v>77</v>
      </c>
      <c r="E336" s="131" t="s">
        <v>990</v>
      </c>
      <c r="F336" s="131" t="s">
        <v>991</v>
      </c>
      <c r="I336" s="124"/>
      <c r="J336" s="132">
        <f>BK336</f>
        <v>0</v>
      </c>
      <c r="L336" s="121"/>
      <c r="M336" s="126"/>
      <c r="P336" s="127">
        <f>SUM(P337:P338)</f>
        <v>0</v>
      </c>
      <c r="R336" s="127">
        <f>SUM(R337:R338)</f>
        <v>0</v>
      </c>
      <c r="T336" s="128">
        <f>SUM(T337:T338)</f>
        <v>0</v>
      </c>
      <c r="AR336" s="122" t="s">
        <v>85</v>
      </c>
      <c r="AT336" s="129" t="s">
        <v>77</v>
      </c>
      <c r="AU336" s="129" t="s">
        <v>85</v>
      </c>
      <c r="AY336" s="122" t="s">
        <v>194</v>
      </c>
      <c r="BK336" s="130">
        <f>SUM(BK337:BK338)</f>
        <v>0</v>
      </c>
    </row>
    <row r="337" spans="2:65" s="1" customFormat="1" ht="44.25" customHeight="1">
      <c r="B337" s="33"/>
      <c r="C337" s="133" t="s">
        <v>430</v>
      </c>
      <c r="D337" s="133" t="s">
        <v>196</v>
      </c>
      <c r="E337" s="134" t="s">
        <v>993</v>
      </c>
      <c r="F337" s="135" t="s">
        <v>994</v>
      </c>
      <c r="G337" s="136" t="s">
        <v>725</v>
      </c>
      <c r="H337" s="137">
        <v>141.02199999999999</v>
      </c>
      <c r="I337" s="138"/>
      <c r="J337" s="139">
        <f>ROUND(I337*H337,2)</f>
        <v>0</v>
      </c>
      <c r="K337" s="135" t="s">
        <v>199</v>
      </c>
      <c r="L337" s="33"/>
      <c r="M337" s="140" t="s">
        <v>32</v>
      </c>
      <c r="N337" s="141" t="s">
        <v>49</v>
      </c>
      <c r="P337" s="142">
        <f>O337*H337</f>
        <v>0</v>
      </c>
      <c r="Q337" s="142">
        <v>0</v>
      </c>
      <c r="R337" s="142">
        <f>Q337*H337</f>
        <v>0</v>
      </c>
      <c r="S337" s="142">
        <v>0</v>
      </c>
      <c r="T337" s="143">
        <f>S337*H337</f>
        <v>0</v>
      </c>
      <c r="AR337" s="144" t="s">
        <v>200</v>
      </c>
      <c r="AT337" s="144" t="s">
        <v>196</v>
      </c>
      <c r="AU337" s="144" t="s">
        <v>87</v>
      </c>
      <c r="AY337" s="17" t="s">
        <v>194</v>
      </c>
      <c r="BE337" s="145">
        <f>IF(N337="základní",J337,0)</f>
        <v>0</v>
      </c>
      <c r="BF337" s="145">
        <f>IF(N337="snížená",J337,0)</f>
        <v>0</v>
      </c>
      <c r="BG337" s="145">
        <f>IF(N337="zákl. přenesená",J337,0)</f>
        <v>0</v>
      </c>
      <c r="BH337" s="145">
        <f>IF(N337="sníž. přenesená",J337,0)</f>
        <v>0</v>
      </c>
      <c r="BI337" s="145">
        <f>IF(N337="nulová",J337,0)</f>
        <v>0</v>
      </c>
      <c r="BJ337" s="17" t="s">
        <v>85</v>
      </c>
      <c r="BK337" s="145">
        <f>ROUND(I337*H337,2)</f>
        <v>0</v>
      </c>
      <c r="BL337" s="17" t="s">
        <v>200</v>
      </c>
      <c r="BM337" s="144" t="s">
        <v>1494</v>
      </c>
    </row>
    <row r="338" spans="2:65" s="1" customFormat="1">
      <c r="B338" s="33"/>
      <c r="D338" s="146" t="s">
        <v>202</v>
      </c>
      <c r="F338" s="147" t="s">
        <v>996</v>
      </c>
      <c r="I338" s="148"/>
      <c r="L338" s="33"/>
      <c r="M338" s="184"/>
      <c r="N338" s="185"/>
      <c r="O338" s="185"/>
      <c r="P338" s="185"/>
      <c r="Q338" s="185"/>
      <c r="R338" s="185"/>
      <c r="S338" s="185"/>
      <c r="T338" s="186"/>
      <c r="AT338" s="17" t="s">
        <v>202</v>
      </c>
      <c r="AU338" s="17" t="s">
        <v>87</v>
      </c>
    </row>
    <row r="339" spans="2:65" s="1" customFormat="1" ht="6.9" customHeight="1">
      <c r="B339" s="42"/>
      <c r="C339" s="43"/>
      <c r="D339" s="43"/>
      <c r="E339" s="43"/>
      <c r="F339" s="43"/>
      <c r="G339" s="43"/>
      <c r="H339" s="43"/>
      <c r="I339" s="43"/>
      <c r="J339" s="43"/>
      <c r="K339" s="43"/>
      <c r="L339" s="33"/>
    </row>
  </sheetData>
  <sheetProtection algorithmName="SHA-512" hashValue="IERJf5sophijW31tZYU7FEtj+rqNiVVieND4ijXq4VdSm7T8AOxQKxwxaln0gEqxtRYIZT6sPXyABZAiHamBig==" saltValue="RHBItMxO0Xmi8vvQBqw/WWWuLt4+jt7ZWhZIsksnw/zpIFGWRtx1LTtb/qLcjXSaXD5dDgkwqw6h4h4kxC6Mug==" spinCount="100000" sheet="1" objects="1" scenarios="1" formatColumns="0" formatRows="0" autoFilter="0"/>
  <autoFilter ref="C89:K338" xr:uid="{00000000-0009-0000-0000-000003000000}"/>
  <mergeCells count="12">
    <mergeCell ref="E82:H82"/>
    <mergeCell ref="L2:V2"/>
    <mergeCell ref="E50:H50"/>
    <mergeCell ref="E52:H52"/>
    <mergeCell ref="E54:H54"/>
    <mergeCell ref="E78:H78"/>
    <mergeCell ref="E80:H80"/>
    <mergeCell ref="E7:H7"/>
    <mergeCell ref="E9:H9"/>
    <mergeCell ref="E11:H11"/>
    <mergeCell ref="E20:H20"/>
    <mergeCell ref="E29:H29"/>
  </mergeCells>
  <hyperlinks>
    <hyperlink ref="F94" r:id="rId1" xr:uid="{00000000-0004-0000-0300-000000000000}"/>
    <hyperlink ref="F102" r:id="rId2" xr:uid="{00000000-0004-0000-0300-000001000000}"/>
    <hyperlink ref="F110" r:id="rId3" xr:uid="{00000000-0004-0000-0300-000002000000}"/>
    <hyperlink ref="F120" r:id="rId4" xr:uid="{00000000-0004-0000-0300-000003000000}"/>
    <hyperlink ref="F130" r:id="rId5" xr:uid="{00000000-0004-0000-0300-000004000000}"/>
    <hyperlink ref="F140" r:id="rId6" xr:uid="{00000000-0004-0000-0300-000005000000}"/>
    <hyperlink ref="F148" r:id="rId7" xr:uid="{00000000-0004-0000-0300-000006000000}"/>
    <hyperlink ref="F158" r:id="rId8" xr:uid="{00000000-0004-0000-0300-000007000000}"/>
    <hyperlink ref="F166" r:id="rId9" xr:uid="{00000000-0004-0000-0300-000008000000}"/>
    <hyperlink ref="F174" r:id="rId10" xr:uid="{00000000-0004-0000-0300-000009000000}"/>
    <hyperlink ref="F182" r:id="rId11" xr:uid="{00000000-0004-0000-0300-00000A000000}"/>
    <hyperlink ref="F190" r:id="rId12" xr:uid="{00000000-0004-0000-0300-00000B000000}"/>
    <hyperlink ref="F198" r:id="rId13" xr:uid="{00000000-0004-0000-0300-00000C000000}"/>
    <hyperlink ref="F206" r:id="rId14" xr:uid="{00000000-0004-0000-0300-00000D000000}"/>
    <hyperlink ref="F214" r:id="rId15" xr:uid="{00000000-0004-0000-0300-00000E000000}"/>
    <hyperlink ref="F222" r:id="rId16" xr:uid="{00000000-0004-0000-0300-00000F000000}"/>
    <hyperlink ref="F230" r:id="rId17" xr:uid="{00000000-0004-0000-0300-000010000000}"/>
    <hyperlink ref="F238" r:id="rId18" xr:uid="{00000000-0004-0000-0300-000011000000}"/>
    <hyperlink ref="F246" r:id="rId19" xr:uid="{00000000-0004-0000-0300-000012000000}"/>
    <hyperlink ref="F254" r:id="rId20" xr:uid="{00000000-0004-0000-0300-000013000000}"/>
    <hyperlink ref="F267" r:id="rId21" xr:uid="{00000000-0004-0000-0300-000014000000}"/>
    <hyperlink ref="F270" r:id="rId22" xr:uid="{00000000-0004-0000-0300-000015000000}"/>
    <hyperlink ref="F275" r:id="rId23" xr:uid="{00000000-0004-0000-0300-000016000000}"/>
    <hyperlink ref="F286" r:id="rId24" xr:uid="{00000000-0004-0000-0300-000017000000}"/>
    <hyperlink ref="F300" r:id="rId25" xr:uid="{00000000-0004-0000-0300-000018000000}"/>
    <hyperlink ref="F303" r:id="rId26" xr:uid="{00000000-0004-0000-0300-000019000000}"/>
    <hyperlink ref="F320" r:id="rId27" xr:uid="{00000000-0004-0000-0300-00001A000000}"/>
    <hyperlink ref="F324" r:id="rId28" xr:uid="{00000000-0004-0000-0300-00001B000000}"/>
    <hyperlink ref="F329" r:id="rId29" xr:uid="{00000000-0004-0000-0300-00001C000000}"/>
    <hyperlink ref="F333" r:id="rId30" xr:uid="{00000000-0004-0000-0300-00001D000000}"/>
    <hyperlink ref="F338" r:id="rId31" xr:uid="{00000000-0004-0000-0300-00001E000000}"/>
  </hyperlinks>
  <pageMargins left="0.39370078740157483" right="0.39370078740157483" top="0.39370078740157483" bottom="0.39370078740157483" header="0" footer="0"/>
  <pageSetup paperSize="9" scale="76" fitToHeight="100" orientation="portrait" blackAndWhite="1" r:id="rId32"/>
  <headerFooter>
    <oddHeader>&amp;LDopravní zklidnění v intravilánu obce u autobusové točky Rabyně, Hotel Nová Rabyně_rev.02&amp;CDOPAS s.r.o.&amp;RPOLOŽKOVÝ VÝKAZ VÝMĚR</oddHeader>
    <oddFooter>&amp;LII. Neuznatelné náklady
SO 102 - Zpevněné plochy a komunikace&amp;CStrana &amp;P z &amp;N&amp;RPoložkový soupis prací</oddFooter>
  </headerFooter>
  <drawing r:id="rId3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414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7" t="s">
        <v>101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" customHeight="1">
      <c r="B4" s="20"/>
      <c r="D4" s="21" t="s">
        <v>117</v>
      </c>
      <c r="L4" s="20"/>
      <c r="M4" s="92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326" t="str">
        <f>'Rekapitulace stavby'!K6</f>
        <v>Dopravní zklidnění v intravilánu obce u autobusové točky Rabyně, Hotel Nová Rabyně_rev.02</v>
      </c>
      <c r="F7" s="327"/>
      <c r="G7" s="327"/>
      <c r="H7" s="327"/>
      <c r="L7" s="20"/>
    </row>
    <row r="8" spans="2:46" ht="12" customHeight="1">
      <c r="B8" s="20"/>
      <c r="D8" s="27" t="s">
        <v>130</v>
      </c>
      <c r="L8" s="20"/>
    </row>
    <row r="9" spans="2:46" s="1" customFormat="1" ht="16.5" customHeight="1">
      <c r="B9" s="33"/>
      <c r="E9" s="326" t="s">
        <v>1328</v>
      </c>
      <c r="F9" s="325"/>
      <c r="G9" s="325"/>
      <c r="H9" s="325"/>
      <c r="L9" s="33"/>
    </row>
    <row r="10" spans="2:46" s="1" customFormat="1" ht="12" customHeight="1">
      <c r="B10" s="33"/>
      <c r="D10" s="27" t="s">
        <v>138</v>
      </c>
      <c r="L10" s="33"/>
    </row>
    <row r="11" spans="2:46" s="1" customFormat="1" ht="16.5" customHeight="1">
      <c r="B11" s="33"/>
      <c r="E11" s="316" t="s">
        <v>997</v>
      </c>
      <c r="F11" s="325"/>
      <c r="G11" s="325"/>
      <c r="H11" s="325"/>
      <c r="L11" s="33"/>
    </row>
    <row r="12" spans="2:46" s="1" customFormat="1">
      <c r="B12" s="33"/>
      <c r="L12" s="33"/>
    </row>
    <row r="13" spans="2:46" s="1" customFormat="1" ht="12" customHeight="1">
      <c r="B13" s="33"/>
      <c r="D13" s="27" t="s">
        <v>18</v>
      </c>
      <c r="F13" s="25" t="s">
        <v>19</v>
      </c>
      <c r="I13" s="27" t="s">
        <v>20</v>
      </c>
      <c r="J13" s="25" t="s">
        <v>32</v>
      </c>
      <c r="L13" s="33"/>
    </row>
    <row r="14" spans="2:46" s="1" customFormat="1" ht="12" customHeight="1">
      <c r="B14" s="33"/>
      <c r="D14" s="27" t="s">
        <v>22</v>
      </c>
      <c r="F14" s="25" t="s">
        <v>23</v>
      </c>
      <c r="I14" s="27" t="s">
        <v>24</v>
      </c>
      <c r="J14" s="50" t="str">
        <f>'Rekapitulace stavby'!AN8</f>
        <v>24. 2. 2025</v>
      </c>
      <c r="L14" s="33"/>
    </row>
    <row r="15" spans="2:46" s="1" customFormat="1" ht="10.8" customHeight="1">
      <c r="B15" s="33"/>
      <c r="L15" s="33"/>
    </row>
    <row r="16" spans="2:46" s="1" customFormat="1" ht="12" customHeight="1">
      <c r="B16" s="33"/>
      <c r="D16" s="27" t="s">
        <v>30</v>
      </c>
      <c r="I16" s="27" t="s">
        <v>31</v>
      </c>
      <c r="J16" s="25" t="s">
        <v>32</v>
      </c>
      <c r="L16" s="33"/>
    </row>
    <row r="17" spans="2:12" s="1" customFormat="1" ht="18" customHeight="1">
      <c r="B17" s="33"/>
      <c r="E17" s="25" t="s">
        <v>33</v>
      </c>
      <c r="I17" s="27" t="s">
        <v>34</v>
      </c>
      <c r="J17" s="25" t="s">
        <v>32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7" t="s">
        <v>35</v>
      </c>
      <c r="I19" s="27" t="s">
        <v>31</v>
      </c>
      <c r="J19" s="28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295"/>
      <c r="G20" s="295"/>
      <c r="H20" s="295"/>
      <c r="I20" s="27" t="s">
        <v>34</v>
      </c>
      <c r="J20" s="28" t="str">
        <f>'Rekapitulace stavby'!AN14</f>
        <v>Vyplň údaj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7" t="s">
        <v>37</v>
      </c>
      <c r="I22" s="27" t="s">
        <v>31</v>
      </c>
      <c r="J22" s="25" t="s">
        <v>32</v>
      </c>
      <c r="L22" s="33"/>
    </row>
    <row r="23" spans="2:12" s="1" customFormat="1" ht="18" customHeight="1">
      <c r="B23" s="33"/>
      <c r="E23" s="25" t="s">
        <v>38</v>
      </c>
      <c r="I23" s="27" t="s">
        <v>34</v>
      </c>
      <c r="J23" s="25" t="s">
        <v>32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7" t="s">
        <v>40</v>
      </c>
      <c r="I25" s="27" t="s">
        <v>31</v>
      </c>
      <c r="J25" s="25" t="s">
        <v>32</v>
      </c>
      <c r="L25" s="33"/>
    </row>
    <row r="26" spans="2:12" s="1" customFormat="1" ht="18" customHeight="1">
      <c r="B26" s="33"/>
      <c r="E26" s="25" t="s">
        <v>41</v>
      </c>
      <c r="I26" s="27" t="s">
        <v>34</v>
      </c>
      <c r="J26" s="25" t="s">
        <v>32</v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7" t="s">
        <v>42</v>
      </c>
      <c r="L28" s="33"/>
    </row>
    <row r="29" spans="2:12" s="7" customFormat="1" ht="83.25" customHeight="1">
      <c r="B29" s="93"/>
      <c r="E29" s="299" t="s">
        <v>43</v>
      </c>
      <c r="F29" s="299"/>
      <c r="G29" s="299"/>
      <c r="H29" s="299"/>
      <c r="L29" s="93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4" t="s">
        <v>44</v>
      </c>
      <c r="J32" s="64">
        <f>ROUND(J93,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46</v>
      </c>
      <c r="I34" s="36" t="s">
        <v>45</v>
      </c>
      <c r="J34" s="36" t="s">
        <v>47</v>
      </c>
      <c r="L34" s="33"/>
    </row>
    <row r="35" spans="2:12" s="1" customFormat="1" ht="14.4" customHeight="1">
      <c r="B35" s="33"/>
      <c r="D35" s="53" t="s">
        <v>48</v>
      </c>
      <c r="E35" s="27" t="s">
        <v>49</v>
      </c>
      <c r="F35" s="84">
        <f>ROUND((SUM(BE93:BE413)),  2)</f>
        <v>0</v>
      </c>
      <c r="I35" s="95">
        <v>0.21</v>
      </c>
      <c r="J35" s="84">
        <f>ROUND(((SUM(BE93:BE413))*I35),  2)</f>
        <v>0</v>
      </c>
      <c r="L35" s="33"/>
    </row>
    <row r="36" spans="2:12" s="1" customFormat="1" ht="14.4" customHeight="1">
      <c r="B36" s="33"/>
      <c r="E36" s="27" t="s">
        <v>50</v>
      </c>
      <c r="F36" s="84">
        <f>ROUND((SUM(BF93:BF413)),  2)</f>
        <v>0</v>
      </c>
      <c r="I36" s="95">
        <v>0.12</v>
      </c>
      <c r="J36" s="84">
        <f>ROUND(((SUM(BF93:BF413))*I36),  2)</f>
        <v>0</v>
      </c>
      <c r="L36" s="33"/>
    </row>
    <row r="37" spans="2:12" s="1" customFormat="1" ht="14.4" hidden="1" customHeight="1">
      <c r="B37" s="33"/>
      <c r="E37" s="27" t="s">
        <v>51</v>
      </c>
      <c r="F37" s="84">
        <f>ROUND((SUM(BG93:BG413)),  2)</f>
        <v>0</v>
      </c>
      <c r="I37" s="95">
        <v>0.21</v>
      </c>
      <c r="J37" s="84">
        <f>0</f>
        <v>0</v>
      </c>
      <c r="L37" s="33"/>
    </row>
    <row r="38" spans="2:12" s="1" customFormat="1" ht="14.4" hidden="1" customHeight="1">
      <c r="B38" s="33"/>
      <c r="E38" s="27" t="s">
        <v>52</v>
      </c>
      <c r="F38" s="84">
        <f>ROUND((SUM(BH93:BH413)),  2)</f>
        <v>0</v>
      </c>
      <c r="I38" s="95">
        <v>0.12</v>
      </c>
      <c r="J38" s="84">
        <f>0</f>
        <v>0</v>
      </c>
      <c r="L38" s="33"/>
    </row>
    <row r="39" spans="2:12" s="1" customFormat="1" ht="14.4" hidden="1" customHeight="1">
      <c r="B39" s="33"/>
      <c r="E39" s="27" t="s">
        <v>53</v>
      </c>
      <c r="F39" s="84">
        <f>ROUND((SUM(BI93:BI413)),  2)</f>
        <v>0</v>
      </c>
      <c r="I39" s="95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6"/>
      <c r="D41" s="97" t="s">
        <v>54</v>
      </c>
      <c r="E41" s="55"/>
      <c r="F41" s="55"/>
      <c r="G41" s="98" t="s">
        <v>55</v>
      </c>
      <c r="H41" s="99" t="s">
        <v>56</v>
      </c>
      <c r="I41" s="55"/>
      <c r="J41" s="100">
        <f>SUM(J32:J39)</f>
        <v>0</v>
      </c>
      <c r="K41" s="101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1" t="s">
        <v>164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7" t="s">
        <v>16</v>
      </c>
      <c r="L49" s="33"/>
    </row>
    <row r="50" spans="2:47" s="1" customFormat="1" ht="26.25" customHeight="1">
      <c r="B50" s="33"/>
      <c r="E50" s="326" t="str">
        <f>E7</f>
        <v>Dopravní zklidnění v intravilánu obce u autobusové točky Rabyně, Hotel Nová Rabyně_rev.02</v>
      </c>
      <c r="F50" s="327"/>
      <c r="G50" s="327"/>
      <c r="H50" s="327"/>
      <c r="L50" s="33"/>
    </row>
    <row r="51" spans="2:47" ht="12" customHeight="1">
      <c r="B51" s="20"/>
      <c r="C51" s="27" t="s">
        <v>130</v>
      </c>
      <c r="L51" s="20"/>
    </row>
    <row r="52" spans="2:47" s="1" customFormat="1" ht="16.5" customHeight="1">
      <c r="B52" s="33"/>
      <c r="E52" s="326" t="s">
        <v>1328</v>
      </c>
      <c r="F52" s="325"/>
      <c r="G52" s="325"/>
      <c r="H52" s="325"/>
      <c r="L52" s="33"/>
    </row>
    <row r="53" spans="2:47" s="1" customFormat="1" ht="12" customHeight="1">
      <c r="B53" s="33"/>
      <c r="C53" s="27" t="s">
        <v>138</v>
      </c>
      <c r="L53" s="33"/>
    </row>
    <row r="54" spans="2:47" s="1" customFormat="1" ht="16.5" customHeight="1">
      <c r="B54" s="33"/>
      <c r="E54" s="316" t="str">
        <f>E11</f>
        <v>SO 402 - Úprava veřejného osvětlení</v>
      </c>
      <c r="F54" s="325"/>
      <c r="G54" s="325"/>
      <c r="H54" s="325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7" t="s">
        <v>22</v>
      </c>
      <c r="F56" s="25" t="str">
        <f>F14</f>
        <v>k.ú. Rabyně [737267]</v>
      </c>
      <c r="I56" s="27" t="s">
        <v>24</v>
      </c>
      <c r="J56" s="50" t="str">
        <f>IF(J14="","",J14)</f>
        <v>24. 2. 2025</v>
      </c>
      <c r="L56" s="33"/>
    </row>
    <row r="57" spans="2:47" s="1" customFormat="1" ht="6.9" customHeight="1">
      <c r="B57" s="33"/>
      <c r="L57" s="33"/>
    </row>
    <row r="58" spans="2:47" s="1" customFormat="1" ht="15.15" customHeight="1">
      <c r="B58" s="33"/>
      <c r="C58" s="27" t="s">
        <v>30</v>
      </c>
      <c r="F58" s="25" t="str">
        <f>E17</f>
        <v>Obec Rabyně</v>
      </c>
      <c r="I58" s="27" t="s">
        <v>37</v>
      </c>
      <c r="J58" s="31" t="str">
        <f>E23</f>
        <v>DOPAS s.r.o.</v>
      </c>
      <c r="L58" s="33"/>
    </row>
    <row r="59" spans="2:47" s="1" customFormat="1" ht="15.15" customHeight="1">
      <c r="B59" s="33"/>
      <c r="C59" s="27" t="s">
        <v>35</v>
      </c>
      <c r="F59" s="25" t="str">
        <f>IF(E20="","",E20)</f>
        <v>Vyplň údaj</v>
      </c>
      <c r="I59" s="27" t="s">
        <v>40</v>
      </c>
      <c r="J59" s="31" t="str">
        <f>E26</f>
        <v>L. Štuller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2" t="s">
        <v>165</v>
      </c>
      <c r="D61" s="96"/>
      <c r="E61" s="96"/>
      <c r="F61" s="96"/>
      <c r="G61" s="96"/>
      <c r="H61" s="96"/>
      <c r="I61" s="96"/>
      <c r="J61" s="103" t="s">
        <v>166</v>
      </c>
      <c r="K61" s="96"/>
      <c r="L61" s="33"/>
    </row>
    <row r="62" spans="2:47" s="1" customFormat="1" ht="10.35" customHeight="1">
      <c r="B62" s="33"/>
      <c r="L62" s="33"/>
    </row>
    <row r="63" spans="2:47" s="1" customFormat="1" ht="22.8" customHeight="1">
      <c r="B63" s="33"/>
      <c r="C63" s="104" t="s">
        <v>76</v>
      </c>
      <c r="J63" s="64">
        <f>J93</f>
        <v>0</v>
      </c>
      <c r="L63" s="33"/>
      <c r="AU63" s="17" t="s">
        <v>167</v>
      </c>
    </row>
    <row r="64" spans="2:47" s="8" customFormat="1" ht="24.9" customHeight="1">
      <c r="B64" s="105"/>
      <c r="D64" s="106" t="s">
        <v>168</v>
      </c>
      <c r="E64" s="107"/>
      <c r="F64" s="107"/>
      <c r="G64" s="107"/>
      <c r="H64" s="107"/>
      <c r="I64" s="107"/>
      <c r="J64" s="108">
        <f>J94</f>
        <v>0</v>
      </c>
      <c r="L64" s="105"/>
    </row>
    <row r="65" spans="2:12" s="9" customFormat="1" ht="19.95" customHeight="1">
      <c r="B65" s="109"/>
      <c r="D65" s="110" t="s">
        <v>169</v>
      </c>
      <c r="E65" s="111"/>
      <c r="F65" s="111"/>
      <c r="G65" s="111"/>
      <c r="H65" s="111"/>
      <c r="I65" s="111"/>
      <c r="J65" s="112">
        <f>J95</f>
        <v>0</v>
      </c>
      <c r="L65" s="109"/>
    </row>
    <row r="66" spans="2:12" s="9" customFormat="1" ht="19.95" customHeight="1">
      <c r="B66" s="109"/>
      <c r="D66" s="110" t="s">
        <v>173</v>
      </c>
      <c r="E66" s="111"/>
      <c r="F66" s="111"/>
      <c r="G66" s="111"/>
      <c r="H66" s="111"/>
      <c r="I66" s="111"/>
      <c r="J66" s="112">
        <f>J104</f>
        <v>0</v>
      </c>
      <c r="L66" s="109"/>
    </row>
    <row r="67" spans="2:12" s="8" customFormat="1" ht="24.9" customHeight="1">
      <c r="B67" s="105"/>
      <c r="D67" s="106" t="s">
        <v>998</v>
      </c>
      <c r="E67" s="107"/>
      <c r="F67" s="107"/>
      <c r="G67" s="107"/>
      <c r="H67" s="107"/>
      <c r="I67" s="107"/>
      <c r="J67" s="108">
        <f>J111</f>
        <v>0</v>
      </c>
      <c r="L67" s="105"/>
    </row>
    <row r="68" spans="2:12" s="9" customFormat="1" ht="19.95" customHeight="1">
      <c r="B68" s="109"/>
      <c r="D68" s="110" t="s">
        <v>999</v>
      </c>
      <c r="E68" s="111"/>
      <c r="F68" s="111"/>
      <c r="G68" s="111"/>
      <c r="H68" s="111"/>
      <c r="I68" s="111"/>
      <c r="J68" s="112">
        <f>J112</f>
        <v>0</v>
      </c>
      <c r="L68" s="109"/>
    </row>
    <row r="69" spans="2:12" s="8" customFormat="1" ht="24.9" customHeight="1">
      <c r="B69" s="105"/>
      <c r="D69" s="106" t="s">
        <v>1000</v>
      </c>
      <c r="E69" s="107"/>
      <c r="F69" s="107"/>
      <c r="G69" s="107"/>
      <c r="H69" s="107"/>
      <c r="I69" s="107"/>
      <c r="J69" s="108">
        <f>J158</f>
        <v>0</v>
      </c>
      <c r="L69" s="105"/>
    </row>
    <row r="70" spans="2:12" s="9" customFormat="1" ht="19.95" customHeight="1">
      <c r="B70" s="109"/>
      <c r="D70" s="110" t="s">
        <v>1001</v>
      </c>
      <c r="E70" s="111"/>
      <c r="F70" s="111"/>
      <c r="G70" s="111"/>
      <c r="H70" s="111"/>
      <c r="I70" s="111"/>
      <c r="J70" s="112">
        <f>J159</f>
        <v>0</v>
      </c>
      <c r="L70" s="109"/>
    </row>
    <row r="71" spans="2:12" s="9" customFormat="1" ht="19.95" customHeight="1">
      <c r="B71" s="109"/>
      <c r="D71" s="110" t="s">
        <v>1002</v>
      </c>
      <c r="E71" s="111"/>
      <c r="F71" s="111"/>
      <c r="G71" s="111"/>
      <c r="H71" s="111"/>
      <c r="I71" s="111"/>
      <c r="J71" s="112">
        <f>J227</f>
        <v>0</v>
      </c>
      <c r="L71" s="109"/>
    </row>
    <row r="72" spans="2:12" s="1" customFormat="1" ht="21.75" customHeight="1">
      <c r="B72" s="33"/>
      <c r="L72" s="33"/>
    </row>
    <row r="73" spans="2:12" s="1" customFormat="1" ht="6.9" customHeight="1"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33"/>
    </row>
    <row r="77" spans="2:12" s="1" customFormat="1" ht="6.9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3"/>
    </row>
    <row r="78" spans="2:12" s="1" customFormat="1" ht="24.9" customHeight="1">
      <c r="B78" s="33"/>
      <c r="C78" s="21" t="s">
        <v>179</v>
      </c>
      <c r="L78" s="33"/>
    </row>
    <row r="79" spans="2:12" s="1" customFormat="1" ht="6.9" customHeight="1">
      <c r="B79" s="33"/>
      <c r="L79" s="33"/>
    </row>
    <row r="80" spans="2:12" s="1" customFormat="1" ht="12" customHeight="1">
      <c r="B80" s="33"/>
      <c r="C80" s="27" t="s">
        <v>16</v>
      </c>
      <c r="L80" s="33"/>
    </row>
    <row r="81" spans="2:65" s="1" customFormat="1" ht="26.25" customHeight="1">
      <c r="B81" s="33"/>
      <c r="E81" s="326" t="str">
        <f>E7</f>
        <v>Dopravní zklidnění v intravilánu obce u autobusové točky Rabyně, Hotel Nová Rabyně_rev.02</v>
      </c>
      <c r="F81" s="327"/>
      <c r="G81" s="327"/>
      <c r="H81" s="327"/>
      <c r="L81" s="33"/>
    </row>
    <row r="82" spans="2:65" ht="12" customHeight="1">
      <c r="B82" s="20"/>
      <c r="C82" s="27" t="s">
        <v>130</v>
      </c>
      <c r="L82" s="20"/>
    </row>
    <row r="83" spans="2:65" s="1" customFormat="1" ht="16.5" customHeight="1">
      <c r="B83" s="33"/>
      <c r="E83" s="326" t="s">
        <v>1328</v>
      </c>
      <c r="F83" s="325"/>
      <c r="G83" s="325"/>
      <c r="H83" s="325"/>
      <c r="L83" s="33"/>
    </row>
    <row r="84" spans="2:65" s="1" customFormat="1" ht="12" customHeight="1">
      <c r="B84" s="33"/>
      <c r="C84" s="27" t="s">
        <v>138</v>
      </c>
      <c r="L84" s="33"/>
    </row>
    <row r="85" spans="2:65" s="1" customFormat="1" ht="16.5" customHeight="1">
      <c r="B85" s="33"/>
      <c r="E85" s="316" t="str">
        <f>E11</f>
        <v>SO 402 - Úprava veřejného osvětlení</v>
      </c>
      <c r="F85" s="325"/>
      <c r="G85" s="325"/>
      <c r="H85" s="325"/>
      <c r="L85" s="33"/>
    </row>
    <row r="86" spans="2:65" s="1" customFormat="1" ht="6.9" customHeight="1">
      <c r="B86" s="33"/>
      <c r="L86" s="33"/>
    </row>
    <row r="87" spans="2:65" s="1" customFormat="1" ht="12" customHeight="1">
      <c r="B87" s="33"/>
      <c r="C87" s="27" t="s">
        <v>22</v>
      </c>
      <c r="F87" s="25" t="str">
        <f>F14</f>
        <v>k.ú. Rabyně [737267]</v>
      </c>
      <c r="I87" s="27" t="s">
        <v>24</v>
      </c>
      <c r="J87" s="50" t="str">
        <f>IF(J14="","",J14)</f>
        <v>24. 2. 2025</v>
      </c>
      <c r="L87" s="33"/>
    </row>
    <row r="88" spans="2:65" s="1" customFormat="1" ht="6.9" customHeight="1">
      <c r="B88" s="33"/>
      <c r="L88" s="33"/>
    </row>
    <row r="89" spans="2:65" s="1" customFormat="1" ht="15.15" customHeight="1">
      <c r="B89" s="33"/>
      <c r="C89" s="27" t="s">
        <v>30</v>
      </c>
      <c r="F89" s="25" t="str">
        <f>E17</f>
        <v>Obec Rabyně</v>
      </c>
      <c r="I89" s="27" t="s">
        <v>37</v>
      </c>
      <c r="J89" s="31" t="str">
        <f>E23</f>
        <v>DOPAS s.r.o.</v>
      </c>
      <c r="L89" s="33"/>
    </row>
    <row r="90" spans="2:65" s="1" customFormat="1" ht="15.15" customHeight="1">
      <c r="B90" s="33"/>
      <c r="C90" s="27" t="s">
        <v>35</v>
      </c>
      <c r="F90" s="25" t="str">
        <f>IF(E20="","",E20)</f>
        <v>Vyplň údaj</v>
      </c>
      <c r="I90" s="27" t="s">
        <v>40</v>
      </c>
      <c r="J90" s="31" t="str">
        <f>E26</f>
        <v>L. Štuller</v>
      </c>
      <c r="L90" s="33"/>
    </row>
    <row r="91" spans="2:65" s="1" customFormat="1" ht="10.35" customHeight="1">
      <c r="B91" s="33"/>
      <c r="L91" s="33"/>
    </row>
    <row r="92" spans="2:65" s="10" customFormat="1" ht="29.25" customHeight="1">
      <c r="B92" s="113"/>
      <c r="C92" s="114" t="s">
        <v>180</v>
      </c>
      <c r="D92" s="115" t="s">
        <v>63</v>
      </c>
      <c r="E92" s="115" t="s">
        <v>59</v>
      </c>
      <c r="F92" s="115" t="s">
        <v>60</v>
      </c>
      <c r="G92" s="115" t="s">
        <v>181</v>
      </c>
      <c r="H92" s="115" t="s">
        <v>182</v>
      </c>
      <c r="I92" s="115" t="s">
        <v>183</v>
      </c>
      <c r="J92" s="115" t="s">
        <v>166</v>
      </c>
      <c r="K92" s="116" t="s">
        <v>184</v>
      </c>
      <c r="L92" s="113"/>
      <c r="M92" s="57" t="s">
        <v>32</v>
      </c>
      <c r="N92" s="58" t="s">
        <v>48</v>
      </c>
      <c r="O92" s="58" t="s">
        <v>185</v>
      </c>
      <c r="P92" s="58" t="s">
        <v>186</v>
      </c>
      <c r="Q92" s="58" t="s">
        <v>187</v>
      </c>
      <c r="R92" s="58" t="s">
        <v>188</v>
      </c>
      <c r="S92" s="58" t="s">
        <v>189</v>
      </c>
      <c r="T92" s="59" t="s">
        <v>190</v>
      </c>
    </row>
    <row r="93" spans="2:65" s="1" customFormat="1" ht="22.8" customHeight="1">
      <c r="B93" s="33"/>
      <c r="C93" s="62" t="s">
        <v>191</v>
      </c>
      <c r="J93" s="117">
        <f>BK93</f>
        <v>0</v>
      </c>
      <c r="L93" s="33"/>
      <c r="M93" s="60"/>
      <c r="N93" s="51"/>
      <c r="O93" s="51"/>
      <c r="P93" s="118">
        <f>P94+P111+P158</f>
        <v>0</v>
      </c>
      <c r="Q93" s="51"/>
      <c r="R93" s="118">
        <f>R94+R111+R158</f>
        <v>4.99381787</v>
      </c>
      <c r="S93" s="51"/>
      <c r="T93" s="119">
        <f>T94+T111+T158</f>
        <v>0</v>
      </c>
      <c r="AT93" s="17" t="s">
        <v>77</v>
      </c>
      <c r="AU93" s="17" t="s">
        <v>167</v>
      </c>
      <c r="BK93" s="120">
        <f>BK94+BK111+BK158</f>
        <v>0</v>
      </c>
    </row>
    <row r="94" spans="2:65" s="11" customFormat="1" ht="25.95" customHeight="1">
      <c r="B94" s="121"/>
      <c r="D94" s="122" t="s">
        <v>77</v>
      </c>
      <c r="E94" s="123" t="s">
        <v>192</v>
      </c>
      <c r="F94" s="123" t="s">
        <v>193</v>
      </c>
      <c r="I94" s="124"/>
      <c r="J94" s="125">
        <f>BK94</f>
        <v>0</v>
      </c>
      <c r="L94" s="121"/>
      <c r="M94" s="126"/>
      <c r="P94" s="127">
        <f>P95+P104</f>
        <v>0</v>
      </c>
      <c r="R94" s="127">
        <f>R95+R104</f>
        <v>0.46800000000000003</v>
      </c>
      <c r="T94" s="128">
        <f>T95+T104</f>
        <v>0</v>
      </c>
      <c r="AR94" s="122" t="s">
        <v>85</v>
      </c>
      <c r="AT94" s="129" t="s">
        <v>77</v>
      </c>
      <c r="AU94" s="129" t="s">
        <v>78</v>
      </c>
      <c r="AY94" s="122" t="s">
        <v>194</v>
      </c>
      <c r="BK94" s="130">
        <f>BK95+BK104</f>
        <v>0</v>
      </c>
    </row>
    <row r="95" spans="2:65" s="11" customFormat="1" ht="22.8" customHeight="1">
      <c r="B95" s="121"/>
      <c r="D95" s="122" t="s">
        <v>77</v>
      </c>
      <c r="E95" s="131" t="s">
        <v>85</v>
      </c>
      <c r="F95" s="131" t="s">
        <v>195</v>
      </c>
      <c r="I95" s="124"/>
      <c r="J95" s="132">
        <f>BK95</f>
        <v>0</v>
      </c>
      <c r="L95" s="121"/>
      <c r="M95" s="126"/>
      <c r="P95" s="127">
        <f>SUM(P96:P103)</f>
        <v>0</v>
      </c>
      <c r="R95" s="127">
        <f>SUM(R96:R103)</f>
        <v>0.46800000000000003</v>
      </c>
      <c r="T95" s="128">
        <f>SUM(T96:T103)</f>
        <v>0</v>
      </c>
      <c r="AR95" s="122" t="s">
        <v>85</v>
      </c>
      <c r="AT95" s="129" t="s">
        <v>77</v>
      </c>
      <c r="AU95" s="129" t="s">
        <v>85</v>
      </c>
      <c r="AY95" s="122" t="s">
        <v>194</v>
      </c>
      <c r="BK95" s="130">
        <f>SUM(BK96:BK103)</f>
        <v>0</v>
      </c>
    </row>
    <row r="96" spans="2:65" s="1" customFormat="1" ht="24.15" customHeight="1">
      <c r="B96" s="33"/>
      <c r="C96" s="133" t="s">
        <v>85</v>
      </c>
      <c r="D96" s="133" t="s">
        <v>196</v>
      </c>
      <c r="E96" s="134" t="s">
        <v>1003</v>
      </c>
      <c r="F96" s="135" t="s">
        <v>1004</v>
      </c>
      <c r="G96" s="136" t="s">
        <v>258</v>
      </c>
      <c r="H96" s="137">
        <v>0.23400000000000001</v>
      </c>
      <c r="I96" s="138"/>
      <c r="J96" s="139">
        <f>ROUND(I96*H96,2)</f>
        <v>0</v>
      </c>
      <c r="K96" s="135" t="s">
        <v>470</v>
      </c>
      <c r="L96" s="33"/>
      <c r="M96" s="140" t="s">
        <v>32</v>
      </c>
      <c r="N96" s="141" t="s">
        <v>49</v>
      </c>
      <c r="P96" s="142">
        <f>O96*H96</f>
        <v>0</v>
      </c>
      <c r="Q96" s="142">
        <v>0</v>
      </c>
      <c r="R96" s="142">
        <f>Q96*H96</f>
        <v>0</v>
      </c>
      <c r="S96" s="142">
        <v>0</v>
      </c>
      <c r="T96" s="143">
        <f>S96*H96</f>
        <v>0</v>
      </c>
      <c r="AR96" s="144" t="s">
        <v>200</v>
      </c>
      <c r="AT96" s="144" t="s">
        <v>196</v>
      </c>
      <c r="AU96" s="144" t="s">
        <v>87</v>
      </c>
      <c r="AY96" s="17" t="s">
        <v>194</v>
      </c>
      <c r="BE96" s="145">
        <f>IF(N96="základní",J96,0)</f>
        <v>0</v>
      </c>
      <c r="BF96" s="145">
        <f>IF(N96="snížená",J96,0)</f>
        <v>0</v>
      </c>
      <c r="BG96" s="145">
        <f>IF(N96="zákl. přenesená",J96,0)</f>
        <v>0</v>
      </c>
      <c r="BH96" s="145">
        <f>IF(N96="sníž. přenesená",J96,0)</f>
        <v>0</v>
      </c>
      <c r="BI96" s="145">
        <f>IF(N96="nulová",J96,0)</f>
        <v>0</v>
      </c>
      <c r="BJ96" s="17" t="s">
        <v>85</v>
      </c>
      <c r="BK96" s="145">
        <f>ROUND(I96*H96,2)</f>
        <v>0</v>
      </c>
      <c r="BL96" s="17" t="s">
        <v>200</v>
      </c>
      <c r="BM96" s="144" t="s">
        <v>1495</v>
      </c>
    </row>
    <row r="97" spans="2:65" s="12" customFormat="1">
      <c r="B97" s="150"/>
      <c r="D97" s="151" t="s">
        <v>204</v>
      </c>
      <c r="E97" s="152" t="s">
        <v>32</v>
      </c>
      <c r="F97" s="153" t="s">
        <v>1006</v>
      </c>
      <c r="H97" s="152" t="s">
        <v>32</v>
      </c>
      <c r="I97" s="154"/>
      <c r="L97" s="150"/>
      <c r="M97" s="155"/>
      <c r="T97" s="156"/>
      <c r="AT97" s="152" t="s">
        <v>204</v>
      </c>
      <c r="AU97" s="152" t="s">
        <v>87</v>
      </c>
      <c r="AV97" s="12" t="s">
        <v>85</v>
      </c>
      <c r="AW97" s="12" t="s">
        <v>39</v>
      </c>
      <c r="AX97" s="12" t="s">
        <v>78</v>
      </c>
      <c r="AY97" s="152" t="s">
        <v>194</v>
      </c>
    </row>
    <row r="98" spans="2:65" s="12" customFormat="1">
      <c r="B98" s="150"/>
      <c r="D98" s="151" t="s">
        <v>204</v>
      </c>
      <c r="E98" s="152" t="s">
        <v>32</v>
      </c>
      <c r="F98" s="153" t="s">
        <v>1007</v>
      </c>
      <c r="H98" s="152" t="s">
        <v>32</v>
      </c>
      <c r="I98" s="154"/>
      <c r="L98" s="150"/>
      <c r="M98" s="155"/>
      <c r="T98" s="156"/>
      <c r="AT98" s="152" t="s">
        <v>204</v>
      </c>
      <c r="AU98" s="152" t="s">
        <v>87</v>
      </c>
      <c r="AV98" s="12" t="s">
        <v>85</v>
      </c>
      <c r="AW98" s="12" t="s">
        <v>39</v>
      </c>
      <c r="AX98" s="12" t="s">
        <v>78</v>
      </c>
      <c r="AY98" s="152" t="s">
        <v>194</v>
      </c>
    </row>
    <row r="99" spans="2:65" s="12" customFormat="1">
      <c r="B99" s="150"/>
      <c r="D99" s="151" t="s">
        <v>204</v>
      </c>
      <c r="E99" s="152" t="s">
        <v>32</v>
      </c>
      <c r="F99" s="153" t="s">
        <v>1008</v>
      </c>
      <c r="H99" s="152" t="s">
        <v>32</v>
      </c>
      <c r="I99" s="154"/>
      <c r="L99" s="150"/>
      <c r="M99" s="155"/>
      <c r="T99" s="156"/>
      <c r="AT99" s="152" t="s">
        <v>204</v>
      </c>
      <c r="AU99" s="152" t="s">
        <v>87</v>
      </c>
      <c r="AV99" s="12" t="s">
        <v>85</v>
      </c>
      <c r="AW99" s="12" t="s">
        <v>39</v>
      </c>
      <c r="AX99" s="12" t="s">
        <v>78</v>
      </c>
      <c r="AY99" s="152" t="s">
        <v>194</v>
      </c>
    </row>
    <row r="100" spans="2:65" s="13" customFormat="1">
      <c r="B100" s="157"/>
      <c r="D100" s="151" t="s">
        <v>204</v>
      </c>
      <c r="E100" s="158" t="s">
        <v>32</v>
      </c>
      <c r="F100" s="159" t="s">
        <v>1496</v>
      </c>
      <c r="H100" s="160">
        <v>0.23400000000000001</v>
      </c>
      <c r="I100" s="161"/>
      <c r="L100" s="157"/>
      <c r="M100" s="162"/>
      <c r="T100" s="163"/>
      <c r="AT100" s="158" t="s">
        <v>204</v>
      </c>
      <c r="AU100" s="158" t="s">
        <v>87</v>
      </c>
      <c r="AV100" s="13" t="s">
        <v>87</v>
      </c>
      <c r="AW100" s="13" t="s">
        <v>39</v>
      </c>
      <c r="AX100" s="13" t="s">
        <v>78</v>
      </c>
      <c r="AY100" s="158" t="s">
        <v>194</v>
      </c>
    </row>
    <row r="101" spans="2:65" s="14" customFormat="1">
      <c r="B101" s="164"/>
      <c r="D101" s="151" t="s">
        <v>204</v>
      </c>
      <c r="E101" s="165" t="s">
        <v>32</v>
      </c>
      <c r="F101" s="166" t="s">
        <v>208</v>
      </c>
      <c r="H101" s="167">
        <v>0.23400000000000001</v>
      </c>
      <c r="I101" s="168"/>
      <c r="L101" s="164"/>
      <c r="M101" s="169"/>
      <c r="T101" s="170"/>
      <c r="AT101" s="165" t="s">
        <v>204</v>
      </c>
      <c r="AU101" s="165" t="s">
        <v>87</v>
      </c>
      <c r="AV101" s="14" t="s">
        <v>200</v>
      </c>
      <c r="AW101" s="14" t="s">
        <v>39</v>
      </c>
      <c r="AX101" s="14" t="s">
        <v>85</v>
      </c>
      <c r="AY101" s="165" t="s">
        <v>194</v>
      </c>
    </row>
    <row r="102" spans="2:65" s="1" customFormat="1" ht="16.5" customHeight="1">
      <c r="B102" s="33"/>
      <c r="C102" s="171" t="s">
        <v>87</v>
      </c>
      <c r="D102" s="171" t="s">
        <v>310</v>
      </c>
      <c r="E102" s="172" t="s">
        <v>1010</v>
      </c>
      <c r="F102" s="173" t="s">
        <v>1011</v>
      </c>
      <c r="G102" s="174" t="s">
        <v>725</v>
      </c>
      <c r="H102" s="175">
        <v>0.46800000000000003</v>
      </c>
      <c r="I102" s="176"/>
      <c r="J102" s="177">
        <f>ROUND(I102*H102,2)</f>
        <v>0</v>
      </c>
      <c r="K102" s="173" t="s">
        <v>199</v>
      </c>
      <c r="L102" s="178"/>
      <c r="M102" s="179" t="s">
        <v>32</v>
      </c>
      <c r="N102" s="180" t="s">
        <v>49</v>
      </c>
      <c r="P102" s="142">
        <f>O102*H102</f>
        <v>0</v>
      </c>
      <c r="Q102" s="142">
        <v>1</v>
      </c>
      <c r="R102" s="142">
        <f>Q102*H102</f>
        <v>0.46800000000000003</v>
      </c>
      <c r="S102" s="142">
        <v>0</v>
      </c>
      <c r="T102" s="143">
        <f>S102*H102</f>
        <v>0</v>
      </c>
      <c r="AR102" s="144" t="s">
        <v>243</v>
      </c>
      <c r="AT102" s="144" t="s">
        <v>310</v>
      </c>
      <c r="AU102" s="144" t="s">
        <v>87</v>
      </c>
      <c r="AY102" s="17" t="s">
        <v>194</v>
      </c>
      <c r="BE102" s="145">
        <f>IF(N102="základní",J102,0)</f>
        <v>0</v>
      </c>
      <c r="BF102" s="145">
        <f>IF(N102="snížená",J102,0)</f>
        <v>0</v>
      </c>
      <c r="BG102" s="145">
        <f>IF(N102="zákl. přenesená",J102,0)</f>
        <v>0</v>
      </c>
      <c r="BH102" s="145">
        <f>IF(N102="sníž. přenesená",J102,0)</f>
        <v>0</v>
      </c>
      <c r="BI102" s="145">
        <f>IF(N102="nulová",J102,0)</f>
        <v>0</v>
      </c>
      <c r="BJ102" s="17" t="s">
        <v>85</v>
      </c>
      <c r="BK102" s="145">
        <f>ROUND(I102*H102,2)</f>
        <v>0</v>
      </c>
      <c r="BL102" s="17" t="s">
        <v>200</v>
      </c>
      <c r="BM102" s="144" t="s">
        <v>1497</v>
      </c>
    </row>
    <row r="103" spans="2:65" s="13" customFormat="1">
      <c r="B103" s="157"/>
      <c r="D103" s="151" t="s">
        <v>204</v>
      </c>
      <c r="F103" s="159" t="s">
        <v>1498</v>
      </c>
      <c r="H103" s="160">
        <v>0.46800000000000003</v>
      </c>
      <c r="I103" s="161"/>
      <c r="L103" s="157"/>
      <c r="M103" s="162"/>
      <c r="T103" s="163"/>
      <c r="AT103" s="158" t="s">
        <v>204</v>
      </c>
      <c r="AU103" s="158" t="s">
        <v>87</v>
      </c>
      <c r="AV103" s="13" t="s">
        <v>87</v>
      </c>
      <c r="AW103" s="13" t="s">
        <v>4</v>
      </c>
      <c r="AX103" s="13" t="s">
        <v>85</v>
      </c>
      <c r="AY103" s="158" t="s">
        <v>194</v>
      </c>
    </row>
    <row r="104" spans="2:65" s="11" customFormat="1" ht="22.8" customHeight="1">
      <c r="B104" s="121"/>
      <c r="D104" s="122" t="s">
        <v>77</v>
      </c>
      <c r="E104" s="131" t="s">
        <v>249</v>
      </c>
      <c r="F104" s="131" t="s">
        <v>440</v>
      </c>
      <c r="I104" s="124"/>
      <c r="J104" s="132">
        <f>BK104</f>
        <v>0</v>
      </c>
      <c r="L104" s="121"/>
      <c r="M104" s="126"/>
      <c r="P104" s="127">
        <f>SUM(P105:P110)</f>
        <v>0</v>
      </c>
      <c r="R104" s="127">
        <f>SUM(R105:R110)</f>
        <v>0</v>
      </c>
      <c r="T104" s="128">
        <f>SUM(T105:T110)</f>
        <v>0</v>
      </c>
      <c r="AR104" s="122" t="s">
        <v>85</v>
      </c>
      <c r="AT104" s="129" t="s">
        <v>77</v>
      </c>
      <c r="AU104" s="129" t="s">
        <v>85</v>
      </c>
      <c r="AY104" s="122" t="s">
        <v>194</v>
      </c>
      <c r="BK104" s="130">
        <f>SUM(BK105:BK110)</f>
        <v>0</v>
      </c>
    </row>
    <row r="105" spans="2:65" s="1" customFormat="1" ht="33" customHeight="1">
      <c r="B105" s="33"/>
      <c r="C105" s="133" t="s">
        <v>112</v>
      </c>
      <c r="D105" s="133" t="s">
        <v>196</v>
      </c>
      <c r="E105" s="134" t="s">
        <v>1014</v>
      </c>
      <c r="F105" s="135" t="s">
        <v>1015</v>
      </c>
      <c r="G105" s="136" t="s">
        <v>1016</v>
      </c>
      <c r="H105" s="137">
        <v>4</v>
      </c>
      <c r="I105" s="138"/>
      <c r="J105" s="139">
        <f>ROUND(I105*H105,2)</f>
        <v>0</v>
      </c>
      <c r="K105" s="135" t="s">
        <v>199</v>
      </c>
      <c r="L105" s="33"/>
      <c r="M105" s="140" t="s">
        <v>32</v>
      </c>
      <c r="N105" s="141" t="s">
        <v>49</v>
      </c>
      <c r="P105" s="142">
        <f>O105*H105</f>
        <v>0</v>
      </c>
      <c r="Q105" s="142">
        <v>0</v>
      </c>
      <c r="R105" s="142">
        <f>Q105*H105</f>
        <v>0</v>
      </c>
      <c r="S105" s="142">
        <v>0</v>
      </c>
      <c r="T105" s="143">
        <f>S105*H105</f>
        <v>0</v>
      </c>
      <c r="AR105" s="144" t="s">
        <v>200</v>
      </c>
      <c r="AT105" s="144" t="s">
        <v>196</v>
      </c>
      <c r="AU105" s="144" t="s">
        <v>87</v>
      </c>
      <c r="AY105" s="17" t="s">
        <v>194</v>
      </c>
      <c r="BE105" s="145">
        <f>IF(N105="základní",J105,0)</f>
        <v>0</v>
      </c>
      <c r="BF105" s="145">
        <f>IF(N105="snížená",J105,0)</f>
        <v>0</v>
      </c>
      <c r="BG105" s="145">
        <f>IF(N105="zákl. přenesená",J105,0)</f>
        <v>0</v>
      </c>
      <c r="BH105" s="145">
        <f>IF(N105="sníž. přenesená",J105,0)</f>
        <v>0</v>
      </c>
      <c r="BI105" s="145">
        <f>IF(N105="nulová",J105,0)</f>
        <v>0</v>
      </c>
      <c r="BJ105" s="17" t="s">
        <v>85</v>
      </c>
      <c r="BK105" s="145">
        <f>ROUND(I105*H105,2)</f>
        <v>0</v>
      </c>
      <c r="BL105" s="17" t="s">
        <v>200</v>
      </c>
      <c r="BM105" s="144" t="s">
        <v>1499</v>
      </c>
    </row>
    <row r="106" spans="2:65" s="1" customFormat="1">
      <c r="B106" s="33"/>
      <c r="D106" s="146" t="s">
        <v>202</v>
      </c>
      <c r="F106" s="147" t="s">
        <v>1018</v>
      </c>
      <c r="I106" s="148"/>
      <c r="L106" s="33"/>
      <c r="M106" s="149"/>
      <c r="T106" s="54"/>
      <c r="AT106" s="17" t="s">
        <v>202</v>
      </c>
      <c r="AU106" s="17" t="s">
        <v>87</v>
      </c>
    </row>
    <row r="107" spans="2:65" s="12" customFormat="1">
      <c r="B107" s="150"/>
      <c r="D107" s="151" t="s">
        <v>204</v>
      </c>
      <c r="E107" s="152" t="s">
        <v>32</v>
      </c>
      <c r="F107" s="153" t="s">
        <v>1006</v>
      </c>
      <c r="H107" s="152" t="s">
        <v>32</v>
      </c>
      <c r="I107" s="154"/>
      <c r="L107" s="150"/>
      <c r="M107" s="155"/>
      <c r="T107" s="156"/>
      <c r="AT107" s="152" t="s">
        <v>204</v>
      </c>
      <c r="AU107" s="152" t="s">
        <v>87</v>
      </c>
      <c r="AV107" s="12" t="s">
        <v>85</v>
      </c>
      <c r="AW107" s="12" t="s">
        <v>39</v>
      </c>
      <c r="AX107" s="12" t="s">
        <v>78</v>
      </c>
      <c r="AY107" s="152" t="s">
        <v>194</v>
      </c>
    </row>
    <row r="108" spans="2:65" s="12" customFormat="1">
      <c r="B108" s="150"/>
      <c r="D108" s="151" t="s">
        <v>204</v>
      </c>
      <c r="E108" s="152" t="s">
        <v>32</v>
      </c>
      <c r="F108" s="153" t="s">
        <v>1019</v>
      </c>
      <c r="H108" s="152" t="s">
        <v>32</v>
      </c>
      <c r="I108" s="154"/>
      <c r="L108" s="150"/>
      <c r="M108" s="155"/>
      <c r="T108" s="156"/>
      <c r="AT108" s="152" t="s">
        <v>204</v>
      </c>
      <c r="AU108" s="152" t="s">
        <v>87</v>
      </c>
      <c r="AV108" s="12" t="s">
        <v>85</v>
      </c>
      <c r="AW108" s="12" t="s">
        <v>39</v>
      </c>
      <c r="AX108" s="12" t="s">
        <v>78</v>
      </c>
      <c r="AY108" s="152" t="s">
        <v>194</v>
      </c>
    </row>
    <row r="109" spans="2:65" s="13" customFormat="1" ht="20.399999999999999">
      <c r="B109" s="157"/>
      <c r="D109" s="151" t="s">
        <v>204</v>
      </c>
      <c r="E109" s="158" t="s">
        <v>32</v>
      </c>
      <c r="F109" s="159" t="s">
        <v>1500</v>
      </c>
      <c r="H109" s="160">
        <v>4</v>
      </c>
      <c r="I109" s="161"/>
      <c r="L109" s="157"/>
      <c r="M109" s="162"/>
      <c r="T109" s="163"/>
      <c r="AT109" s="158" t="s">
        <v>204</v>
      </c>
      <c r="AU109" s="158" t="s">
        <v>87</v>
      </c>
      <c r="AV109" s="13" t="s">
        <v>87</v>
      </c>
      <c r="AW109" s="13" t="s">
        <v>39</v>
      </c>
      <c r="AX109" s="13" t="s">
        <v>78</v>
      </c>
      <c r="AY109" s="158" t="s">
        <v>194</v>
      </c>
    </row>
    <row r="110" spans="2:65" s="14" customFormat="1">
      <c r="B110" s="164"/>
      <c r="D110" s="151" t="s">
        <v>204</v>
      </c>
      <c r="E110" s="165" t="s">
        <v>32</v>
      </c>
      <c r="F110" s="166" t="s">
        <v>208</v>
      </c>
      <c r="H110" s="167">
        <v>4</v>
      </c>
      <c r="I110" s="168"/>
      <c r="L110" s="164"/>
      <c r="M110" s="169"/>
      <c r="T110" s="170"/>
      <c r="AT110" s="165" t="s">
        <v>204</v>
      </c>
      <c r="AU110" s="165" t="s">
        <v>87</v>
      </c>
      <c r="AV110" s="14" t="s">
        <v>200</v>
      </c>
      <c r="AW110" s="14" t="s">
        <v>39</v>
      </c>
      <c r="AX110" s="14" t="s">
        <v>85</v>
      </c>
      <c r="AY110" s="165" t="s">
        <v>194</v>
      </c>
    </row>
    <row r="111" spans="2:65" s="11" customFormat="1" ht="25.95" customHeight="1">
      <c r="B111" s="121"/>
      <c r="D111" s="122" t="s">
        <v>77</v>
      </c>
      <c r="E111" s="123" t="s">
        <v>1021</v>
      </c>
      <c r="F111" s="123" t="s">
        <v>1022</v>
      </c>
      <c r="I111" s="124"/>
      <c r="J111" s="125">
        <f>BK111</f>
        <v>0</v>
      </c>
      <c r="L111" s="121"/>
      <c r="M111" s="126"/>
      <c r="P111" s="127">
        <f>P112</f>
        <v>0</v>
      </c>
      <c r="R111" s="127">
        <f>R112</f>
        <v>4.2952499999999998E-2</v>
      </c>
      <c r="T111" s="128">
        <f>T112</f>
        <v>0</v>
      </c>
      <c r="AR111" s="122" t="s">
        <v>87</v>
      </c>
      <c r="AT111" s="129" t="s">
        <v>77</v>
      </c>
      <c r="AU111" s="129" t="s">
        <v>78</v>
      </c>
      <c r="AY111" s="122" t="s">
        <v>194</v>
      </c>
      <c r="BK111" s="130">
        <f>BK112</f>
        <v>0</v>
      </c>
    </row>
    <row r="112" spans="2:65" s="11" customFormat="1" ht="22.8" customHeight="1">
      <c r="B112" s="121"/>
      <c r="D112" s="122" t="s">
        <v>77</v>
      </c>
      <c r="E112" s="131" t="s">
        <v>1023</v>
      </c>
      <c r="F112" s="131" t="s">
        <v>1024</v>
      </c>
      <c r="I112" s="124"/>
      <c r="J112" s="132">
        <f>BK112</f>
        <v>0</v>
      </c>
      <c r="L112" s="121"/>
      <c r="M112" s="126"/>
      <c r="P112" s="127">
        <f>SUM(P113:P157)</f>
        <v>0</v>
      </c>
      <c r="R112" s="127">
        <f>SUM(R113:R157)</f>
        <v>4.2952499999999998E-2</v>
      </c>
      <c r="T112" s="128">
        <f>SUM(T113:T157)</f>
        <v>0</v>
      </c>
      <c r="AR112" s="122" t="s">
        <v>87</v>
      </c>
      <c r="AT112" s="129" t="s">
        <v>77</v>
      </c>
      <c r="AU112" s="129" t="s">
        <v>85</v>
      </c>
      <c r="AY112" s="122" t="s">
        <v>194</v>
      </c>
      <c r="BK112" s="130">
        <f>SUM(BK113:BK157)</f>
        <v>0</v>
      </c>
    </row>
    <row r="113" spans="2:65" s="1" customFormat="1" ht="49.05" customHeight="1">
      <c r="B113" s="33"/>
      <c r="C113" s="133" t="s">
        <v>200</v>
      </c>
      <c r="D113" s="133" t="s">
        <v>196</v>
      </c>
      <c r="E113" s="134" t="s">
        <v>1025</v>
      </c>
      <c r="F113" s="135" t="s">
        <v>1026</v>
      </c>
      <c r="G113" s="136" t="s">
        <v>115</v>
      </c>
      <c r="H113" s="137">
        <v>30</v>
      </c>
      <c r="I113" s="138"/>
      <c r="J113" s="139">
        <f>ROUND(I113*H113,2)</f>
        <v>0</v>
      </c>
      <c r="K113" s="135" t="s">
        <v>199</v>
      </c>
      <c r="L113" s="33"/>
      <c r="M113" s="140" t="s">
        <v>32</v>
      </c>
      <c r="N113" s="141" t="s">
        <v>49</v>
      </c>
      <c r="P113" s="142">
        <f>O113*H113</f>
        <v>0</v>
      </c>
      <c r="Q113" s="142">
        <v>0</v>
      </c>
      <c r="R113" s="142">
        <f>Q113*H113</f>
        <v>0</v>
      </c>
      <c r="S113" s="142">
        <v>0</v>
      </c>
      <c r="T113" s="143">
        <f>S113*H113</f>
        <v>0</v>
      </c>
      <c r="AR113" s="144" t="s">
        <v>296</v>
      </c>
      <c r="AT113" s="144" t="s">
        <v>196</v>
      </c>
      <c r="AU113" s="144" t="s">
        <v>87</v>
      </c>
      <c r="AY113" s="17" t="s">
        <v>194</v>
      </c>
      <c r="BE113" s="145">
        <f>IF(N113="základní",J113,0)</f>
        <v>0</v>
      </c>
      <c r="BF113" s="145">
        <f>IF(N113="snížená",J113,0)</f>
        <v>0</v>
      </c>
      <c r="BG113" s="145">
        <f>IF(N113="zákl. přenesená",J113,0)</f>
        <v>0</v>
      </c>
      <c r="BH113" s="145">
        <f>IF(N113="sníž. přenesená",J113,0)</f>
        <v>0</v>
      </c>
      <c r="BI113" s="145">
        <f>IF(N113="nulová",J113,0)</f>
        <v>0</v>
      </c>
      <c r="BJ113" s="17" t="s">
        <v>85</v>
      </c>
      <c r="BK113" s="145">
        <f>ROUND(I113*H113,2)</f>
        <v>0</v>
      </c>
      <c r="BL113" s="17" t="s">
        <v>296</v>
      </c>
      <c r="BM113" s="144" t="s">
        <v>1501</v>
      </c>
    </row>
    <row r="114" spans="2:65" s="1" customFormat="1">
      <c r="B114" s="33"/>
      <c r="D114" s="146" t="s">
        <v>202</v>
      </c>
      <c r="F114" s="147" t="s">
        <v>1028</v>
      </c>
      <c r="I114" s="148"/>
      <c r="L114" s="33"/>
      <c r="M114" s="149"/>
      <c r="T114" s="54"/>
      <c r="AT114" s="17" t="s">
        <v>202</v>
      </c>
      <c r="AU114" s="17" t="s">
        <v>87</v>
      </c>
    </row>
    <row r="115" spans="2:65" s="12" customFormat="1">
      <c r="B115" s="150"/>
      <c r="D115" s="151" t="s">
        <v>204</v>
      </c>
      <c r="E115" s="152" t="s">
        <v>32</v>
      </c>
      <c r="F115" s="153" t="s">
        <v>1006</v>
      </c>
      <c r="H115" s="152" t="s">
        <v>32</v>
      </c>
      <c r="I115" s="154"/>
      <c r="L115" s="150"/>
      <c r="M115" s="155"/>
      <c r="T115" s="156"/>
      <c r="AT115" s="152" t="s">
        <v>204</v>
      </c>
      <c r="AU115" s="152" t="s">
        <v>87</v>
      </c>
      <c r="AV115" s="12" t="s">
        <v>85</v>
      </c>
      <c r="AW115" s="12" t="s">
        <v>39</v>
      </c>
      <c r="AX115" s="12" t="s">
        <v>78</v>
      </c>
      <c r="AY115" s="152" t="s">
        <v>194</v>
      </c>
    </row>
    <row r="116" spans="2:65" s="12" customFormat="1">
      <c r="B116" s="150"/>
      <c r="D116" s="151" t="s">
        <v>204</v>
      </c>
      <c r="E116" s="152" t="s">
        <v>32</v>
      </c>
      <c r="F116" s="153" t="s">
        <v>1008</v>
      </c>
      <c r="H116" s="152" t="s">
        <v>32</v>
      </c>
      <c r="I116" s="154"/>
      <c r="L116" s="150"/>
      <c r="M116" s="155"/>
      <c r="T116" s="156"/>
      <c r="AT116" s="152" t="s">
        <v>204</v>
      </c>
      <c r="AU116" s="152" t="s">
        <v>87</v>
      </c>
      <c r="AV116" s="12" t="s">
        <v>85</v>
      </c>
      <c r="AW116" s="12" t="s">
        <v>39</v>
      </c>
      <c r="AX116" s="12" t="s">
        <v>78</v>
      </c>
      <c r="AY116" s="152" t="s">
        <v>194</v>
      </c>
    </row>
    <row r="117" spans="2:65" s="13" customFormat="1" ht="20.399999999999999">
      <c r="B117" s="157"/>
      <c r="D117" s="151" t="s">
        <v>204</v>
      </c>
      <c r="E117" s="158" t="s">
        <v>32</v>
      </c>
      <c r="F117" s="159" t="s">
        <v>1502</v>
      </c>
      <c r="H117" s="160">
        <v>30</v>
      </c>
      <c r="I117" s="161"/>
      <c r="L117" s="157"/>
      <c r="M117" s="162"/>
      <c r="T117" s="163"/>
      <c r="AT117" s="158" t="s">
        <v>204</v>
      </c>
      <c r="AU117" s="158" t="s">
        <v>87</v>
      </c>
      <c r="AV117" s="13" t="s">
        <v>87</v>
      </c>
      <c r="AW117" s="13" t="s">
        <v>39</v>
      </c>
      <c r="AX117" s="13" t="s">
        <v>78</v>
      </c>
      <c r="AY117" s="158" t="s">
        <v>194</v>
      </c>
    </row>
    <row r="118" spans="2:65" s="14" customFormat="1">
      <c r="B118" s="164"/>
      <c r="D118" s="151" t="s">
        <v>204</v>
      </c>
      <c r="E118" s="165" t="s">
        <v>32</v>
      </c>
      <c r="F118" s="166" t="s">
        <v>208</v>
      </c>
      <c r="H118" s="167">
        <v>30</v>
      </c>
      <c r="I118" s="168"/>
      <c r="L118" s="164"/>
      <c r="M118" s="169"/>
      <c r="T118" s="170"/>
      <c r="AT118" s="165" t="s">
        <v>204</v>
      </c>
      <c r="AU118" s="165" t="s">
        <v>87</v>
      </c>
      <c r="AV118" s="14" t="s">
        <v>200</v>
      </c>
      <c r="AW118" s="14" t="s">
        <v>39</v>
      </c>
      <c r="AX118" s="14" t="s">
        <v>85</v>
      </c>
      <c r="AY118" s="165" t="s">
        <v>194</v>
      </c>
    </row>
    <row r="119" spans="2:65" s="1" customFormat="1" ht="24.15" customHeight="1">
      <c r="B119" s="33"/>
      <c r="C119" s="171" t="s">
        <v>224</v>
      </c>
      <c r="D119" s="171" t="s">
        <v>310</v>
      </c>
      <c r="E119" s="172" t="s">
        <v>1030</v>
      </c>
      <c r="F119" s="173" t="s">
        <v>1031</v>
      </c>
      <c r="G119" s="174" t="s">
        <v>115</v>
      </c>
      <c r="H119" s="175">
        <v>34.5</v>
      </c>
      <c r="I119" s="176"/>
      <c r="J119" s="177">
        <f>ROUND(I119*H119,2)</f>
        <v>0</v>
      </c>
      <c r="K119" s="173" t="s">
        <v>199</v>
      </c>
      <c r="L119" s="178"/>
      <c r="M119" s="179" t="s">
        <v>32</v>
      </c>
      <c r="N119" s="180" t="s">
        <v>49</v>
      </c>
      <c r="P119" s="142">
        <f>O119*H119</f>
        <v>0</v>
      </c>
      <c r="Q119" s="142">
        <v>1.2E-4</v>
      </c>
      <c r="R119" s="142">
        <f>Q119*H119</f>
        <v>4.1400000000000005E-3</v>
      </c>
      <c r="S119" s="142">
        <v>0</v>
      </c>
      <c r="T119" s="143">
        <f>S119*H119</f>
        <v>0</v>
      </c>
      <c r="AR119" s="144" t="s">
        <v>404</v>
      </c>
      <c r="AT119" s="144" t="s">
        <v>310</v>
      </c>
      <c r="AU119" s="144" t="s">
        <v>87</v>
      </c>
      <c r="AY119" s="17" t="s">
        <v>194</v>
      </c>
      <c r="BE119" s="145">
        <f>IF(N119="základní",J119,0)</f>
        <v>0</v>
      </c>
      <c r="BF119" s="145">
        <f>IF(N119="snížená",J119,0)</f>
        <v>0</v>
      </c>
      <c r="BG119" s="145">
        <f>IF(N119="zákl. přenesená",J119,0)</f>
        <v>0</v>
      </c>
      <c r="BH119" s="145">
        <f>IF(N119="sníž. přenesená",J119,0)</f>
        <v>0</v>
      </c>
      <c r="BI119" s="145">
        <f>IF(N119="nulová",J119,0)</f>
        <v>0</v>
      </c>
      <c r="BJ119" s="17" t="s">
        <v>85</v>
      </c>
      <c r="BK119" s="145">
        <f>ROUND(I119*H119,2)</f>
        <v>0</v>
      </c>
      <c r="BL119" s="17" t="s">
        <v>296</v>
      </c>
      <c r="BM119" s="144" t="s">
        <v>1503</v>
      </c>
    </row>
    <row r="120" spans="2:65" s="13" customFormat="1">
      <c r="B120" s="157"/>
      <c r="D120" s="151" t="s">
        <v>204</v>
      </c>
      <c r="F120" s="159" t="s">
        <v>1504</v>
      </c>
      <c r="H120" s="160">
        <v>34.5</v>
      </c>
      <c r="I120" s="161"/>
      <c r="L120" s="157"/>
      <c r="M120" s="162"/>
      <c r="T120" s="163"/>
      <c r="AT120" s="158" t="s">
        <v>204</v>
      </c>
      <c r="AU120" s="158" t="s">
        <v>87</v>
      </c>
      <c r="AV120" s="13" t="s">
        <v>87</v>
      </c>
      <c r="AW120" s="13" t="s">
        <v>4</v>
      </c>
      <c r="AX120" s="13" t="s">
        <v>85</v>
      </c>
      <c r="AY120" s="158" t="s">
        <v>194</v>
      </c>
    </row>
    <row r="121" spans="2:65" s="1" customFormat="1" ht="37.799999999999997" customHeight="1">
      <c r="B121" s="33"/>
      <c r="C121" s="133" t="s">
        <v>230</v>
      </c>
      <c r="D121" s="133" t="s">
        <v>196</v>
      </c>
      <c r="E121" s="134" t="s">
        <v>1034</v>
      </c>
      <c r="F121" s="135" t="s">
        <v>1035</v>
      </c>
      <c r="G121" s="136" t="s">
        <v>115</v>
      </c>
      <c r="H121" s="137">
        <v>45</v>
      </c>
      <c r="I121" s="138"/>
      <c r="J121" s="139">
        <f>ROUND(I121*H121,2)</f>
        <v>0</v>
      </c>
      <c r="K121" s="135" t="s">
        <v>199</v>
      </c>
      <c r="L121" s="33"/>
      <c r="M121" s="140" t="s">
        <v>32</v>
      </c>
      <c r="N121" s="141" t="s">
        <v>49</v>
      </c>
      <c r="P121" s="142">
        <f>O121*H121</f>
        <v>0</v>
      </c>
      <c r="Q121" s="142">
        <v>0</v>
      </c>
      <c r="R121" s="142">
        <f>Q121*H121</f>
        <v>0</v>
      </c>
      <c r="S121" s="142">
        <v>0</v>
      </c>
      <c r="T121" s="143">
        <f>S121*H121</f>
        <v>0</v>
      </c>
      <c r="AR121" s="144" t="s">
        <v>296</v>
      </c>
      <c r="AT121" s="144" t="s">
        <v>196</v>
      </c>
      <c r="AU121" s="144" t="s">
        <v>87</v>
      </c>
      <c r="AY121" s="17" t="s">
        <v>194</v>
      </c>
      <c r="BE121" s="145">
        <f>IF(N121="základní",J121,0)</f>
        <v>0</v>
      </c>
      <c r="BF121" s="145">
        <f>IF(N121="snížená",J121,0)</f>
        <v>0</v>
      </c>
      <c r="BG121" s="145">
        <f>IF(N121="zákl. přenesená",J121,0)</f>
        <v>0</v>
      </c>
      <c r="BH121" s="145">
        <f>IF(N121="sníž. přenesená",J121,0)</f>
        <v>0</v>
      </c>
      <c r="BI121" s="145">
        <f>IF(N121="nulová",J121,0)</f>
        <v>0</v>
      </c>
      <c r="BJ121" s="17" t="s">
        <v>85</v>
      </c>
      <c r="BK121" s="145">
        <f>ROUND(I121*H121,2)</f>
        <v>0</v>
      </c>
      <c r="BL121" s="17" t="s">
        <v>296</v>
      </c>
      <c r="BM121" s="144" t="s">
        <v>1505</v>
      </c>
    </row>
    <row r="122" spans="2:65" s="1" customFormat="1">
      <c r="B122" s="33"/>
      <c r="D122" s="146" t="s">
        <v>202</v>
      </c>
      <c r="F122" s="147" t="s">
        <v>1037</v>
      </c>
      <c r="I122" s="148"/>
      <c r="L122" s="33"/>
      <c r="M122" s="149"/>
      <c r="T122" s="54"/>
      <c r="AT122" s="17" t="s">
        <v>202</v>
      </c>
      <c r="AU122" s="17" t="s">
        <v>87</v>
      </c>
    </row>
    <row r="123" spans="2:65" s="12" customFormat="1">
      <c r="B123" s="150"/>
      <c r="D123" s="151" t="s">
        <v>204</v>
      </c>
      <c r="E123" s="152" t="s">
        <v>32</v>
      </c>
      <c r="F123" s="153" t="s">
        <v>1006</v>
      </c>
      <c r="H123" s="152" t="s">
        <v>32</v>
      </c>
      <c r="I123" s="154"/>
      <c r="L123" s="150"/>
      <c r="M123" s="155"/>
      <c r="T123" s="156"/>
      <c r="AT123" s="152" t="s">
        <v>204</v>
      </c>
      <c r="AU123" s="152" t="s">
        <v>87</v>
      </c>
      <c r="AV123" s="12" t="s">
        <v>85</v>
      </c>
      <c r="AW123" s="12" t="s">
        <v>39</v>
      </c>
      <c r="AX123" s="12" t="s">
        <v>78</v>
      </c>
      <c r="AY123" s="152" t="s">
        <v>194</v>
      </c>
    </row>
    <row r="124" spans="2:65" s="12" customFormat="1">
      <c r="B124" s="150"/>
      <c r="D124" s="151" t="s">
        <v>204</v>
      </c>
      <c r="E124" s="152" t="s">
        <v>32</v>
      </c>
      <c r="F124" s="153" t="s">
        <v>1007</v>
      </c>
      <c r="H124" s="152" t="s">
        <v>32</v>
      </c>
      <c r="I124" s="154"/>
      <c r="L124" s="150"/>
      <c r="M124" s="155"/>
      <c r="T124" s="156"/>
      <c r="AT124" s="152" t="s">
        <v>204</v>
      </c>
      <c r="AU124" s="152" t="s">
        <v>87</v>
      </c>
      <c r="AV124" s="12" t="s">
        <v>85</v>
      </c>
      <c r="AW124" s="12" t="s">
        <v>39</v>
      </c>
      <c r="AX124" s="12" t="s">
        <v>78</v>
      </c>
      <c r="AY124" s="152" t="s">
        <v>194</v>
      </c>
    </row>
    <row r="125" spans="2:65" s="12" customFormat="1">
      <c r="B125" s="150"/>
      <c r="D125" s="151" t="s">
        <v>204</v>
      </c>
      <c r="E125" s="152" t="s">
        <v>32</v>
      </c>
      <c r="F125" s="153" t="s">
        <v>1019</v>
      </c>
      <c r="H125" s="152" t="s">
        <v>32</v>
      </c>
      <c r="I125" s="154"/>
      <c r="L125" s="150"/>
      <c r="M125" s="155"/>
      <c r="T125" s="156"/>
      <c r="AT125" s="152" t="s">
        <v>204</v>
      </c>
      <c r="AU125" s="152" t="s">
        <v>87</v>
      </c>
      <c r="AV125" s="12" t="s">
        <v>85</v>
      </c>
      <c r="AW125" s="12" t="s">
        <v>39</v>
      </c>
      <c r="AX125" s="12" t="s">
        <v>78</v>
      </c>
      <c r="AY125" s="152" t="s">
        <v>194</v>
      </c>
    </row>
    <row r="126" spans="2:65" s="13" customFormat="1">
      <c r="B126" s="157"/>
      <c r="D126" s="151" t="s">
        <v>204</v>
      </c>
      <c r="E126" s="158" t="s">
        <v>32</v>
      </c>
      <c r="F126" s="159" t="s">
        <v>1506</v>
      </c>
      <c r="H126" s="160">
        <v>45</v>
      </c>
      <c r="I126" s="161"/>
      <c r="L126" s="157"/>
      <c r="M126" s="162"/>
      <c r="T126" s="163"/>
      <c r="AT126" s="158" t="s">
        <v>204</v>
      </c>
      <c r="AU126" s="158" t="s">
        <v>87</v>
      </c>
      <c r="AV126" s="13" t="s">
        <v>87</v>
      </c>
      <c r="AW126" s="13" t="s">
        <v>39</v>
      </c>
      <c r="AX126" s="13" t="s">
        <v>78</v>
      </c>
      <c r="AY126" s="158" t="s">
        <v>194</v>
      </c>
    </row>
    <row r="127" spans="2:65" s="14" customFormat="1">
      <c r="B127" s="164"/>
      <c r="D127" s="151" t="s">
        <v>204</v>
      </c>
      <c r="E127" s="165" t="s">
        <v>32</v>
      </c>
      <c r="F127" s="166" t="s">
        <v>208</v>
      </c>
      <c r="H127" s="167">
        <v>45</v>
      </c>
      <c r="I127" s="168"/>
      <c r="L127" s="164"/>
      <c r="M127" s="169"/>
      <c r="T127" s="170"/>
      <c r="AT127" s="165" t="s">
        <v>204</v>
      </c>
      <c r="AU127" s="165" t="s">
        <v>87</v>
      </c>
      <c r="AV127" s="14" t="s">
        <v>200</v>
      </c>
      <c r="AW127" s="14" t="s">
        <v>39</v>
      </c>
      <c r="AX127" s="14" t="s">
        <v>85</v>
      </c>
      <c r="AY127" s="165" t="s">
        <v>194</v>
      </c>
    </row>
    <row r="128" spans="2:65" s="1" customFormat="1" ht="24.15" customHeight="1">
      <c r="B128" s="33"/>
      <c r="C128" s="171" t="s">
        <v>236</v>
      </c>
      <c r="D128" s="171" t="s">
        <v>310</v>
      </c>
      <c r="E128" s="172" t="s">
        <v>1039</v>
      </c>
      <c r="F128" s="173" t="s">
        <v>1040</v>
      </c>
      <c r="G128" s="174" t="s">
        <v>115</v>
      </c>
      <c r="H128" s="175">
        <v>51.75</v>
      </c>
      <c r="I128" s="176"/>
      <c r="J128" s="177">
        <f>ROUND(I128*H128,2)</f>
        <v>0</v>
      </c>
      <c r="K128" s="173" t="s">
        <v>199</v>
      </c>
      <c r="L128" s="178"/>
      <c r="M128" s="179" t="s">
        <v>32</v>
      </c>
      <c r="N128" s="180" t="s">
        <v>49</v>
      </c>
      <c r="P128" s="142">
        <f>O128*H128</f>
        <v>0</v>
      </c>
      <c r="Q128" s="142">
        <v>7.5000000000000002E-4</v>
      </c>
      <c r="R128" s="142">
        <f>Q128*H128</f>
        <v>3.88125E-2</v>
      </c>
      <c r="S128" s="142">
        <v>0</v>
      </c>
      <c r="T128" s="143">
        <f>S128*H128</f>
        <v>0</v>
      </c>
      <c r="AR128" s="144" t="s">
        <v>404</v>
      </c>
      <c r="AT128" s="144" t="s">
        <v>310</v>
      </c>
      <c r="AU128" s="144" t="s">
        <v>87</v>
      </c>
      <c r="AY128" s="17" t="s">
        <v>194</v>
      </c>
      <c r="BE128" s="145">
        <f>IF(N128="základní",J128,0)</f>
        <v>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7" t="s">
        <v>85</v>
      </c>
      <c r="BK128" s="145">
        <f>ROUND(I128*H128,2)</f>
        <v>0</v>
      </c>
      <c r="BL128" s="17" t="s">
        <v>296</v>
      </c>
      <c r="BM128" s="144" t="s">
        <v>1507</v>
      </c>
    </row>
    <row r="129" spans="2:65" s="13" customFormat="1">
      <c r="B129" s="157"/>
      <c r="D129" s="151" t="s">
        <v>204</v>
      </c>
      <c r="F129" s="159" t="s">
        <v>1508</v>
      </c>
      <c r="H129" s="160">
        <v>51.75</v>
      </c>
      <c r="I129" s="161"/>
      <c r="L129" s="157"/>
      <c r="M129" s="162"/>
      <c r="T129" s="163"/>
      <c r="AT129" s="158" t="s">
        <v>204</v>
      </c>
      <c r="AU129" s="158" t="s">
        <v>87</v>
      </c>
      <c r="AV129" s="13" t="s">
        <v>87</v>
      </c>
      <c r="AW129" s="13" t="s">
        <v>4</v>
      </c>
      <c r="AX129" s="13" t="s">
        <v>85</v>
      </c>
      <c r="AY129" s="158" t="s">
        <v>194</v>
      </c>
    </row>
    <row r="130" spans="2:65" s="1" customFormat="1" ht="55.5" customHeight="1">
      <c r="B130" s="33"/>
      <c r="C130" s="133" t="s">
        <v>243</v>
      </c>
      <c r="D130" s="133" t="s">
        <v>196</v>
      </c>
      <c r="E130" s="134" t="s">
        <v>1043</v>
      </c>
      <c r="F130" s="135" t="s">
        <v>1044</v>
      </c>
      <c r="G130" s="136" t="s">
        <v>115</v>
      </c>
      <c r="H130" s="137">
        <v>30</v>
      </c>
      <c r="I130" s="138"/>
      <c r="J130" s="139">
        <f>ROUND(I130*H130,2)</f>
        <v>0</v>
      </c>
      <c r="K130" s="135" t="s">
        <v>199</v>
      </c>
      <c r="L130" s="33"/>
      <c r="M130" s="140" t="s">
        <v>32</v>
      </c>
      <c r="N130" s="141" t="s">
        <v>49</v>
      </c>
      <c r="P130" s="142">
        <f>O130*H130</f>
        <v>0</v>
      </c>
      <c r="Q130" s="142">
        <v>0</v>
      </c>
      <c r="R130" s="142">
        <f>Q130*H130</f>
        <v>0</v>
      </c>
      <c r="S130" s="142">
        <v>0</v>
      </c>
      <c r="T130" s="143">
        <f>S130*H130</f>
        <v>0</v>
      </c>
      <c r="AR130" s="144" t="s">
        <v>296</v>
      </c>
      <c r="AT130" s="144" t="s">
        <v>196</v>
      </c>
      <c r="AU130" s="144" t="s">
        <v>87</v>
      </c>
      <c r="AY130" s="17" t="s">
        <v>194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7" t="s">
        <v>85</v>
      </c>
      <c r="BK130" s="145">
        <f>ROUND(I130*H130,2)</f>
        <v>0</v>
      </c>
      <c r="BL130" s="17" t="s">
        <v>296</v>
      </c>
      <c r="BM130" s="144" t="s">
        <v>1509</v>
      </c>
    </row>
    <row r="131" spans="2:65" s="1" customFormat="1">
      <c r="B131" s="33"/>
      <c r="D131" s="146" t="s">
        <v>202</v>
      </c>
      <c r="F131" s="147" t="s">
        <v>1046</v>
      </c>
      <c r="I131" s="148"/>
      <c r="L131" s="33"/>
      <c r="M131" s="149"/>
      <c r="T131" s="54"/>
      <c r="AT131" s="17" t="s">
        <v>202</v>
      </c>
      <c r="AU131" s="17" t="s">
        <v>87</v>
      </c>
    </row>
    <row r="132" spans="2:65" s="12" customFormat="1">
      <c r="B132" s="150"/>
      <c r="D132" s="151" t="s">
        <v>204</v>
      </c>
      <c r="E132" s="152" t="s">
        <v>32</v>
      </c>
      <c r="F132" s="153" t="s">
        <v>1006</v>
      </c>
      <c r="H132" s="152" t="s">
        <v>32</v>
      </c>
      <c r="I132" s="154"/>
      <c r="L132" s="150"/>
      <c r="M132" s="155"/>
      <c r="T132" s="156"/>
      <c r="AT132" s="152" t="s">
        <v>204</v>
      </c>
      <c r="AU132" s="152" t="s">
        <v>87</v>
      </c>
      <c r="AV132" s="12" t="s">
        <v>85</v>
      </c>
      <c r="AW132" s="12" t="s">
        <v>39</v>
      </c>
      <c r="AX132" s="12" t="s">
        <v>78</v>
      </c>
      <c r="AY132" s="152" t="s">
        <v>194</v>
      </c>
    </row>
    <row r="133" spans="2:65" s="12" customFormat="1">
      <c r="B133" s="150"/>
      <c r="D133" s="151" t="s">
        <v>204</v>
      </c>
      <c r="E133" s="152" t="s">
        <v>32</v>
      </c>
      <c r="F133" s="153" t="s">
        <v>1008</v>
      </c>
      <c r="H133" s="152" t="s">
        <v>32</v>
      </c>
      <c r="I133" s="154"/>
      <c r="L133" s="150"/>
      <c r="M133" s="155"/>
      <c r="T133" s="156"/>
      <c r="AT133" s="152" t="s">
        <v>204</v>
      </c>
      <c r="AU133" s="152" t="s">
        <v>87</v>
      </c>
      <c r="AV133" s="12" t="s">
        <v>85</v>
      </c>
      <c r="AW133" s="12" t="s">
        <v>39</v>
      </c>
      <c r="AX133" s="12" t="s">
        <v>78</v>
      </c>
      <c r="AY133" s="152" t="s">
        <v>194</v>
      </c>
    </row>
    <row r="134" spans="2:65" s="13" customFormat="1" ht="20.399999999999999">
      <c r="B134" s="157"/>
      <c r="D134" s="151" t="s">
        <v>204</v>
      </c>
      <c r="E134" s="158" t="s">
        <v>32</v>
      </c>
      <c r="F134" s="159" t="s">
        <v>1502</v>
      </c>
      <c r="H134" s="160">
        <v>30</v>
      </c>
      <c r="I134" s="161"/>
      <c r="L134" s="157"/>
      <c r="M134" s="162"/>
      <c r="T134" s="163"/>
      <c r="AT134" s="158" t="s">
        <v>204</v>
      </c>
      <c r="AU134" s="158" t="s">
        <v>87</v>
      </c>
      <c r="AV134" s="13" t="s">
        <v>87</v>
      </c>
      <c r="AW134" s="13" t="s">
        <v>39</v>
      </c>
      <c r="AX134" s="13" t="s">
        <v>78</v>
      </c>
      <c r="AY134" s="158" t="s">
        <v>194</v>
      </c>
    </row>
    <row r="135" spans="2:65" s="14" customFormat="1">
      <c r="B135" s="164"/>
      <c r="D135" s="151" t="s">
        <v>204</v>
      </c>
      <c r="E135" s="165" t="s">
        <v>32</v>
      </c>
      <c r="F135" s="166" t="s">
        <v>208</v>
      </c>
      <c r="H135" s="167">
        <v>30</v>
      </c>
      <c r="I135" s="168"/>
      <c r="L135" s="164"/>
      <c r="M135" s="169"/>
      <c r="T135" s="170"/>
      <c r="AT135" s="165" t="s">
        <v>204</v>
      </c>
      <c r="AU135" s="165" t="s">
        <v>87</v>
      </c>
      <c r="AV135" s="14" t="s">
        <v>200</v>
      </c>
      <c r="AW135" s="14" t="s">
        <v>39</v>
      </c>
      <c r="AX135" s="14" t="s">
        <v>85</v>
      </c>
      <c r="AY135" s="165" t="s">
        <v>194</v>
      </c>
    </row>
    <row r="136" spans="2:65" s="1" customFormat="1" ht="33" customHeight="1">
      <c r="B136" s="33"/>
      <c r="C136" s="133" t="s">
        <v>249</v>
      </c>
      <c r="D136" s="133" t="s">
        <v>196</v>
      </c>
      <c r="E136" s="134" t="s">
        <v>1047</v>
      </c>
      <c r="F136" s="135" t="s">
        <v>1048</v>
      </c>
      <c r="G136" s="136" t="s">
        <v>313</v>
      </c>
      <c r="H136" s="137">
        <v>6</v>
      </c>
      <c r="I136" s="138"/>
      <c r="J136" s="139">
        <f>ROUND(I136*H136,2)</f>
        <v>0</v>
      </c>
      <c r="K136" s="135" t="s">
        <v>199</v>
      </c>
      <c r="L136" s="33"/>
      <c r="M136" s="140" t="s">
        <v>32</v>
      </c>
      <c r="N136" s="141" t="s">
        <v>49</v>
      </c>
      <c r="P136" s="142">
        <f>O136*H136</f>
        <v>0</v>
      </c>
      <c r="Q136" s="142">
        <v>0</v>
      </c>
      <c r="R136" s="142">
        <f>Q136*H136</f>
        <v>0</v>
      </c>
      <c r="S136" s="142">
        <v>0</v>
      </c>
      <c r="T136" s="143">
        <f>S136*H136</f>
        <v>0</v>
      </c>
      <c r="AR136" s="144" t="s">
        <v>296</v>
      </c>
      <c r="AT136" s="144" t="s">
        <v>196</v>
      </c>
      <c r="AU136" s="144" t="s">
        <v>87</v>
      </c>
      <c r="AY136" s="17" t="s">
        <v>194</v>
      </c>
      <c r="BE136" s="145">
        <f>IF(N136="základní",J136,0)</f>
        <v>0</v>
      </c>
      <c r="BF136" s="145">
        <f>IF(N136="snížená",J136,0)</f>
        <v>0</v>
      </c>
      <c r="BG136" s="145">
        <f>IF(N136="zákl. přenesená",J136,0)</f>
        <v>0</v>
      </c>
      <c r="BH136" s="145">
        <f>IF(N136="sníž. přenesená",J136,0)</f>
        <v>0</v>
      </c>
      <c r="BI136" s="145">
        <f>IF(N136="nulová",J136,0)</f>
        <v>0</v>
      </c>
      <c r="BJ136" s="17" t="s">
        <v>85</v>
      </c>
      <c r="BK136" s="145">
        <f>ROUND(I136*H136,2)</f>
        <v>0</v>
      </c>
      <c r="BL136" s="17" t="s">
        <v>296</v>
      </c>
      <c r="BM136" s="144" t="s">
        <v>1510</v>
      </c>
    </row>
    <row r="137" spans="2:65" s="1" customFormat="1">
      <c r="B137" s="33"/>
      <c r="D137" s="146" t="s">
        <v>202</v>
      </c>
      <c r="F137" s="147" t="s">
        <v>1050</v>
      </c>
      <c r="I137" s="148"/>
      <c r="L137" s="33"/>
      <c r="M137" s="149"/>
      <c r="T137" s="54"/>
      <c r="AT137" s="17" t="s">
        <v>202</v>
      </c>
      <c r="AU137" s="17" t="s">
        <v>87</v>
      </c>
    </row>
    <row r="138" spans="2:65" s="12" customFormat="1">
      <c r="B138" s="150"/>
      <c r="D138" s="151" t="s">
        <v>204</v>
      </c>
      <c r="E138" s="152" t="s">
        <v>32</v>
      </c>
      <c r="F138" s="153" t="s">
        <v>1006</v>
      </c>
      <c r="H138" s="152" t="s">
        <v>32</v>
      </c>
      <c r="I138" s="154"/>
      <c r="L138" s="150"/>
      <c r="M138" s="155"/>
      <c r="T138" s="156"/>
      <c r="AT138" s="152" t="s">
        <v>204</v>
      </c>
      <c r="AU138" s="152" t="s">
        <v>87</v>
      </c>
      <c r="AV138" s="12" t="s">
        <v>85</v>
      </c>
      <c r="AW138" s="12" t="s">
        <v>39</v>
      </c>
      <c r="AX138" s="12" t="s">
        <v>78</v>
      </c>
      <c r="AY138" s="152" t="s">
        <v>194</v>
      </c>
    </row>
    <row r="139" spans="2:65" s="12" customFormat="1">
      <c r="B139" s="150"/>
      <c r="D139" s="151" t="s">
        <v>204</v>
      </c>
      <c r="E139" s="152" t="s">
        <v>32</v>
      </c>
      <c r="F139" s="153" t="s">
        <v>1008</v>
      </c>
      <c r="H139" s="152" t="s">
        <v>32</v>
      </c>
      <c r="I139" s="154"/>
      <c r="L139" s="150"/>
      <c r="M139" s="155"/>
      <c r="T139" s="156"/>
      <c r="AT139" s="152" t="s">
        <v>204</v>
      </c>
      <c r="AU139" s="152" t="s">
        <v>87</v>
      </c>
      <c r="AV139" s="12" t="s">
        <v>85</v>
      </c>
      <c r="AW139" s="12" t="s">
        <v>39</v>
      </c>
      <c r="AX139" s="12" t="s">
        <v>78</v>
      </c>
      <c r="AY139" s="152" t="s">
        <v>194</v>
      </c>
    </row>
    <row r="140" spans="2:65" s="13" customFormat="1" ht="20.399999999999999">
      <c r="B140" s="157"/>
      <c r="D140" s="151" t="s">
        <v>204</v>
      </c>
      <c r="E140" s="158" t="s">
        <v>32</v>
      </c>
      <c r="F140" s="159" t="s">
        <v>1511</v>
      </c>
      <c r="H140" s="160">
        <v>6</v>
      </c>
      <c r="I140" s="161"/>
      <c r="L140" s="157"/>
      <c r="M140" s="162"/>
      <c r="T140" s="163"/>
      <c r="AT140" s="158" t="s">
        <v>204</v>
      </c>
      <c r="AU140" s="158" t="s">
        <v>87</v>
      </c>
      <c r="AV140" s="13" t="s">
        <v>87</v>
      </c>
      <c r="AW140" s="13" t="s">
        <v>39</v>
      </c>
      <c r="AX140" s="13" t="s">
        <v>78</v>
      </c>
      <c r="AY140" s="158" t="s">
        <v>194</v>
      </c>
    </row>
    <row r="141" spans="2:65" s="14" customFormat="1">
      <c r="B141" s="164"/>
      <c r="D141" s="151" t="s">
        <v>204</v>
      </c>
      <c r="E141" s="165" t="s">
        <v>32</v>
      </c>
      <c r="F141" s="166" t="s">
        <v>208</v>
      </c>
      <c r="H141" s="167">
        <v>6</v>
      </c>
      <c r="I141" s="168"/>
      <c r="L141" s="164"/>
      <c r="M141" s="169"/>
      <c r="T141" s="170"/>
      <c r="AT141" s="165" t="s">
        <v>204</v>
      </c>
      <c r="AU141" s="165" t="s">
        <v>87</v>
      </c>
      <c r="AV141" s="14" t="s">
        <v>200</v>
      </c>
      <c r="AW141" s="14" t="s">
        <v>39</v>
      </c>
      <c r="AX141" s="14" t="s">
        <v>85</v>
      </c>
      <c r="AY141" s="165" t="s">
        <v>194</v>
      </c>
    </row>
    <row r="142" spans="2:65" s="1" customFormat="1" ht="37.799999999999997" customHeight="1">
      <c r="B142" s="33"/>
      <c r="C142" s="133" t="s">
        <v>255</v>
      </c>
      <c r="D142" s="133" t="s">
        <v>196</v>
      </c>
      <c r="E142" s="134" t="s">
        <v>1052</v>
      </c>
      <c r="F142" s="135" t="s">
        <v>1053</v>
      </c>
      <c r="G142" s="136" t="s">
        <v>313</v>
      </c>
      <c r="H142" s="137">
        <v>6</v>
      </c>
      <c r="I142" s="138"/>
      <c r="J142" s="139">
        <f>ROUND(I142*H142,2)</f>
        <v>0</v>
      </c>
      <c r="K142" s="135" t="s">
        <v>199</v>
      </c>
      <c r="L142" s="33"/>
      <c r="M142" s="140" t="s">
        <v>32</v>
      </c>
      <c r="N142" s="141" t="s">
        <v>49</v>
      </c>
      <c r="P142" s="142">
        <f>O142*H142</f>
        <v>0</v>
      </c>
      <c r="Q142" s="142">
        <v>0</v>
      </c>
      <c r="R142" s="142">
        <f>Q142*H142</f>
        <v>0</v>
      </c>
      <c r="S142" s="142">
        <v>0</v>
      </c>
      <c r="T142" s="143">
        <f>S142*H142</f>
        <v>0</v>
      </c>
      <c r="AR142" s="144" t="s">
        <v>296</v>
      </c>
      <c r="AT142" s="144" t="s">
        <v>196</v>
      </c>
      <c r="AU142" s="144" t="s">
        <v>87</v>
      </c>
      <c r="AY142" s="17" t="s">
        <v>194</v>
      </c>
      <c r="BE142" s="145">
        <f>IF(N142="základní",J142,0)</f>
        <v>0</v>
      </c>
      <c r="BF142" s="145">
        <f>IF(N142="snížená",J142,0)</f>
        <v>0</v>
      </c>
      <c r="BG142" s="145">
        <f>IF(N142="zákl. přenesená",J142,0)</f>
        <v>0</v>
      </c>
      <c r="BH142" s="145">
        <f>IF(N142="sníž. přenesená",J142,0)</f>
        <v>0</v>
      </c>
      <c r="BI142" s="145">
        <f>IF(N142="nulová",J142,0)</f>
        <v>0</v>
      </c>
      <c r="BJ142" s="17" t="s">
        <v>85</v>
      </c>
      <c r="BK142" s="145">
        <f>ROUND(I142*H142,2)</f>
        <v>0</v>
      </c>
      <c r="BL142" s="17" t="s">
        <v>296</v>
      </c>
      <c r="BM142" s="144" t="s">
        <v>1512</v>
      </c>
    </row>
    <row r="143" spans="2:65" s="1" customFormat="1">
      <c r="B143" s="33"/>
      <c r="D143" s="146" t="s">
        <v>202</v>
      </c>
      <c r="F143" s="147" t="s">
        <v>1055</v>
      </c>
      <c r="I143" s="148"/>
      <c r="L143" s="33"/>
      <c r="M143" s="149"/>
      <c r="T143" s="54"/>
      <c r="AT143" s="17" t="s">
        <v>202</v>
      </c>
      <c r="AU143" s="17" t="s">
        <v>87</v>
      </c>
    </row>
    <row r="144" spans="2:65" s="12" customFormat="1">
      <c r="B144" s="150"/>
      <c r="D144" s="151" t="s">
        <v>204</v>
      </c>
      <c r="E144" s="152" t="s">
        <v>32</v>
      </c>
      <c r="F144" s="153" t="s">
        <v>1006</v>
      </c>
      <c r="H144" s="152" t="s">
        <v>32</v>
      </c>
      <c r="I144" s="154"/>
      <c r="L144" s="150"/>
      <c r="M144" s="155"/>
      <c r="T144" s="156"/>
      <c r="AT144" s="152" t="s">
        <v>204</v>
      </c>
      <c r="AU144" s="152" t="s">
        <v>87</v>
      </c>
      <c r="AV144" s="12" t="s">
        <v>85</v>
      </c>
      <c r="AW144" s="12" t="s">
        <v>39</v>
      </c>
      <c r="AX144" s="12" t="s">
        <v>78</v>
      </c>
      <c r="AY144" s="152" t="s">
        <v>194</v>
      </c>
    </row>
    <row r="145" spans="2:65" s="12" customFormat="1">
      <c r="B145" s="150"/>
      <c r="D145" s="151" t="s">
        <v>204</v>
      </c>
      <c r="E145" s="152" t="s">
        <v>32</v>
      </c>
      <c r="F145" s="153" t="s">
        <v>1008</v>
      </c>
      <c r="H145" s="152" t="s">
        <v>32</v>
      </c>
      <c r="I145" s="154"/>
      <c r="L145" s="150"/>
      <c r="M145" s="155"/>
      <c r="T145" s="156"/>
      <c r="AT145" s="152" t="s">
        <v>204</v>
      </c>
      <c r="AU145" s="152" t="s">
        <v>87</v>
      </c>
      <c r="AV145" s="12" t="s">
        <v>85</v>
      </c>
      <c r="AW145" s="12" t="s">
        <v>39</v>
      </c>
      <c r="AX145" s="12" t="s">
        <v>78</v>
      </c>
      <c r="AY145" s="152" t="s">
        <v>194</v>
      </c>
    </row>
    <row r="146" spans="2:65" s="13" customFormat="1" ht="20.399999999999999">
      <c r="B146" s="157"/>
      <c r="D146" s="151" t="s">
        <v>204</v>
      </c>
      <c r="E146" s="158" t="s">
        <v>32</v>
      </c>
      <c r="F146" s="159" t="s">
        <v>1513</v>
      </c>
      <c r="H146" s="160">
        <v>6</v>
      </c>
      <c r="I146" s="161"/>
      <c r="L146" s="157"/>
      <c r="M146" s="162"/>
      <c r="T146" s="163"/>
      <c r="AT146" s="158" t="s">
        <v>204</v>
      </c>
      <c r="AU146" s="158" t="s">
        <v>87</v>
      </c>
      <c r="AV146" s="13" t="s">
        <v>87</v>
      </c>
      <c r="AW146" s="13" t="s">
        <v>39</v>
      </c>
      <c r="AX146" s="13" t="s">
        <v>78</v>
      </c>
      <c r="AY146" s="158" t="s">
        <v>194</v>
      </c>
    </row>
    <row r="147" spans="2:65" s="14" customFormat="1">
      <c r="B147" s="164"/>
      <c r="D147" s="151" t="s">
        <v>204</v>
      </c>
      <c r="E147" s="165" t="s">
        <v>32</v>
      </c>
      <c r="F147" s="166" t="s">
        <v>208</v>
      </c>
      <c r="H147" s="167">
        <v>6</v>
      </c>
      <c r="I147" s="168"/>
      <c r="L147" s="164"/>
      <c r="M147" s="169"/>
      <c r="T147" s="170"/>
      <c r="AT147" s="165" t="s">
        <v>204</v>
      </c>
      <c r="AU147" s="165" t="s">
        <v>87</v>
      </c>
      <c r="AV147" s="14" t="s">
        <v>200</v>
      </c>
      <c r="AW147" s="14" t="s">
        <v>39</v>
      </c>
      <c r="AX147" s="14" t="s">
        <v>85</v>
      </c>
      <c r="AY147" s="165" t="s">
        <v>194</v>
      </c>
    </row>
    <row r="148" spans="2:65" s="1" customFormat="1" ht="37.799999999999997" customHeight="1">
      <c r="B148" s="33"/>
      <c r="C148" s="133" t="s">
        <v>262</v>
      </c>
      <c r="D148" s="133" t="s">
        <v>196</v>
      </c>
      <c r="E148" s="134" t="s">
        <v>1057</v>
      </c>
      <c r="F148" s="135" t="s">
        <v>1058</v>
      </c>
      <c r="G148" s="136" t="s">
        <v>313</v>
      </c>
      <c r="H148" s="137">
        <v>16</v>
      </c>
      <c r="I148" s="138"/>
      <c r="J148" s="139">
        <f>ROUND(I148*H148,2)</f>
        <v>0</v>
      </c>
      <c r="K148" s="135" t="s">
        <v>199</v>
      </c>
      <c r="L148" s="33"/>
      <c r="M148" s="140" t="s">
        <v>32</v>
      </c>
      <c r="N148" s="141" t="s">
        <v>49</v>
      </c>
      <c r="P148" s="142">
        <f>O148*H148</f>
        <v>0</v>
      </c>
      <c r="Q148" s="142">
        <v>0</v>
      </c>
      <c r="R148" s="142">
        <f>Q148*H148</f>
        <v>0</v>
      </c>
      <c r="S148" s="142">
        <v>0</v>
      </c>
      <c r="T148" s="143">
        <f>S148*H148</f>
        <v>0</v>
      </c>
      <c r="AR148" s="144" t="s">
        <v>296</v>
      </c>
      <c r="AT148" s="144" t="s">
        <v>196</v>
      </c>
      <c r="AU148" s="144" t="s">
        <v>87</v>
      </c>
      <c r="AY148" s="17" t="s">
        <v>194</v>
      </c>
      <c r="BE148" s="145">
        <f>IF(N148="základní",J148,0)</f>
        <v>0</v>
      </c>
      <c r="BF148" s="145">
        <f>IF(N148="snížená",J148,0)</f>
        <v>0</v>
      </c>
      <c r="BG148" s="145">
        <f>IF(N148="zákl. přenesená",J148,0)</f>
        <v>0</v>
      </c>
      <c r="BH148" s="145">
        <f>IF(N148="sníž. přenesená",J148,0)</f>
        <v>0</v>
      </c>
      <c r="BI148" s="145">
        <f>IF(N148="nulová",J148,0)</f>
        <v>0</v>
      </c>
      <c r="BJ148" s="17" t="s">
        <v>85</v>
      </c>
      <c r="BK148" s="145">
        <f>ROUND(I148*H148,2)</f>
        <v>0</v>
      </c>
      <c r="BL148" s="17" t="s">
        <v>296</v>
      </c>
      <c r="BM148" s="144" t="s">
        <v>1514</v>
      </c>
    </row>
    <row r="149" spans="2:65" s="1" customFormat="1">
      <c r="B149" s="33"/>
      <c r="D149" s="146" t="s">
        <v>202</v>
      </c>
      <c r="F149" s="147" t="s">
        <v>1060</v>
      </c>
      <c r="I149" s="148"/>
      <c r="L149" s="33"/>
      <c r="M149" s="149"/>
      <c r="T149" s="54"/>
      <c r="AT149" s="17" t="s">
        <v>202</v>
      </c>
      <c r="AU149" s="17" t="s">
        <v>87</v>
      </c>
    </row>
    <row r="150" spans="2:65" s="12" customFormat="1">
      <c r="B150" s="150"/>
      <c r="D150" s="151" t="s">
        <v>204</v>
      </c>
      <c r="E150" s="152" t="s">
        <v>32</v>
      </c>
      <c r="F150" s="153" t="s">
        <v>1006</v>
      </c>
      <c r="H150" s="152" t="s">
        <v>32</v>
      </c>
      <c r="I150" s="154"/>
      <c r="L150" s="150"/>
      <c r="M150" s="155"/>
      <c r="T150" s="156"/>
      <c r="AT150" s="152" t="s">
        <v>204</v>
      </c>
      <c r="AU150" s="152" t="s">
        <v>87</v>
      </c>
      <c r="AV150" s="12" t="s">
        <v>85</v>
      </c>
      <c r="AW150" s="12" t="s">
        <v>39</v>
      </c>
      <c r="AX150" s="12" t="s">
        <v>78</v>
      </c>
      <c r="AY150" s="152" t="s">
        <v>194</v>
      </c>
    </row>
    <row r="151" spans="2:65" s="12" customFormat="1">
      <c r="B151" s="150"/>
      <c r="D151" s="151" t="s">
        <v>204</v>
      </c>
      <c r="E151" s="152" t="s">
        <v>32</v>
      </c>
      <c r="F151" s="153" t="s">
        <v>1007</v>
      </c>
      <c r="H151" s="152" t="s">
        <v>32</v>
      </c>
      <c r="I151" s="154"/>
      <c r="L151" s="150"/>
      <c r="M151" s="155"/>
      <c r="T151" s="156"/>
      <c r="AT151" s="152" t="s">
        <v>204</v>
      </c>
      <c r="AU151" s="152" t="s">
        <v>87</v>
      </c>
      <c r="AV151" s="12" t="s">
        <v>85</v>
      </c>
      <c r="AW151" s="12" t="s">
        <v>39</v>
      </c>
      <c r="AX151" s="12" t="s">
        <v>78</v>
      </c>
      <c r="AY151" s="152" t="s">
        <v>194</v>
      </c>
    </row>
    <row r="152" spans="2:65" s="12" customFormat="1">
      <c r="B152" s="150"/>
      <c r="D152" s="151" t="s">
        <v>204</v>
      </c>
      <c r="E152" s="152" t="s">
        <v>32</v>
      </c>
      <c r="F152" s="153" t="s">
        <v>1019</v>
      </c>
      <c r="H152" s="152" t="s">
        <v>32</v>
      </c>
      <c r="I152" s="154"/>
      <c r="L152" s="150"/>
      <c r="M152" s="155"/>
      <c r="T152" s="156"/>
      <c r="AT152" s="152" t="s">
        <v>204</v>
      </c>
      <c r="AU152" s="152" t="s">
        <v>87</v>
      </c>
      <c r="AV152" s="12" t="s">
        <v>85</v>
      </c>
      <c r="AW152" s="12" t="s">
        <v>39</v>
      </c>
      <c r="AX152" s="12" t="s">
        <v>78</v>
      </c>
      <c r="AY152" s="152" t="s">
        <v>194</v>
      </c>
    </row>
    <row r="153" spans="2:65" s="13" customFormat="1">
      <c r="B153" s="157"/>
      <c r="D153" s="151" t="s">
        <v>204</v>
      </c>
      <c r="E153" s="158" t="s">
        <v>32</v>
      </c>
      <c r="F153" s="159" t="s">
        <v>1515</v>
      </c>
      <c r="H153" s="160">
        <v>8</v>
      </c>
      <c r="I153" s="161"/>
      <c r="L153" s="157"/>
      <c r="M153" s="162"/>
      <c r="T153" s="163"/>
      <c r="AT153" s="158" t="s">
        <v>204</v>
      </c>
      <c r="AU153" s="158" t="s">
        <v>87</v>
      </c>
      <c r="AV153" s="13" t="s">
        <v>87</v>
      </c>
      <c r="AW153" s="13" t="s">
        <v>39</v>
      </c>
      <c r="AX153" s="13" t="s">
        <v>78</v>
      </c>
      <c r="AY153" s="158" t="s">
        <v>194</v>
      </c>
    </row>
    <row r="154" spans="2:65" s="13" customFormat="1">
      <c r="B154" s="157"/>
      <c r="D154" s="151" t="s">
        <v>204</v>
      </c>
      <c r="E154" s="158" t="s">
        <v>32</v>
      </c>
      <c r="F154" s="159" t="s">
        <v>1516</v>
      </c>
      <c r="H154" s="160">
        <v>8</v>
      </c>
      <c r="I154" s="161"/>
      <c r="L154" s="157"/>
      <c r="M154" s="162"/>
      <c r="T154" s="163"/>
      <c r="AT154" s="158" t="s">
        <v>204</v>
      </c>
      <c r="AU154" s="158" t="s">
        <v>87</v>
      </c>
      <c r="AV154" s="13" t="s">
        <v>87</v>
      </c>
      <c r="AW154" s="13" t="s">
        <v>39</v>
      </c>
      <c r="AX154" s="13" t="s">
        <v>78</v>
      </c>
      <c r="AY154" s="158" t="s">
        <v>194</v>
      </c>
    </row>
    <row r="155" spans="2:65" s="14" customFormat="1">
      <c r="B155" s="164"/>
      <c r="D155" s="151" t="s">
        <v>204</v>
      </c>
      <c r="E155" s="165" t="s">
        <v>32</v>
      </c>
      <c r="F155" s="166" t="s">
        <v>208</v>
      </c>
      <c r="H155" s="167">
        <v>16</v>
      </c>
      <c r="I155" s="168"/>
      <c r="L155" s="164"/>
      <c r="M155" s="169"/>
      <c r="T155" s="170"/>
      <c r="AT155" s="165" t="s">
        <v>204</v>
      </c>
      <c r="AU155" s="165" t="s">
        <v>87</v>
      </c>
      <c r="AV155" s="14" t="s">
        <v>200</v>
      </c>
      <c r="AW155" s="14" t="s">
        <v>39</v>
      </c>
      <c r="AX155" s="14" t="s">
        <v>85</v>
      </c>
      <c r="AY155" s="165" t="s">
        <v>194</v>
      </c>
    </row>
    <row r="156" spans="2:65" s="1" customFormat="1" ht="44.25" customHeight="1">
      <c r="B156" s="33"/>
      <c r="C156" s="133" t="s">
        <v>8</v>
      </c>
      <c r="D156" s="133" t="s">
        <v>196</v>
      </c>
      <c r="E156" s="134" t="s">
        <v>1079</v>
      </c>
      <c r="F156" s="135" t="s">
        <v>1080</v>
      </c>
      <c r="G156" s="136" t="s">
        <v>725</v>
      </c>
      <c r="H156" s="137">
        <v>4.2999999999999997E-2</v>
      </c>
      <c r="I156" s="138"/>
      <c r="J156" s="139">
        <f>ROUND(I156*H156,2)</f>
        <v>0</v>
      </c>
      <c r="K156" s="135" t="s">
        <v>199</v>
      </c>
      <c r="L156" s="33"/>
      <c r="M156" s="140" t="s">
        <v>32</v>
      </c>
      <c r="N156" s="141" t="s">
        <v>49</v>
      </c>
      <c r="P156" s="142">
        <f>O156*H156</f>
        <v>0</v>
      </c>
      <c r="Q156" s="142">
        <v>0</v>
      </c>
      <c r="R156" s="142">
        <f>Q156*H156</f>
        <v>0</v>
      </c>
      <c r="S156" s="142">
        <v>0</v>
      </c>
      <c r="T156" s="143">
        <f>S156*H156</f>
        <v>0</v>
      </c>
      <c r="AR156" s="144" t="s">
        <v>296</v>
      </c>
      <c r="AT156" s="144" t="s">
        <v>196</v>
      </c>
      <c r="AU156" s="144" t="s">
        <v>87</v>
      </c>
      <c r="AY156" s="17" t="s">
        <v>194</v>
      </c>
      <c r="BE156" s="145">
        <f>IF(N156="základní",J156,0)</f>
        <v>0</v>
      </c>
      <c r="BF156" s="145">
        <f>IF(N156="snížená",J156,0)</f>
        <v>0</v>
      </c>
      <c r="BG156" s="145">
        <f>IF(N156="zákl. přenesená",J156,0)</f>
        <v>0</v>
      </c>
      <c r="BH156" s="145">
        <f>IF(N156="sníž. přenesená",J156,0)</f>
        <v>0</v>
      </c>
      <c r="BI156" s="145">
        <f>IF(N156="nulová",J156,0)</f>
        <v>0</v>
      </c>
      <c r="BJ156" s="17" t="s">
        <v>85</v>
      </c>
      <c r="BK156" s="145">
        <f>ROUND(I156*H156,2)</f>
        <v>0</v>
      </c>
      <c r="BL156" s="17" t="s">
        <v>296</v>
      </c>
      <c r="BM156" s="144" t="s">
        <v>1517</v>
      </c>
    </row>
    <row r="157" spans="2:65" s="1" customFormat="1">
      <c r="B157" s="33"/>
      <c r="D157" s="146" t="s">
        <v>202</v>
      </c>
      <c r="F157" s="147" t="s">
        <v>1082</v>
      </c>
      <c r="I157" s="148"/>
      <c r="L157" s="33"/>
      <c r="M157" s="149"/>
      <c r="T157" s="54"/>
      <c r="AT157" s="17" t="s">
        <v>202</v>
      </c>
      <c r="AU157" s="17" t="s">
        <v>87</v>
      </c>
    </row>
    <row r="158" spans="2:65" s="11" customFormat="1" ht="25.95" customHeight="1">
      <c r="B158" s="121"/>
      <c r="D158" s="122" t="s">
        <v>77</v>
      </c>
      <c r="E158" s="123" t="s">
        <v>310</v>
      </c>
      <c r="F158" s="123" t="s">
        <v>1083</v>
      </c>
      <c r="I158" s="124"/>
      <c r="J158" s="125">
        <f>BK158</f>
        <v>0</v>
      </c>
      <c r="L158" s="121"/>
      <c r="M158" s="126"/>
      <c r="P158" s="127">
        <f>P159+P227</f>
        <v>0</v>
      </c>
      <c r="R158" s="127">
        <f>R159+R227</f>
        <v>4.4828653699999998</v>
      </c>
      <c r="T158" s="128">
        <f>T159+T227</f>
        <v>0</v>
      </c>
      <c r="AR158" s="122" t="s">
        <v>112</v>
      </c>
      <c r="AT158" s="129" t="s">
        <v>77</v>
      </c>
      <c r="AU158" s="129" t="s">
        <v>78</v>
      </c>
      <c r="AY158" s="122" t="s">
        <v>194</v>
      </c>
      <c r="BK158" s="130">
        <f>BK159+BK227</f>
        <v>0</v>
      </c>
    </row>
    <row r="159" spans="2:65" s="11" customFormat="1" ht="22.8" customHeight="1">
      <c r="B159" s="121"/>
      <c r="D159" s="122" t="s">
        <v>77</v>
      </c>
      <c r="E159" s="131" t="s">
        <v>1084</v>
      </c>
      <c r="F159" s="131" t="s">
        <v>1085</v>
      </c>
      <c r="I159" s="124"/>
      <c r="J159" s="132">
        <f>BK159</f>
        <v>0</v>
      </c>
      <c r="L159" s="121"/>
      <c r="M159" s="126"/>
      <c r="P159" s="127">
        <f>SUM(P160:P226)</f>
        <v>0</v>
      </c>
      <c r="R159" s="127">
        <f>SUM(R160:R226)</f>
        <v>0.341173</v>
      </c>
      <c r="T159" s="128">
        <f>SUM(T160:T226)</f>
        <v>0</v>
      </c>
      <c r="AR159" s="122" t="s">
        <v>112</v>
      </c>
      <c r="AT159" s="129" t="s">
        <v>77</v>
      </c>
      <c r="AU159" s="129" t="s">
        <v>85</v>
      </c>
      <c r="AY159" s="122" t="s">
        <v>194</v>
      </c>
      <c r="BK159" s="130">
        <f>SUM(BK160:BK226)</f>
        <v>0</v>
      </c>
    </row>
    <row r="160" spans="2:65" s="1" customFormat="1" ht="24.15" customHeight="1">
      <c r="B160" s="33"/>
      <c r="C160" s="133" t="s">
        <v>277</v>
      </c>
      <c r="D160" s="133" t="s">
        <v>196</v>
      </c>
      <c r="E160" s="134" t="s">
        <v>1086</v>
      </c>
      <c r="F160" s="135" t="s">
        <v>1087</v>
      </c>
      <c r="G160" s="136" t="s">
        <v>313</v>
      </c>
      <c r="H160" s="137">
        <v>2</v>
      </c>
      <c r="I160" s="138"/>
      <c r="J160" s="139">
        <f>ROUND(I160*H160,2)</f>
        <v>0</v>
      </c>
      <c r="K160" s="135" t="s">
        <v>199</v>
      </c>
      <c r="L160" s="33"/>
      <c r="M160" s="140" t="s">
        <v>32</v>
      </c>
      <c r="N160" s="141" t="s">
        <v>49</v>
      </c>
      <c r="P160" s="142">
        <f>O160*H160</f>
        <v>0</v>
      </c>
      <c r="Q160" s="142">
        <v>0</v>
      </c>
      <c r="R160" s="142">
        <f>Q160*H160</f>
        <v>0</v>
      </c>
      <c r="S160" s="142">
        <v>0</v>
      </c>
      <c r="T160" s="143">
        <f>S160*H160</f>
        <v>0</v>
      </c>
      <c r="AR160" s="144" t="s">
        <v>585</v>
      </c>
      <c r="AT160" s="144" t="s">
        <v>196</v>
      </c>
      <c r="AU160" s="144" t="s">
        <v>87</v>
      </c>
      <c r="AY160" s="17" t="s">
        <v>194</v>
      </c>
      <c r="BE160" s="145">
        <f>IF(N160="základní",J160,0)</f>
        <v>0</v>
      </c>
      <c r="BF160" s="145">
        <f>IF(N160="snížená",J160,0)</f>
        <v>0</v>
      </c>
      <c r="BG160" s="145">
        <f>IF(N160="zákl. přenesená",J160,0)</f>
        <v>0</v>
      </c>
      <c r="BH160" s="145">
        <f>IF(N160="sníž. přenesená",J160,0)</f>
        <v>0</v>
      </c>
      <c r="BI160" s="145">
        <f>IF(N160="nulová",J160,0)</f>
        <v>0</v>
      </c>
      <c r="BJ160" s="17" t="s">
        <v>85</v>
      </c>
      <c r="BK160" s="145">
        <f>ROUND(I160*H160,2)</f>
        <v>0</v>
      </c>
      <c r="BL160" s="17" t="s">
        <v>585</v>
      </c>
      <c r="BM160" s="144" t="s">
        <v>1518</v>
      </c>
    </row>
    <row r="161" spans="2:65" s="1" customFormat="1">
      <c r="B161" s="33"/>
      <c r="D161" s="146" t="s">
        <v>202</v>
      </c>
      <c r="F161" s="147" t="s">
        <v>1089</v>
      </c>
      <c r="I161" s="148"/>
      <c r="L161" s="33"/>
      <c r="M161" s="149"/>
      <c r="T161" s="54"/>
      <c r="AT161" s="17" t="s">
        <v>202</v>
      </c>
      <c r="AU161" s="17" t="s">
        <v>87</v>
      </c>
    </row>
    <row r="162" spans="2:65" s="12" customFormat="1">
      <c r="B162" s="150"/>
      <c r="D162" s="151" t="s">
        <v>204</v>
      </c>
      <c r="E162" s="152" t="s">
        <v>32</v>
      </c>
      <c r="F162" s="153" t="s">
        <v>1006</v>
      </c>
      <c r="H162" s="152" t="s">
        <v>32</v>
      </c>
      <c r="I162" s="154"/>
      <c r="L162" s="150"/>
      <c r="M162" s="155"/>
      <c r="T162" s="156"/>
      <c r="AT162" s="152" t="s">
        <v>204</v>
      </c>
      <c r="AU162" s="152" t="s">
        <v>87</v>
      </c>
      <c r="AV162" s="12" t="s">
        <v>85</v>
      </c>
      <c r="AW162" s="12" t="s">
        <v>39</v>
      </c>
      <c r="AX162" s="12" t="s">
        <v>78</v>
      </c>
      <c r="AY162" s="152" t="s">
        <v>194</v>
      </c>
    </row>
    <row r="163" spans="2:65" s="12" customFormat="1">
      <c r="B163" s="150"/>
      <c r="D163" s="151" t="s">
        <v>204</v>
      </c>
      <c r="E163" s="152" t="s">
        <v>32</v>
      </c>
      <c r="F163" s="153" t="s">
        <v>1007</v>
      </c>
      <c r="H163" s="152" t="s">
        <v>32</v>
      </c>
      <c r="I163" s="154"/>
      <c r="L163" s="150"/>
      <c r="M163" s="155"/>
      <c r="T163" s="156"/>
      <c r="AT163" s="152" t="s">
        <v>204</v>
      </c>
      <c r="AU163" s="152" t="s">
        <v>87</v>
      </c>
      <c r="AV163" s="12" t="s">
        <v>85</v>
      </c>
      <c r="AW163" s="12" t="s">
        <v>39</v>
      </c>
      <c r="AX163" s="12" t="s">
        <v>78</v>
      </c>
      <c r="AY163" s="152" t="s">
        <v>194</v>
      </c>
    </row>
    <row r="164" spans="2:65" s="12" customFormat="1">
      <c r="B164" s="150"/>
      <c r="D164" s="151" t="s">
        <v>204</v>
      </c>
      <c r="E164" s="152" t="s">
        <v>32</v>
      </c>
      <c r="F164" s="153" t="s">
        <v>1008</v>
      </c>
      <c r="H164" s="152" t="s">
        <v>32</v>
      </c>
      <c r="I164" s="154"/>
      <c r="L164" s="150"/>
      <c r="M164" s="155"/>
      <c r="T164" s="156"/>
      <c r="AT164" s="152" t="s">
        <v>204</v>
      </c>
      <c r="AU164" s="152" t="s">
        <v>87</v>
      </c>
      <c r="AV164" s="12" t="s">
        <v>85</v>
      </c>
      <c r="AW164" s="12" t="s">
        <v>39</v>
      </c>
      <c r="AX164" s="12" t="s">
        <v>78</v>
      </c>
      <c r="AY164" s="152" t="s">
        <v>194</v>
      </c>
    </row>
    <row r="165" spans="2:65" s="13" customFormat="1">
      <c r="B165" s="157"/>
      <c r="D165" s="151" t="s">
        <v>204</v>
      </c>
      <c r="E165" s="158" t="s">
        <v>32</v>
      </c>
      <c r="F165" s="159" t="s">
        <v>1519</v>
      </c>
      <c r="H165" s="160">
        <v>2</v>
      </c>
      <c r="I165" s="161"/>
      <c r="L165" s="157"/>
      <c r="M165" s="162"/>
      <c r="T165" s="163"/>
      <c r="AT165" s="158" t="s">
        <v>204</v>
      </c>
      <c r="AU165" s="158" t="s">
        <v>87</v>
      </c>
      <c r="AV165" s="13" t="s">
        <v>87</v>
      </c>
      <c r="AW165" s="13" t="s">
        <v>39</v>
      </c>
      <c r="AX165" s="13" t="s">
        <v>78</v>
      </c>
      <c r="AY165" s="158" t="s">
        <v>194</v>
      </c>
    </row>
    <row r="166" spans="2:65" s="14" customFormat="1">
      <c r="B166" s="164"/>
      <c r="D166" s="151" t="s">
        <v>204</v>
      </c>
      <c r="E166" s="165" t="s">
        <v>32</v>
      </c>
      <c r="F166" s="166" t="s">
        <v>208</v>
      </c>
      <c r="H166" s="167">
        <v>2</v>
      </c>
      <c r="I166" s="168"/>
      <c r="L166" s="164"/>
      <c r="M166" s="169"/>
      <c r="T166" s="170"/>
      <c r="AT166" s="165" t="s">
        <v>204</v>
      </c>
      <c r="AU166" s="165" t="s">
        <v>87</v>
      </c>
      <c r="AV166" s="14" t="s">
        <v>200</v>
      </c>
      <c r="AW166" s="14" t="s">
        <v>39</v>
      </c>
      <c r="AX166" s="14" t="s">
        <v>85</v>
      </c>
      <c r="AY166" s="165" t="s">
        <v>194</v>
      </c>
    </row>
    <row r="167" spans="2:65" s="1" customFormat="1" ht="24.15" customHeight="1">
      <c r="B167" s="33"/>
      <c r="C167" s="171" t="s">
        <v>284</v>
      </c>
      <c r="D167" s="171" t="s">
        <v>310</v>
      </c>
      <c r="E167" s="172" t="s">
        <v>477</v>
      </c>
      <c r="F167" s="173" t="s">
        <v>1091</v>
      </c>
      <c r="G167" s="174" t="s">
        <v>313</v>
      </c>
      <c r="H167" s="175">
        <v>2</v>
      </c>
      <c r="I167" s="176"/>
      <c r="J167" s="177">
        <f>ROUND(I167*H167,2)</f>
        <v>0</v>
      </c>
      <c r="K167" s="173" t="s">
        <v>470</v>
      </c>
      <c r="L167" s="178"/>
      <c r="M167" s="179" t="s">
        <v>32</v>
      </c>
      <c r="N167" s="180" t="s">
        <v>49</v>
      </c>
      <c r="P167" s="142">
        <f>O167*H167</f>
        <v>0</v>
      </c>
      <c r="Q167" s="142">
        <v>8.0000000000000002E-3</v>
      </c>
      <c r="R167" s="142">
        <f>Q167*H167</f>
        <v>1.6E-2</v>
      </c>
      <c r="S167" s="142">
        <v>0</v>
      </c>
      <c r="T167" s="143">
        <f>S167*H167</f>
        <v>0</v>
      </c>
      <c r="AR167" s="144" t="s">
        <v>931</v>
      </c>
      <c r="AT167" s="144" t="s">
        <v>310</v>
      </c>
      <c r="AU167" s="144" t="s">
        <v>87</v>
      </c>
      <c r="AY167" s="17" t="s">
        <v>194</v>
      </c>
      <c r="BE167" s="145">
        <f>IF(N167="základní",J167,0)</f>
        <v>0</v>
      </c>
      <c r="BF167" s="145">
        <f>IF(N167="snížená",J167,0)</f>
        <v>0</v>
      </c>
      <c r="BG167" s="145">
        <f>IF(N167="zákl. přenesená",J167,0)</f>
        <v>0</v>
      </c>
      <c r="BH167" s="145">
        <f>IF(N167="sníž. přenesená",J167,0)</f>
        <v>0</v>
      </c>
      <c r="BI167" s="145">
        <f>IF(N167="nulová",J167,0)</f>
        <v>0</v>
      </c>
      <c r="BJ167" s="17" t="s">
        <v>85</v>
      </c>
      <c r="BK167" s="145">
        <f>ROUND(I167*H167,2)</f>
        <v>0</v>
      </c>
      <c r="BL167" s="17" t="s">
        <v>931</v>
      </c>
      <c r="BM167" s="144" t="s">
        <v>1520</v>
      </c>
    </row>
    <row r="168" spans="2:65" s="1" customFormat="1" ht="24.15" customHeight="1">
      <c r="B168" s="33"/>
      <c r="C168" s="133" t="s">
        <v>289</v>
      </c>
      <c r="D168" s="133" t="s">
        <v>196</v>
      </c>
      <c r="E168" s="134" t="s">
        <v>1093</v>
      </c>
      <c r="F168" s="135" t="s">
        <v>1094</v>
      </c>
      <c r="G168" s="136" t="s">
        <v>313</v>
      </c>
      <c r="H168" s="137">
        <v>2</v>
      </c>
      <c r="I168" s="138"/>
      <c r="J168" s="139">
        <f>ROUND(I168*H168,2)</f>
        <v>0</v>
      </c>
      <c r="K168" s="135" t="s">
        <v>199</v>
      </c>
      <c r="L168" s="33"/>
      <c r="M168" s="140" t="s">
        <v>32</v>
      </c>
      <c r="N168" s="141" t="s">
        <v>49</v>
      </c>
      <c r="P168" s="142">
        <f>O168*H168</f>
        <v>0</v>
      </c>
      <c r="Q168" s="142">
        <v>0</v>
      </c>
      <c r="R168" s="142">
        <f>Q168*H168</f>
        <v>0</v>
      </c>
      <c r="S168" s="142">
        <v>0</v>
      </c>
      <c r="T168" s="143">
        <f>S168*H168</f>
        <v>0</v>
      </c>
      <c r="AR168" s="144" t="s">
        <v>585</v>
      </c>
      <c r="AT168" s="144" t="s">
        <v>196</v>
      </c>
      <c r="AU168" s="144" t="s">
        <v>87</v>
      </c>
      <c r="AY168" s="17" t="s">
        <v>194</v>
      </c>
      <c r="BE168" s="145">
        <f>IF(N168="základní",J168,0)</f>
        <v>0</v>
      </c>
      <c r="BF168" s="145">
        <f>IF(N168="snížená",J168,0)</f>
        <v>0</v>
      </c>
      <c r="BG168" s="145">
        <f>IF(N168="zákl. přenesená",J168,0)</f>
        <v>0</v>
      </c>
      <c r="BH168" s="145">
        <f>IF(N168="sníž. přenesená",J168,0)</f>
        <v>0</v>
      </c>
      <c r="BI168" s="145">
        <f>IF(N168="nulová",J168,0)</f>
        <v>0</v>
      </c>
      <c r="BJ168" s="17" t="s">
        <v>85</v>
      </c>
      <c r="BK168" s="145">
        <f>ROUND(I168*H168,2)</f>
        <v>0</v>
      </c>
      <c r="BL168" s="17" t="s">
        <v>585</v>
      </c>
      <c r="BM168" s="144" t="s">
        <v>1521</v>
      </c>
    </row>
    <row r="169" spans="2:65" s="1" customFormat="1">
      <c r="B169" s="33"/>
      <c r="D169" s="146" t="s">
        <v>202</v>
      </c>
      <c r="F169" s="147" t="s">
        <v>1096</v>
      </c>
      <c r="I169" s="148"/>
      <c r="L169" s="33"/>
      <c r="M169" s="149"/>
      <c r="T169" s="54"/>
      <c r="AT169" s="17" t="s">
        <v>202</v>
      </c>
      <c r="AU169" s="17" t="s">
        <v>87</v>
      </c>
    </row>
    <row r="170" spans="2:65" s="12" customFormat="1">
      <c r="B170" s="150"/>
      <c r="D170" s="151" t="s">
        <v>204</v>
      </c>
      <c r="E170" s="152" t="s">
        <v>32</v>
      </c>
      <c r="F170" s="153" t="s">
        <v>1006</v>
      </c>
      <c r="H170" s="152" t="s">
        <v>32</v>
      </c>
      <c r="I170" s="154"/>
      <c r="L170" s="150"/>
      <c r="M170" s="155"/>
      <c r="T170" s="156"/>
      <c r="AT170" s="152" t="s">
        <v>204</v>
      </c>
      <c r="AU170" s="152" t="s">
        <v>87</v>
      </c>
      <c r="AV170" s="12" t="s">
        <v>85</v>
      </c>
      <c r="AW170" s="12" t="s">
        <v>39</v>
      </c>
      <c r="AX170" s="12" t="s">
        <v>78</v>
      </c>
      <c r="AY170" s="152" t="s">
        <v>194</v>
      </c>
    </row>
    <row r="171" spans="2:65" s="12" customFormat="1">
      <c r="B171" s="150"/>
      <c r="D171" s="151" t="s">
        <v>204</v>
      </c>
      <c r="E171" s="152" t="s">
        <v>32</v>
      </c>
      <c r="F171" s="153" t="s">
        <v>1007</v>
      </c>
      <c r="H171" s="152" t="s">
        <v>32</v>
      </c>
      <c r="I171" s="154"/>
      <c r="L171" s="150"/>
      <c r="M171" s="155"/>
      <c r="T171" s="156"/>
      <c r="AT171" s="152" t="s">
        <v>204</v>
      </c>
      <c r="AU171" s="152" t="s">
        <v>87</v>
      </c>
      <c r="AV171" s="12" t="s">
        <v>85</v>
      </c>
      <c r="AW171" s="12" t="s">
        <v>39</v>
      </c>
      <c r="AX171" s="12" t="s">
        <v>78</v>
      </c>
      <c r="AY171" s="152" t="s">
        <v>194</v>
      </c>
    </row>
    <row r="172" spans="2:65" s="12" customFormat="1">
      <c r="B172" s="150"/>
      <c r="D172" s="151" t="s">
        <v>204</v>
      </c>
      <c r="E172" s="152" t="s">
        <v>32</v>
      </c>
      <c r="F172" s="153" t="s">
        <v>1008</v>
      </c>
      <c r="H172" s="152" t="s">
        <v>32</v>
      </c>
      <c r="I172" s="154"/>
      <c r="L172" s="150"/>
      <c r="M172" s="155"/>
      <c r="T172" s="156"/>
      <c r="AT172" s="152" t="s">
        <v>204</v>
      </c>
      <c r="AU172" s="152" t="s">
        <v>87</v>
      </c>
      <c r="AV172" s="12" t="s">
        <v>85</v>
      </c>
      <c r="AW172" s="12" t="s">
        <v>39</v>
      </c>
      <c r="AX172" s="12" t="s">
        <v>78</v>
      </c>
      <c r="AY172" s="152" t="s">
        <v>194</v>
      </c>
    </row>
    <row r="173" spans="2:65" s="13" customFormat="1">
      <c r="B173" s="157"/>
      <c r="D173" s="151" t="s">
        <v>204</v>
      </c>
      <c r="E173" s="158" t="s">
        <v>32</v>
      </c>
      <c r="F173" s="159" t="s">
        <v>1522</v>
      </c>
      <c r="H173" s="160">
        <v>2</v>
      </c>
      <c r="I173" s="161"/>
      <c r="L173" s="157"/>
      <c r="M173" s="162"/>
      <c r="T173" s="163"/>
      <c r="AT173" s="158" t="s">
        <v>204</v>
      </c>
      <c r="AU173" s="158" t="s">
        <v>87</v>
      </c>
      <c r="AV173" s="13" t="s">
        <v>87</v>
      </c>
      <c r="AW173" s="13" t="s">
        <v>39</v>
      </c>
      <c r="AX173" s="13" t="s">
        <v>78</v>
      </c>
      <c r="AY173" s="158" t="s">
        <v>194</v>
      </c>
    </row>
    <row r="174" spans="2:65" s="14" customFormat="1">
      <c r="B174" s="164"/>
      <c r="D174" s="151" t="s">
        <v>204</v>
      </c>
      <c r="E174" s="165" t="s">
        <v>32</v>
      </c>
      <c r="F174" s="166" t="s">
        <v>208</v>
      </c>
      <c r="H174" s="167">
        <v>2</v>
      </c>
      <c r="I174" s="168"/>
      <c r="L174" s="164"/>
      <c r="M174" s="169"/>
      <c r="T174" s="170"/>
      <c r="AT174" s="165" t="s">
        <v>204</v>
      </c>
      <c r="AU174" s="165" t="s">
        <v>87</v>
      </c>
      <c r="AV174" s="14" t="s">
        <v>200</v>
      </c>
      <c r="AW174" s="14" t="s">
        <v>39</v>
      </c>
      <c r="AX174" s="14" t="s">
        <v>85</v>
      </c>
      <c r="AY174" s="165" t="s">
        <v>194</v>
      </c>
    </row>
    <row r="175" spans="2:65" s="1" customFormat="1" ht="16.5" customHeight="1">
      <c r="B175" s="33"/>
      <c r="C175" s="171" t="s">
        <v>296</v>
      </c>
      <c r="D175" s="171" t="s">
        <v>310</v>
      </c>
      <c r="E175" s="172" t="s">
        <v>1097</v>
      </c>
      <c r="F175" s="173" t="s">
        <v>1098</v>
      </c>
      <c r="G175" s="174" t="s">
        <v>313</v>
      </c>
      <c r="H175" s="175">
        <v>2</v>
      </c>
      <c r="I175" s="176"/>
      <c r="J175" s="177">
        <f>ROUND(I175*H175,2)</f>
        <v>0</v>
      </c>
      <c r="K175" s="173" t="s">
        <v>470</v>
      </c>
      <c r="L175" s="178"/>
      <c r="M175" s="179" t="s">
        <v>32</v>
      </c>
      <c r="N175" s="180" t="s">
        <v>49</v>
      </c>
      <c r="P175" s="142">
        <f>O175*H175</f>
        <v>0</v>
      </c>
      <c r="Q175" s="142">
        <v>0.11700000000000001</v>
      </c>
      <c r="R175" s="142">
        <f>Q175*H175</f>
        <v>0.23400000000000001</v>
      </c>
      <c r="S175" s="142">
        <v>0</v>
      </c>
      <c r="T175" s="143">
        <f>S175*H175</f>
        <v>0</v>
      </c>
      <c r="AR175" s="144" t="s">
        <v>931</v>
      </c>
      <c r="AT175" s="144" t="s">
        <v>310</v>
      </c>
      <c r="AU175" s="144" t="s">
        <v>87</v>
      </c>
      <c r="AY175" s="17" t="s">
        <v>194</v>
      </c>
      <c r="BE175" s="145">
        <f>IF(N175="základní",J175,0)</f>
        <v>0</v>
      </c>
      <c r="BF175" s="145">
        <f>IF(N175="snížená",J175,0)</f>
        <v>0</v>
      </c>
      <c r="BG175" s="145">
        <f>IF(N175="zákl. přenesená",J175,0)</f>
        <v>0</v>
      </c>
      <c r="BH175" s="145">
        <f>IF(N175="sníž. přenesená",J175,0)</f>
        <v>0</v>
      </c>
      <c r="BI175" s="145">
        <f>IF(N175="nulová",J175,0)</f>
        <v>0</v>
      </c>
      <c r="BJ175" s="17" t="s">
        <v>85</v>
      </c>
      <c r="BK175" s="145">
        <f>ROUND(I175*H175,2)</f>
        <v>0</v>
      </c>
      <c r="BL175" s="17" t="s">
        <v>931</v>
      </c>
      <c r="BM175" s="144" t="s">
        <v>1523</v>
      </c>
    </row>
    <row r="176" spans="2:65" s="1" customFormat="1" ht="16.5" customHeight="1">
      <c r="B176" s="33"/>
      <c r="C176" s="171" t="s">
        <v>303</v>
      </c>
      <c r="D176" s="171" t="s">
        <v>310</v>
      </c>
      <c r="E176" s="172" t="s">
        <v>481</v>
      </c>
      <c r="F176" s="173" t="s">
        <v>1100</v>
      </c>
      <c r="G176" s="174" t="s">
        <v>313</v>
      </c>
      <c r="H176" s="175">
        <v>2</v>
      </c>
      <c r="I176" s="176"/>
      <c r="J176" s="177">
        <f>ROUND(I176*H176,2)</f>
        <v>0</v>
      </c>
      <c r="K176" s="173" t="s">
        <v>470</v>
      </c>
      <c r="L176" s="178"/>
      <c r="M176" s="179" t="s">
        <v>32</v>
      </c>
      <c r="N176" s="180" t="s">
        <v>49</v>
      </c>
      <c r="P176" s="142">
        <f>O176*H176</f>
        <v>0</v>
      </c>
      <c r="Q176" s="142">
        <v>1.2E-2</v>
      </c>
      <c r="R176" s="142">
        <f>Q176*H176</f>
        <v>2.4E-2</v>
      </c>
      <c r="S176" s="142">
        <v>0</v>
      </c>
      <c r="T176" s="143">
        <f>S176*H176</f>
        <v>0</v>
      </c>
      <c r="AR176" s="144" t="s">
        <v>931</v>
      </c>
      <c r="AT176" s="144" t="s">
        <v>310</v>
      </c>
      <c r="AU176" s="144" t="s">
        <v>87</v>
      </c>
      <c r="AY176" s="17" t="s">
        <v>194</v>
      </c>
      <c r="BE176" s="145">
        <f>IF(N176="základní",J176,0)</f>
        <v>0</v>
      </c>
      <c r="BF176" s="145">
        <f>IF(N176="snížená",J176,0)</f>
        <v>0</v>
      </c>
      <c r="BG176" s="145">
        <f>IF(N176="zákl. přenesená",J176,0)</f>
        <v>0</v>
      </c>
      <c r="BH176" s="145">
        <f>IF(N176="sníž. přenesená",J176,0)</f>
        <v>0</v>
      </c>
      <c r="BI176" s="145">
        <f>IF(N176="nulová",J176,0)</f>
        <v>0</v>
      </c>
      <c r="BJ176" s="17" t="s">
        <v>85</v>
      </c>
      <c r="BK176" s="145">
        <f>ROUND(I176*H176,2)</f>
        <v>0</v>
      </c>
      <c r="BL176" s="17" t="s">
        <v>931</v>
      </c>
      <c r="BM176" s="144" t="s">
        <v>1524</v>
      </c>
    </row>
    <row r="177" spans="2:65" s="1" customFormat="1" ht="24.15" customHeight="1">
      <c r="B177" s="33"/>
      <c r="C177" s="133" t="s">
        <v>309</v>
      </c>
      <c r="D177" s="133" t="s">
        <v>196</v>
      </c>
      <c r="E177" s="134" t="s">
        <v>1102</v>
      </c>
      <c r="F177" s="135" t="s">
        <v>1103</v>
      </c>
      <c r="G177" s="136" t="s">
        <v>313</v>
      </c>
      <c r="H177" s="137">
        <v>2</v>
      </c>
      <c r="I177" s="138"/>
      <c r="J177" s="139">
        <f>ROUND(I177*H177,2)</f>
        <v>0</v>
      </c>
      <c r="K177" s="135" t="s">
        <v>199</v>
      </c>
      <c r="L177" s="33"/>
      <c r="M177" s="140" t="s">
        <v>32</v>
      </c>
      <c r="N177" s="141" t="s">
        <v>49</v>
      </c>
      <c r="P177" s="142">
        <f>O177*H177</f>
        <v>0</v>
      </c>
      <c r="Q177" s="142">
        <v>0</v>
      </c>
      <c r="R177" s="142">
        <f>Q177*H177</f>
        <v>0</v>
      </c>
      <c r="S177" s="142">
        <v>0</v>
      </c>
      <c r="T177" s="143">
        <f>S177*H177</f>
        <v>0</v>
      </c>
      <c r="AR177" s="144" t="s">
        <v>585</v>
      </c>
      <c r="AT177" s="144" t="s">
        <v>196</v>
      </c>
      <c r="AU177" s="144" t="s">
        <v>87</v>
      </c>
      <c r="AY177" s="17" t="s">
        <v>194</v>
      </c>
      <c r="BE177" s="145">
        <f>IF(N177="základní",J177,0)</f>
        <v>0</v>
      </c>
      <c r="BF177" s="145">
        <f>IF(N177="snížená",J177,0)</f>
        <v>0</v>
      </c>
      <c r="BG177" s="145">
        <f>IF(N177="zákl. přenesená",J177,0)</f>
        <v>0</v>
      </c>
      <c r="BH177" s="145">
        <f>IF(N177="sníž. přenesená",J177,0)</f>
        <v>0</v>
      </c>
      <c r="BI177" s="145">
        <f>IF(N177="nulová",J177,0)</f>
        <v>0</v>
      </c>
      <c r="BJ177" s="17" t="s">
        <v>85</v>
      </c>
      <c r="BK177" s="145">
        <f>ROUND(I177*H177,2)</f>
        <v>0</v>
      </c>
      <c r="BL177" s="17" t="s">
        <v>585</v>
      </c>
      <c r="BM177" s="144" t="s">
        <v>1525</v>
      </c>
    </row>
    <row r="178" spans="2:65" s="1" customFormat="1">
      <c r="B178" s="33"/>
      <c r="D178" s="146" t="s">
        <v>202</v>
      </c>
      <c r="F178" s="147" t="s">
        <v>1105</v>
      </c>
      <c r="I178" s="148"/>
      <c r="L178" s="33"/>
      <c r="M178" s="149"/>
      <c r="T178" s="54"/>
      <c r="AT178" s="17" t="s">
        <v>202</v>
      </c>
      <c r="AU178" s="17" t="s">
        <v>87</v>
      </c>
    </row>
    <row r="179" spans="2:65" s="12" customFormat="1">
      <c r="B179" s="150"/>
      <c r="D179" s="151" t="s">
        <v>204</v>
      </c>
      <c r="E179" s="152" t="s">
        <v>32</v>
      </c>
      <c r="F179" s="153" t="s">
        <v>1006</v>
      </c>
      <c r="H179" s="152" t="s">
        <v>32</v>
      </c>
      <c r="I179" s="154"/>
      <c r="L179" s="150"/>
      <c r="M179" s="155"/>
      <c r="T179" s="156"/>
      <c r="AT179" s="152" t="s">
        <v>204</v>
      </c>
      <c r="AU179" s="152" t="s">
        <v>87</v>
      </c>
      <c r="AV179" s="12" t="s">
        <v>85</v>
      </c>
      <c r="AW179" s="12" t="s">
        <v>39</v>
      </c>
      <c r="AX179" s="12" t="s">
        <v>78</v>
      </c>
      <c r="AY179" s="152" t="s">
        <v>194</v>
      </c>
    </row>
    <row r="180" spans="2:65" s="12" customFormat="1">
      <c r="B180" s="150"/>
      <c r="D180" s="151" t="s">
        <v>204</v>
      </c>
      <c r="E180" s="152" t="s">
        <v>32</v>
      </c>
      <c r="F180" s="153" t="s">
        <v>1007</v>
      </c>
      <c r="H180" s="152" t="s">
        <v>32</v>
      </c>
      <c r="I180" s="154"/>
      <c r="L180" s="150"/>
      <c r="M180" s="155"/>
      <c r="T180" s="156"/>
      <c r="AT180" s="152" t="s">
        <v>204</v>
      </c>
      <c r="AU180" s="152" t="s">
        <v>87</v>
      </c>
      <c r="AV180" s="12" t="s">
        <v>85</v>
      </c>
      <c r="AW180" s="12" t="s">
        <v>39</v>
      </c>
      <c r="AX180" s="12" t="s">
        <v>78</v>
      </c>
      <c r="AY180" s="152" t="s">
        <v>194</v>
      </c>
    </row>
    <row r="181" spans="2:65" s="12" customFormat="1">
      <c r="B181" s="150"/>
      <c r="D181" s="151" t="s">
        <v>204</v>
      </c>
      <c r="E181" s="152" t="s">
        <v>32</v>
      </c>
      <c r="F181" s="153" t="s">
        <v>1008</v>
      </c>
      <c r="H181" s="152" t="s">
        <v>32</v>
      </c>
      <c r="I181" s="154"/>
      <c r="L181" s="150"/>
      <c r="M181" s="155"/>
      <c r="T181" s="156"/>
      <c r="AT181" s="152" t="s">
        <v>204</v>
      </c>
      <c r="AU181" s="152" t="s">
        <v>87</v>
      </c>
      <c r="AV181" s="12" t="s">
        <v>85</v>
      </c>
      <c r="AW181" s="12" t="s">
        <v>39</v>
      </c>
      <c r="AX181" s="12" t="s">
        <v>78</v>
      </c>
      <c r="AY181" s="152" t="s">
        <v>194</v>
      </c>
    </row>
    <row r="182" spans="2:65" s="13" customFormat="1">
      <c r="B182" s="157"/>
      <c r="D182" s="151" t="s">
        <v>204</v>
      </c>
      <c r="E182" s="158" t="s">
        <v>32</v>
      </c>
      <c r="F182" s="159" t="s">
        <v>1526</v>
      </c>
      <c r="H182" s="160">
        <v>2</v>
      </c>
      <c r="I182" s="161"/>
      <c r="L182" s="157"/>
      <c r="M182" s="162"/>
      <c r="T182" s="163"/>
      <c r="AT182" s="158" t="s">
        <v>204</v>
      </c>
      <c r="AU182" s="158" t="s">
        <v>87</v>
      </c>
      <c r="AV182" s="13" t="s">
        <v>87</v>
      </c>
      <c r="AW182" s="13" t="s">
        <v>39</v>
      </c>
      <c r="AX182" s="13" t="s">
        <v>78</v>
      </c>
      <c r="AY182" s="158" t="s">
        <v>194</v>
      </c>
    </row>
    <row r="183" spans="2:65" s="14" customFormat="1">
      <c r="B183" s="164"/>
      <c r="D183" s="151" t="s">
        <v>204</v>
      </c>
      <c r="E183" s="165" t="s">
        <v>32</v>
      </c>
      <c r="F183" s="166" t="s">
        <v>208</v>
      </c>
      <c r="H183" s="167">
        <v>2</v>
      </c>
      <c r="I183" s="168"/>
      <c r="L183" s="164"/>
      <c r="M183" s="169"/>
      <c r="T183" s="170"/>
      <c r="AT183" s="165" t="s">
        <v>204</v>
      </c>
      <c r="AU183" s="165" t="s">
        <v>87</v>
      </c>
      <c r="AV183" s="14" t="s">
        <v>200</v>
      </c>
      <c r="AW183" s="14" t="s">
        <v>39</v>
      </c>
      <c r="AX183" s="14" t="s">
        <v>85</v>
      </c>
      <c r="AY183" s="165" t="s">
        <v>194</v>
      </c>
    </row>
    <row r="184" spans="2:65" s="1" customFormat="1" ht="16.5" customHeight="1">
      <c r="B184" s="33"/>
      <c r="C184" s="171" t="s">
        <v>317</v>
      </c>
      <c r="D184" s="171" t="s">
        <v>310</v>
      </c>
      <c r="E184" s="172" t="s">
        <v>468</v>
      </c>
      <c r="F184" s="173" t="s">
        <v>1106</v>
      </c>
      <c r="G184" s="174" t="s">
        <v>313</v>
      </c>
      <c r="H184" s="175">
        <v>2</v>
      </c>
      <c r="I184" s="176"/>
      <c r="J184" s="177">
        <f>ROUND(I184*H184,2)</f>
        <v>0</v>
      </c>
      <c r="K184" s="173" t="s">
        <v>470</v>
      </c>
      <c r="L184" s="178"/>
      <c r="M184" s="179" t="s">
        <v>32</v>
      </c>
      <c r="N184" s="180" t="s">
        <v>49</v>
      </c>
      <c r="P184" s="142">
        <f>O184*H184</f>
        <v>0</v>
      </c>
      <c r="Q184" s="142">
        <v>1.8499999999999999E-2</v>
      </c>
      <c r="R184" s="142">
        <f>Q184*H184</f>
        <v>3.6999999999999998E-2</v>
      </c>
      <c r="S184" s="142">
        <v>0</v>
      </c>
      <c r="T184" s="143">
        <f>S184*H184</f>
        <v>0</v>
      </c>
      <c r="AR184" s="144" t="s">
        <v>931</v>
      </c>
      <c r="AT184" s="144" t="s">
        <v>310</v>
      </c>
      <c r="AU184" s="144" t="s">
        <v>87</v>
      </c>
      <c r="AY184" s="17" t="s">
        <v>194</v>
      </c>
      <c r="BE184" s="145">
        <f>IF(N184="základní",J184,0)</f>
        <v>0</v>
      </c>
      <c r="BF184" s="145">
        <f>IF(N184="snížená",J184,0)</f>
        <v>0</v>
      </c>
      <c r="BG184" s="145">
        <f>IF(N184="zákl. přenesená",J184,0)</f>
        <v>0</v>
      </c>
      <c r="BH184" s="145">
        <f>IF(N184="sníž. přenesená",J184,0)</f>
        <v>0</v>
      </c>
      <c r="BI184" s="145">
        <f>IF(N184="nulová",J184,0)</f>
        <v>0</v>
      </c>
      <c r="BJ184" s="17" t="s">
        <v>85</v>
      </c>
      <c r="BK184" s="145">
        <f>ROUND(I184*H184,2)</f>
        <v>0</v>
      </c>
      <c r="BL184" s="17" t="s">
        <v>931</v>
      </c>
      <c r="BM184" s="144" t="s">
        <v>1527</v>
      </c>
    </row>
    <row r="185" spans="2:65" s="1" customFormat="1" ht="16.5" customHeight="1">
      <c r="B185" s="33"/>
      <c r="C185" s="133" t="s">
        <v>331</v>
      </c>
      <c r="D185" s="133" t="s">
        <v>196</v>
      </c>
      <c r="E185" s="134" t="s">
        <v>1108</v>
      </c>
      <c r="F185" s="135" t="s">
        <v>1109</v>
      </c>
      <c r="G185" s="136" t="s">
        <v>313</v>
      </c>
      <c r="H185" s="137">
        <v>2</v>
      </c>
      <c r="I185" s="138"/>
      <c r="J185" s="139">
        <f>ROUND(I185*H185,2)</f>
        <v>0</v>
      </c>
      <c r="K185" s="135" t="s">
        <v>199</v>
      </c>
      <c r="L185" s="33"/>
      <c r="M185" s="140" t="s">
        <v>32</v>
      </c>
      <c r="N185" s="141" t="s">
        <v>49</v>
      </c>
      <c r="P185" s="142">
        <f>O185*H185</f>
        <v>0</v>
      </c>
      <c r="Q185" s="142">
        <v>0</v>
      </c>
      <c r="R185" s="142">
        <f>Q185*H185</f>
        <v>0</v>
      </c>
      <c r="S185" s="142">
        <v>0</v>
      </c>
      <c r="T185" s="143">
        <f>S185*H185</f>
        <v>0</v>
      </c>
      <c r="AR185" s="144" t="s">
        <v>585</v>
      </c>
      <c r="AT185" s="144" t="s">
        <v>196</v>
      </c>
      <c r="AU185" s="144" t="s">
        <v>87</v>
      </c>
      <c r="AY185" s="17" t="s">
        <v>194</v>
      </c>
      <c r="BE185" s="145">
        <f>IF(N185="základní",J185,0)</f>
        <v>0</v>
      </c>
      <c r="BF185" s="145">
        <f>IF(N185="snížená",J185,0)</f>
        <v>0</v>
      </c>
      <c r="BG185" s="145">
        <f>IF(N185="zákl. přenesená",J185,0)</f>
        <v>0</v>
      </c>
      <c r="BH185" s="145">
        <f>IF(N185="sníž. přenesená",J185,0)</f>
        <v>0</v>
      </c>
      <c r="BI185" s="145">
        <f>IF(N185="nulová",J185,0)</f>
        <v>0</v>
      </c>
      <c r="BJ185" s="17" t="s">
        <v>85</v>
      </c>
      <c r="BK185" s="145">
        <f>ROUND(I185*H185,2)</f>
        <v>0</v>
      </c>
      <c r="BL185" s="17" t="s">
        <v>585</v>
      </c>
      <c r="BM185" s="144" t="s">
        <v>1528</v>
      </c>
    </row>
    <row r="186" spans="2:65" s="1" customFormat="1">
      <c r="B186" s="33"/>
      <c r="D186" s="146" t="s">
        <v>202</v>
      </c>
      <c r="F186" s="147" t="s">
        <v>1111</v>
      </c>
      <c r="I186" s="148"/>
      <c r="L186" s="33"/>
      <c r="M186" s="149"/>
      <c r="T186" s="54"/>
      <c r="AT186" s="17" t="s">
        <v>202</v>
      </c>
      <c r="AU186" s="17" t="s">
        <v>87</v>
      </c>
    </row>
    <row r="187" spans="2:65" s="12" customFormat="1">
      <c r="B187" s="150"/>
      <c r="D187" s="151" t="s">
        <v>204</v>
      </c>
      <c r="E187" s="152" t="s">
        <v>32</v>
      </c>
      <c r="F187" s="153" t="s">
        <v>1006</v>
      </c>
      <c r="H187" s="152" t="s">
        <v>32</v>
      </c>
      <c r="I187" s="154"/>
      <c r="L187" s="150"/>
      <c r="M187" s="155"/>
      <c r="T187" s="156"/>
      <c r="AT187" s="152" t="s">
        <v>204</v>
      </c>
      <c r="AU187" s="152" t="s">
        <v>87</v>
      </c>
      <c r="AV187" s="12" t="s">
        <v>85</v>
      </c>
      <c r="AW187" s="12" t="s">
        <v>39</v>
      </c>
      <c r="AX187" s="12" t="s">
        <v>78</v>
      </c>
      <c r="AY187" s="152" t="s">
        <v>194</v>
      </c>
    </row>
    <row r="188" spans="2:65" s="12" customFormat="1">
      <c r="B188" s="150"/>
      <c r="D188" s="151" t="s">
        <v>204</v>
      </c>
      <c r="E188" s="152" t="s">
        <v>32</v>
      </c>
      <c r="F188" s="153" t="s">
        <v>1007</v>
      </c>
      <c r="H188" s="152" t="s">
        <v>32</v>
      </c>
      <c r="I188" s="154"/>
      <c r="L188" s="150"/>
      <c r="M188" s="155"/>
      <c r="T188" s="156"/>
      <c r="AT188" s="152" t="s">
        <v>204</v>
      </c>
      <c r="AU188" s="152" t="s">
        <v>87</v>
      </c>
      <c r="AV188" s="12" t="s">
        <v>85</v>
      </c>
      <c r="AW188" s="12" t="s">
        <v>39</v>
      </c>
      <c r="AX188" s="12" t="s">
        <v>78</v>
      </c>
      <c r="AY188" s="152" t="s">
        <v>194</v>
      </c>
    </row>
    <row r="189" spans="2:65" s="12" customFormat="1">
      <c r="B189" s="150"/>
      <c r="D189" s="151" t="s">
        <v>204</v>
      </c>
      <c r="E189" s="152" t="s">
        <v>32</v>
      </c>
      <c r="F189" s="153" t="s">
        <v>1008</v>
      </c>
      <c r="H189" s="152" t="s">
        <v>32</v>
      </c>
      <c r="I189" s="154"/>
      <c r="L189" s="150"/>
      <c r="M189" s="155"/>
      <c r="T189" s="156"/>
      <c r="AT189" s="152" t="s">
        <v>204</v>
      </c>
      <c r="AU189" s="152" t="s">
        <v>87</v>
      </c>
      <c r="AV189" s="12" t="s">
        <v>85</v>
      </c>
      <c r="AW189" s="12" t="s">
        <v>39</v>
      </c>
      <c r="AX189" s="12" t="s">
        <v>78</v>
      </c>
      <c r="AY189" s="152" t="s">
        <v>194</v>
      </c>
    </row>
    <row r="190" spans="2:65" s="13" customFormat="1">
      <c r="B190" s="157"/>
      <c r="D190" s="151" t="s">
        <v>204</v>
      </c>
      <c r="E190" s="158" t="s">
        <v>32</v>
      </c>
      <c r="F190" s="159" t="s">
        <v>1522</v>
      </c>
      <c r="H190" s="160">
        <v>2</v>
      </c>
      <c r="I190" s="161"/>
      <c r="L190" s="157"/>
      <c r="M190" s="162"/>
      <c r="T190" s="163"/>
      <c r="AT190" s="158" t="s">
        <v>204</v>
      </c>
      <c r="AU190" s="158" t="s">
        <v>87</v>
      </c>
      <c r="AV190" s="13" t="s">
        <v>87</v>
      </c>
      <c r="AW190" s="13" t="s">
        <v>39</v>
      </c>
      <c r="AX190" s="13" t="s">
        <v>78</v>
      </c>
      <c r="AY190" s="158" t="s">
        <v>194</v>
      </c>
    </row>
    <row r="191" spans="2:65" s="14" customFormat="1">
      <c r="B191" s="164"/>
      <c r="D191" s="151" t="s">
        <v>204</v>
      </c>
      <c r="E191" s="165" t="s">
        <v>32</v>
      </c>
      <c r="F191" s="166" t="s">
        <v>208</v>
      </c>
      <c r="H191" s="167">
        <v>2</v>
      </c>
      <c r="I191" s="168"/>
      <c r="L191" s="164"/>
      <c r="M191" s="169"/>
      <c r="T191" s="170"/>
      <c r="AT191" s="165" t="s">
        <v>204</v>
      </c>
      <c r="AU191" s="165" t="s">
        <v>87</v>
      </c>
      <c r="AV191" s="14" t="s">
        <v>200</v>
      </c>
      <c r="AW191" s="14" t="s">
        <v>39</v>
      </c>
      <c r="AX191" s="14" t="s">
        <v>85</v>
      </c>
      <c r="AY191" s="165" t="s">
        <v>194</v>
      </c>
    </row>
    <row r="192" spans="2:65" s="1" customFormat="1" ht="16.5" customHeight="1">
      <c r="B192" s="33"/>
      <c r="C192" s="171" t="s">
        <v>7</v>
      </c>
      <c r="D192" s="171" t="s">
        <v>310</v>
      </c>
      <c r="E192" s="172" t="s">
        <v>473</v>
      </c>
      <c r="F192" s="173" t="s">
        <v>1112</v>
      </c>
      <c r="G192" s="174" t="s">
        <v>313</v>
      </c>
      <c r="H192" s="175">
        <v>2</v>
      </c>
      <c r="I192" s="176"/>
      <c r="J192" s="177">
        <f>ROUND(I192*H192,2)</f>
        <v>0</v>
      </c>
      <c r="K192" s="173" t="s">
        <v>470</v>
      </c>
      <c r="L192" s="178"/>
      <c r="M192" s="179" t="s">
        <v>32</v>
      </c>
      <c r="N192" s="180" t="s">
        <v>49</v>
      </c>
      <c r="P192" s="142">
        <f>O192*H192</f>
        <v>0</v>
      </c>
      <c r="Q192" s="142">
        <v>0</v>
      </c>
      <c r="R192" s="142">
        <f>Q192*H192</f>
        <v>0</v>
      </c>
      <c r="S192" s="142">
        <v>0</v>
      </c>
      <c r="T192" s="143">
        <f>S192*H192</f>
        <v>0</v>
      </c>
      <c r="AR192" s="144" t="s">
        <v>931</v>
      </c>
      <c r="AT192" s="144" t="s">
        <v>310</v>
      </c>
      <c r="AU192" s="144" t="s">
        <v>87</v>
      </c>
      <c r="AY192" s="17" t="s">
        <v>194</v>
      </c>
      <c r="BE192" s="145">
        <f>IF(N192="základní",J192,0)</f>
        <v>0</v>
      </c>
      <c r="BF192" s="145">
        <f>IF(N192="snížená",J192,0)</f>
        <v>0</v>
      </c>
      <c r="BG192" s="145">
        <f>IF(N192="zákl. přenesená",J192,0)</f>
        <v>0</v>
      </c>
      <c r="BH192" s="145">
        <f>IF(N192="sníž. přenesená",J192,0)</f>
        <v>0</v>
      </c>
      <c r="BI192" s="145">
        <f>IF(N192="nulová",J192,0)</f>
        <v>0</v>
      </c>
      <c r="BJ192" s="17" t="s">
        <v>85</v>
      </c>
      <c r="BK192" s="145">
        <f>ROUND(I192*H192,2)</f>
        <v>0</v>
      </c>
      <c r="BL192" s="17" t="s">
        <v>931</v>
      </c>
      <c r="BM192" s="144" t="s">
        <v>1529</v>
      </c>
    </row>
    <row r="193" spans="2:65" s="1" customFormat="1" ht="49.05" customHeight="1">
      <c r="B193" s="33"/>
      <c r="C193" s="133" t="s">
        <v>123</v>
      </c>
      <c r="D193" s="133" t="s">
        <v>196</v>
      </c>
      <c r="E193" s="134" t="s">
        <v>1114</v>
      </c>
      <c r="F193" s="135" t="s">
        <v>1115</v>
      </c>
      <c r="G193" s="136" t="s">
        <v>115</v>
      </c>
      <c r="H193" s="137">
        <v>43</v>
      </c>
      <c r="I193" s="138"/>
      <c r="J193" s="139">
        <f>ROUND(I193*H193,2)</f>
        <v>0</v>
      </c>
      <c r="K193" s="135" t="s">
        <v>199</v>
      </c>
      <c r="L193" s="33"/>
      <c r="M193" s="140" t="s">
        <v>32</v>
      </c>
      <c r="N193" s="141" t="s">
        <v>49</v>
      </c>
      <c r="P193" s="142">
        <f>O193*H193</f>
        <v>0</v>
      </c>
      <c r="Q193" s="142">
        <v>0</v>
      </c>
      <c r="R193" s="142">
        <f>Q193*H193</f>
        <v>0</v>
      </c>
      <c r="S193" s="142">
        <v>0</v>
      </c>
      <c r="T193" s="143">
        <f>S193*H193</f>
        <v>0</v>
      </c>
      <c r="AR193" s="144" t="s">
        <v>585</v>
      </c>
      <c r="AT193" s="144" t="s">
        <v>196</v>
      </c>
      <c r="AU193" s="144" t="s">
        <v>87</v>
      </c>
      <c r="AY193" s="17" t="s">
        <v>194</v>
      </c>
      <c r="BE193" s="145">
        <f>IF(N193="základní",J193,0)</f>
        <v>0</v>
      </c>
      <c r="BF193" s="145">
        <f>IF(N193="snížená",J193,0)</f>
        <v>0</v>
      </c>
      <c r="BG193" s="145">
        <f>IF(N193="zákl. přenesená",J193,0)</f>
        <v>0</v>
      </c>
      <c r="BH193" s="145">
        <f>IF(N193="sníž. přenesená",J193,0)</f>
        <v>0</v>
      </c>
      <c r="BI193" s="145">
        <f>IF(N193="nulová",J193,0)</f>
        <v>0</v>
      </c>
      <c r="BJ193" s="17" t="s">
        <v>85</v>
      </c>
      <c r="BK193" s="145">
        <f>ROUND(I193*H193,2)</f>
        <v>0</v>
      </c>
      <c r="BL193" s="17" t="s">
        <v>585</v>
      </c>
      <c r="BM193" s="144" t="s">
        <v>1530</v>
      </c>
    </row>
    <row r="194" spans="2:65" s="1" customFormat="1">
      <c r="B194" s="33"/>
      <c r="D194" s="146" t="s">
        <v>202</v>
      </c>
      <c r="F194" s="147" t="s">
        <v>1117</v>
      </c>
      <c r="I194" s="148"/>
      <c r="L194" s="33"/>
      <c r="M194" s="149"/>
      <c r="T194" s="54"/>
      <c r="AT194" s="17" t="s">
        <v>202</v>
      </c>
      <c r="AU194" s="17" t="s">
        <v>87</v>
      </c>
    </row>
    <row r="195" spans="2:65" s="12" customFormat="1">
      <c r="B195" s="150"/>
      <c r="D195" s="151" t="s">
        <v>204</v>
      </c>
      <c r="E195" s="152" t="s">
        <v>32</v>
      </c>
      <c r="F195" s="153" t="s">
        <v>1006</v>
      </c>
      <c r="H195" s="152" t="s">
        <v>32</v>
      </c>
      <c r="I195" s="154"/>
      <c r="L195" s="150"/>
      <c r="M195" s="155"/>
      <c r="T195" s="156"/>
      <c r="AT195" s="152" t="s">
        <v>204</v>
      </c>
      <c r="AU195" s="152" t="s">
        <v>87</v>
      </c>
      <c r="AV195" s="12" t="s">
        <v>85</v>
      </c>
      <c r="AW195" s="12" t="s">
        <v>39</v>
      </c>
      <c r="AX195" s="12" t="s">
        <v>78</v>
      </c>
      <c r="AY195" s="152" t="s">
        <v>194</v>
      </c>
    </row>
    <row r="196" spans="2:65" s="12" customFormat="1">
      <c r="B196" s="150"/>
      <c r="D196" s="151" t="s">
        <v>204</v>
      </c>
      <c r="E196" s="152" t="s">
        <v>32</v>
      </c>
      <c r="F196" s="153" t="s">
        <v>1007</v>
      </c>
      <c r="H196" s="152" t="s">
        <v>32</v>
      </c>
      <c r="I196" s="154"/>
      <c r="L196" s="150"/>
      <c r="M196" s="155"/>
      <c r="T196" s="156"/>
      <c r="AT196" s="152" t="s">
        <v>204</v>
      </c>
      <c r="AU196" s="152" t="s">
        <v>87</v>
      </c>
      <c r="AV196" s="12" t="s">
        <v>85</v>
      </c>
      <c r="AW196" s="12" t="s">
        <v>39</v>
      </c>
      <c r="AX196" s="12" t="s">
        <v>78</v>
      </c>
      <c r="AY196" s="152" t="s">
        <v>194</v>
      </c>
    </row>
    <row r="197" spans="2:65" s="12" customFormat="1">
      <c r="B197" s="150"/>
      <c r="D197" s="151" t="s">
        <v>204</v>
      </c>
      <c r="E197" s="152" t="s">
        <v>32</v>
      </c>
      <c r="F197" s="153" t="s">
        <v>1019</v>
      </c>
      <c r="H197" s="152" t="s">
        <v>32</v>
      </c>
      <c r="I197" s="154"/>
      <c r="L197" s="150"/>
      <c r="M197" s="155"/>
      <c r="T197" s="156"/>
      <c r="AT197" s="152" t="s">
        <v>204</v>
      </c>
      <c r="AU197" s="152" t="s">
        <v>87</v>
      </c>
      <c r="AV197" s="12" t="s">
        <v>85</v>
      </c>
      <c r="AW197" s="12" t="s">
        <v>39</v>
      </c>
      <c r="AX197" s="12" t="s">
        <v>78</v>
      </c>
      <c r="AY197" s="152" t="s">
        <v>194</v>
      </c>
    </row>
    <row r="198" spans="2:65" s="13" customFormat="1" ht="20.399999999999999">
      <c r="B198" s="157"/>
      <c r="D198" s="151" t="s">
        <v>204</v>
      </c>
      <c r="E198" s="158" t="s">
        <v>32</v>
      </c>
      <c r="F198" s="159" t="s">
        <v>1531</v>
      </c>
      <c r="H198" s="160">
        <v>43</v>
      </c>
      <c r="I198" s="161"/>
      <c r="L198" s="157"/>
      <c r="M198" s="162"/>
      <c r="T198" s="163"/>
      <c r="AT198" s="158" t="s">
        <v>204</v>
      </c>
      <c r="AU198" s="158" t="s">
        <v>87</v>
      </c>
      <c r="AV198" s="13" t="s">
        <v>87</v>
      </c>
      <c r="AW198" s="13" t="s">
        <v>39</v>
      </c>
      <c r="AX198" s="13" t="s">
        <v>78</v>
      </c>
      <c r="AY198" s="158" t="s">
        <v>194</v>
      </c>
    </row>
    <row r="199" spans="2:65" s="14" customFormat="1">
      <c r="B199" s="164"/>
      <c r="D199" s="151" t="s">
        <v>204</v>
      </c>
      <c r="E199" s="165" t="s">
        <v>32</v>
      </c>
      <c r="F199" s="166" t="s">
        <v>208</v>
      </c>
      <c r="H199" s="167">
        <v>43</v>
      </c>
      <c r="I199" s="168"/>
      <c r="L199" s="164"/>
      <c r="M199" s="169"/>
      <c r="T199" s="170"/>
      <c r="AT199" s="165" t="s">
        <v>204</v>
      </c>
      <c r="AU199" s="165" t="s">
        <v>87</v>
      </c>
      <c r="AV199" s="14" t="s">
        <v>200</v>
      </c>
      <c r="AW199" s="14" t="s">
        <v>39</v>
      </c>
      <c r="AX199" s="14" t="s">
        <v>85</v>
      </c>
      <c r="AY199" s="165" t="s">
        <v>194</v>
      </c>
    </row>
    <row r="200" spans="2:65" s="1" customFormat="1" ht="16.5" customHeight="1">
      <c r="B200" s="33"/>
      <c r="C200" s="171" t="s">
        <v>355</v>
      </c>
      <c r="D200" s="171" t="s">
        <v>310</v>
      </c>
      <c r="E200" s="172" t="s">
        <v>1119</v>
      </c>
      <c r="F200" s="173" t="s">
        <v>1120</v>
      </c>
      <c r="G200" s="174" t="s">
        <v>1121</v>
      </c>
      <c r="H200" s="175">
        <v>27.992999999999999</v>
      </c>
      <c r="I200" s="176"/>
      <c r="J200" s="177">
        <f>ROUND(I200*H200,2)</f>
        <v>0</v>
      </c>
      <c r="K200" s="173" t="s">
        <v>199</v>
      </c>
      <c r="L200" s="178"/>
      <c r="M200" s="179" t="s">
        <v>32</v>
      </c>
      <c r="N200" s="180" t="s">
        <v>49</v>
      </c>
      <c r="P200" s="142">
        <f>O200*H200</f>
        <v>0</v>
      </c>
      <c r="Q200" s="142">
        <v>1E-3</v>
      </c>
      <c r="R200" s="142">
        <f>Q200*H200</f>
        <v>2.7993000000000001E-2</v>
      </c>
      <c r="S200" s="142">
        <v>0</v>
      </c>
      <c r="T200" s="143">
        <f>S200*H200</f>
        <v>0</v>
      </c>
      <c r="AR200" s="144" t="s">
        <v>931</v>
      </c>
      <c r="AT200" s="144" t="s">
        <v>310</v>
      </c>
      <c r="AU200" s="144" t="s">
        <v>87</v>
      </c>
      <c r="AY200" s="17" t="s">
        <v>194</v>
      </c>
      <c r="BE200" s="145">
        <f>IF(N200="základní",J200,0)</f>
        <v>0</v>
      </c>
      <c r="BF200" s="145">
        <f>IF(N200="snížená",J200,0)</f>
        <v>0</v>
      </c>
      <c r="BG200" s="145">
        <f>IF(N200="zákl. přenesená",J200,0)</f>
        <v>0</v>
      </c>
      <c r="BH200" s="145">
        <f>IF(N200="sníž. přenesená",J200,0)</f>
        <v>0</v>
      </c>
      <c r="BI200" s="145">
        <f>IF(N200="nulová",J200,0)</f>
        <v>0</v>
      </c>
      <c r="BJ200" s="17" t="s">
        <v>85</v>
      </c>
      <c r="BK200" s="145">
        <f>ROUND(I200*H200,2)</f>
        <v>0</v>
      </c>
      <c r="BL200" s="17" t="s">
        <v>931</v>
      </c>
      <c r="BM200" s="144" t="s">
        <v>1532</v>
      </c>
    </row>
    <row r="201" spans="2:65" s="13" customFormat="1">
      <c r="B201" s="157"/>
      <c r="D201" s="151" t="s">
        <v>204</v>
      </c>
      <c r="E201" s="158" t="s">
        <v>32</v>
      </c>
      <c r="F201" s="159" t="s">
        <v>1533</v>
      </c>
      <c r="H201" s="160">
        <v>26.66</v>
      </c>
      <c r="I201" s="161"/>
      <c r="L201" s="157"/>
      <c r="M201" s="162"/>
      <c r="T201" s="163"/>
      <c r="AT201" s="158" t="s">
        <v>204</v>
      </c>
      <c r="AU201" s="158" t="s">
        <v>87</v>
      </c>
      <c r="AV201" s="13" t="s">
        <v>87</v>
      </c>
      <c r="AW201" s="13" t="s">
        <v>39</v>
      </c>
      <c r="AX201" s="13" t="s">
        <v>85</v>
      </c>
      <c r="AY201" s="158" t="s">
        <v>194</v>
      </c>
    </row>
    <row r="202" spans="2:65" s="13" customFormat="1">
      <c r="B202" s="157"/>
      <c r="D202" s="151" t="s">
        <v>204</v>
      </c>
      <c r="F202" s="159" t="s">
        <v>1534</v>
      </c>
      <c r="H202" s="160">
        <v>27.992999999999999</v>
      </c>
      <c r="I202" s="161"/>
      <c r="L202" s="157"/>
      <c r="M202" s="162"/>
      <c r="T202" s="163"/>
      <c r="AT202" s="158" t="s">
        <v>204</v>
      </c>
      <c r="AU202" s="158" t="s">
        <v>87</v>
      </c>
      <c r="AV202" s="13" t="s">
        <v>87</v>
      </c>
      <c r="AW202" s="13" t="s">
        <v>4</v>
      </c>
      <c r="AX202" s="13" t="s">
        <v>85</v>
      </c>
      <c r="AY202" s="158" t="s">
        <v>194</v>
      </c>
    </row>
    <row r="203" spans="2:65" s="1" customFormat="1" ht="24.15" customHeight="1">
      <c r="B203" s="33"/>
      <c r="C203" s="133" t="s">
        <v>361</v>
      </c>
      <c r="D203" s="133" t="s">
        <v>196</v>
      </c>
      <c r="E203" s="134" t="s">
        <v>1125</v>
      </c>
      <c r="F203" s="135" t="s">
        <v>1126</v>
      </c>
      <c r="G203" s="136" t="s">
        <v>313</v>
      </c>
      <c r="H203" s="137">
        <v>2</v>
      </c>
      <c r="I203" s="138"/>
      <c r="J203" s="139">
        <f>ROUND(I203*H203,2)</f>
        <v>0</v>
      </c>
      <c r="K203" s="135" t="s">
        <v>199</v>
      </c>
      <c r="L203" s="33"/>
      <c r="M203" s="140" t="s">
        <v>32</v>
      </c>
      <c r="N203" s="141" t="s">
        <v>49</v>
      </c>
      <c r="P203" s="142">
        <f>O203*H203</f>
        <v>0</v>
      </c>
      <c r="Q203" s="142">
        <v>0</v>
      </c>
      <c r="R203" s="142">
        <f>Q203*H203</f>
        <v>0</v>
      </c>
      <c r="S203" s="142">
        <v>0</v>
      </c>
      <c r="T203" s="143">
        <f>S203*H203</f>
        <v>0</v>
      </c>
      <c r="AR203" s="144" t="s">
        <v>585</v>
      </c>
      <c r="AT203" s="144" t="s">
        <v>196</v>
      </c>
      <c r="AU203" s="144" t="s">
        <v>87</v>
      </c>
      <c r="AY203" s="17" t="s">
        <v>194</v>
      </c>
      <c r="BE203" s="145">
        <f>IF(N203="základní",J203,0)</f>
        <v>0</v>
      </c>
      <c r="BF203" s="145">
        <f>IF(N203="snížená",J203,0)</f>
        <v>0</v>
      </c>
      <c r="BG203" s="145">
        <f>IF(N203="zákl. přenesená",J203,0)</f>
        <v>0</v>
      </c>
      <c r="BH203" s="145">
        <f>IF(N203="sníž. přenesená",J203,0)</f>
        <v>0</v>
      </c>
      <c r="BI203" s="145">
        <f>IF(N203="nulová",J203,0)</f>
        <v>0</v>
      </c>
      <c r="BJ203" s="17" t="s">
        <v>85</v>
      </c>
      <c r="BK203" s="145">
        <f>ROUND(I203*H203,2)</f>
        <v>0</v>
      </c>
      <c r="BL203" s="17" t="s">
        <v>585</v>
      </c>
      <c r="BM203" s="144" t="s">
        <v>1535</v>
      </c>
    </row>
    <row r="204" spans="2:65" s="1" customFormat="1">
      <c r="B204" s="33"/>
      <c r="D204" s="146" t="s">
        <v>202</v>
      </c>
      <c r="F204" s="147" t="s">
        <v>1128</v>
      </c>
      <c r="I204" s="148"/>
      <c r="L204" s="33"/>
      <c r="M204" s="149"/>
      <c r="T204" s="54"/>
      <c r="AT204" s="17" t="s">
        <v>202</v>
      </c>
      <c r="AU204" s="17" t="s">
        <v>87</v>
      </c>
    </row>
    <row r="205" spans="2:65" s="12" customFormat="1">
      <c r="B205" s="150"/>
      <c r="D205" s="151" t="s">
        <v>204</v>
      </c>
      <c r="E205" s="152" t="s">
        <v>32</v>
      </c>
      <c r="F205" s="153" t="s">
        <v>1006</v>
      </c>
      <c r="H205" s="152" t="s">
        <v>32</v>
      </c>
      <c r="I205" s="154"/>
      <c r="L205" s="150"/>
      <c r="M205" s="155"/>
      <c r="T205" s="156"/>
      <c r="AT205" s="152" t="s">
        <v>204</v>
      </c>
      <c r="AU205" s="152" t="s">
        <v>87</v>
      </c>
      <c r="AV205" s="12" t="s">
        <v>85</v>
      </c>
      <c r="AW205" s="12" t="s">
        <v>39</v>
      </c>
      <c r="AX205" s="12" t="s">
        <v>78</v>
      </c>
      <c r="AY205" s="152" t="s">
        <v>194</v>
      </c>
    </row>
    <row r="206" spans="2:65" s="12" customFormat="1">
      <c r="B206" s="150"/>
      <c r="D206" s="151" t="s">
        <v>204</v>
      </c>
      <c r="E206" s="152" t="s">
        <v>32</v>
      </c>
      <c r="F206" s="153" t="s">
        <v>1007</v>
      </c>
      <c r="H206" s="152" t="s">
        <v>32</v>
      </c>
      <c r="I206" s="154"/>
      <c r="L206" s="150"/>
      <c r="M206" s="155"/>
      <c r="T206" s="156"/>
      <c r="AT206" s="152" t="s">
        <v>204</v>
      </c>
      <c r="AU206" s="152" t="s">
        <v>87</v>
      </c>
      <c r="AV206" s="12" t="s">
        <v>85</v>
      </c>
      <c r="AW206" s="12" t="s">
        <v>39</v>
      </c>
      <c r="AX206" s="12" t="s">
        <v>78</v>
      </c>
      <c r="AY206" s="152" t="s">
        <v>194</v>
      </c>
    </row>
    <row r="207" spans="2:65" s="12" customFormat="1">
      <c r="B207" s="150"/>
      <c r="D207" s="151" t="s">
        <v>204</v>
      </c>
      <c r="E207" s="152" t="s">
        <v>32</v>
      </c>
      <c r="F207" s="153" t="s">
        <v>1019</v>
      </c>
      <c r="H207" s="152" t="s">
        <v>32</v>
      </c>
      <c r="I207" s="154"/>
      <c r="L207" s="150"/>
      <c r="M207" s="155"/>
      <c r="T207" s="156"/>
      <c r="AT207" s="152" t="s">
        <v>204</v>
      </c>
      <c r="AU207" s="152" t="s">
        <v>87</v>
      </c>
      <c r="AV207" s="12" t="s">
        <v>85</v>
      </c>
      <c r="AW207" s="12" t="s">
        <v>39</v>
      </c>
      <c r="AX207" s="12" t="s">
        <v>78</v>
      </c>
      <c r="AY207" s="152" t="s">
        <v>194</v>
      </c>
    </row>
    <row r="208" spans="2:65" s="13" customFormat="1">
      <c r="B208" s="157"/>
      <c r="D208" s="151" t="s">
        <v>204</v>
      </c>
      <c r="E208" s="158" t="s">
        <v>32</v>
      </c>
      <c r="F208" s="159" t="s">
        <v>1536</v>
      </c>
      <c r="H208" s="160">
        <v>2</v>
      </c>
      <c r="I208" s="161"/>
      <c r="L208" s="157"/>
      <c r="M208" s="162"/>
      <c r="T208" s="163"/>
      <c r="AT208" s="158" t="s">
        <v>204</v>
      </c>
      <c r="AU208" s="158" t="s">
        <v>87</v>
      </c>
      <c r="AV208" s="13" t="s">
        <v>87</v>
      </c>
      <c r="AW208" s="13" t="s">
        <v>39</v>
      </c>
      <c r="AX208" s="13" t="s">
        <v>78</v>
      </c>
      <c r="AY208" s="158" t="s">
        <v>194</v>
      </c>
    </row>
    <row r="209" spans="2:65" s="14" customFormat="1">
      <c r="B209" s="164"/>
      <c r="D209" s="151" t="s">
        <v>204</v>
      </c>
      <c r="E209" s="165" t="s">
        <v>32</v>
      </c>
      <c r="F209" s="166" t="s">
        <v>208</v>
      </c>
      <c r="H209" s="167">
        <v>2</v>
      </c>
      <c r="I209" s="168"/>
      <c r="L209" s="164"/>
      <c r="M209" s="169"/>
      <c r="T209" s="170"/>
      <c r="AT209" s="165" t="s">
        <v>204</v>
      </c>
      <c r="AU209" s="165" t="s">
        <v>87</v>
      </c>
      <c r="AV209" s="14" t="s">
        <v>200</v>
      </c>
      <c r="AW209" s="14" t="s">
        <v>39</v>
      </c>
      <c r="AX209" s="14" t="s">
        <v>85</v>
      </c>
      <c r="AY209" s="165" t="s">
        <v>194</v>
      </c>
    </row>
    <row r="210" spans="2:65" s="1" customFormat="1" ht="16.5" customHeight="1">
      <c r="B210" s="33"/>
      <c r="C210" s="171" t="s">
        <v>366</v>
      </c>
      <c r="D210" s="171" t="s">
        <v>310</v>
      </c>
      <c r="E210" s="172" t="s">
        <v>1130</v>
      </c>
      <c r="F210" s="173" t="s">
        <v>1131</v>
      </c>
      <c r="G210" s="174" t="s">
        <v>313</v>
      </c>
      <c r="H210" s="175">
        <v>2</v>
      </c>
      <c r="I210" s="176"/>
      <c r="J210" s="177">
        <f>ROUND(I210*H210,2)</f>
        <v>0</v>
      </c>
      <c r="K210" s="173" t="s">
        <v>199</v>
      </c>
      <c r="L210" s="178"/>
      <c r="M210" s="179" t="s">
        <v>32</v>
      </c>
      <c r="N210" s="180" t="s">
        <v>49</v>
      </c>
      <c r="P210" s="142">
        <f>O210*H210</f>
        <v>0</v>
      </c>
      <c r="Q210" s="142">
        <v>1.6000000000000001E-4</v>
      </c>
      <c r="R210" s="142">
        <f>Q210*H210</f>
        <v>3.2000000000000003E-4</v>
      </c>
      <c r="S210" s="142">
        <v>0</v>
      </c>
      <c r="T210" s="143">
        <f>S210*H210</f>
        <v>0</v>
      </c>
      <c r="AR210" s="144" t="s">
        <v>931</v>
      </c>
      <c r="AT210" s="144" t="s">
        <v>310</v>
      </c>
      <c r="AU210" s="144" t="s">
        <v>87</v>
      </c>
      <c r="AY210" s="17" t="s">
        <v>194</v>
      </c>
      <c r="BE210" s="145">
        <f>IF(N210="základní",J210,0)</f>
        <v>0</v>
      </c>
      <c r="BF210" s="145">
        <f>IF(N210="snížená",J210,0)</f>
        <v>0</v>
      </c>
      <c r="BG210" s="145">
        <f>IF(N210="zákl. přenesená",J210,0)</f>
        <v>0</v>
      </c>
      <c r="BH210" s="145">
        <f>IF(N210="sníž. přenesená",J210,0)</f>
        <v>0</v>
      </c>
      <c r="BI210" s="145">
        <f>IF(N210="nulová",J210,0)</f>
        <v>0</v>
      </c>
      <c r="BJ210" s="17" t="s">
        <v>85</v>
      </c>
      <c r="BK210" s="145">
        <f>ROUND(I210*H210,2)</f>
        <v>0</v>
      </c>
      <c r="BL210" s="17" t="s">
        <v>931</v>
      </c>
      <c r="BM210" s="144" t="s">
        <v>1537</v>
      </c>
    </row>
    <row r="211" spans="2:65" s="1" customFormat="1" ht="21.75" customHeight="1">
      <c r="B211" s="33"/>
      <c r="C211" s="133" t="s">
        <v>374</v>
      </c>
      <c r="D211" s="133" t="s">
        <v>196</v>
      </c>
      <c r="E211" s="134" t="s">
        <v>1133</v>
      </c>
      <c r="F211" s="135" t="s">
        <v>1134</v>
      </c>
      <c r="G211" s="136" t="s">
        <v>313</v>
      </c>
      <c r="H211" s="137">
        <v>4</v>
      </c>
      <c r="I211" s="138"/>
      <c r="J211" s="139">
        <f>ROUND(I211*H211,2)</f>
        <v>0</v>
      </c>
      <c r="K211" s="135" t="s">
        <v>199</v>
      </c>
      <c r="L211" s="33"/>
      <c r="M211" s="140" t="s">
        <v>32</v>
      </c>
      <c r="N211" s="141" t="s">
        <v>49</v>
      </c>
      <c r="P211" s="142">
        <f>O211*H211</f>
        <v>0</v>
      </c>
      <c r="Q211" s="142">
        <v>0</v>
      </c>
      <c r="R211" s="142">
        <f>Q211*H211</f>
        <v>0</v>
      </c>
      <c r="S211" s="142">
        <v>0</v>
      </c>
      <c r="T211" s="143">
        <f>S211*H211</f>
        <v>0</v>
      </c>
      <c r="AR211" s="144" t="s">
        <v>585</v>
      </c>
      <c r="AT211" s="144" t="s">
        <v>196</v>
      </c>
      <c r="AU211" s="144" t="s">
        <v>87</v>
      </c>
      <c r="AY211" s="17" t="s">
        <v>194</v>
      </c>
      <c r="BE211" s="145">
        <f>IF(N211="základní",J211,0)</f>
        <v>0</v>
      </c>
      <c r="BF211" s="145">
        <f>IF(N211="snížená",J211,0)</f>
        <v>0</v>
      </c>
      <c r="BG211" s="145">
        <f>IF(N211="zákl. přenesená",J211,0)</f>
        <v>0</v>
      </c>
      <c r="BH211" s="145">
        <f>IF(N211="sníž. přenesená",J211,0)</f>
        <v>0</v>
      </c>
      <c r="BI211" s="145">
        <f>IF(N211="nulová",J211,0)</f>
        <v>0</v>
      </c>
      <c r="BJ211" s="17" t="s">
        <v>85</v>
      </c>
      <c r="BK211" s="145">
        <f>ROUND(I211*H211,2)</f>
        <v>0</v>
      </c>
      <c r="BL211" s="17" t="s">
        <v>585</v>
      </c>
      <c r="BM211" s="144" t="s">
        <v>1538</v>
      </c>
    </row>
    <row r="212" spans="2:65" s="1" customFormat="1">
      <c r="B212" s="33"/>
      <c r="D212" s="146" t="s">
        <v>202</v>
      </c>
      <c r="F212" s="147" t="s">
        <v>1136</v>
      </c>
      <c r="I212" s="148"/>
      <c r="L212" s="33"/>
      <c r="M212" s="149"/>
      <c r="T212" s="54"/>
      <c r="AT212" s="17" t="s">
        <v>202</v>
      </c>
      <c r="AU212" s="17" t="s">
        <v>87</v>
      </c>
    </row>
    <row r="213" spans="2:65" s="12" customFormat="1">
      <c r="B213" s="150"/>
      <c r="D213" s="151" t="s">
        <v>204</v>
      </c>
      <c r="E213" s="152" t="s">
        <v>32</v>
      </c>
      <c r="F213" s="153" t="s">
        <v>1006</v>
      </c>
      <c r="H213" s="152" t="s">
        <v>32</v>
      </c>
      <c r="I213" s="154"/>
      <c r="L213" s="150"/>
      <c r="M213" s="155"/>
      <c r="T213" s="156"/>
      <c r="AT213" s="152" t="s">
        <v>204</v>
      </c>
      <c r="AU213" s="152" t="s">
        <v>87</v>
      </c>
      <c r="AV213" s="12" t="s">
        <v>85</v>
      </c>
      <c r="AW213" s="12" t="s">
        <v>39</v>
      </c>
      <c r="AX213" s="12" t="s">
        <v>78</v>
      </c>
      <c r="AY213" s="152" t="s">
        <v>194</v>
      </c>
    </row>
    <row r="214" spans="2:65" s="12" customFormat="1">
      <c r="B214" s="150"/>
      <c r="D214" s="151" t="s">
        <v>204</v>
      </c>
      <c r="E214" s="152" t="s">
        <v>32</v>
      </c>
      <c r="F214" s="153" t="s">
        <v>1007</v>
      </c>
      <c r="H214" s="152" t="s">
        <v>32</v>
      </c>
      <c r="I214" s="154"/>
      <c r="L214" s="150"/>
      <c r="M214" s="155"/>
      <c r="T214" s="156"/>
      <c r="AT214" s="152" t="s">
        <v>204</v>
      </c>
      <c r="AU214" s="152" t="s">
        <v>87</v>
      </c>
      <c r="AV214" s="12" t="s">
        <v>85</v>
      </c>
      <c r="AW214" s="12" t="s">
        <v>39</v>
      </c>
      <c r="AX214" s="12" t="s">
        <v>78</v>
      </c>
      <c r="AY214" s="152" t="s">
        <v>194</v>
      </c>
    </row>
    <row r="215" spans="2:65" s="12" customFormat="1">
      <c r="B215" s="150"/>
      <c r="D215" s="151" t="s">
        <v>204</v>
      </c>
      <c r="E215" s="152" t="s">
        <v>32</v>
      </c>
      <c r="F215" s="153" t="s">
        <v>1019</v>
      </c>
      <c r="H215" s="152" t="s">
        <v>32</v>
      </c>
      <c r="I215" s="154"/>
      <c r="L215" s="150"/>
      <c r="M215" s="155"/>
      <c r="T215" s="156"/>
      <c r="AT215" s="152" t="s">
        <v>204</v>
      </c>
      <c r="AU215" s="152" t="s">
        <v>87</v>
      </c>
      <c r="AV215" s="12" t="s">
        <v>85</v>
      </c>
      <c r="AW215" s="12" t="s">
        <v>39</v>
      </c>
      <c r="AX215" s="12" t="s">
        <v>78</v>
      </c>
      <c r="AY215" s="152" t="s">
        <v>194</v>
      </c>
    </row>
    <row r="216" spans="2:65" s="13" customFormat="1">
      <c r="B216" s="157"/>
      <c r="D216" s="151" t="s">
        <v>204</v>
      </c>
      <c r="E216" s="158" t="s">
        <v>32</v>
      </c>
      <c r="F216" s="159" t="s">
        <v>1539</v>
      </c>
      <c r="H216" s="160">
        <v>2</v>
      </c>
      <c r="I216" s="161"/>
      <c r="L216" s="157"/>
      <c r="M216" s="162"/>
      <c r="T216" s="163"/>
      <c r="AT216" s="158" t="s">
        <v>204</v>
      </c>
      <c r="AU216" s="158" t="s">
        <v>87</v>
      </c>
      <c r="AV216" s="13" t="s">
        <v>87</v>
      </c>
      <c r="AW216" s="13" t="s">
        <v>39</v>
      </c>
      <c r="AX216" s="13" t="s">
        <v>78</v>
      </c>
      <c r="AY216" s="158" t="s">
        <v>194</v>
      </c>
    </row>
    <row r="217" spans="2:65" s="13" customFormat="1">
      <c r="B217" s="157"/>
      <c r="D217" s="151" t="s">
        <v>204</v>
      </c>
      <c r="E217" s="158" t="s">
        <v>32</v>
      </c>
      <c r="F217" s="159" t="s">
        <v>1540</v>
      </c>
      <c r="H217" s="160">
        <v>2</v>
      </c>
      <c r="I217" s="161"/>
      <c r="L217" s="157"/>
      <c r="M217" s="162"/>
      <c r="T217" s="163"/>
      <c r="AT217" s="158" t="s">
        <v>204</v>
      </c>
      <c r="AU217" s="158" t="s">
        <v>87</v>
      </c>
      <c r="AV217" s="13" t="s">
        <v>87</v>
      </c>
      <c r="AW217" s="13" t="s">
        <v>39</v>
      </c>
      <c r="AX217" s="13" t="s">
        <v>78</v>
      </c>
      <c r="AY217" s="158" t="s">
        <v>194</v>
      </c>
    </row>
    <row r="218" spans="2:65" s="14" customFormat="1">
      <c r="B218" s="164"/>
      <c r="D218" s="151" t="s">
        <v>204</v>
      </c>
      <c r="E218" s="165" t="s">
        <v>32</v>
      </c>
      <c r="F218" s="166" t="s">
        <v>208</v>
      </c>
      <c r="H218" s="167">
        <v>4</v>
      </c>
      <c r="I218" s="168"/>
      <c r="L218" s="164"/>
      <c r="M218" s="169"/>
      <c r="T218" s="170"/>
      <c r="AT218" s="165" t="s">
        <v>204</v>
      </c>
      <c r="AU218" s="165" t="s">
        <v>87</v>
      </c>
      <c r="AV218" s="14" t="s">
        <v>200</v>
      </c>
      <c r="AW218" s="14" t="s">
        <v>39</v>
      </c>
      <c r="AX218" s="14" t="s">
        <v>85</v>
      </c>
      <c r="AY218" s="165" t="s">
        <v>194</v>
      </c>
    </row>
    <row r="219" spans="2:65" s="1" customFormat="1" ht="16.5" customHeight="1">
      <c r="B219" s="33"/>
      <c r="C219" s="171" t="s">
        <v>379</v>
      </c>
      <c r="D219" s="171" t="s">
        <v>310</v>
      </c>
      <c r="E219" s="172" t="s">
        <v>1139</v>
      </c>
      <c r="F219" s="173" t="s">
        <v>1140</v>
      </c>
      <c r="G219" s="174" t="s">
        <v>313</v>
      </c>
      <c r="H219" s="175">
        <v>2</v>
      </c>
      <c r="I219" s="176"/>
      <c r="J219" s="177">
        <f>ROUND(I219*H219,2)</f>
        <v>0</v>
      </c>
      <c r="K219" s="173" t="s">
        <v>199</v>
      </c>
      <c r="L219" s="178"/>
      <c r="M219" s="179" t="s">
        <v>32</v>
      </c>
      <c r="N219" s="180" t="s">
        <v>49</v>
      </c>
      <c r="P219" s="142">
        <f>O219*H219</f>
        <v>0</v>
      </c>
      <c r="Q219" s="142">
        <v>2.3000000000000001E-4</v>
      </c>
      <c r="R219" s="142">
        <f>Q219*H219</f>
        <v>4.6000000000000001E-4</v>
      </c>
      <c r="S219" s="142">
        <v>0</v>
      </c>
      <c r="T219" s="143">
        <f>S219*H219</f>
        <v>0</v>
      </c>
      <c r="AR219" s="144" t="s">
        <v>931</v>
      </c>
      <c r="AT219" s="144" t="s">
        <v>310</v>
      </c>
      <c r="AU219" s="144" t="s">
        <v>87</v>
      </c>
      <c r="AY219" s="17" t="s">
        <v>194</v>
      </c>
      <c r="BE219" s="145">
        <f>IF(N219="základní",J219,0)</f>
        <v>0</v>
      </c>
      <c r="BF219" s="145">
        <f>IF(N219="snížená",J219,0)</f>
        <v>0</v>
      </c>
      <c r="BG219" s="145">
        <f>IF(N219="zákl. přenesená",J219,0)</f>
        <v>0</v>
      </c>
      <c r="BH219" s="145">
        <f>IF(N219="sníž. přenesená",J219,0)</f>
        <v>0</v>
      </c>
      <c r="BI219" s="145">
        <f>IF(N219="nulová",J219,0)</f>
        <v>0</v>
      </c>
      <c r="BJ219" s="17" t="s">
        <v>85</v>
      </c>
      <c r="BK219" s="145">
        <f>ROUND(I219*H219,2)</f>
        <v>0</v>
      </c>
      <c r="BL219" s="17" t="s">
        <v>931</v>
      </c>
      <c r="BM219" s="144" t="s">
        <v>1541</v>
      </c>
    </row>
    <row r="220" spans="2:65" s="1" customFormat="1" ht="24.15" customHeight="1">
      <c r="B220" s="33"/>
      <c r="C220" s="171" t="s">
        <v>384</v>
      </c>
      <c r="D220" s="171" t="s">
        <v>310</v>
      </c>
      <c r="E220" s="172" t="s">
        <v>1142</v>
      </c>
      <c r="F220" s="173" t="s">
        <v>1143</v>
      </c>
      <c r="G220" s="174" t="s">
        <v>313</v>
      </c>
      <c r="H220" s="175">
        <v>2</v>
      </c>
      <c r="I220" s="176"/>
      <c r="J220" s="177">
        <f>ROUND(I220*H220,2)</f>
        <v>0</v>
      </c>
      <c r="K220" s="173" t="s">
        <v>199</v>
      </c>
      <c r="L220" s="178"/>
      <c r="M220" s="179" t="s">
        <v>32</v>
      </c>
      <c r="N220" s="180" t="s">
        <v>49</v>
      </c>
      <c r="P220" s="142">
        <f>O220*H220</f>
        <v>0</v>
      </c>
      <c r="Q220" s="142">
        <v>6.9999999999999999E-4</v>
      </c>
      <c r="R220" s="142">
        <f>Q220*H220</f>
        <v>1.4E-3</v>
      </c>
      <c r="S220" s="142">
        <v>0</v>
      </c>
      <c r="T220" s="143">
        <f>S220*H220</f>
        <v>0</v>
      </c>
      <c r="AR220" s="144" t="s">
        <v>931</v>
      </c>
      <c r="AT220" s="144" t="s">
        <v>310</v>
      </c>
      <c r="AU220" s="144" t="s">
        <v>87</v>
      </c>
      <c r="AY220" s="17" t="s">
        <v>194</v>
      </c>
      <c r="BE220" s="145">
        <f>IF(N220="základní",J220,0)</f>
        <v>0</v>
      </c>
      <c r="BF220" s="145">
        <f>IF(N220="snížená",J220,0)</f>
        <v>0</v>
      </c>
      <c r="BG220" s="145">
        <f>IF(N220="zákl. přenesená",J220,0)</f>
        <v>0</v>
      </c>
      <c r="BH220" s="145">
        <f>IF(N220="sníž. přenesená",J220,0)</f>
        <v>0</v>
      </c>
      <c r="BI220" s="145">
        <f>IF(N220="nulová",J220,0)</f>
        <v>0</v>
      </c>
      <c r="BJ220" s="17" t="s">
        <v>85</v>
      </c>
      <c r="BK220" s="145">
        <f>ROUND(I220*H220,2)</f>
        <v>0</v>
      </c>
      <c r="BL220" s="17" t="s">
        <v>931</v>
      </c>
      <c r="BM220" s="144" t="s">
        <v>1542</v>
      </c>
    </row>
    <row r="221" spans="2:65" s="1" customFormat="1" ht="33" customHeight="1">
      <c r="B221" s="33"/>
      <c r="C221" s="133" t="s">
        <v>389</v>
      </c>
      <c r="D221" s="133" t="s">
        <v>196</v>
      </c>
      <c r="E221" s="134" t="s">
        <v>1150</v>
      </c>
      <c r="F221" s="135" t="s">
        <v>1151</v>
      </c>
      <c r="G221" s="136" t="s">
        <v>313</v>
      </c>
      <c r="H221" s="137">
        <v>2</v>
      </c>
      <c r="I221" s="138"/>
      <c r="J221" s="139">
        <f>ROUND(I221*H221,2)</f>
        <v>0</v>
      </c>
      <c r="K221" s="135" t="s">
        <v>199</v>
      </c>
      <c r="L221" s="33"/>
      <c r="M221" s="140" t="s">
        <v>32</v>
      </c>
      <c r="N221" s="141" t="s">
        <v>49</v>
      </c>
      <c r="P221" s="142">
        <f>O221*H221</f>
        <v>0</v>
      </c>
      <c r="Q221" s="142">
        <v>0</v>
      </c>
      <c r="R221" s="142">
        <f>Q221*H221</f>
        <v>0</v>
      </c>
      <c r="S221" s="142">
        <v>0</v>
      </c>
      <c r="T221" s="143">
        <f>S221*H221</f>
        <v>0</v>
      </c>
      <c r="AR221" s="144" t="s">
        <v>585</v>
      </c>
      <c r="AT221" s="144" t="s">
        <v>196</v>
      </c>
      <c r="AU221" s="144" t="s">
        <v>87</v>
      </c>
      <c r="AY221" s="17" t="s">
        <v>194</v>
      </c>
      <c r="BE221" s="145">
        <f>IF(N221="základní",J221,0)</f>
        <v>0</v>
      </c>
      <c r="BF221" s="145">
        <f>IF(N221="snížená",J221,0)</f>
        <v>0</v>
      </c>
      <c r="BG221" s="145">
        <f>IF(N221="zákl. přenesená",J221,0)</f>
        <v>0</v>
      </c>
      <c r="BH221" s="145">
        <f>IF(N221="sníž. přenesená",J221,0)</f>
        <v>0</v>
      </c>
      <c r="BI221" s="145">
        <f>IF(N221="nulová",J221,0)</f>
        <v>0</v>
      </c>
      <c r="BJ221" s="17" t="s">
        <v>85</v>
      </c>
      <c r="BK221" s="145">
        <f>ROUND(I221*H221,2)</f>
        <v>0</v>
      </c>
      <c r="BL221" s="17" t="s">
        <v>585</v>
      </c>
      <c r="BM221" s="144" t="s">
        <v>1543</v>
      </c>
    </row>
    <row r="222" spans="2:65" s="1" customFormat="1">
      <c r="B222" s="33"/>
      <c r="D222" s="146" t="s">
        <v>202</v>
      </c>
      <c r="F222" s="147" t="s">
        <v>1153</v>
      </c>
      <c r="I222" s="148"/>
      <c r="L222" s="33"/>
      <c r="M222" s="149"/>
      <c r="T222" s="54"/>
      <c r="AT222" s="17" t="s">
        <v>202</v>
      </c>
      <c r="AU222" s="17" t="s">
        <v>87</v>
      </c>
    </row>
    <row r="223" spans="2:65" s="12" customFormat="1">
      <c r="B223" s="150"/>
      <c r="D223" s="151" t="s">
        <v>204</v>
      </c>
      <c r="E223" s="152" t="s">
        <v>32</v>
      </c>
      <c r="F223" s="153" t="s">
        <v>1006</v>
      </c>
      <c r="H223" s="152" t="s">
        <v>32</v>
      </c>
      <c r="I223" s="154"/>
      <c r="L223" s="150"/>
      <c r="M223" s="155"/>
      <c r="T223" s="156"/>
      <c r="AT223" s="152" t="s">
        <v>204</v>
      </c>
      <c r="AU223" s="152" t="s">
        <v>87</v>
      </c>
      <c r="AV223" s="12" t="s">
        <v>85</v>
      </c>
      <c r="AW223" s="12" t="s">
        <v>39</v>
      </c>
      <c r="AX223" s="12" t="s">
        <v>78</v>
      </c>
      <c r="AY223" s="152" t="s">
        <v>194</v>
      </c>
    </row>
    <row r="224" spans="2:65" s="12" customFormat="1">
      <c r="B224" s="150"/>
      <c r="D224" s="151" t="s">
        <v>204</v>
      </c>
      <c r="E224" s="152" t="s">
        <v>32</v>
      </c>
      <c r="F224" s="153" t="s">
        <v>1019</v>
      </c>
      <c r="H224" s="152" t="s">
        <v>32</v>
      </c>
      <c r="I224" s="154"/>
      <c r="L224" s="150"/>
      <c r="M224" s="155"/>
      <c r="T224" s="156"/>
      <c r="AT224" s="152" t="s">
        <v>204</v>
      </c>
      <c r="AU224" s="152" t="s">
        <v>87</v>
      </c>
      <c r="AV224" s="12" t="s">
        <v>85</v>
      </c>
      <c r="AW224" s="12" t="s">
        <v>39</v>
      </c>
      <c r="AX224" s="12" t="s">
        <v>78</v>
      </c>
      <c r="AY224" s="152" t="s">
        <v>194</v>
      </c>
    </row>
    <row r="225" spans="2:65" s="13" customFormat="1">
      <c r="B225" s="157"/>
      <c r="D225" s="151" t="s">
        <v>204</v>
      </c>
      <c r="E225" s="158" t="s">
        <v>32</v>
      </c>
      <c r="F225" s="159" t="s">
        <v>1544</v>
      </c>
      <c r="H225" s="160">
        <v>2</v>
      </c>
      <c r="I225" s="161"/>
      <c r="L225" s="157"/>
      <c r="M225" s="162"/>
      <c r="T225" s="163"/>
      <c r="AT225" s="158" t="s">
        <v>204</v>
      </c>
      <c r="AU225" s="158" t="s">
        <v>87</v>
      </c>
      <c r="AV225" s="13" t="s">
        <v>87</v>
      </c>
      <c r="AW225" s="13" t="s">
        <v>39</v>
      </c>
      <c r="AX225" s="13" t="s">
        <v>78</v>
      </c>
      <c r="AY225" s="158" t="s">
        <v>194</v>
      </c>
    </row>
    <row r="226" spans="2:65" s="14" customFormat="1">
      <c r="B226" s="164"/>
      <c r="D226" s="151" t="s">
        <v>204</v>
      </c>
      <c r="E226" s="165" t="s">
        <v>32</v>
      </c>
      <c r="F226" s="166" t="s">
        <v>208</v>
      </c>
      <c r="H226" s="167">
        <v>2</v>
      </c>
      <c r="I226" s="168"/>
      <c r="L226" s="164"/>
      <c r="M226" s="169"/>
      <c r="T226" s="170"/>
      <c r="AT226" s="165" t="s">
        <v>204</v>
      </c>
      <c r="AU226" s="165" t="s">
        <v>87</v>
      </c>
      <c r="AV226" s="14" t="s">
        <v>200</v>
      </c>
      <c r="AW226" s="14" t="s">
        <v>39</v>
      </c>
      <c r="AX226" s="14" t="s">
        <v>85</v>
      </c>
      <c r="AY226" s="165" t="s">
        <v>194</v>
      </c>
    </row>
    <row r="227" spans="2:65" s="11" customFormat="1" ht="22.8" customHeight="1">
      <c r="B227" s="121"/>
      <c r="D227" s="122" t="s">
        <v>77</v>
      </c>
      <c r="E227" s="131" t="s">
        <v>1160</v>
      </c>
      <c r="F227" s="131" t="s">
        <v>1161</v>
      </c>
      <c r="I227" s="124"/>
      <c r="J227" s="132">
        <f>BK227</f>
        <v>0</v>
      </c>
      <c r="L227" s="121"/>
      <c r="M227" s="126"/>
      <c r="P227" s="127">
        <f>SUM(P228:P413)</f>
        <v>0</v>
      </c>
      <c r="R227" s="127">
        <f>SUM(R228:R413)</f>
        <v>4.1416923699999995</v>
      </c>
      <c r="T227" s="128">
        <f>SUM(T228:T413)</f>
        <v>0</v>
      </c>
      <c r="AR227" s="122" t="s">
        <v>112</v>
      </c>
      <c r="AT227" s="129" t="s">
        <v>77</v>
      </c>
      <c r="AU227" s="129" t="s">
        <v>85</v>
      </c>
      <c r="AY227" s="122" t="s">
        <v>194</v>
      </c>
      <c r="BK227" s="130">
        <f>SUM(BK228:BK413)</f>
        <v>0</v>
      </c>
    </row>
    <row r="228" spans="2:65" s="1" customFormat="1" ht="24.15" customHeight="1">
      <c r="B228" s="33"/>
      <c r="C228" s="133" t="s">
        <v>394</v>
      </c>
      <c r="D228" s="133" t="s">
        <v>196</v>
      </c>
      <c r="E228" s="134" t="s">
        <v>1162</v>
      </c>
      <c r="F228" s="135" t="s">
        <v>1163</v>
      </c>
      <c r="G228" s="136" t="s">
        <v>1164</v>
      </c>
      <c r="H228" s="137">
        <v>0.04</v>
      </c>
      <c r="I228" s="138"/>
      <c r="J228" s="139">
        <f>ROUND(I228*H228,2)</f>
        <v>0</v>
      </c>
      <c r="K228" s="135" t="s">
        <v>199</v>
      </c>
      <c r="L228" s="33"/>
      <c r="M228" s="140" t="s">
        <v>32</v>
      </c>
      <c r="N228" s="141" t="s">
        <v>49</v>
      </c>
      <c r="P228" s="142">
        <f>O228*H228</f>
        <v>0</v>
      </c>
      <c r="Q228" s="142">
        <v>8.8000000000000005E-3</v>
      </c>
      <c r="R228" s="142">
        <f>Q228*H228</f>
        <v>3.5200000000000005E-4</v>
      </c>
      <c r="S228" s="142">
        <v>0</v>
      </c>
      <c r="T228" s="143">
        <f>S228*H228</f>
        <v>0</v>
      </c>
      <c r="AR228" s="144" t="s">
        <v>585</v>
      </c>
      <c r="AT228" s="144" t="s">
        <v>196</v>
      </c>
      <c r="AU228" s="144" t="s">
        <v>87</v>
      </c>
      <c r="AY228" s="17" t="s">
        <v>194</v>
      </c>
      <c r="BE228" s="145">
        <f>IF(N228="základní",J228,0)</f>
        <v>0</v>
      </c>
      <c r="BF228" s="145">
        <f>IF(N228="snížená",J228,0)</f>
        <v>0</v>
      </c>
      <c r="BG228" s="145">
        <f>IF(N228="zákl. přenesená",J228,0)</f>
        <v>0</v>
      </c>
      <c r="BH228" s="145">
        <f>IF(N228="sníž. přenesená",J228,0)</f>
        <v>0</v>
      </c>
      <c r="BI228" s="145">
        <f>IF(N228="nulová",J228,0)</f>
        <v>0</v>
      </c>
      <c r="BJ228" s="17" t="s">
        <v>85</v>
      </c>
      <c r="BK228" s="145">
        <f>ROUND(I228*H228,2)</f>
        <v>0</v>
      </c>
      <c r="BL228" s="17" t="s">
        <v>585</v>
      </c>
      <c r="BM228" s="144" t="s">
        <v>1545</v>
      </c>
    </row>
    <row r="229" spans="2:65" s="1" customFormat="1">
      <c r="B229" s="33"/>
      <c r="D229" s="146" t="s">
        <v>202</v>
      </c>
      <c r="F229" s="147" t="s">
        <v>1166</v>
      </c>
      <c r="I229" s="148"/>
      <c r="L229" s="33"/>
      <c r="M229" s="149"/>
      <c r="T229" s="54"/>
      <c r="AT229" s="17" t="s">
        <v>202</v>
      </c>
      <c r="AU229" s="17" t="s">
        <v>87</v>
      </c>
    </row>
    <row r="230" spans="2:65" s="12" customFormat="1">
      <c r="B230" s="150"/>
      <c r="D230" s="151" t="s">
        <v>204</v>
      </c>
      <c r="E230" s="152" t="s">
        <v>32</v>
      </c>
      <c r="F230" s="153" t="s">
        <v>1006</v>
      </c>
      <c r="H230" s="152" t="s">
        <v>32</v>
      </c>
      <c r="I230" s="154"/>
      <c r="L230" s="150"/>
      <c r="M230" s="155"/>
      <c r="T230" s="156"/>
      <c r="AT230" s="152" t="s">
        <v>204</v>
      </c>
      <c r="AU230" s="152" t="s">
        <v>87</v>
      </c>
      <c r="AV230" s="12" t="s">
        <v>85</v>
      </c>
      <c r="AW230" s="12" t="s">
        <v>39</v>
      </c>
      <c r="AX230" s="12" t="s">
        <v>78</v>
      </c>
      <c r="AY230" s="152" t="s">
        <v>194</v>
      </c>
    </row>
    <row r="231" spans="2:65" s="12" customFormat="1">
      <c r="B231" s="150"/>
      <c r="D231" s="151" t="s">
        <v>204</v>
      </c>
      <c r="E231" s="152" t="s">
        <v>32</v>
      </c>
      <c r="F231" s="153" t="s">
        <v>1007</v>
      </c>
      <c r="H231" s="152" t="s">
        <v>32</v>
      </c>
      <c r="I231" s="154"/>
      <c r="L231" s="150"/>
      <c r="M231" s="155"/>
      <c r="T231" s="156"/>
      <c r="AT231" s="152" t="s">
        <v>204</v>
      </c>
      <c r="AU231" s="152" t="s">
        <v>87</v>
      </c>
      <c r="AV231" s="12" t="s">
        <v>85</v>
      </c>
      <c r="AW231" s="12" t="s">
        <v>39</v>
      </c>
      <c r="AX231" s="12" t="s">
        <v>78</v>
      </c>
      <c r="AY231" s="152" t="s">
        <v>194</v>
      </c>
    </row>
    <row r="232" spans="2:65" s="13" customFormat="1">
      <c r="B232" s="157"/>
      <c r="D232" s="151" t="s">
        <v>204</v>
      </c>
      <c r="E232" s="158" t="s">
        <v>32</v>
      </c>
      <c r="F232" s="159" t="s">
        <v>1546</v>
      </c>
      <c r="H232" s="160">
        <v>0.04</v>
      </c>
      <c r="I232" s="161"/>
      <c r="L232" s="157"/>
      <c r="M232" s="162"/>
      <c r="T232" s="163"/>
      <c r="AT232" s="158" t="s">
        <v>204</v>
      </c>
      <c r="AU232" s="158" t="s">
        <v>87</v>
      </c>
      <c r="AV232" s="13" t="s">
        <v>87</v>
      </c>
      <c r="AW232" s="13" t="s">
        <v>39</v>
      </c>
      <c r="AX232" s="13" t="s">
        <v>78</v>
      </c>
      <c r="AY232" s="158" t="s">
        <v>194</v>
      </c>
    </row>
    <row r="233" spans="2:65" s="14" customFormat="1">
      <c r="B233" s="164"/>
      <c r="D233" s="151" t="s">
        <v>204</v>
      </c>
      <c r="E233" s="165" t="s">
        <v>32</v>
      </c>
      <c r="F233" s="166" t="s">
        <v>208</v>
      </c>
      <c r="H233" s="167">
        <v>0.04</v>
      </c>
      <c r="I233" s="168"/>
      <c r="L233" s="164"/>
      <c r="M233" s="169"/>
      <c r="T233" s="170"/>
      <c r="AT233" s="165" t="s">
        <v>204</v>
      </c>
      <c r="AU233" s="165" t="s">
        <v>87</v>
      </c>
      <c r="AV233" s="14" t="s">
        <v>200</v>
      </c>
      <c r="AW233" s="14" t="s">
        <v>39</v>
      </c>
      <c r="AX233" s="14" t="s">
        <v>85</v>
      </c>
      <c r="AY233" s="165" t="s">
        <v>194</v>
      </c>
    </row>
    <row r="234" spans="2:65" s="1" customFormat="1" ht="21.75" customHeight="1">
      <c r="B234" s="33"/>
      <c r="C234" s="133" t="s">
        <v>399</v>
      </c>
      <c r="D234" s="133" t="s">
        <v>196</v>
      </c>
      <c r="E234" s="134" t="s">
        <v>1168</v>
      </c>
      <c r="F234" s="135" t="s">
        <v>1169</v>
      </c>
      <c r="G234" s="136" t="s">
        <v>1164</v>
      </c>
      <c r="H234" s="137">
        <v>0.04</v>
      </c>
      <c r="I234" s="138"/>
      <c r="J234" s="139">
        <f>ROUND(I234*H234,2)</f>
        <v>0</v>
      </c>
      <c r="K234" s="135" t="s">
        <v>199</v>
      </c>
      <c r="L234" s="33"/>
      <c r="M234" s="140" t="s">
        <v>32</v>
      </c>
      <c r="N234" s="141" t="s">
        <v>49</v>
      </c>
      <c r="P234" s="142">
        <f>O234*H234</f>
        <v>0</v>
      </c>
      <c r="Q234" s="142">
        <v>9.9000000000000008E-3</v>
      </c>
      <c r="R234" s="142">
        <f>Q234*H234</f>
        <v>3.9600000000000003E-4</v>
      </c>
      <c r="S234" s="142">
        <v>0</v>
      </c>
      <c r="T234" s="143">
        <f>S234*H234</f>
        <v>0</v>
      </c>
      <c r="AR234" s="144" t="s">
        <v>585</v>
      </c>
      <c r="AT234" s="144" t="s">
        <v>196</v>
      </c>
      <c r="AU234" s="144" t="s">
        <v>87</v>
      </c>
      <c r="AY234" s="17" t="s">
        <v>194</v>
      </c>
      <c r="BE234" s="145">
        <f>IF(N234="základní",J234,0)</f>
        <v>0</v>
      </c>
      <c r="BF234" s="145">
        <f>IF(N234="snížená",J234,0)</f>
        <v>0</v>
      </c>
      <c r="BG234" s="145">
        <f>IF(N234="zákl. přenesená",J234,0)</f>
        <v>0</v>
      </c>
      <c r="BH234" s="145">
        <f>IF(N234="sníž. přenesená",J234,0)</f>
        <v>0</v>
      </c>
      <c r="BI234" s="145">
        <f>IF(N234="nulová",J234,0)</f>
        <v>0</v>
      </c>
      <c r="BJ234" s="17" t="s">
        <v>85</v>
      </c>
      <c r="BK234" s="145">
        <f>ROUND(I234*H234,2)</f>
        <v>0</v>
      </c>
      <c r="BL234" s="17" t="s">
        <v>585</v>
      </c>
      <c r="BM234" s="144" t="s">
        <v>1547</v>
      </c>
    </row>
    <row r="235" spans="2:65" s="1" customFormat="1">
      <c r="B235" s="33"/>
      <c r="D235" s="146" t="s">
        <v>202</v>
      </c>
      <c r="F235" s="147" t="s">
        <v>1171</v>
      </c>
      <c r="I235" s="148"/>
      <c r="L235" s="33"/>
      <c r="M235" s="149"/>
      <c r="T235" s="54"/>
      <c r="AT235" s="17" t="s">
        <v>202</v>
      </c>
      <c r="AU235" s="17" t="s">
        <v>87</v>
      </c>
    </row>
    <row r="236" spans="2:65" s="12" customFormat="1">
      <c r="B236" s="150"/>
      <c r="D236" s="151" t="s">
        <v>204</v>
      </c>
      <c r="E236" s="152" t="s">
        <v>32</v>
      </c>
      <c r="F236" s="153" t="s">
        <v>1006</v>
      </c>
      <c r="H236" s="152" t="s">
        <v>32</v>
      </c>
      <c r="I236" s="154"/>
      <c r="L236" s="150"/>
      <c r="M236" s="155"/>
      <c r="T236" s="156"/>
      <c r="AT236" s="152" t="s">
        <v>204</v>
      </c>
      <c r="AU236" s="152" t="s">
        <v>87</v>
      </c>
      <c r="AV236" s="12" t="s">
        <v>85</v>
      </c>
      <c r="AW236" s="12" t="s">
        <v>39</v>
      </c>
      <c r="AX236" s="12" t="s">
        <v>78</v>
      </c>
      <c r="AY236" s="152" t="s">
        <v>194</v>
      </c>
    </row>
    <row r="237" spans="2:65" s="12" customFormat="1">
      <c r="B237" s="150"/>
      <c r="D237" s="151" t="s">
        <v>204</v>
      </c>
      <c r="E237" s="152" t="s">
        <v>32</v>
      </c>
      <c r="F237" s="153" t="s">
        <v>1007</v>
      </c>
      <c r="H237" s="152" t="s">
        <v>32</v>
      </c>
      <c r="I237" s="154"/>
      <c r="L237" s="150"/>
      <c r="M237" s="155"/>
      <c r="T237" s="156"/>
      <c r="AT237" s="152" t="s">
        <v>204</v>
      </c>
      <c r="AU237" s="152" t="s">
        <v>87</v>
      </c>
      <c r="AV237" s="12" t="s">
        <v>85</v>
      </c>
      <c r="AW237" s="12" t="s">
        <v>39</v>
      </c>
      <c r="AX237" s="12" t="s">
        <v>78</v>
      </c>
      <c r="AY237" s="152" t="s">
        <v>194</v>
      </c>
    </row>
    <row r="238" spans="2:65" s="13" customFormat="1">
      <c r="B238" s="157"/>
      <c r="D238" s="151" t="s">
        <v>204</v>
      </c>
      <c r="E238" s="158" t="s">
        <v>32</v>
      </c>
      <c r="F238" s="159" t="s">
        <v>1546</v>
      </c>
      <c r="H238" s="160">
        <v>0.04</v>
      </c>
      <c r="I238" s="161"/>
      <c r="L238" s="157"/>
      <c r="M238" s="162"/>
      <c r="T238" s="163"/>
      <c r="AT238" s="158" t="s">
        <v>204</v>
      </c>
      <c r="AU238" s="158" t="s">
        <v>87</v>
      </c>
      <c r="AV238" s="13" t="s">
        <v>87</v>
      </c>
      <c r="AW238" s="13" t="s">
        <v>39</v>
      </c>
      <c r="AX238" s="13" t="s">
        <v>78</v>
      </c>
      <c r="AY238" s="158" t="s">
        <v>194</v>
      </c>
    </row>
    <row r="239" spans="2:65" s="14" customFormat="1">
      <c r="B239" s="164"/>
      <c r="D239" s="151" t="s">
        <v>204</v>
      </c>
      <c r="E239" s="165" t="s">
        <v>32</v>
      </c>
      <c r="F239" s="166" t="s">
        <v>208</v>
      </c>
      <c r="H239" s="167">
        <v>0.04</v>
      </c>
      <c r="I239" s="168"/>
      <c r="L239" s="164"/>
      <c r="M239" s="169"/>
      <c r="T239" s="170"/>
      <c r="AT239" s="165" t="s">
        <v>204</v>
      </c>
      <c r="AU239" s="165" t="s">
        <v>87</v>
      </c>
      <c r="AV239" s="14" t="s">
        <v>200</v>
      </c>
      <c r="AW239" s="14" t="s">
        <v>39</v>
      </c>
      <c r="AX239" s="14" t="s">
        <v>85</v>
      </c>
      <c r="AY239" s="165" t="s">
        <v>194</v>
      </c>
    </row>
    <row r="240" spans="2:65" s="1" customFormat="1" ht="24.15" customHeight="1">
      <c r="B240" s="33"/>
      <c r="C240" s="133" t="s">
        <v>404</v>
      </c>
      <c r="D240" s="133" t="s">
        <v>196</v>
      </c>
      <c r="E240" s="134" t="s">
        <v>1172</v>
      </c>
      <c r="F240" s="135" t="s">
        <v>1173</v>
      </c>
      <c r="G240" s="136" t="s">
        <v>313</v>
      </c>
      <c r="H240" s="137">
        <v>2</v>
      </c>
      <c r="I240" s="138"/>
      <c r="J240" s="139">
        <f>ROUND(I240*H240,2)</f>
        <v>0</v>
      </c>
      <c r="K240" s="135" t="s">
        <v>199</v>
      </c>
      <c r="L240" s="33"/>
      <c r="M240" s="140" t="s">
        <v>32</v>
      </c>
      <c r="N240" s="141" t="s">
        <v>49</v>
      </c>
      <c r="P240" s="142">
        <f>O240*H240</f>
        <v>0</v>
      </c>
      <c r="Q240" s="142">
        <v>6.4999999999999997E-4</v>
      </c>
      <c r="R240" s="142">
        <f>Q240*H240</f>
        <v>1.2999999999999999E-3</v>
      </c>
      <c r="S240" s="142">
        <v>0</v>
      </c>
      <c r="T240" s="143">
        <f>S240*H240</f>
        <v>0</v>
      </c>
      <c r="AR240" s="144" t="s">
        <v>585</v>
      </c>
      <c r="AT240" s="144" t="s">
        <v>196</v>
      </c>
      <c r="AU240" s="144" t="s">
        <v>87</v>
      </c>
      <c r="AY240" s="17" t="s">
        <v>194</v>
      </c>
      <c r="BE240" s="145">
        <f>IF(N240="základní",J240,0)</f>
        <v>0</v>
      </c>
      <c r="BF240" s="145">
        <f>IF(N240="snížená",J240,0)</f>
        <v>0</v>
      </c>
      <c r="BG240" s="145">
        <f>IF(N240="zákl. přenesená",J240,0)</f>
        <v>0</v>
      </c>
      <c r="BH240" s="145">
        <f>IF(N240="sníž. přenesená",J240,0)</f>
        <v>0</v>
      </c>
      <c r="BI240" s="145">
        <f>IF(N240="nulová",J240,0)</f>
        <v>0</v>
      </c>
      <c r="BJ240" s="17" t="s">
        <v>85</v>
      </c>
      <c r="BK240" s="145">
        <f>ROUND(I240*H240,2)</f>
        <v>0</v>
      </c>
      <c r="BL240" s="17" t="s">
        <v>585</v>
      </c>
      <c r="BM240" s="144" t="s">
        <v>1548</v>
      </c>
    </row>
    <row r="241" spans="2:65" s="1" customFormat="1">
      <c r="B241" s="33"/>
      <c r="D241" s="146" t="s">
        <v>202</v>
      </c>
      <c r="F241" s="147" t="s">
        <v>1175</v>
      </c>
      <c r="I241" s="148"/>
      <c r="L241" s="33"/>
      <c r="M241" s="149"/>
      <c r="T241" s="54"/>
      <c r="AT241" s="17" t="s">
        <v>202</v>
      </c>
      <c r="AU241" s="17" t="s">
        <v>87</v>
      </c>
    </row>
    <row r="242" spans="2:65" s="12" customFormat="1">
      <c r="B242" s="150"/>
      <c r="D242" s="151" t="s">
        <v>204</v>
      </c>
      <c r="E242" s="152" t="s">
        <v>32</v>
      </c>
      <c r="F242" s="153" t="s">
        <v>1006</v>
      </c>
      <c r="H242" s="152" t="s">
        <v>32</v>
      </c>
      <c r="I242" s="154"/>
      <c r="L242" s="150"/>
      <c r="M242" s="155"/>
      <c r="T242" s="156"/>
      <c r="AT242" s="152" t="s">
        <v>204</v>
      </c>
      <c r="AU242" s="152" t="s">
        <v>87</v>
      </c>
      <c r="AV242" s="12" t="s">
        <v>85</v>
      </c>
      <c r="AW242" s="12" t="s">
        <v>39</v>
      </c>
      <c r="AX242" s="12" t="s">
        <v>78</v>
      </c>
      <c r="AY242" s="152" t="s">
        <v>194</v>
      </c>
    </row>
    <row r="243" spans="2:65" s="12" customFormat="1">
      <c r="B243" s="150"/>
      <c r="D243" s="151" t="s">
        <v>204</v>
      </c>
      <c r="E243" s="152" t="s">
        <v>32</v>
      </c>
      <c r="F243" s="153" t="s">
        <v>1007</v>
      </c>
      <c r="H243" s="152" t="s">
        <v>32</v>
      </c>
      <c r="I243" s="154"/>
      <c r="L243" s="150"/>
      <c r="M243" s="155"/>
      <c r="T243" s="156"/>
      <c r="AT243" s="152" t="s">
        <v>204</v>
      </c>
      <c r="AU243" s="152" t="s">
        <v>87</v>
      </c>
      <c r="AV243" s="12" t="s">
        <v>85</v>
      </c>
      <c r="AW243" s="12" t="s">
        <v>39</v>
      </c>
      <c r="AX243" s="12" t="s">
        <v>78</v>
      </c>
      <c r="AY243" s="152" t="s">
        <v>194</v>
      </c>
    </row>
    <row r="244" spans="2:65" s="13" customFormat="1">
      <c r="B244" s="157"/>
      <c r="D244" s="151" t="s">
        <v>204</v>
      </c>
      <c r="E244" s="158" t="s">
        <v>32</v>
      </c>
      <c r="F244" s="159" t="s">
        <v>1549</v>
      </c>
      <c r="H244" s="160">
        <v>2</v>
      </c>
      <c r="I244" s="161"/>
      <c r="L244" s="157"/>
      <c r="M244" s="162"/>
      <c r="T244" s="163"/>
      <c r="AT244" s="158" t="s">
        <v>204</v>
      </c>
      <c r="AU244" s="158" t="s">
        <v>87</v>
      </c>
      <c r="AV244" s="13" t="s">
        <v>87</v>
      </c>
      <c r="AW244" s="13" t="s">
        <v>39</v>
      </c>
      <c r="AX244" s="13" t="s">
        <v>78</v>
      </c>
      <c r="AY244" s="158" t="s">
        <v>194</v>
      </c>
    </row>
    <row r="245" spans="2:65" s="14" customFormat="1">
      <c r="B245" s="164"/>
      <c r="D245" s="151" t="s">
        <v>204</v>
      </c>
      <c r="E245" s="165" t="s">
        <v>32</v>
      </c>
      <c r="F245" s="166" t="s">
        <v>208</v>
      </c>
      <c r="H245" s="167">
        <v>2</v>
      </c>
      <c r="I245" s="168"/>
      <c r="L245" s="164"/>
      <c r="M245" s="169"/>
      <c r="T245" s="170"/>
      <c r="AT245" s="165" t="s">
        <v>204</v>
      </c>
      <c r="AU245" s="165" t="s">
        <v>87</v>
      </c>
      <c r="AV245" s="14" t="s">
        <v>200</v>
      </c>
      <c r="AW245" s="14" t="s">
        <v>39</v>
      </c>
      <c r="AX245" s="14" t="s">
        <v>85</v>
      </c>
      <c r="AY245" s="165" t="s">
        <v>194</v>
      </c>
    </row>
    <row r="246" spans="2:65" s="1" customFormat="1" ht="24.15" customHeight="1">
      <c r="B246" s="33"/>
      <c r="C246" s="133" t="s">
        <v>410</v>
      </c>
      <c r="D246" s="133" t="s">
        <v>196</v>
      </c>
      <c r="E246" s="134" t="s">
        <v>1177</v>
      </c>
      <c r="F246" s="135" t="s">
        <v>1178</v>
      </c>
      <c r="G246" s="136" t="s">
        <v>313</v>
      </c>
      <c r="H246" s="137">
        <v>2</v>
      </c>
      <c r="I246" s="138"/>
      <c r="J246" s="139">
        <f>ROUND(I246*H246,2)</f>
        <v>0</v>
      </c>
      <c r="K246" s="135" t="s">
        <v>199</v>
      </c>
      <c r="L246" s="33"/>
      <c r="M246" s="140" t="s">
        <v>32</v>
      </c>
      <c r="N246" s="141" t="s">
        <v>49</v>
      </c>
      <c r="P246" s="142">
        <f>O246*H246</f>
        <v>0</v>
      </c>
      <c r="Q246" s="142">
        <v>0</v>
      </c>
      <c r="R246" s="142">
        <f>Q246*H246</f>
        <v>0</v>
      </c>
      <c r="S246" s="142">
        <v>0</v>
      </c>
      <c r="T246" s="143">
        <f>S246*H246</f>
        <v>0</v>
      </c>
      <c r="AR246" s="144" t="s">
        <v>585</v>
      </c>
      <c r="AT246" s="144" t="s">
        <v>196</v>
      </c>
      <c r="AU246" s="144" t="s">
        <v>87</v>
      </c>
      <c r="AY246" s="17" t="s">
        <v>194</v>
      </c>
      <c r="BE246" s="145">
        <f>IF(N246="základní",J246,0)</f>
        <v>0</v>
      </c>
      <c r="BF246" s="145">
        <f>IF(N246="snížená",J246,0)</f>
        <v>0</v>
      </c>
      <c r="BG246" s="145">
        <f>IF(N246="zákl. přenesená",J246,0)</f>
        <v>0</v>
      </c>
      <c r="BH246" s="145">
        <f>IF(N246="sníž. přenesená",J246,0)</f>
        <v>0</v>
      </c>
      <c r="BI246" s="145">
        <f>IF(N246="nulová",J246,0)</f>
        <v>0</v>
      </c>
      <c r="BJ246" s="17" t="s">
        <v>85</v>
      </c>
      <c r="BK246" s="145">
        <f>ROUND(I246*H246,2)</f>
        <v>0</v>
      </c>
      <c r="BL246" s="17" t="s">
        <v>585</v>
      </c>
      <c r="BM246" s="144" t="s">
        <v>1550</v>
      </c>
    </row>
    <row r="247" spans="2:65" s="1" customFormat="1">
      <c r="B247" s="33"/>
      <c r="D247" s="146" t="s">
        <v>202</v>
      </c>
      <c r="F247" s="147" t="s">
        <v>1180</v>
      </c>
      <c r="I247" s="148"/>
      <c r="L247" s="33"/>
      <c r="M247" s="149"/>
      <c r="T247" s="54"/>
      <c r="AT247" s="17" t="s">
        <v>202</v>
      </c>
      <c r="AU247" s="17" t="s">
        <v>87</v>
      </c>
    </row>
    <row r="248" spans="2:65" s="13" customFormat="1">
      <c r="B248" s="157"/>
      <c r="D248" s="151" t="s">
        <v>204</v>
      </c>
      <c r="E248" s="158" t="s">
        <v>32</v>
      </c>
      <c r="F248" s="159" t="s">
        <v>1551</v>
      </c>
      <c r="H248" s="160">
        <v>2</v>
      </c>
      <c r="I248" s="161"/>
      <c r="L248" s="157"/>
      <c r="M248" s="162"/>
      <c r="T248" s="163"/>
      <c r="AT248" s="158" t="s">
        <v>204</v>
      </c>
      <c r="AU248" s="158" t="s">
        <v>87</v>
      </c>
      <c r="AV248" s="13" t="s">
        <v>87</v>
      </c>
      <c r="AW248" s="13" t="s">
        <v>39</v>
      </c>
      <c r="AX248" s="13" t="s">
        <v>85</v>
      </c>
      <c r="AY248" s="158" t="s">
        <v>194</v>
      </c>
    </row>
    <row r="249" spans="2:65" s="1" customFormat="1" ht="21.75" customHeight="1">
      <c r="B249" s="33"/>
      <c r="C249" s="133" t="s">
        <v>415</v>
      </c>
      <c r="D249" s="133" t="s">
        <v>196</v>
      </c>
      <c r="E249" s="134" t="s">
        <v>1182</v>
      </c>
      <c r="F249" s="135" t="s">
        <v>1183</v>
      </c>
      <c r="G249" s="136" t="s">
        <v>115</v>
      </c>
      <c r="H249" s="137">
        <v>80</v>
      </c>
      <c r="I249" s="138"/>
      <c r="J249" s="139">
        <f>ROUND(I249*H249,2)</f>
        <v>0</v>
      </c>
      <c r="K249" s="135" t="s">
        <v>199</v>
      </c>
      <c r="L249" s="33"/>
      <c r="M249" s="140" t="s">
        <v>32</v>
      </c>
      <c r="N249" s="141" t="s">
        <v>49</v>
      </c>
      <c r="P249" s="142">
        <f>O249*H249</f>
        <v>0</v>
      </c>
      <c r="Q249" s="142">
        <v>2.5000000000000001E-4</v>
      </c>
      <c r="R249" s="142">
        <f>Q249*H249</f>
        <v>0.02</v>
      </c>
      <c r="S249" s="142">
        <v>0</v>
      </c>
      <c r="T249" s="143">
        <f>S249*H249</f>
        <v>0</v>
      </c>
      <c r="AR249" s="144" t="s">
        <v>585</v>
      </c>
      <c r="AT249" s="144" t="s">
        <v>196</v>
      </c>
      <c r="AU249" s="144" t="s">
        <v>87</v>
      </c>
      <c r="AY249" s="17" t="s">
        <v>194</v>
      </c>
      <c r="BE249" s="145">
        <f>IF(N249="základní",J249,0)</f>
        <v>0</v>
      </c>
      <c r="BF249" s="145">
        <f>IF(N249="snížená",J249,0)</f>
        <v>0</v>
      </c>
      <c r="BG249" s="145">
        <f>IF(N249="zákl. přenesená",J249,0)</f>
        <v>0</v>
      </c>
      <c r="BH249" s="145">
        <f>IF(N249="sníž. přenesená",J249,0)</f>
        <v>0</v>
      </c>
      <c r="BI249" s="145">
        <f>IF(N249="nulová",J249,0)</f>
        <v>0</v>
      </c>
      <c r="BJ249" s="17" t="s">
        <v>85</v>
      </c>
      <c r="BK249" s="145">
        <f>ROUND(I249*H249,2)</f>
        <v>0</v>
      </c>
      <c r="BL249" s="17" t="s">
        <v>585</v>
      </c>
      <c r="BM249" s="144" t="s">
        <v>1552</v>
      </c>
    </row>
    <row r="250" spans="2:65" s="1" customFormat="1">
      <c r="B250" s="33"/>
      <c r="D250" s="146" t="s">
        <v>202</v>
      </c>
      <c r="F250" s="147" t="s">
        <v>1185</v>
      </c>
      <c r="I250" s="148"/>
      <c r="L250" s="33"/>
      <c r="M250" s="149"/>
      <c r="T250" s="54"/>
      <c r="AT250" s="17" t="s">
        <v>202</v>
      </c>
      <c r="AU250" s="17" t="s">
        <v>87</v>
      </c>
    </row>
    <row r="251" spans="2:65" s="12" customFormat="1">
      <c r="B251" s="150"/>
      <c r="D251" s="151" t="s">
        <v>204</v>
      </c>
      <c r="E251" s="152" t="s">
        <v>32</v>
      </c>
      <c r="F251" s="153" t="s">
        <v>1006</v>
      </c>
      <c r="H251" s="152" t="s">
        <v>32</v>
      </c>
      <c r="I251" s="154"/>
      <c r="L251" s="150"/>
      <c r="M251" s="155"/>
      <c r="T251" s="156"/>
      <c r="AT251" s="152" t="s">
        <v>204</v>
      </c>
      <c r="AU251" s="152" t="s">
        <v>87</v>
      </c>
      <c r="AV251" s="12" t="s">
        <v>85</v>
      </c>
      <c r="AW251" s="12" t="s">
        <v>39</v>
      </c>
      <c r="AX251" s="12" t="s">
        <v>78</v>
      </c>
      <c r="AY251" s="152" t="s">
        <v>194</v>
      </c>
    </row>
    <row r="252" spans="2:65" s="12" customFormat="1">
      <c r="B252" s="150"/>
      <c r="D252" s="151" t="s">
        <v>204</v>
      </c>
      <c r="E252" s="152" t="s">
        <v>32</v>
      </c>
      <c r="F252" s="153" t="s">
        <v>1007</v>
      </c>
      <c r="H252" s="152" t="s">
        <v>32</v>
      </c>
      <c r="I252" s="154"/>
      <c r="L252" s="150"/>
      <c r="M252" s="155"/>
      <c r="T252" s="156"/>
      <c r="AT252" s="152" t="s">
        <v>204</v>
      </c>
      <c r="AU252" s="152" t="s">
        <v>87</v>
      </c>
      <c r="AV252" s="12" t="s">
        <v>85</v>
      </c>
      <c r="AW252" s="12" t="s">
        <v>39</v>
      </c>
      <c r="AX252" s="12" t="s">
        <v>78</v>
      </c>
      <c r="AY252" s="152" t="s">
        <v>194</v>
      </c>
    </row>
    <row r="253" spans="2:65" s="13" customFormat="1">
      <c r="B253" s="157"/>
      <c r="D253" s="151" t="s">
        <v>204</v>
      </c>
      <c r="E253" s="158" t="s">
        <v>32</v>
      </c>
      <c r="F253" s="159" t="s">
        <v>1553</v>
      </c>
      <c r="H253" s="160">
        <v>80</v>
      </c>
      <c r="I253" s="161"/>
      <c r="L253" s="157"/>
      <c r="M253" s="162"/>
      <c r="T253" s="163"/>
      <c r="AT253" s="158" t="s">
        <v>204</v>
      </c>
      <c r="AU253" s="158" t="s">
        <v>87</v>
      </c>
      <c r="AV253" s="13" t="s">
        <v>87</v>
      </c>
      <c r="AW253" s="13" t="s">
        <v>39</v>
      </c>
      <c r="AX253" s="13" t="s">
        <v>78</v>
      </c>
      <c r="AY253" s="158" t="s">
        <v>194</v>
      </c>
    </row>
    <row r="254" spans="2:65" s="14" customFormat="1">
      <c r="B254" s="164"/>
      <c r="D254" s="151" t="s">
        <v>204</v>
      </c>
      <c r="E254" s="165" t="s">
        <v>32</v>
      </c>
      <c r="F254" s="166" t="s">
        <v>208</v>
      </c>
      <c r="H254" s="167">
        <v>80</v>
      </c>
      <c r="I254" s="168"/>
      <c r="L254" s="164"/>
      <c r="M254" s="169"/>
      <c r="T254" s="170"/>
      <c r="AT254" s="165" t="s">
        <v>204</v>
      </c>
      <c r="AU254" s="165" t="s">
        <v>87</v>
      </c>
      <c r="AV254" s="14" t="s">
        <v>200</v>
      </c>
      <c r="AW254" s="14" t="s">
        <v>39</v>
      </c>
      <c r="AX254" s="14" t="s">
        <v>85</v>
      </c>
      <c r="AY254" s="165" t="s">
        <v>194</v>
      </c>
    </row>
    <row r="255" spans="2:65" s="1" customFormat="1" ht="21.75" customHeight="1">
      <c r="B255" s="33"/>
      <c r="C255" s="133" t="s">
        <v>420</v>
      </c>
      <c r="D255" s="133" t="s">
        <v>196</v>
      </c>
      <c r="E255" s="134" t="s">
        <v>1187</v>
      </c>
      <c r="F255" s="135" t="s">
        <v>1188</v>
      </c>
      <c r="G255" s="136" t="s">
        <v>115</v>
      </c>
      <c r="H255" s="137">
        <v>80</v>
      </c>
      <c r="I255" s="138"/>
      <c r="J255" s="139">
        <f>ROUND(I255*H255,2)</f>
        <v>0</v>
      </c>
      <c r="K255" s="135" t="s">
        <v>199</v>
      </c>
      <c r="L255" s="33"/>
      <c r="M255" s="140" t="s">
        <v>32</v>
      </c>
      <c r="N255" s="141" t="s">
        <v>49</v>
      </c>
      <c r="P255" s="142">
        <f>O255*H255</f>
        <v>0</v>
      </c>
      <c r="Q255" s="142">
        <v>0</v>
      </c>
      <c r="R255" s="142">
        <f>Q255*H255</f>
        <v>0</v>
      </c>
      <c r="S255" s="142">
        <v>0</v>
      </c>
      <c r="T255" s="143">
        <f>S255*H255</f>
        <v>0</v>
      </c>
      <c r="AR255" s="144" t="s">
        <v>585</v>
      </c>
      <c r="AT255" s="144" t="s">
        <v>196</v>
      </c>
      <c r="AU255" s="144" t="s">
        <v>87</v>
      </c>
      <c r="AY255" s="17" t="s">
        <v>194</v>
      </c>
      <c r="BE255" s="145">
        <f>IF(N255="základní",J255,0)</f>
        <v>0</v>
      </c>
      <c r="BF255" s="145">
        <f>IF(N255="snížená",J255,0)</f>
        <v>0</v>
      </c>
      <c r="BG255" s="145">
        <f>IF(N255="zákl. přenesená",J255,0)</f>
        <v>0</v>
      </c>
      <c r="BH255" s="145">
        <f>IF(N255="sníž. přenesená",J255,0)</f>
        <v>0</v>
      </c>
      <c r="BI255" s="145">
        <f>IF(N255="nulová",J255,0)</f>
        <v>0</v>
      </c>
      <c r="BJ255" s="17" t="s">
        <v>85</v>
      </c>
      <c r="BK255" s="145">
        <f>ROUND(I255*H255,2)</f>
        <v>0</v>
      </c>
      <c r="BL255" s="17" t="s">
        <v>585</v>
      </c>
      <c r="BM255" s="144" t="s">
        <v>1554</v>
      </c>
    </row>
    <row r="256" spans="2:65" s="1" customFormat="1">
      <c r="B256" s="33"/>
      <c r="D256" s="146" t="s">
        <v>202</v>
      </c>
      <c r="F256" s="147" t="s">
        <v>1190</v>
      </c>
      <c r="I256" s="148"/>
      <c r="L256" s="33"/>
      <c r="M256" s="149"/>
      <c r="T256" s="54"/>
      <c r="AT256" s="17" t="s">
        <v>202</v>
      </c>
      <c r="AU256" s="17" t="s">
        <v>87</v>
      </c>
    </row>
    <row r="257" spans="2:65" s="13" customFormat="1">
      <c r="B257" s="157"/>
      <c r="D257" s="151" t="s">
        <v>204</v>
      </c>
      <c r="E257" s="158" t="s">
        <v>32</v>
      </c>
      <c r="F257" s="159" t="s">
        <v>1555</v>
      </c>
      <c r="H257" s="160">
        <v>80</v>
      </c>
      <c r="I257" s="161"/>
      <c r="L257" s="157"/>
      <c r="M257" s="162"/>
      <c r="T257" s="163"/>
      <c r="AT257" s="158" t="s">
        <v>204</v>
      </c>
      <c r="AU257" s="158" t="s">
        <v>87</v>
      </c>
      <c r="AV257" s="13" t="s">
        <v>87</v>
      </c>
      <c r="AW257" s="13" t="s">
        <v>39</v>
      </c>
      <c r="AX257" s="13" t="s">
        <v>85</v>
      </c>
      <c r="AY257" s="158" t="s">
        <v>194</v>
      </c>
    </row>
    <row r="258" spans="2:65" s="1" customFormat="1" ht="55.5" customHeight="1">
      <c r="B258" s="33"/>
      <c r="C258" s="133" t="s">
        <v>425</v>
      </c>
      <c r="D258" s="133" t="s">
        <v>196</v>
      </c>
      <c r="E258" s="134" t="s">
        <v>1192</v>
      </c>
      <c r="F258" s="135" t="s">
        <v>1193</v>
      </c>
      <c r="G258" s="136" t="s">
        <v>258</v>
      </c>
      <c r="H258" s="137">
        <v>0.48599999999999999</v>
      </c>
      <c r="I258" s="138"/>
      <c r="J258" s="139">
        <f>ROUND(I258*H258,2)</f>
        <v>0</v>
      </c>
      <c r="K258" s="135" t="s">
        <v>199</v>
      </c>
      <c r="L258" s="33"/>
      <c r="M258" s="140" t="s">
        <v>32</v>
      </c>
      <c r="N258" s="141" t="s">
        <v>49</v>
      </c>
      <c r="P258" s="142">
        <f>O258*H258</f>
        <v>0</v>
      </c>
      <c r="Q258" s="142">
        <v>0</v>
      </c>
      <c r="R258" s="142">
        <f>Q258*H258</f>
        <v>0</v>
      </c>
      <c r="S258" s="142">
        <v>0</v>
      </c>
      <c r="T258" s="143">
        <f>S258*H258</f>
        <v>0</v>
      </c>
      <c r="AR258" s="144" t="s">
        <v>585</v>
      </c>
      <c r="AT258" s="144" t="s">
        <v>196</v>
      </c>
      <c r="AU258" s="144" t="s">
        <v>87</v>
      </c>
      <c r="AY258" s="17" t="s">
        <v>194</v>
      </c>
      <c r="BE258" s="145">
        <f>IF(N258="základní",J258,0)</f>
        <v>0</v>
      </c>
      <c r="BF258" s="145">
        <f>IF(N258="snížená",J258,0)</f>
        <v>0</v>
      </c>
      <c r="BG258" s="145">
        <f>IF(N258="zákl. přenesená",J258,0)</f>
        <v>0</v>
      </c>
      <c r="BH258" s="145">
        <f>IF(N258="sníž. přenesená",J258,0)</f>
        <v>0</v>
      </c>
      <c r="BI258" s="145">
        <f>IF(N258="nulová",J258,0)</f>
        <v>0</v>
      </c>
      <c r="BJ258" s="17" t="s">
        <v>85</v>
      </c>
      <c r="BK258" s="145">
        <f>ROUND(I258*H258,2)</f>
        <v>0</v>
      </c>
      <c r="BL258" s="17" t="s">
        <v>585</v>
      </c>
      <c r="BM258" s="144" t="s">
        <v>1556</v>
      </c>
    </row>
    <row r="259" spans="2:65" s="1" customFormat="1">
      <c r="B259" s="33"/>
      <c r="D259" s="146" t="s">
        <v>202</v>
      </c>
      <c r="F259" s="147" t="s">
        <v>1195</v>
      </c>
      <c r="I259" s="148"/>
      <c r="L259" s="33"/>
      <c r="M259" s="149"/>
      <c r="T259" s="54"/>
      <c r="AT259" s="17" t="s">
        <v>202</v>
      </c>
      <c r="AU259" s="17" t="s">
        <v>87</v>
      </c>
    </row>
    <row r="260" spans="2:65" s="12" customFormat="1">
      <c r="B260" s="150"/>
      <c r="D260" s="151" t="s">
        <v>204</v>
      </c>
      <c r="E260" s="152" t="s">
        <v>32</v>
      </c>
      <c r="F260" s="153" t="s">
        <v>1006</v>
      </c>
      <c r="H260" s="152" t="s">
        <v>32</v>
      </c>
      <c r="I260" s="154"/>
      <c r="L260" s="150"/>
      <c r="M260" s="155"/>
      <c r="T260" s="156"/>
      <c r="AT260" s="152" t="s">
        <v>204</v>
      </c>
      <c r="AU260" s="152" t="s">
        <v>87</v>
      </c>
      <c r="AV260" s="12" t="s">
        <v>85</v>
      </c>
      <c r="AW260" s="12" t="s">
        <v>39</v>
      </c>
      <c r="AX260" s="12" t="s">
        <v>78</v>
      </c>
      <c r="AY260" s="152" t="s">
        <v>194</v>
      </c>
    </row>
    <row r="261" spans="2:65" s="12" customFormat="1">
      <c r="B261" s="150"/>
      <c r="D261" s="151" t="s">
        <v>204</v>
      </c>
      <c r="E261" s="152" t="s">
        <v>32</v>
      </c>
      <c r="F261" s="153" t="s">
        <v>1007</v>
      </c>
      <c r="H261" s="152" t="s">
        <v>32</v>
      </c>
      <c r="I261" s="154"/>
      <c r="L261" s="150"/>
      <c r="M261" s="155"/>
      <c r="T261" s="156"/>
      <c r="AT261" s="152" t="s">
        <v>204</v>
      </c>
      <c r="AU261" s="152" t="s">
        <v>87</v>
      </c>
      <c r="AV261" s="12" t="s">
        <v>85</v>
      </c>
      <c r="AW261" s="12" t="s">
        <v>39</v>
      </c>
      <c r="AX261" s="12" t="s">
        <v>78</v>
      </c>
      <c r="AY261" s="152" t="s">
        <v>194</v>
      </c>
    </row>
    <row r="262" spans="2:65" s="12" customFormat="1">
      <c r="B262" s="150"/>
      <c r="D262" s="151" t="s">
        <v>204</v>
      </c>
      <c r="E262" s="152" t="s">
        <v>32</v>
      </c>
      <c r="F262" s="153" t="s">
        <v>1008</v>
      </c>
      <c r="H262" s="152" t="s">
        <v>32</v>
      </c>
      <c r="I262" s="154"/>
      <c r="L262" s="150"/>
      <c r="M262" s="155"/>
      <c r="T262" s="156"/>
      <c r="AT262" s="152" t="s">
        <v>204</v>
      </c>
      <c r="AU262" s="152" t="s">
        <v>87</v>
      </c>
      <c r="AV262" s="12" t="s">
        <v>85</v>
      </c>
      <c r="AW262" s="12" t="s">
        <v>39</v>
      </c>
      <c r="AX262" s="12" t="s">
        <v>78</v>
      </c>
      <c r="AY262" s="152" t="s">
        <v>194</v>
      </c>
    </row>
    <row r="263" spans="2:65" s="13" customFormat="1">
      <c r="B263" s="157"/>
      <c r="D263" s="151" t="s">
        <v>204</v>
      </c>
      <c r="E263" s="158" t="s">
        <v>32</v>
      </c>
      <c r="F263" s="159" t="s">
        <v>1557</v>
      </c>
      <c r="H263" s="160">
        <v>0.48599999999999999</v>
      </c>
      <c r="I263" s="161"/>
      <c r="L263" s="157"/>
      <c r="M263" s="162"/>
      <c r="T263" s="163"/>
      <c r="AT263" s="158" t="s">
        <v>204</v>
      </c>
      <c r="AU263" s="158" t="s">
        <v>87</v>
      </c>
      <c r="AV263" s="13" t="s">
        <v>87</v>
      </c>
      <c r="AW263" s="13" t="s">
        <v>39</v>
      </c>
      <c r="AX263" s="13" t="s">
        <v>78</v>
      </c>
      <c r="AY263" s="158" t="s">
        <v>194</v>
      </c>
    </row>
    <row r="264" spans="2:65" s="14" customFormat="1">
      <c r="B264" s="164"/>
      <c r="D264" s="151" t="s">
        <v>204</v>
      </c>
      <c r="E264" s="165" t="s">
        <v>32</v>
      </c>
      <c r="F264" s="166" t="s">
        <v>208</v>
      </c>
      <c r="H264" s="167">
        <v>0.48599999999999999</v>
      </c>
      <c r="I264" s="168"/>
      <c r="L264" s="164"/>
      <c r="M264" s="169"/>
      <c r="T264" s="170"/>
      <c r="AT264" s="165" t="s">
        <v>204</v>
      </c>
      <c r="AU264" s="165" t="s">
        <v>87</v>
      </c>
      <c r="AV264" s="14" t="s">
        <v>200</v>
      </c>
      <c r="AW264" s="14" t="s">
        <v>39</v>
      </c>
      <c r="AX264" s="14" t="s">
        <v>85</v>
      </c>
      <c r="AY264" s="165" t="s">
        <v>194</v>
      </c>
    </row>
    <row r="265" spans="2:65" s="1" customFormat="1" ht="66.75" customHeight="1">
      <c r="B265" s="33"/>
      <c r="C265" s="133" t="s">
        <v>430</v>
      </c>
      <c r="D265" s="133" t="s">
        <v>196</v>
      </c>
      <c r="E265" s="134" t="s">
        <v>1197</v>
      </c>
      <c r="F265" s="135" t="s">
        <v>1198</v>
      </c>
      <c r="G265" s="136" t="s">
        <v>115</v>
      </c>
      <c r="H265" s="137">
        <v>32.9</v>
      </c>
      <c r="I265" s="138"/>
      <c r="J265" s="139">
        <f>ROUND(I265*H265,2)</f>
        <v>0</v>
      </c>
      <c r="K265" s="135" t="s">
        <v>199</v>
      </c>
      <c r="L265" s="33"/>
      <c r="M265" s="140" t="s">
        <v>32</v>
      </c>
      <c r="N265" s="141" t="s">
        <v>49</v>
      </c>
      <c r="P265" s="142">
        <f>O265*H265</f>
        <v>0</v>
      </c>
      <c r="Q265" s="142">
        <v>0</v>
      </c>
      <c r="R265" s="142">
        <f>Q265*H265</f>
        <v>0</v>
      </c>
      <c r="S265" s="142">
        <v>0</v>
      </c>
      <c r="T265" s="143">
        <f>S265*H265</f>
        <v>0</v>
      </c>
      <c r="AR265" s="144" t="s">
        <v>585</v>
      </c>
      <c r="AT265" s="144" t="s">
        <v>196</v>
      </c>
      <c r="AU265" s="144" t="s">
        <v>87</v>
      </c>
      <c r="AY265" s="17" t="s">
        <v>194</v>
      </c>
      <c r="BE265" s="145">
        <f>IF(N265="základní",J265,0)</f>
        <v>0</v>
      </c>
      <c r="BF265" s="145">
        <f>IF(N265="snížená",J265,0)</f>
        <v>0</v>
      </c>
      <c r="BG265" s="145">
        <f>IF(N265="zákl. přenesená",J265,0)</f>
        <v>0</v>
      </c>
      <c r="BH265" s="145">
        <f>IF(N265="sníž. přenesená",J265,0)</f>
        <v>0</v>
      </c>
      <c r="BI265" s="145">
        <f>IF(N265="nulová",J265,0)</f>
        <v>0</v>
      </c>
      <c r="BJ265" s="17" t="s">
        <v>85</v>
      </c>
      <c r="BK265" s="145">
        <f>ROUND(I265*H265,2)</f>
        <v>0</v>
      </c>
      <c r="BL265" s="17" t="s">
        <v>585</v>
      </c>
      <c r="BM265" s="144" t="s">
        <v>1558</v>
      </c>
    </row>
    <row r="266" spans="2:65" s="1" customFormat="1">
      <c r="B266" s="33"/>
      <c r="D266" s="146" t="s">
        <v>202</v>
      </c>
      <c r="F266" s="147" t="s">
        <v>1200</v>
      </c>
      <c r="I266" s="148"/>
      <c r="L266" s="33"/>
      <c r="M266" s="149"/>
      <c r="T266" s="54"/>
      <c r="AT266" s="17" t="s">
        <v>202</v>
      </c>
      <c r="AU266" s="17" t="s">
        <v>87</v>
      </c>
    </row>
    <row r="267" spans="2:65" s="12" customFormat="1">
      <c r="B267" s="150"/>
      <c r="D267" s="151" t="s">
        <v>204</v>
      </c>
      <c r="E267" s="152" t="s">
        <v>32</v>
      </c>
      <c r="F267" s="153" t="s">
        <v>1006</v>
      </c>
      <c r="H267" s="152" t="s">
        <v>32</v>
      </c>
      <c r="I267" s="154"/>
      <c r="L267" s="150"/>
      <c r="M267" s="155"/>
      <c r="T267" s="156"/>
      <c r="AT267" s="152" t="s">
        <v>204</v>
      </c>
      <c r="AU267" s="152" t="s">
        <v>87</v>
      </c>
      <c r="AV267" s="12" t="s">
        <v>85</v>
      </c>
      <c r="AW267" s="12" t="s">
        <v>39</v>
      </c>
      <c r="AX267" s="12" t="s">
        <v>78</v>
      </c>
      <c r="AY267" s="152" t="s">
        <v>194</v>
      </c>
    </row>
    <row r="268" spans="2:65" s="12" customFormat="1">
      <c r="B268" s="150"/>
      <c r="D268" s="151" t="s">
        <v>204</v>
      </c>
      <c r="E268" s="152" t="s">
        <v>32</v>
      </c>
      <c r="F268" s="153" t="s">
        <v>1007</v>
      </c>
      <c r="H268" s="152" t="s">
        <v>32</v>
      </c>
      <c r="I268" s="154"/>
      <c r="L268" s="150"/>
      <c r="M268" s="155"/>
      <c r="T268" s="156"/>
      <c r="AT268" s="152" t="s">
        <v>204</v>
      </c>
      <c r="AU268" s="152" t="s">
        <v>87</v>
      </c>
      <c r="AV268" s="12" t="s">
        <v>85</v>
      </c>
      <c r="AW268" s="12" t="s">
        <v>39</v>
      </c>
      <c r="AX268" s="12" t="s">
        <v>78</v>
      </c>
      <c r="AY268" s="152" t="s">
        <v>194</v>
      </c>
    </row>
    <row r="269" spans="2:65" s="12" customFormat="1">
      <c r="B269" s="150"/>
      <c r="D269" s="151" t="s">
        <v>204</v>
      </c>
      <c r="E269" s="152" t="s">
        <v>32</v>
      </c>
      <c r="F269" s="153" t="s">
        <v>1201</v>
      </c>
      <c r="H269" s="152" t="s">
        <v>32</v>
      </c>
      <c r="I269" s="154"/>
      <c r="L269" s="150"/>
      <c r="M269" s="155"/>
      <c r="T269" s="156"/>
      <c r="AT269" s="152" t="s">
        <v>204</v>
      </c>
      <c r="AU269" s="152" t="s">
        <v>87</v>
      </c>
      <c r="AV269" s="12" t="s">
        <v>85</v>
      </c>
      <c r="AW269" s="12" t="s">
        <v>39</v>
      </c>
      <c r="AX269" s="12" t="s">
        <v>78</v>
      </c>
      <c r="AY269" s="152" t="s">
        <v>194</v>
      </c>
    </row>
    <row r="270" spans="2:65" s="13" customFormat="1" ht="20.399999999999999">
      <c r="B270" s="157"/>
      <c r="D270" s="151" t="s">
        <v>204</v>
      </c>
      <c r="E270" s="158" t="s">
        <v>32</v>
      </c>
      <c r="F270" s="159" t="s">
        <v>1559</v>
      </c>
      <c r="H270" s="160">
        <v>32.9</v>
      </c>
      <c r="I270" s="161"/>
      <c r="L270" s="157"/>
      <c r="M270" s="162"/>
      <c r="T270" s="163"/>
      <c r="AT270" s="158" t="s">
        <v>204</v>
      </c>
      <c r="AU270" s="158" t="s">
        <v>87</v>
      </c>
      <c r="AV270" s="13" t="s">
        <v>87</v>
      </c>
      <c r="AW270" s="13" t="s">
        <v>39</v>
      </c>
      <c r="AX270" s="13" t="s">
        <v>78</v>
      </c>
      <c r="AY270" s="158" t="s">
        <v>194</v>
      </c>
    </row>
    <row r="271" spans="2:65" s="14" customFormat="1">
      <c r="B271" s="164"/>
      <c r="D271" s="151" t="s">
        <v>204</v>
      </c>
      <c r="E271" s="165" t="s">
        <v>32</v>
      </c>
      <c r="F271" s="166" t="s">
        <v>208</v>
      </c>
      <c r="H271" s="167">
        <v>32.9</v>
      </c>
      <c r="I271" s="168"/>
      <c r="L271" s="164"/>
      <c r="M271" s="169"/>
      <c r="T271" s="170"/>
      <c r="AT271" s="165" t="s">
        <v>204</v>
      </c>
      <c r="AU271" s="165" t="s">
        <v>87</v>
      </c>
      <c r="AV271" s="14" t="s">
        <v>200</v>
      </c>
      <c r="AW271" s="14" t="s">
        <v>39</v>
      </c>
      <c r="AX271" s="14" t="s">
        <v>85</v>
      </c>
      <c r="AY271" s="165" t="s">
        <v>194</v>
      </c>
    </row>
    <row r="272" spans="2:65" s="1" customFormat="1" ht="66.75" customHeight="1">
      <c r="B272" s="33"/>
      <c r="C272" s="133" t="s">
        <v>435</v>
      </c>
      <c r="D272" s="133" t="s">
        <v>196</v>
      </c>
      <c r="E272" s="134" t="s">
        <v>1203</v>
      </c>
      <c r="F272" s="135" t="s">
        <v>1204</v>
      </c>
      <c r="G272" s="136" t="s">
        <v>115</v>
      </c>
      <c r="H272" s="137">
        <v>7.1</v>
      </c>
      <c r="I272" s="138"/>
      <c r="J272" s="139">
        <f>ROUND(I272*H272,2)</f>
        <v>0</v>
      </c>
      <c r="K272" s="135" t="s">
        <v>199</v>
      </c>
      <c r="L272" s="33"/>
      <c r="M272" s="140" t="s">
        <v>32</v>
      </c>
      <c r="N272" s="141" t="s">
        <v>49</v>
      </c>
      <c r="P272" s="142">
        <f>O272*H272</f>
        <v>0</v>
      </c>
      <c r="Q272" s="142">
        <v>0</v>
      </c>
      <c r="R272" s="142">
        <f>Q272*H272</f>
        <v>0</v>
      </c>
      <c r="S272" s="142">
        <v>0</v>
      </c>
      <c r="T272" s="143">
        <f>S272*H272</f>
        <v>0</v>
      </c>
      <c r="AR272" s="144" t="s">
        <v>585</v>
      </c>
      <c r="AT272" s="144" t="s">
        <v>196</v>
      </c>
      <c r="AU272" s="144" t="s">
        <v>87</v>
      </c>
      <c r="AY272" s="17" t="s">
        <v>194</v>
      </c>
      <c r="BE272" s="145">
        <f>IF(N272="základní",J272,0)</f>
        <v>0</v>
      </c>
      <c r="BF272" s="145">
        <f>IF(N272="snížená",J272,0)</f>
        <v>0</v>
      </c>
      <c r="BG272" s="145">
        <f>IF(N272="zákl. přenesená",J272,0)</f>
        <v>0</v>
      </c>
      <c r="BH272" s="145">
        <f>IF(N272="sníž. přenesená",J272,0)</f>
        <v>0</v>
      </c>
      <c r="BI272" s="145">
        <f>IF(N272="nulová",J272,0)</f>
        <v>0</v>
      </c>
      <c r="BJ272" s="17" t="s">
        <v>85</v>
      </c>
      <c r="BK272" s="145">
        <f>ROUND(I272*H272,2)</f>
        <v>0</v>
      </c>
      <c r="BL272" s="17" t="s">
        <v>585</v>
      </c>
      <c r="BM272" s="144" t="s">
        <v>1560</v>
      </c>
    </row>
    <row r="273" spans="2:65" s="1" customFormat="1">
      <c r="B273" s="33"/>
      <c r="D273" s="146" t="s">
        <v>202</v>
      </c>
      <c r="F273" s="147" t="s">
        <v>1206</v>
      </c>
      <c r="I273" s="148"/>
      <c r="L273" s="33"/>
      <c r="M273" s="149"/>
      <c r="T273" s="54"/>
      <c r="AT273" s="17" t="s">
        <v>202</v>
      </c>
      <c r="AU273" s="17" t="s">
        <v>87</v>
      </c>
    </row>
    <row r="274" spans="2:65" s="12" customFormat="1">
      <c r="B274" s="150"/>
      <c r="D274" s="151" t="s">
        <v>204</v>
      </c>
      <c r="E274" s="152" t="s">
        <v>32</v>
      </c>
      <c r="F274" s="153" t="s">
        <v>1006</v>
      </c>
      <c r="H274" s="152" t="s">
        <v>32</v>
      </c>
      <c r="I274" s="154"/>
      <c r="L274" s="150"/>
      <c r="M274" s="155"/>
      <c r="T274" s="156"/>
      <c r="AT274" s="152" t="s">
        <v>204</v>
      </c>
      <c r="AU274" s="152" t="s">
        <v>87</v>
      </c>
      <c r="AV274" s="12" t="s">
        <v>85</v>
      </c>
      <c r="AW274" s="12" t="s">
        <v>39</v>
      </c>
      <c r="AX274" s="12" t="s">
        <v>78</v>
      </c>
      <c r="AY274" s="152" t="s">
        <v>194</v>
      </c>
    </row>
    <row r="275" spans="2:65" s="12" customFormat="1">
      <c r="B275" s="150"/>
      <c r="D275" s="151" t="s">
        <v>204</v>
      </c>
      <c r="E275" s="152" t="s">
        <v>32</v>
      </c>
      <c r="F275" s="153" t="s">
        <v>1007</v>
      </c>
      <c r="H275" s="152" t="s">
        <v>32</v>
      </c>
      <c r="I275" s="154"/>
      <c r="L275" s="150"/>
      <c r="M275" s="155"/>
      <c r="T275" s="156"/>
      <c r="AT275" s="152" t="s">
        <v>204</v>
      </c>
      <c r="AU275" s="152" t="s">
        <v>87</v>
      </c>
      <c r="AV275" s="12" t="s">
        <v>85</v>
      </c>
      <c r="AW275" s="12" t="s">
        <v>39</v>
      </c>
      <c r="AX275" s="12" t="s">
        <v>78</v>
      </c>
      <c r="AY275" s="152" t="s">
        <v>194</v>
      </c>
    </row>
    <row r="276" spans="2:65" s="12" customFormat="1">
      <c r="B276" s="150"/>
      <c r="D276" s="151" t="s">
        <v>204</v>
      </c>
      <c r="E276" s="152" t="s">
        <v>32</v>
      </c>
      <c r="F276" s="153" t="s">
        <v>1201</v>
      </c>
      <c r="H276" s="152" t="s">
        <v>32</v>
      </c>
      <c r="I276" s="154"/>
      <c r="L276" s="150"/>
      <c r="M276" s="155"/>
      <c r="T276" s="156"/>
      <c r="AT276" s="152" t="s">
        <v>204</v>
      </c>
      <c r="AU276" s="152" t="s">
        <v>87</v>
      </c>
      <c r="AV276" s="12" t="s">
        <v>85</v>
      </c>
      <c r="AW276" s="12" t="s">
        <v>39</v>
      </c>
      <c r="AX276" s="12" t="s">
        <v>78</v>
      </c>
      <c r="AY276" s="152" t="s">
        <v>194</v>
      </c>
    </row>
    <row r="277" spans="2:65" s="13" customFormat="1" ht="20.399999999999999">
      <c r="B277" s="157"/>
      <c r="D277" s="151" t="s">
        <v>204</v>
      </c>
      <c r="E277" s="158" t="s">
        <v>32</v>
      </c>
      <c r="F277" s="159" t="s">
        <v>1561</v>
      </c>
      <c r="H277" s="160">
        <v>7.1</v>
      </c>
      <c r="I277" s="161"/>
      <c r="L277" s="157"/>
      <c r="M277" s="162"/>
      <c r="T277" s="163"/>
      <c r="AT277" s="158" t="s">
        <v>204</v>
      </c>
      <c r="AU277" s="158" t="s">
        <v>87</v>
      </c>
      <c r="AV277" s="13" t="s">
        <v>87</v>
      </c>
      <c r="AW277" s="13" t="s">
        <v>39</v>
      </c>
      <c r="AX277" s="13" t="s">
        <v>78</v>
      </c>
      <c r="AY277" s="158" t="s">
        <v>194</v>
      </c>
    </row>
    <row r="278" spans="2:65" s="14" customFormat="1">
      <c r="B278" s="164"/>
      <c r="D278" s="151" t="s">
        <v>204</v>
      </c>
      <c r="E278" s="165" t="s">
        <v>32</v>
      </c>
      <c r="F278" s="166" t="s">
        <v>208</v>
      </c>
      <c r="H278" s="167">
        <v>7.1</v>
      </c>
      <c r="I278" s="168"/>
      <c r="L278" s="164"/>
      <c r="M278" s="169"/>
      <c r="T278" s="170"/>
      <c r="AT278" s="165" t="s">
        <v>204</v>
      </c>
      <c r="AU278" s="165" t="s">
        <v>87</v>
      </c>
      <c r="AV278" s="14" t="s">
        <v>200</v>
      </c>
      <c r="AW278" s="14" t="s">
        <v>39</v>
      </c>
      <c r="AX278" s="14" t="s">
        <v>85</v>
      </c>
      <c r="AY278" s="165" t="s">
        <v>194</v>
      </c>
    </row>
    <row r="279" spans="2:65" s="1" customFormat="1" ht="24.15" customHeight="1">
      <c r="B279" s="33"/>
      <c r="C279" s="133" t="s">
        <v>441</v>
      </c>
      <c r="D279" s="133" t="s">
        <v>196</v>
      </c>
      <c r="E279" s="134" t="s">
        <v>1208</v>
      </c>
      <c r="F279" s="135" t="s">
        <v>1209</v>
      </c>
      <c r="G279" s="136" t="s">
        <v>258</v>
      </c>
      <c r="H279" s="137">
        <v>13.141999999999999</v>
      </c>
      <c r="I279" s="138"/>
      <c r="J279" s="139">
        <f>ROUND(I279*H279,2)</f>
        <v>0</v>
      </c>
      <c r="K279" s="135" t="s">
        <v>199</v>
      </c>
      <c r="L279" s="33"/>
      <c r="M279" s="140" t="s">
        <v>32</v>
      </c>
      <c r="N279" s="141" t="s">
        <v>49</v>
      </c>
      <c r="P279" s="142">
        <f>O279*H279</f>
        <v>0</v>
      </c>
      <c r="Q279" s="142">
        <v>0</v>
      </c>
      <c r="R279" s="142">
        <f>Q279*H279</f>
        <v>0</v>
      </c>
      <c r="S279" s="142">
        <v>0</v>
      </c>
      <c r="T279" s="143">
        <f>S279*H279</f>
        <v>0</v>
      </c>
      <c r="AR279" s="144" t="s">
        <v>585</v>
      </c>
      <c r="AT279" s="144" t="s">
        <v>196</v>
      </c>
      <c r="AU279" s="144" t="s">
        <v>87</v>
      </c>
      <c r="AY279" s="17" t="s">
        <v>194</v>
      </c>
      <c r="BE279" s="145">
        <f>IF(N279="základní",J279,0)</f>
        <v>0</v>
      </c>
      <c r="BF279" s="145">
        <f>IF(N279="snížená",J279,0)</f>
        <v>0</v>
      </c>
      <c r="BG279" s="145">
        <f>IF(N279="zákl. přenesená",J279,0)</f>
        <v>0</v>
      </c>
      <c r="BH279" s="145">
        <f>IF(N279="sníž. přenesená",J279,0)</f>
        <v>0</v>
      </c>
      <c r="BI279" s="145">
        <f>IF(N279="nulová",J279,0)</f>
        <v>0</v>
      </c>
      <c r="BJ279" s="17" t="s">
        <v>85</v>
      </c>
      <c r="BK279" s="145">
        <f>ROUND(I279*H279,2)</f>
        <v>0</v>
      </c>
      <c r="BL279" s="17" t="s">
        <v>585</v>
      </c>
      <c r="BM279" s="144" t="s">
        <v>1562</v>
      </c>
    </row>
    <row r="280" spans="2:65" s="1" customFormat="1">
      <c r="B280" s="33"/>
      <c r="D280" s="146" t="s">
        <v>202</v>
      </c>
      <c r="F280" s="147" t="s">
        <v>1211</v>
      </c>
      <c r="I280" s="148"/>
      <c r="L280" s="33"/>
      <c r="M280" s="149"/>
      <c r="T280" s="54"/>
      <c r="AT280" s="17" t="s">
        <v>202</v>
      </c>
      <c r="AU280" s="17" t="s">
        <v>87</v>
      </c>
    </row>
    <row r="281" spans="2:65" s="12" customFormat="1">
      <c r="B281" s="150"/>
      <c r="D281" s="151" t="s">
        <v>204</v>
      </c>
      <c r="E281" s="152" t="s">
        <v>32</v>
      </c>
      <c r="F281" s="153" t="s">
        <v>1006</v>
      </c>
      <c r="H281" s="152" t="s">
        <v>32</v>
      </c>
      <c r="I281" s="154"/>
      <c r="L281" s="150"/>
      <c r="M281" s="155"/>
      <c r="T281" s="156"/>
      <c r="AT281" s="152" t="s">
        <v>204</v>
      </c>
      <c r="AU281" s="152" t="s">
        <v>87</v>
      </c>
      <c r="AV281" s="12" t="s">
        <v>85</v>
      </c>
      <c r="AW281" s="12" t="s">
        <v>39</v>
      </c>
      <c r="AX281" s="12" t="s">
        <v>78</v>
      </c>
      <c r="AY281" s="152" t="s">
        <v>194</v>
      </c>
    </row>
    <row r="282" spans="2:65" s="12" customFormat="1">
      <c r="B282" s="150"/>
      <c r="D282" s="151" t="s">
        <v>204</v>
      </c>
      <c r="E282" s="152" t="s">
        <v>32</v>
      </c>
      <c r="F282" s="153" t="s">
        <v>1007</v>
      </c>
      <c r="H282" s="152" t="s">
        <v>32</v>
      </c>
      <c r="I282" s="154"/>
      <c r="L282" s="150"/>
      <c r="M282" s="155"/>
      <c r="T282" s="156"/>
      <c r="AT282" s="152" t="s">
        <v>204</v>
      </c>
      <c r="AU282" s="152" t="s">
        <v>87</v>
      </c>
      <c r="AV282" s="12" t="s">
        <v>85</v>
      </c>
      <c r="AW282" s="12" t="s">
        <v>39</v>
      </c>
      <c r="AX282" s="12" t="s">
        <v>78</v>
      </c>
      <c r="AY282" s="152" t="s">
        <v>194</v>
      </c>
    </row>
    <row r="283" spans="2:65" s="12" customFormat="1">
      <c r="B283" s="150"/>
      <c r="D283" s="151" t="s">
        <v>204</v>
      </c>
      <c r="E283" s="152" t="s">
        <v>32</v>
      </c>
      <c r="F283" s="153" t="s">
        <v>1201</v>
      </c>
      <c r="H283" s="152" t="s">
        <v>32</v>
      </c>
      <c r="I283" s="154"/>
      <c r="L283" s="150"/>
      <c r="M283" s="155"/>
      <c r="T283" s="156"/>
      <c r="AT283" s="152" t="s">
        <v>204</v>
      </c>
      <c r="AU283" s="152" t="s">
        <v>87</v>
      </c>
      <c r="AV283" s="12" t="s">
        <v>85</v>
      </c>
      <c r="AW283" s="12" t="s">
        <v>39</v>
      </c>
      <c r="AX283" s="12" t="s">
        <v>78</v>
      </c>
      <c r="AY283" s="152" t="s">
        <v>194</v>
      </c>
    </row>
    <row r="284" spans="2:65" s="13" customFormat="1" ht="20.399999999999999">
      <c r="B284" s="157"/>
      <c r="D284" s="151" t="s">
        <v>204</v>
      </c>
      <c r="E284" s="158" t="s">
        <v>32</v>
      </c>
      <c r="F284" s="159" t="s">
        <v>1563</v>
      </c>
      <c r="H284" s="160">
        <v>5.758</v>
      </c>
      <c r="I284" s="161"/>
      <c r="L284" s="157"/>
      <c r="M284" s="162"/>
      <c r="T284" s="163"/>
      <c r="AT284" s="158" t="s">
        <v>204</v>
      </c>
      <c r="AU284" s="158" t="s">
        <v>87</v>
      </c>
      <c r="AV284" s="13" t="s">
        <v>87</v>
      </c>
      <c r="AW284" s="13" t="s">
        <v>39</v>
      </c>
      <c r="AX284" s="13" t="s">
        <v>78</v>
      </c>
      <c r="AY284" s="158" t="s">
        <v>194</v>
      </c>
    </row>
    <row r="285" spans="2:65" s="13" customFormat="1" ht="20.399999999999999">
      <c r="B285" s="157"/>
      <c r="D285" s="151" t="s">
        <v>204</v>
      </c>
      <c r="E285" s="158" t="s">
        <v>32</v>
      </c>
      <c r="F285" s="159" t="s">
        <v>1564</v>
      </c>
      <c r="H285" s="160">
        <v>7.3840000000000003</v>
      </c>
      <c r="I285" s="161"/>
      <c r="L285" s="157"/>
      <c r="M285" s="162"/>
      <c r="T285" s="163"/>
      <c r="AT285" s="158" t="s">
        <v>204</v>
      </c>
      <c r="AU285" s="158" t="s">
        <v>87</v>
      </c>
      <c r="AV285" s="13" t="s">
        <v>87</v>
      </c>
      <c r="AW285" s="13" t="s">
        <v>39</v>
      </c>
      <c r="AX285" s="13" t="s">
        <v>78</v>
      </c>
      <c r="AY285" s="158" t="s">
        <v>194</v>
      </c>
    </row>
    <row r="286" spans="2:65" s="14" customFormat="1">
      <c r="B286" s="164"/>
      <c r="D286" s="151" t="s">
        <v>204</v>
      </c>
      <c r="E286" s="165" t="s">
        <v>32</v>
      </c>
      <c r="F286" s="166" t="s">
        <v>208</v>
      </c>
      <c r="H286" s="167">
        <v>13.141999999999999</v>
      </c>
      <c r="I286" s="168"/>
      <c r="L286" s="164"/>
      <c r="M286" s="169"/>
      <c r="T286" s="170"/>
      <c r="AT286" s="165" t="s">
        <v>204</v>
      </c>
      <c r="AU286" s="165" t="s">
        <v>87</v>
      </c>
      <c r="AV286" s="14" t="s">
        <v>200</v>
      </c>
      <c r="AW286" s="14" t="s">
        <v>39</v>
      </c>
      <c r="AX286" s="14" t="s">
        <v>85</v>
      </c>
      <c r="AY286" s="165" t="s">
        <v>194</v>
      </c>
    </row>
    <row r="287" spans="2:65" s="1" customFormat="1" ht="24.15" customHeight="1">
      <c r="B287" s="33"/>
      <c r="C287" s="133" t="s">
        <v>448</v>
      </c>
      <c r="D287" s="133" t="s">
        <v>196</v>
      </c>
      <c r="E287" s="134" t="s">
        <v>1214</v>
      </c>
      <c r="F287" s="135" t="s">
        <v>1215</v>
      </c>
      <c r="G287" s="136" t="s">
        <v>313</v>
      </c>
      <c r="H287" s="137">
        <v>2.5</v>
      </c>
      <c r="I287" s="138"/>
      <c r="J287" s="139">
        <f>ROUND(I287*H287,2)</f>
        <v>0</v>
      </c>
      <c r="K287" s="135" t="s">
        <v>199</v>
      </c>
      <c r="L287" s="33"/>
      <c r="M287" s="140" t="s">
        <v>32</v>
      </c>
      <c r="N287" s="141" t="s">
        <v>49</v>
      </c>
      <c r="P287" s="142">
        <f>O287*H287</f>
        <v>0</v>
      </c>
      <c r="Q287" s="142">
        <v>7.6E-3</v>
      </c>
      <c r="R287" s="142">
        <f>Q287*H287</f>
        <v>1.9E-2</v>
      </c>
      <c r="S287" s="142">
        <v>0</v>
      </c>
      <c r="T287" s="143">
        <f>S287*H287</f>
        <v>0</v>
      </c>
      <c r="AR287" s="144" t="s">
        <v>585</v>
      </c>
      <c r="AT287" s="144" t="s">
        <v>196</v>
      </c>
      <c r="AU287" s="144" t="s">
        <v>87</v>
      </c>
      <c r="AY287" s="17" t="s">
        <v>194</v>
      </c>
      <c r="BE287" s="145">
        <f>IF(N287="základní",J287,0)</f>
        <v>0</v>
      </c>
      <c r="BF287" s="145">
        <f>IF(N287="snížená",J287,0)</f>
        <v>0</v>
      </c>
      <c r="BG287" s="145">
        <f>IF(N287="zákl. přenesená",J287,0)</f>
        <v>0</v>
      </c>
      <c r="BH287" s="145">
        <f>IF(N287="sníž. přenesená",J287,0)</f>
        <v>0</v>
      </c>
      <c r="BI287" s="145">
        <f>IF(N287="nulová",J287,0)</f>
        <v>0</v>
      </c>
      <c r="BJ287" s="17" t="s">
        <v>85</v>
      </c>
      <c r="BK287" s="145">
        <f>ROUND(I287*H287,2)</f>
        <v>0</v>
      </c>
      <c r="BL287" s="17" t="s">
        <v>585</v>
      </c>
      <c r="BM287" s="144" t="s">
        <v>1565</v>
      </c>
    </row>
    <row r="288" spans="2:65" s="1" customFormat="1">
      <c r="B288" s="33"/>
      <c r="D288" s="146" t="s">
        <v>202</v>
      </c>
      <c r="F288" s="147" t="s">
        <v>1217</v>
      </c>
      <c r="I288" s="148"/>
      <c r="L288" s="33"/>
      <c r="M288" s="149"/>
      <c r="T288" s="54"/>
      <c r="AT288" s="17" t="s">
        <v>202</v>
      </c>
      <c r="AU288" s="17" t="s">
        <v>87</v>
      </c>
    </row>
    <row r="289" spans="2:65" s="12" customFormat="1">
      <c r="B289" s="150"/>
      <c r="D289" s="151" t="s">
        <v>204</v>
      </c>
      <c r="E289" s="152" t="s">
        <v>32</v>
      </c>
      <c r="F289" s="153" t="s">
        <v>1006</v>
      </c>
      <c r="H289" s="152" t="s">
        <v>32</v>
      </c>
      <c r="I289" s="154"/>
      <c r="L289" s="150"/>
      <c r="M289" s="155"/>
      <c r="T289" s="156"/>
      <c r="AT289" s="152" t="s">
        <v>204</v>
      </c>
      <c r="AU289" s="152" t="s">
        <v>87</v>
      </c>
      <c r="AV289" s="12" t="s">
        <v>85</v>
      </c>
      <c r="AW289" s="12" t="s">
        <v>39</v>
      </c>
      <c r="AX289" s="12" t="s">
        <v>78</v>
      </c>
      <c r="AY289" s="152" t="s">
        <v>194</v>
      </c>
    </row>
    <row r="290" spans="2:65" s="12" customFormat="1">
      <c r="B290" s="150"/>
      <c r="D290" s="151" t="s">
        <v>204</v>
      </c>
      <c r="E290" s="152" t="s">
        <v>32</v>
      </c>
      <c r="F290" s="153" t="s">
        <v>1007</v>
      </c>
      <c r="H290" s="152" t="s">
        <v>32</v>
      </c>
      <c r="I290" s="154"/>
      <c r="L290" s="150"/>
      <c r="M290" s="155"/>
      <c r="T290" s="156"/>
      <c r="AT290" s="152" t="s">
        <v>204</v>
      </c>
      <c r="AU290" s="152" t="s">
        <v>87</v>
      </c>
      <c r="AV290" s="12" t="s">
        <v>85</v>
      </c>
      <c r="AW290" s="12" t="s">
        <v>39</v>
      </c>
      <c r="AX290" s="12" t="s">
        <v>78</v>
      </c>
      <c r="AY290" s="152" t="s">
        <v>194</v>
      </c>
    </row>
    <row r="291" spans="2:65" s="13" customFormat="1">
      <c r="B291" s="157"/>
      <c r="D291" s="151" t="s">
        <v>204</v>
      </c>
      <c r="E291" s="158" t="s">
        <v>32</v>
      </c>
      <c r="F291" s="159" t="s">
        <v>1566</v>
      </c>
      <c r="H291" s="160">
        <v>2.5</v>
      </c>
      <c r="I291" s="161"/>
      <c r="L291" s="157"/>
      <c r="M291" s="162"/>
      <c r="T291" s="163"/>
      <c r="AT291" s="158" t="s">
        <v>204</v>
      </c>
      <c r="AU291" s="158" t="s">
        <v>87</v>
      </c>
      <c r="AV291" s="13" t="s">
        <v>87</v>
      </c>
      <c r="AW291" s="13" t="s">
        <v>39</v>
      </c>
      <c r="AX291" s="13" t="s">
        <v>78</v>
      </c>
      <c r="AY291" s="158" t="s">
        <v>194</v>
      </c>
    </row>
    <row r="292" spans="2:65" s="14" customFormat="1">
      <c r="B292" s="164"/>
      <c r="D292" s="151" t="s">
        <v>204</v>
      </c>
      <c r="E292" s="165" t="s">
        <v>32</v>
      </c>
      <c r="F292" s="166" t="s">
        <v>208</v>
      </c>
      <c r="H292" s="167">
        <v>2.5</v>
      </c>
      <c r="I292" s="168"/>
      <c r="L292" s="164"/>
      <c r="M292" s="169"/>
      <c r="T292" s="170"/>
      <c r="AT292" s="165" t="s">
        <v>204</v>
      </c>
      <c r="AU292" s="165" t="s">
        <v>87</v>
      </c>
      <c r="AV292" s="14" t="s">
        <v>200</v>
      </c>
      <c r="AW292" s="14" t="s">
        <v>39</v>
      </c>
      <c r="AX292" s="14" t="s">
        <v>85</v>
      </c>
      <c r="AY292" s="165" t="s">
        <v>194</v>
      </c>
    </row>
    <row r="293" spans="2:65" s="1" customFormat="1" ht="24.15" customHeight="1">
      <c r="B293" s="33"/>
      <c r="C293" s="133" t="s">
        <v>452</v>
      </c>
      <c r="D293" s="133" t="s">
        <v>196</v>
      </c>
      <c r="E293" s="134" t="s">
        <v>1219</v>
      </c>
      <c r="F293" s="135" t="s">
        <v>1220</v>
      </c>
      <c r="G293" s="136" t="s">
        <v>115</v>
      </c>
      <c r="H293" s="137">
        <v>40</v>
      </c>
      <c r="I293" s="138"/>
      <c r="J293" s="139">
        <f>ROUND(I293*H293,2)</f>
        <v>0</v>
      </c>
      <c r="K293" s="135" t="s">
        <v>199</v>
      </c>
      <c r="L293" s="33"/>
      <c r="M293" s="140" t="s">
        <v>32</v>
      </c>
      <c r="N293" s="141" t="s">
        <v>49</v>
      </c>
      <c r="P293" s="142">
        <f>O293*H293</f>
        <v>0</v>
      </c>
      <c r="Q293" s="142">
        <v>1.9E-3</v>
      </c>
      <c r="R293" s="142">
        <f>Q293*H293</f>
        <v>7.5999999999999998E-2</v>
      </c>
      <c r="S293" s="142">
        <v>0</v>
      </c>
      <c r="T293" s="143">
        <f>S293*H293</f>
        <v>0</v>
      </c>
      <c r="AR293" s="144" t="s">
        <v>585</v>
      </c>
      <c r="AT293" s="144" t="s">
        <v>196</v>
      </c>
      <c r="AU293" s="144" t="s">
        <v>87</v>
      </c>
      <c r="AY293" s="17" t="s">
        <v>194</v>
      </c>
      <c r="BE293" s="145">
        <f>IF(N293="základní",J293,0)</f>
        <v>0</v>
      </c>
      <c r="BF293" s="145">
        <f>IF(N293="snížená",J293,0)</f>
        <v>0</v>
      </c>
      <c r="BG293" s="145">
        <f>IF(N293="zákl. přenesená",J293,0)</f>
        <v>0</v>
      </c>
      <c r="BH293" s="145">
        <f>IF(N293="sníž. přenesená",J293,0)</f>
        <v>0</v>
      </c>
      <c r="BI293" s="145">
        <f>IF(N293="nulová",J293,0)</f>
        <v>0</v>
      </c>
      <c r="BJ293" s="17" t="s">
        <v>85</v>
      </c>
      <c r="BK293" s="145">
        <f>ROUND(I293*H293,2)</f>
        <v>0</v>
      </c>
      <c r="BL293" s="17" t="s">
        <v>585</v>
      </c>
      <c r="BM293" s="144" t="s">
        <v>1567</v>
      </c>
    </row>
    <row r="294" spans="2:65" s="1" customFormat="1">
      <c r="B294" s="33"/>
      <c r="D294" s="146" t="s">
        <v>202</v>
      </c>
      <c r="F294" s="147" t="s">
        <v>1222</v>
      </c>
      <c r="I294" s="148"/>
      <c r="L294" s="33"/>
      <c r="M294" s="149"/>
      <c r="T294" s="54"/>
      <c r="AT294" s="17" t="s">
        <v>202</v>
      </c>
      <c r="AU294" s="17" t="s">
        <v>87</v>
      </c>
    </row>
    <row r="295" spans="2:65" s="12" customFormat="1">
      <c r="B295" s="150"/>
      <c r="D295" s="151" t="s">
        <v>204</v>
      </c>
      <c r="E295" s="152" t="s">
        <v>32</v>
      </c>
      <c r="F295" s="153" t="s">
        <v>1006</v>
      </c>
      <c r="H295" s="152" t="s">
        <v>32</v>
      </c>
      <c r="I295" s="154"/>
      <c r="L295" s="150"/>
      <c r="M295" s="155"/>
      <c r="T295" s="156"/>
      <c r="AT295" s="152" t="s">
        <v>204</v>
      </c>
      <c r="AU295" s="152" t="s">
        <v>87</v>
      </c>
      <c r="AV295" s="12" t="s">
        <v>85</v>
      </c>
      <c r="AW295" s="12" t="s">
        <v>39</v>
      </c>
      <c r="AX295" s="12" t="s">
        <v>78</v>
      </c>
      <c r="AY295" s="152" t="s">
        <v>194</v>
      </c>
    </row>
    <row r="296" spans="2:65" s="12" customFormat="1">
      <c r="B296" s="150"/>
      <c r="D296" s="151" t="s">
        <v>204</v>
      </c>
      <c r="E296" s="152" t="s">
        <v>32</v>
      </c>
      <c r="F296" s="153" t="s">
        <v>1007</v>
      </c>
      <c r="H296" s="152" t="s">
        <v>32</v>
      </c>
      <c r="I296" s="154"/>
      <c r="L296" s="150"/>
      <c r="M296" s="155"/>
      <c r="T296" s="156"/>
      <c r="AT296" s="152" t="s">
        <v>204</v>
      </c>
      <c r="AU296" s="152" t="s">
        <v>87</v>
      </c>
      <c r="AV296" s="12" t="s">
        <v>85</v>
      </c>
      <c r="AW296" s="12" t="s">
        <v>39</v>
      </c>
      <c r="AX296" s="12" t="s">
        <v>78</v>
      </c>
      <c r="AY296" s="152" t="s">
        <v>194</v>
      </c>
    </row>
    <row r="297" spans="2:65" s="13" customFormat="1">
      <c r="B297" s="157"/>
      <c r="D297" s="151" t="s">
        <v>204</v>
      </c>
      <c r="E297" s="158" t="s">
        <v>32</v>
      </c>
      <c r="F297" s="159" t="s">
        <v>1568</v>
      </c>
      <c r="H297" s="160">
        <v>40</v>
      </c>
      <c r="I297" s="161"/>
      <c r="L297" s="157"/>
      <c r="M297" s="162"/>
      <c r="T297" s="163"/>
      <c r="AT297" s="158" t="s">
        <v>204</v>
      </c>
      <c r="AU297" s="158" t="s">
        <v>87</v>
      </c>
      <c r="AV297" s="13" t="s">
        <v>87</v>
      </c>
      <c r="AW297" s="13" t="s">
        <v>39</v>
      </c>
      <c r="AX297" s="13" t="s">
        <v>78</v>
      </c>
      <c r="AY297" s="158" t="s">
        <v>194</v>
      </c>
    </row>
    <row r="298" spans="2:65" s="14" customFormat="1">
      <c r="B298" s="164"/>
      <c r="D298" s="151" t="s">
        <v>204</v>
      </c>
      <c r="E298" s="165" t="s">
        <v>32</v>
      </c>
      <c r="F298" s="166" t="s">
        <v>208</v>
      </c>
      <c r="H298" s="167">
        <v>40</v>
      </c>
      <c r="I298" s="168"/>
      <c r="L298" s="164"/>
      <c r="M298" s="169"/>
      <c r="T298" s="170"/>
      <c r="AT298" s="165" t="s">
        <v>204</v>
      </c>
      <c r="AU298" s="165" t="s">
        <v>87</v>
      </c>
      <c r="AV298" s="14" t="s">
        <v>200</v>
      </c>
      <c r="AW298" s="14" t="s">
        <v>39</v>
      </c>
      <c r="AX298" s="14" t="s">
        <v>85</v>
      </c>
      <c r="AY298" s="165" t="s">
        <v>194</v>
      </c>
    </row>
    <row r="299" spans="2:65" s="1" customFormat="1" ht="24.15" customHeight="1">
      <c r="B299" s="33"/>
      <c r="C299" s="133" t="s">
        <v>467</v>
      </c>
      <c r="D299" s="133" t="s">
        <v>196</v>
      </c>
      <c r="E299" s="134" t="s">
        <v>1224</v>
      </c>
      <c r="F299" s="135" t="s">
        <v>1225</v>
      </c>
      <c r="G299" s="136" t="s">
        <v>110</v>
      </c>
      <c r="H299" s="137">
        <v>18.46</v>
      </c>
      <c r="I299" s="138"/>
      <c r="J299" s="139">
        <f>ROUND(I299*H299,2)</f>
        <v>0</v>
      </c>
      <c r="K299" s="135" t="s">
        <v>199</v>
      </c>
      <c r="L299" s="33"/>
      <c r="M299" s="140" t="s">
        <v>32</v>
      </c>
      <c r="N299" s="141" t="s">
        <v>49</v>
      </c>
      <c r="P299" s="142">
        <f>O299*H299</f>
        <v>0</v>
      </c>
      <c r="Q299" s="142">
        <v>8.4000000000000003E-4</v>
      </c>
      <c r="R299" s="142">
        <f>Q299*H299</f>
        <v>1.5506400000000002E-2</v>
      </c>
      <c r="S299" s="142">
        <v>0</v>
      </c>
      <c r="T299" s="143">
        <f>S299*H299</f>
        <v>0</v>
      </c>
      <c r="AR299" s="144" t="s">
        <v>585</v>
      </c>
      <c r="AT299" s="144" t="s">
        <v>196</v>
      </c>
      <c r="AU299" s="144" t="s">
        <v>87</v>
      </c>
      <c r="AY299" s="17" t="s">
        <v>194</v>
      </c>
      <c r="BE299" s="145">
        <f>IF(N299="základní",J299,0)</f>
        <v>0</v>
      </c>
      <c r="BF299" s="145">
        <f>IF(N299="snížená",J299,0)</f>
        <v>0</v>
      </c>
      <c r="BG299" s="145">
        <f>IF(N299="zákl. přenesená",J299,0)</f>
        <v>0</v>
      </c>
      <c r="BH299" s="145">
        <f>IF(N299="sníž. přenesená",J299,0)</f>
        <v>0</v>
      </c>
      <c r="BI299" s="145">
        <f>IF(N299="nulová",J299,0)</f>
        <v>0</v>
      </c>
      <c r="BJ299" s="17" t="s">
        <v>85</v>
      </c>
      <c r="BK299" s="145">
        <f>ROUND(I299*H299,2)</f>
        <v>0</v>
      </c>
      <c r="BL299" s="17" t="s">
        <v>585</v>
      </c>
      <c r="BM299" s="144" t="s">
        <v>1569</v>
      </c>
    </row>
    <row r="300" spans="2:65" s="1" customFormat="1">
      <c r="B300" s="33"/>
      <c r="D300" s="146" t="s">
        <v>202</v>
      </c>
      <c r="F300" s="147" t="s">
        <v>1227</v>
      </c>
      <c r="I300" s="148"/>
      <c r="L300" s="33"/>
      <c r="M300" s="149"/>
      <c r="T300" s="54"/>
      <c r="AT300" s="17" t="s">
        <v>202</v>
      </c>
      <c r="AU300" s="17" t="s">
        <v>87</v>
      </c>
    </row>
    <row r="301" spans="2:65" s="12" customFormat="1">
      <c r="B301" s="150"/>
      <c r="D301" s="151" t="s">
        <v>204</v>
      </c>
      <c r="E301" s="152" t="s">
        <v>32</v>
      </c>
      <c r="F301" s="153" t="s">
        <v>1006</v>
      </c>
      <c r="H301" s="152" t="s">
        <v>32</v>
      </c>
      <c r="I301" s="154"/>
      <c r="L301" s="150"/>
      <c r="M301" s="155"/>
      <c r="T301" s="156"/>
      <c r="AT301" s="152" t="s">
        <v>204</v>
      </c>
      <c r="AU301" s="152" t="s">
        <v>87</v>
      </c>
      <c r="AV301" s="12" t="s">
        <v>85</v>
      </c>
      <c r="AW301" s="12" t="s">
        <v>39</v>
      </c>
      <c r="AX301" s="12" t="s">
        <v>78</v>
      </c>
      <c r="AY301" s="152" t="s">
        <v>194</v>
      </c>
    </row>
    <row r="302" spans="2:65" s="12" customFormat="1">
      <c r="B302" s="150"/>
      <c r="D302" s="151" t="s">
        <v>204</v>
      </c>
      <c r="E302" s="152" t="s">
        <v>32</v>
      </c>
      <c r="F302" s="153" t="s">
        <v>1007</v>
      </c>
      <c r="H302" s="152" t="s">
        <v>32</v>
      </c>
      <c r="I302" s="154"/>
      <c r="L302" s="150"/>
      <c r="M302" s="155"/>
      <c r="T302" s="156"/>
      <c r="AT302" s="152" t="s">
        <v>204</v>
      </c>
      <c r="AU302" s="152" t="s">
        <v>87</v>
      </c>
      <c r="AV302" s="12" t="s">
        <v>85</v>
      </c>
      <c r="AW302" s="12" t="s">
        <v>39</v>
      </c>
      <c r="AX302" s="12" t="s">
        <v>78</v>
      </c>
      <c r="AY302" s="152" t="s">
        <v>194</v>
      </c>
    </row>
    <row r="303" spans="2:65" s="12" customFormat="1">
      <c r="B303" s="150"/>
      <c r="D303" s="151" t="s">
        <v>204</v>
      </c>
      <c r="E303" s="152" t="s">
        <v>32</v>
      </c>
      <c r="F303" s="153" t="s">
        <v>1201</v>
      </c>
      <c r="H303" s="152" t="s">
        <v>32</v>
      </c>
      <c r="I303" s="154"/>
      <c r="L303" s="150"/>
      <c r="M303" s="155"/>
      <c r="T303" s="156"/>
      <c r="AT303" s="152" t="s">
        <v>204</v>
      </c>
      <c r="AU303" s="152" t="s">
        <v>87</v>
      </c>
      <c r="AV303" s="12" t="s">
        <v>85</v>
      </c>
      <c r="AW303" s="12" t="s">
        <v>39</v>
      </c>
      <c r="AX303" s="12" t="s">
        <v>78</v>
      </c>
      <c r="AY303" s="152" t="s">
        <v>194</v>
      </c>
    </row>
    <row r="304" spans="2:65" s="13" customFormat="1" ht="20.399999999999999">
      <c r="B304" s="157"/>
      <c r="D304" s="151" t="s">
        <v>204</v>
      </c>
      <c r="E304" s="158" t="s">
        <v>32</v>
      </c>
      <c r="F304" s="159" t="s">
        <v>1570</v>
      </c>
      <c r="H304" s="160">
        <v>18.46</v>
      </c>
      <c r="I304" s="161"/>
      <c r="L304" s="157"/>
      <c r="M304" s="162"/>
      <c r="T304" s="163"/>
      <c r="AT304" s="158" t="s">
        <v>204</v>
      </c>
      <c r="AU304" s="158" t="s">
        <v>87</v>
      </c>
      <c r="AV304" s="13" t="s">
        <v>87</v>
      </c>
      <c r="AW304" s="13" t="s">
        <v>39</v>
      </c>
      <c r="AX304" s="13" t="s">
        <v>78</v>
      </c>
      <c r="AY304" s="158" t="s">
        <v>194</v>
      </c>
    </row>
    <row r="305" spans="2:65" s="14" customFormat="1">
      <c r="B305" s="164"/>
      <c r="D305" s="151" t="s">
        <v>204</v>
      </c>
      <c r="E305" s="165" t="s">
        <v>32</v>
      </c>
      <c r="F305" s="166" t="s">
        <v>208</v>
      </c>
      <c r="H305" s="167">
        <v>18.46</v>
      </c>
      <c r="I305" s="168"/>
      <c r="L305" s="164"/>
      <c r="M305" s="169"/>
      <c r="T305" s="170"/>
      <c r="AT305" s="165" t="s">
        <v>204</v>
      </c>
      <c r="AU305" s="165" t="s">
        <v>87</v>
      </c>
      <c r="AV305" s="14" t="s">
        <v>200</v>
      </c>
      <c r="AW305" s="14" t="s">
        <v>39</v>
      </c>
      <c r="AX305" s="14" t="s">
        <v>85</v>
      </c>
      <c r="AY305" s="165" t="s">
        <v>194</v>
      </c>
    </row>
    <row r="306" spans="2:65" s="1" customFormat="1" ht="16.5" customHeight="1">
      <c r="B306" s="33"/>
      <c r="C306" s="133" t="s">
        <v>472</v>
      </c>
      <c r="D306" s="133" t="s">
        <v>196</v>
      </c>
      <c r="E306" s="134" t="s">
        <v>1229</v>
      </c>
      <c r="F306" s="135" t="s">
        <v>1230</v>
      </c>
      <c r="G306" s="136" t="s">
        <v>258</v>
      </c>
      <c r="H306" s="137">
        <v>7.3840000000000003</v>
      </c>
      <c r="I306" s="138"/>
      <c r="J306" s="139">
        <f>ROUND(I306*H306,2)</f>
        <v>0</v>
      </c>
      <c r="K306" s="135" t="s">
        <v>199</v>
      </c>
      <c r="L306" s="33"/>
      <c r="M306" s="140" t="s">
        <v>32</v>
      </c>
      <c r="N306" s="141" t="s">
        <v>49</v>
      </c>
      <c r="P306" s="142">
        <f>O306*H306</f>
        <v>0</v>
      </c>
      <c r="Q306" s="142">
        <v>4.6000000000000001E-4</v>
      </c>
      <c r="R306" s="142">
        <f>Q306*H306</f>
        <v>3.3966400000000002E-3</v>
      </c>
      <c r="S306" s="142">
        <v>0</v>
      </c>
      <c r="T306" s="143">
        <f>S306*H306</f>
        <v>0</v>
      </c>
      <c r="AR306" s="144" t="s">
        <v>585</v>
      </c>
      <c r="AT306" s="144" t="s">
        <v>196</v>
      </c>
      <c r="AU306" s="144" t="s">
        <v>87</v>
      </c>
      <c r="AY306" s="17" t="s">
        <v>194</v>
      </c>
      <c r="BE306" s="145">
        <f>IF(N306="základní",J306,0)</f>
        <v>0</v>
      </c>
      <c r="BF306" s="145">
        <f>IF(N306="snížená",J306,0)</f>
        <v>0</v>
      </c>
      <c r="BG306" s="145">
        <f>IF(N306="zákl. přenesená",J306,0)</f>
        <v>0</v>
      </c>
      <c r="BH306" s="145">
        <f>IF(N306="sníž. přenesená",J306,0)</f>
        <v>0</v>
      </c>
      <c r="BI306" s="145">
        <f>IF(N306="nulová",J306,0)</f>
        <v>0</v>
      </c>
      <c r="BJ306" s="17" t="s">
        <v>85</v>
      </c>
      <c r="BK306" s="145">
        <f>ROUND(I306*H306,2)</f>
        <v>0</v>
      </c>
      <c r="BL306" s="17" t="s">
        <v>585</v>
      </c>
      <c r="BM306" s="144" t="s">
        <v>1571</v>
      </c>
    </row>
    <row r="307" spans="2:65" s="1" customFormat="1">
      <c r="B307" s="33"/>
      <c r="D307" s="146" t="s">
        <v>202</v>
      </c>
      <c r="F307" s="147" t="s">
        <v>1232</v>
      </c>
      <c r="I307" s="148"/>
      <c r="L307" s="33"/>
      <c r="M307" s="149"/>
      <c r="T307" s="54"/>
      <c r="AT307" s="17" t="s">
        <v>202</v>
      </c>
      <c r="AU307" s="17" t="s">
        <v>87</v>
      </c>
    </row>
    <row r="308" spans="2:65" s="12" customFormat="1">
      <c r="B308" s="150"/>
      <c r="D308" s="151" t="s">
        <v>204</v>
      </c>
      <c r="E308" s="152" t="s">
        <v>32</v>
      </c>
      <c r="F308" s="153" t="s">
        <v>1006</v>
      </c>
      <c r="H308" s="152" t="s">
        <v>32</v>
      </c>
      <c r="I308" s="154"/>
      <c r="L308" s="150"/>
      <c r="M308" s="155"/>
      <c r="T308" s="156"/>
      <c r="AT308" s="152" t="s">
        <v>204</v>
      </c>
      <c r="AU308" s="152" t="s">
        <v>87</v>
      </c>
      <c r="AV308" s="12" t="s">
        <v>85</v>
      </c>
      <c r="AW308" s="12" t="s">
        <v>39</v>
      </c>
      <c r="AX308" s="12" t="s">
        <v>78</v>
      </c>
      <c r="AY308" s="152" t="s">
        <v>194</v>
      </c>
    </row>
    <row r="309" spans="2:65" s="12" customFormat="1">
      <c r="B309" s="150"/>
      <c r="D309" s="151" t="s">
        <v>204</v>
      </c>
      <c r="E309" s="152" t="s">
        <v>32</v>
      </c>
      <c r="F309" s="153" t="s">
        <v>1007</v>
      </c>
      <c r="H309" s="152" t="s">
        <v>32</v>
      </c>
      <c r="I309" s="154"/>
      <c r="L309" s="150"/>
      <c r="M309" s="155"/>
      <c r="T309" s="156"/>
      <c r="AT309" s="152" t="s">
        <v>204</v>
      </c>
      <c r="AU309" s="152" t="s">
        <v>87</v>
      </c>
      <c r="AV309" s="12" t="s">
        <v>85</v>
      </c>
      <c r="AW309" s="12" t="s">
        <v>39</v>
      </c>
      <c r="AX309" s="12" t="s">
        <v>78</v>
      </c>
      <c r="AY309" s="152" t="s">
        <v>194</v>
      </c>
    </row>
    <row r="310" spans="2:65" s="12" customFormat="1">
      <c r="B310" s="150"/>
      <c r="D310" s="151" t="s">
        <v>204</v>
      </c>
      <c r="E310" s="152" t="s">
        <v>32</v>
      </c>
      <c r="F310" s="153" t="s">
        <v>1201</v>
      </c>
      <c r="H310" s="152" t="s">
        <v>32</v>
      </c>
      <c r="I310" s="154"/>
      <c r="L310" s="150"/>
      <c r="M310" s="155"/>
      <c r="T310" s="156"/>
      <c r="AT310" s="152" t="s">
        <v>204</v>
      </c>
      <c r="AU310" s="152" t="s">
        <v>87</v>
      </c>
      <c r="AV310" s="12" t="s">
        <v>85</v>
      </c>
      <c r="AW310" s="12" t="s">
        <v>39</v>
      </c>
      <c r="AX310" s="12" t="s">
        <v>78</v>
      </c>
      <c r="AY310" s="152" t="s">
        <v>194</v>
      </c>
    </row>
    <row r="311" spans="2:65" s="13" customFormat="1" ht="20.399999999999999">
      <c r="B311" s="157"/>
      <c r="D311" s="151" t="s">
        <v>204</v>
      </c>
      <c r="E311" s="158" t="s">
        <v>32</v>
      </c>
      <c r="F311" s="159" t="s">
        <v>1572</v>
      </c>
      <c r="H311" s="160">
        <v>7.3840000000000003</v>
      </c>
      <c r="I311" s="161"/>
      <c r="L311" s="157"/>
      <c r="M311" s="162"/>
      <c r="T311" s="163"/>
      <c r="AT311" s="158" t="s">
        <v>204</v>
      </c>
      <c r="AU311" s="158" t="s">
        <v>87</v>
      </c>
      <c r="AV311" s="13" t="s">
        <v>87</v>
      </c>
      <c r="AW311" s="13" t="s">
        <v>39</v>
      </c>
      <c r="AX311" s="13" t="s">
        <v>78</v>
      </c>
      <c r="AY311" s="158" t="s">
        <v>194</v>
      </c>
    </row>
    <row r="312" spans="2:65" s="14" customFormat="1">
      <c r="B312" s="164"/>
      <c r="D312" s="151" t="s">
        <v>204</v>
      </c>
      <c r="E312" s="165" t="s">
        <v>32</v>
      </c>
      <c r="F312" s="166" t="s">
        <v>208</v>
      </c>
      <c r="H312" s="167">
        <v>7.3840000000000003</v>
      </c>
      <c r="I312" s="168"/>
      <c r="L312" s="164"/>
      <c r="M312" s="169"/>
      <c r="T312" s="170"/>
      <c r="AT312" s="165" t="s">
        <v>204</v>
      </c>
      <c r="AU312" s="165" t="s">
        <v>87</v>
      </c>
      <c r="AV312" s="14" t="s">
        <v>200</v>
      </c>
      <c r="AW312" s="14" t="s">
        <v>39</v>
      </c>
      <c r="AX312" s="14" t="s">
        <v>85</v>
      </c>
      <c r="AY312" s="165" t="s">
        <v>194</v>
      </c>
    </row>
    <row r="313" spans="2:65" s="1" customFormat="1" ht="24.15" customHeight="1">
      <c r="B313" s="33"/>
      <c r="C313" s="133" t="s">
        <v>476</v>
      </c>
      <c r="D313" s="133" t="s">
        <v>196</v>
      </c>
      <c r="E313" s="134" t="s">
        <v>1233</v>
      </c>
      <c r="F313" s="135" t="s">
        <v>1234</v>
      </c>
      <c r="G313" s="136" t="s">
        <v>110</v>
      </c>
      <c r="H313" s="137">
        <v>18.46</v>
      </c>
      <c r="I313" s="138"/>
      <c r="J313" s="139">
        <f>ROUND(I313*H313,2)</f>
        <v>0</v>
      </c>
      <c r="K313" s="135" t="s">
        <v>199</v>
      </c>
      <c r="L313" s="33"/>
      <c r="M313" s="140" t="s">
        <v>32</v>
      </c>
      <c r="N313" s="141" t="s">
        <v>49</v>
      </c>
      <c r="P313" s="142">
        <f>O313*H313</f>
        <v>0</v>
      </c>
      <c r="Q313" s="142">
        <v>0</v>
      </c>
      <c r="R313" s="142">
        <f>Q313*H313</f>
        <v>0</v>
      </c>
      <c r="S313" s="142">
        <v>0</v>
      </c>
      <c r="T313" s="143">
        <f>S313*H313</f>
        <v>0</v>
      </c>
      <c r="AR313" s="144" t="s">
        <v>585</v>
      </c>
      <c r="AT313" s="144" t="s">
        <v>196</v>
      </c>
      <c r="AU313" s="144" t="s">
        <v>87</v>
      </c>
      <c r="AY313" s="17" t="s">
        <v>194</v>
      </c>
      <c r="BE313" s="145">
        <f>IF(N313="základní",J313,0)</f>
        <v>0</v>
      </c>
      <c r="BF313" s="145">
        <f>IF(N313="snížená",J313,0)</f>
        <v>0</v>
      </c>
      <c r="BG313" s="145">
        <f>IF(N313="zákl. přenesená",J313,0)</f>
        <v>0</v>
      </c>
      <c r="BH313" s="145">
        <f>IF(N313="sníž. přenesená",J313,0)</f>
        <v>0</v>
      </c>
      <c r="BI313" s="145">
        <f>IF(N313="nulová",J313,0)</f>
        <v>0</v>
      </c>
      <c r="BJ313" s="17" t="s">
        <v>85</v>
      </c>
      <c r="BK313" s="145">
        <f>ROUND(I313*H313,2)</f>
        <v>0</v>
      </c>
      <c r="BL313" s="17" t="s">
        <v>585</v>
      </c>
      <c r="BM313" s="144" t="s">
        <v>1573</v>
      </c>
    </row>
    <row r="314" spans="2:65" s="1" customFormat="1">
      <c r="B314" s="33"/>
      <c r="D314" s="146" t="s">
        <v>202</v>
      </c>
      <c r="F314" s="147" t="s">
        <v>1236</v>
      </c>
      <c r="I314" s="148"/>
      <c r="L314" s="33"/>
      <c r="M314" s="149"/>
      <c r="T314" s="54"/>
      <c r="AT314" s="17" t="s">
        <v>202</v>
      </c>
      <c r="AU314" s="17" t="s">
        <v>87</v>
      </c>
    </row>
    <row r="315" spans="2:65" s="13" customFormat="1">
      <c r="B315" s="157"/>
      <c r="D315" s="151" t="s">
        <v>204</v>
      </c>
      <c r="E315" s="158" t="s">
        <v>32</v>
      </c>
      <c r="F315" s="159" t="s">
        <v>1574</v>
      </c>
      <c r="H315" s="160">
        <v>18.46</v>
      </c>
      <c r="I315" s="161"/>
      <c r="L315" s="157"/>
      <c r="M315" s="162"/>
      <c r="T315" s="163"/>
      <c r="AT315" s="158" t="s">
        <v>204</v>
      </c>
      <c r="AU315" s="158" t="s">
        <v>87</v>
      </c>
      <c r="AV315" s="13" t="s">
        <v>87</v>
      </c>
      <c r="AW315" s="13" t="s">
        <v>39</v>
      </c>
      <c r="AX315" s="13" t="s">
        <v>85</v>
      </c>
      <c r="AY315" s="158" t="s">
        <v>194</v>
      </c>
    </row>
    <row r="316" spans="2:65" s="1" customFormat="1" ht="21.75" customHeight="1">
      <c r="B316" s="33"/>
      <c r="C316" s="133" t="s">
        <v>480</v>
      </c>
      <c r="D316" s="133" t="s">
        <v>196</v>
      </c>
      <c r="E316" s="134" t="s">
        <v>1238</v>
      </c>
      <c r="F316" s="135" t="s">
        <v>1239</v>
      </c>
      <c r="G316" s="136" t="s">
        <v>258</v>
      </c>
      <c r="H316" s="137">
        <v>7.3840000000000003</v>
      </c>
      <c r="I316" s="138"/>
      <c r="J316" s="139">
        <f>ROUND(I316*H316,2)</f>
        <v>0</v>
      </c>
      <c r="K316" s="135" t="s">
        <v>199</v>
      </c>
      <c r="L316" s="33"/>
      <c r="M316" s="140" t="s">
        <v>32</v>
      </c>
      <c r="N316" s="141" t="s">
        <v>49</v>
      </c>
      <c r="P316" s="142">
        <f>O316*H316</f>
        <v>0</v>
      </c>
      <c r="Q316" s="142">
        <v>0</v>
      </c>
      <c r="R316" s="142">
        <f>Q316*H316</f>
        <v>0</v>
      </c>
      <c r="S316" s="142">
        <v>0</v>
      </c>
      <c r="T316" s="143">
        <f>S316*H316</f>
        <v>0</v>
      </c>
      <c r="AR316" s="144" t="s">
        <v>585</v>
      </c>
      <c r="AT316" s="144" t="s">
        <v>196</v>
      </c>
      <c r="AU316" s="144" t="s">
        <v>87</v>
      </c>
      <c r="AY316" s="17" t="s">
        <v>194</v>
      </c>
      <c r="BE316" s="145">
        <f>IF(N316="základní",J316,0)</f>
        <v>0</v>
      </c>
      <c r="BF316" s="145">
        <f>IF(N316="snížená",J316,0)</f>
        <v>0</v>
      </c>
      <c r="BG316" s="145">
        <f>IF(N316="zákl. přenesená",J316,0)</f>
        <v>0</v>
      </c>
      <c r="BH316" s="145">
        <f>IF(N316="sníž. přenesená",J316,0)</f>
        <v>0</v>
      </c>
      <c r="BI316" s="145">
        <f>IF(N316="nulová",J316,0)</f>
        <v>0</v>
      </c>
      <c r="BJ316" s="17" t="s">
        <v>85</v>
      </c>
      <c r="BK316" s="145">
        <f>ROUND(I316*H316,2)</f>
        <v>0</v>
      </c>
      <c r="BL316" s="17" t="s">
        <v>585</v>
      </c>
      <c r="BM316" s="144" t="s">
        <v>1575</v>
      </c>
    </row>
    <row r="317" spans="2:65" s="1" customFormat="1">
      <c r="B317" s="33"/>
      <c r="D317" s="146" t="s">
        <v>202</v>
      </c>
      <c r="F317" s="147" t="s">
        <v>1241</v>
      </c>
      <c r="I317" s="148"/>
      <c r="L317" s="33"/>
      <c r="M317" s="149"/>
      <c r="T317" s="54"/>
      <c r="AT317" s="17" t="s">
        <v>202</v>
      </c>
      <c r="AU317" s="17" t="s">
        <v>87</v>
      </c>
    </row>
    <row r="318" spans="2:65" s="13" customFormat="1">
      <c r="B318" s="157"/>
      <c r="D318" s="151" t="s">
        <v>204</v>
      </c>
      <c r="E318" s="158" t="s">
        <v>32</v>
      </c>
      <c r="F318" s="159" t="s">
        <v>1576</v>
      </c>
      <c r="H318" s="160">
        <v>7.3840000000000003</v>
      </c>
      <c r="I318" s="161"/>
      <c r="L318" s="157"/>
      <c r="M318" s="162"/>
      <c r="T318" s="163"/>
      <c r="AT318" s="158" t="s">
        <v>204</v>
      </c>
      <c r="AU318" s="158" t="s">
        <v>87</v>
      </c>
      <c r="AV318" s="13" t="s">
        <v>87</v>
      </c>
      <c r="AW318" s="13" t="s">
        <v>39</v>
      </c>
      <c r="AX318" s="13" t="s">
        <v>85</v>
      </c>
      <c r="AY318" s="158" t="s">
        <v>194</v>
      </c>
    </row>
    <row r="319" spans="2:65" s="1" customFormat="1" ht="49.05" customHeight="1">
      <c r="B319" s="33"/>
      <c r="C319" s="133" t="s">
        <v>484</v>
      </c>
      <c r="D319" s="133" t="s">
        <v>196</v>
      </c>
      <c r="E319" s="134" t="s">
        <v>1243</v>
      </c>
      <c r="F319" s="135" t="s">
        <v>1244</v>
      </c>
      <c r="G319" s="136" t="s">
        <v>258</v>
      </c>
      <c r="H319" s="137">
        <v>4.8170000000000002</v>
      </c>
      <c r="I319" s="138"/>
      <c r="J319" s="139">
        <f>ROUND(I319*H319,2)</f>
        <v>0</v>
      </c>
      <c r="K319" s="135" t="s">
        <v>199</v>
      </c>
      <c r="L319" s="33"/>
      <c r="M319" s="140" t="s">
        <v>32</v>
      </c>
      <c r="N319" s="141" t="s">
        <v>49</v>
      </c>
      <c r="P319" s="142">
        <f>O319*H319</f>
        <v>0</v>
      </c>
      <c r="Q319" s="142">
        <v>0</v>
      </c>
      <c r="R319" s="142">
        <f>Q319*H319</f>
        <v>0</v>
      </c>
      <c r="S319" s="142">
        <v>0</v>
      </c>
      <c r="T319" s="143">
        <f>S319*H319</f>
        <v>0</v>
      </c>
      <c r="AR319" s="144" t="s">
        <v>585</v>
      </c>
      <c r="AT319" s="144" t="s">
        <v>196</v>
      </c>
      <c r="AU319" s="144" t="s">
        <v>87</v>
      </c>
      <c r="AY319" s="17" t="s">
        <v>194</v>
      </c>
      <c r="BE319" s="145">
        <f>IF(N319="základní",J319,0)</f>
        <v>0</v>
      </c>
      <c r="BF319" s="145">
        <f>IF(N319="snížená",J319,0)</f>
        <v>0</v>
      </c>
      <c r="BG319" s="145">
        <f>IF(N319="zákl. přenesená",J319,0)</f>
        <v>0</v>
      </c>
      <c r="BH319" s="145">
        <f>IF(N319="sníž. přenesená",J319,0)</f>
        <v>0</v>
      </c>
      <c r="BI319" s="145">
        <f>IF(N319="nulová",J319,0)</f>
        <v>0</v>
      </c>
      <c r="BJ319" s="17" t="s">
        <v>85</v>
      </c>
      <c r="BK319" s="145">
        <f>ROUND(I319*H319,2)</f>
        <v>0</v>
      </c>
      <c r="BL319" s="17" t="s">
        <v>585</v>
      </c>
      <c r="BM319" s="144" t="s">
        <v>1577</v>
      </c>
    </row>
    <row r="320" spans="2:65" s="1" customFormat="1">
      <c r="B320" s="33"/>
      <c r="D320" s="146" t="s">
        <v>202</v>
      </c>
      <c r="F320" s="147" t="s">
        <v>1246</v>
      </c>
      <c r="I320" s="148"/>
      <c r="L320" s="33"/>
      <c r="M320" s="149"/>
      <c r="T320" s="54"/>
      <c r="AT320" s="17" t="s">
        <v>202</v>
      </c>
      <c r="AU320" s="17" t="s">
        <v>87</v>
      </c>
    </row>
    <row r="321" spans="2:65" s="12" customFormat="1">
      <c r="B321" s="150"/>
      <c r="D321" s="151" t="s">
        <v>204</v>
      </c>
      <c r="E321" s="152" t="s">
        <v>32</v>
      </c>
      <c r="F321" s="153" t="s">
        <v>1006</v>
      </c>
      <c r="H321" s="152" t="s">
        <v>32</v>
      </c>
      <c r="I321" s="154"/>
      <c r="L321" s="150"/>
      <c r="M321" s="155"/>
      <c r="T321" s="156"/>
      <c r="AT321" s="152" t="s">
        <v>204</v>
      </c>
      <c r="AU321" s="152" t="s">
        <v>87</v>
      </c>
      <c r="AV321" s="12" t="s">
        <v>85</v>
      </c>
      <c r="AW321" s="12" t="s">
        <v>39</v>
      </c>
      <c r="AX321" s="12" t="s">
        <v>78</v>
      </c>
      <c r="AY321" s="152" t="s">
        <v>194</v>
      </c>
    </row>
    <row r="322" spans="2:65" s="12" customFormat="1">
      <c r="B322" s="150"/>
      <c r="D322" s="151" t="s">
        <v>204</v>
      </c>
      <c r="E322" s="152" t="s">
        <v>32</v>
      </c>
      <c r="F322" s="153" t="s">
        <v>1007</v>
      </c>
      <c r="H322" s="152" t="s">
        <v>32</v>
      </c>
      <c r="I322" s="154"/>
      <c r="L322" s="150"/>
      <c r="M322" s="155"/>
      <c r="T322" s="156"/>
      <c r="AT322" s="152" t="s">
        <v>204</v>
      </c>
      <c r="AU322" s="152" t="s">
        <v>87</v>
      </c>
      <c r="AV322" s="12" t="s">
        <v>85</v>
      </c>
      <c r="AW322" s="12" t="s">
        <v>39</v>
      </c>
      <c r="AX322" s="12" t="s">
        <v>78</v>
      </c>
      <c r="AY322" s="152" t="s">
        <v>194</v>
      </c>
    </row>
    <row r="323" spans="2:65" s="12" customFormat="1" ht="20.399999999999999">
      <c r="B323" s="150"/>
      <c r="D323" s="151" t="s">
        <v>204</v>
      </c>
      <c r="E323" s="152" t="s">
        <v>32</v>
      </c>
      <c r="F323" s="153" t="s">
        <v>1247</v>
      </c>
      <c r="H323" s="152" t="s">
        <v>32</v>
      </c>
      <c r="I323" s="154"/>
      <c r="L323" s="150"/>
      <c r="M323" s="155"/>
      <c r="T323" s="156"/>
      <c r="AT323" s="152" t="s">
        <v>204</v>
      </c>
      <c r="AU323" s="152" t="s">
        <v>87</v>
      </c>
      <c r="AV323" s="12" t="s">
        <v>85</v>
      </c>
      <c r="AW323" s="12" t="s">
        <v>39</v>
      </c>
      <c r="AX323" s="12" t="s">
        <v>78</v>
      </c>
      <c r="AY323" s="152" t="s">
        <v>194</v>
      </c>
    </row>
    <row r="324" spans="2:65" s="13" customFormat="1">
      <c r="B324" s="157"/>
      <c r="D324" s="151" t="s">
        <v>204</v>
      </c>
      <c r="E324" s="158" t="s">
        <v>32</v>
      </c>
      <c r="F324" s="159" t="s">
        <v>1557</v>
      </c>
      <c r="H324" s="160">
        <v>0.48599999999999999</v>
      </c>
      <c r="I324" s="161"/>
      <c r="L324" s="157"/>
      <c r="M324" s="162"/>
      <c r="T324" s="163"/>
      <c r="AT324" s="158" t="s">
        <v>204</v>
      </c>
      <c r="AU324" s="158" t="s">
        <v>87</v>
      </c>
      <c r="AV324" s="13" t="s">
        <v>87</v>
      </c>
      <c r="AW324" s="13" t="s">
        <v>39</v>
      </c>
      <c r="AX324" s="13" t="s">
        <v>78</v>
      </c>
      <c r="AY324" s="158" t="s">
        <v>194</v>
      </c>
    </row>
    <row r="325" spans="2:65" s="13" customFormat="1" ht="20.399999999999999">
      <c r="B325" s="157"/>
      <c r="D325" s="151" t="s">
        <v>204</v>
      </c>
      <c r="E325" s="158" t="s">
        <v>32</v>
      </c>
      <c r="F325" s="159" t="s">
        <v>1578</v>
      </c>
      <c r="H325" s="160">
        <v>-0.252</v>
      </c>
      <c r="I325" s="161"/>
      <c r="L325" s="157"/>
      <c r="M325" s="162"/>
      <c r="T325" s="163"/>
      <c r="AT325" s="158" t="s">
        <v>204</v>
      </c>
      <c r="AU325" s="158" t="s">
        <v>87</v>
      </c>
      <c r="AV325" s="13" t="s">
        <v>87</v>
      </c>
      <c r="AW325" s="13" t="s">
        <v>39</v>
      </c>
      <c r="AX325" s="13" t="s">
        <v>78</v>
      </c>
      <c r="AY325" s="158" t="s">
        <v>194</v>
      </c>
    </row>
    <row r="326" spans="2:65" s="12" customFormat="1">
      <c r="B326" s="150"/>
      <c r="D326" s="151" t="s">
        <v>204</v>
      </c>
      <c r="E326" s="152" t="s">
        <v>32</v>
      </c>
      <c r="F326" s="153" t="s">
        <v>1201</v>
      </c>
      <c r="H326" s="152" t="s">
        <v>32</v>
      </c>
      <c r="I326" s="154"/>
      <c r="L326" s="150"/>
      <c r="M326" s="155"/>
      <c r="T326" s="156"/>
      <c r="AT326" s="152" t="s">
        <v>204</v>
      </c>
      <c r="AU326" s="152" t="s">
        <v>87</v>
      </c>
      <c r="AV326" s="12" t="s">
        <v>85</v>
      </c>
      <c r="AW326" s="12" t="s">
        <v>39</v>
      </c>
      <c r="AX326" s="12" t="s">
        <v>78</v>
      </c>
      <c r="AY326" s="152" t="s">
        <v>194</v>
      </c>
    </row>
    <row r="327" spans="2:65" s="13" customFormat="1" ht="20.399999999999999">
      <c r="B327" s="157"/>
      <c r="D327" s="151" t="s">
        <v>204</v>
      </c>
      <c r="E327" s="158" t="s">
        <v>32</v>
      </c>
      <c r="F327" s="159" t="s">
        <v>1563</v>
      </c>
      <c r="H327" s="160">
        <v>5.758</v>
      </c>
      <c r="I327" s="161"/>
      <c r="L327" s="157"/>
      <c r="M327" s="162"/>
      <c r="T327" s="163"/>
      <c r="AT327" s="158" t="s">
        <v>204</v>
      </c>
      <c r="AU327" s="158" t="s">
        <v>87</v>
      </c>
      <c r="AV327" s="13" t="s">
        <v>87</v>
      </c>
      <c r="AW327" s="13" t="s">
        <v>39</v>
      </c>
      <c r="AX327" s="13" t="s">
        <v>78</v>
      </c>
      <c r="AY327" s="158" t="s">
        <v>194</v>
      </c>
    </row>
    <row r="328" spans="2:65" s="13" customFormat="1" ht="20.399999999999999">
      <c r="B328" s="157"/>
      <c r="D328" s="151" t="s">
        <v>204</v>
      </c>
      <c r="E328" s="158" t="s">
        <v>32</v>
      </c>
      <c r="F328" s="159" t="s">
        <v>1579</v>
      </c>
      <c r="H328" s="160">
        <v>-2.879</v>
      </c>
      <c r="I328" s="161"/>
      <c r="L328" s="157"/>
      <c r="M328" s="162"/>
      <c r="T328" s="163"/>
      <c r="AT328" s="158" t="s">
        <v>204</v>
      </c>
      <c r="AU328" s="158" t="s">
        <v>87</v>
      </c>
      <c r="AV328" s="13" t="s">
        <v>87</v>
      </c>
      <c r="AW328" s="13" t="s">
        <v>39</v>
      </c>
      <c r="AX328" s="13" t="s">
        <v>78</v>
      </c>
      <c r="AY328" s="158" t="s">
        <v>194</v>
      </c>
    </row>
    <row r="329" spans="2:65" s="13" customFormat="1" ht="20.399999999999999">
      <c r="B329" s="157"/>
      <c r="D329" s="151" t="s">
        <v>204</v>
      </c>
      <c r="E329" s="158" t="s">
        <v>32</v>
      </c>
      <c r="F329" s="159" t="s">
        <v>1564</v>
      </c>
      <c r="H329" s="160">
        <v>7.3840000000000003</v>
      </c>
      <c r="I329" s="161"/>
      <c r="L329" s="157"/>
      <c r="M329" s="162"/>
      <c r="T329" s="163"/>
      <c r="AT329" s="158" t="s">
        <v>204</v>
      </c>
      <c r="AU329" s="158" t="s">
        <v>87</v>
      </c>
      <c r="AV329" s="13" t="s">
        <v>87</v>
      </c>
      <c r="AW329" s="13" t="s">
        <v>39</v>
      </c>
      <c r="AX329" s="13" t="s">
        <v>78</v>
      </c>
      <c r="AY329" s="158" t="s">
        <v>194</v>
      </c>
    </row>
    <row r="330" spans="2:65" s="13" customFormat="1" ht="20.399999999999999">
      <c r="B330" s="157"/>
      <c r="D330" s="151" t="s">
        <v>204</v>
      </c>
      <c r="E330" s="158" t="s">
        <v>32</v>
      </c>
      <c r="F330" s="159" t="s">
        <v>1580</v>
      </c>
      <c r="H330" s="160">
        <v>-5.68</v>
      </c>
      <c r="I330" s="161"/>
      <c r="L330" s="157"/>
      <c r="M330" s="162"/>
      <c r="T330" s="163"/>
      <c r="AT330" s="158" t="s">
        <v>204</v>
      </c>
      <c r="AU330" s="158" t="s">
        <v>87</v>
      </c>
      <c r="AV330" s="13" t="s">
        <v>87</v>
      </c>
      <c r="AW330" s="13" t="s">
        <v>39</v>
      </c>
      <c r="AX330" s="13" t="s">
        <v>78</v>
      </c>
      <c r="AY330" s="158" t="s">
        <v>194</v>
      </c>
    </row>
    <row r="331" spans="2:65" s="14" customFormat="1">
      <c r="B331" s="164"/>
      <c r="D331" s="151" t="s">
        <v>204</v>
      </c>
      <c r="E331" s="165" t="s">
        <v>32</v>
      </c>
      <c r="F331" s="166" t="s">
        <v>208</v>
      </c>
      <c r="H331" s="167">
        <v>4.8170000000000002</v>
      </c>
      <c r="I331" s="168"/>
      <c r="L331" s="164"/>
      <c r="M331" s="169"/>
      <c r="T331" s="170"/>
      <c r="AT331" s="165" t="s">
        <v>204</v>
      </c>
      <c r="AU331" s="165" t="s">
        <v>87</v>
      </c>
      <c r="AV331" s="14" t="s">
        <v>200</v>
      </c>
      <c r="AW331" s="14" t="s">
        <v>39</v>
      </c>
      <c r="AX331" s="14" t="s">
        <v>85</v>
      </c>
      <c r="AY331" s="165" t="s">
        <v>194</v>
      </c>
    </row>
    <row r="332" spans="2:65" s="1" customFormat="1" ht="55.5" customHeight="1">
      <c r="B332" s="33"/>
      <c r="C332" s="133" t="s">
        <v>488</v>
      </c>
      <c r="D332" s="133" t="s">
        <v>196</v>
      </c>
      <c r="E332" s="134" t="s">
        <v>1251</v>
      </c>
      <c r="F332" s="135" t="s">
        <v>1252</v>
      </c>
      <c r="G332" s="136" t="s">
        <v>258</v>
      </c>
      <c r="H332" s="137">
        <v>72.254999999999995</v>
      </c>
      <c r="I332" s="138"/>
      <c r="J332" s="139">
        <f>ROUND(I332*H332,2)</f>
        <v>0</v>
      </c>
      <c r="K332" s="135" t="s">
        <v>199</v>
      </c>
      <c r="L332" s="33"/>
      <c r="M332" s="140" t="s">
        <v>32</v>
      </c>
      <c r="N332" s="141" t="s">
        <v>49</v>
      </c>
      <c r="P332" s="142">
        <f>O332*H332</f>
        <v>0</v>
      </c>
      <c r="Q332" s="142">
        <v>0</v>
      </c>
      <c r="R332" s="142">
        <f>Q332*H332</f>
        <v>0</v>
      </c>
      <c r="S332" s="142">
        <v>0</v>
      </c>
      <c r="T332" s="143">
        <f>S332*H332</f>
        <v>0</v>
      </c>
      <c r="AR332" s="144" t="s">
        <v>585</v>
      </c>
      <c r="AT332" s="144" t="s">
        <v>196</v>
      </c>
      <c r="AU332" s="144" t="s">
        <v>87</v>
      </c>
      <c r="AY332" s="17" t="s">
        <v>194</v>
      </c>
      <c r="BE332" s="145">
        <f>IF(N332="základní",J332,0)</f>
        <v>0</v>
      </c>
      <c r="BF332" s="145">
        <f>IF(N332="snížená",J332,0)</f>
        <v>0</v>
      </c>
      <c r="BG332" s="145">
        <f>IF(N332="zákl. přenesená",J332,0)</f>
        <v>0</v>
      </c>
      <c r="BH332" s="145">
        <f>IF(N332="sníž. přenesená",J332,0)</f>
        <v>0</v>
      </c>
      <c r="BI332" s="145">
        <f>IF(N332="nulová",J332,0)</f>
        <v>0</v>
      </c>
      <c r="BJ332" s="17" t="s">
        <v>85</v>
      </c>
      <c r="BK332" s="145">
        <f>ROUND(I332*H332,2)</f>
        <v>0</v>
      </c>
      <c r="BL332" s="17" t="s">
        <v>585</v>
      </c>
      <c r="BM332" s="144" t="s">
        <v>1581</v>
      </c>
    </row>
    <row r="333" spans="2:65" s="1" customFormat="1">
      <c r="B333" s="33"/>
      <c r="D333" s="146" t="s">
        <v>202</v>
      </c>
      <c r="F333" s="147" t="s">
        <v>1254</v>
      </c>
      <c r="I333" s="148"/>
      <c r="L333" s="33"/>
      <c r="M333" s="149"/>
      <c r="T333" s="54"/>
      <c r="AT333" s="17" t="s">
        <v>202</v>
      </c>
      <c r="AU333" s="17" t="s">
        <v>87</v>
      </c>
    </row>
    <row r="334" spans="2:65" s="13" customFormat="1">
      <c r="B334" s="157"/>
      <c r="D334" s="151" t="s">
        <v>204</v>
      </c>
      <c r="E334" s="158" t="s">
        <v>32</v>
      </c>
      <c r="F334" s="159" t="s">
        <v>1582</v>
      </c>
      <c r="H334" s="160">
        <v>4.8170000000000002</v>
      </c>
      <c r="I334" s="161"/>
      <c r="L334" s="157"/>
      <c r="M334" s="162"/>
      <c r="T334" s="163"/>
      <c r="AT334" s="158" t="s">
        <v>204</v>
      </c>
      <c r="AU334" s="158" t="s">
        <v>87</v>
      </c>
      <c r="AV334" s="13" t="s">
        <v>87</v>
      </c>
      <c r="AW334" s="13" t="s">
        <v>39</v>
      </c>
      <c r="AX334" s="13" t="s">
        <v>85</v>
      </c>
      <c r="AY334" s="158" t="s">
        <v>194</v>
      </c>
    </row>
    <row r="335" spans="2:65" s="13" customFormat="1">
      <c r="B335" s="157"/>
      <c r="D335" s="151" t="s">
        <v>204</v>
      </c>
      <c r="F335" s="159" t="s">
        <v>1583</v>
      </c>
      <c r="H335" s="160">
        <v>72.254999999999995</v>
      </c>
      <c r="I335" s="161"/>
      <c r="L335" s="157"/>
      <c r="M335" s="162"/>
      <c r="T335" s="163"/>
      <c r="AT335" s="158" t="s">
        <v>204</v>
      </c>
      <c r="AU335" s="158" t="s">
        <v>87</v>
      </c>
      <c r="AV335" s="13" t="s">
        <v>87</v>
      </c>
      <c r="AW335" s="13" t="s">
        <v>4</v>
      </c>
      <c r="AX335" s="13" t="s">
        <v>85</v>
      </c>
      <c r="AY335" s="158" t="s">
        <v>194</v>
      </c>
    </row>
    <row r="336" spans="2:65" s="1" customFormat="1" ht="44.25" customHeight="1">
      <c r="B336" s="33"/>
      <c r="C336" s="133" t="s">
        <v>492</v>
      </c>
      <c r="D336" s="133" t="s">
        <v>196</v>
      </c>
      <c r="E336" s="134" t="s">
        <v>1257</v>
      </c>
      <c r="F336" s="135" t="s">
        <v>1258</v>
      </c>
      <c r="G336" s="136" t="s">
        <v>258</v>
      </c>
      <c r="H336" s="137">
        <v>4.8170000000000002</v>
      </c>
      <c r="I336" s="138"/>
      <c r="J336" s="139">
        <f>ROUND(I336*H336,2)</f>
        <v>0</v>
      </c>
      <c r="K336" s="135" t="s">
        <v>199</v>
      </c>
      <c r="L336" s="33"/>
      <c r="M336" s="140" t="s">
        <v>32</v>
      </c>
      <c r="N336" s="141" t="s">
        <v>49</v>
      </c>
      <c r="P336" s="142">
        <f>O336*H336</f>
        <v>0</v>
      </c>
      <c r="Q336" s="142">
        <v>0</v>
      </c>
      <c r="R336" s="142">
        <f>Q336*H336</f>
        <v>0</v>
      </c>
      <c r="S336" s="142">
        <v>0</v>
      </c>
      <c r="T336" s="143">
        <f>S336*H336</f>
        <v>0</v>
      </c>
      <c r="AR336" s="144" t="s">
        <v>585</v>
      </c>
      <c r="AT336" s="144" t="s">
        <v>196</v>
      </c>
      <c r="AU336" s="144" t="s">
        <v>87</v>
      </c>
      <c r="AY336" s="17" t="s">
        <v>194</v>
      </c>
      <c r="BE336" s="145">
        <f>IF(N336="základní",J336,0)</f>
        <v>0</v>
      </c>
      <c r="BF336" s="145">
        <f>IF(N336="snížená",J336,0)</f>
        <v>0</v>
      </c>
      <c r="BG336" s="145">
        <f>IF(N336="zákl. přenesená",J336,0)</f>
        <v>0</v>
      </c>
      <c r="BH336" s="145">
        <f>IF(N336="sníž. přenesená",J336,0)</f>
        <v>0</v>
      </c>
      <c r="BI336" s="145">
        <f>IF(N336="nulová",J336,0)</f>
        <v>0</v>
      </c>
      <c r="BJ336" s="17" t="s">
        <v>85</v>
      </c>
      <c r="BK336" s="145">
        <f>ROUND(I336*H336,2)</f>
        <v>0</v>
      </c>
      <c r="BL336" s="17" t="s">
        <v>585</v>
      </c>
      <c r="BM336" s="144" t="s">
        <v>1584</v>
      </c>
    </row>
    <row r="337" spans="2:65" s="1" customFormat="1">
      <c r="B337" s="33"/>
      <c r="D337" s="146" t="s">
        <v>202</v>
      </c>
      <c r="F337" s="147" t="s">
        <v>1260</v>
      </c>
      <c r="I337" s="148"/>
      <c r="L337" s="33"/>
      <c r="M337" s="149"/>
      <c r="T337" s="54"/>
      <c r="AT337" s="17" t="s">
        <v>202</v>
      </c>
      <c r="AU337" s="17" t="s">
        <v>87</v>
      </c>
    </row>
    <row r="338" spans="2:65" s="13" customFormat="1" ht="20.399999999999999">
      <c r="B338" s="157"/>
      <c r="D338" s="151" t="s">
        <v>204</v>
      </c>
      <c r="E338" s="158" t="s">
        <v>32</v>
      </c>
      <c r="F338" s="159" t="s">
        <v>1585</v>
      </c>
      <c r="H338" s="160">
        <v>4.8170000000000002</v>
      </c>
      <c r="I338" s="161"/>
      <c r="L338" s="157"/>
      <c r="M338" s="162"/>
      <c r="T338" s="163"/>
      <c r="AT338" s="158" t="s">
        <v>204</v>
      </c>
      <c r="AU338" s="158" t="s">
        <v>87</v>
      </c>
      <c r="AV338" s="13" t="s">
        <v>87</v>
      </c>
      <c r="AW338" s="13" t="s">
        <v>39</v>
      </c>
      <c r="AX338" s="13" t="s">
        <v>85</v>
      </c>
      <c r="AY338" s="158" t="s">
        <v>194</v>
      </c>
    </row>
    <row r="339" spans="2:65" s="1" customFormat="1" ht="55.5" customHeight="1">
      <c r="B339" s="33"/>
      <c r="C339" s="133" t="s">
        <v>498</v>
      </c>
      <c r="D339" s="133" t="s">
        <v>196</v>
      </c>
      <c r="E339" s="134" t="s">
        <v>1262</v>
      </c>
      <c r="F339" s="135" t="s">
        <v>1263</v>
      </c>
      <c r="G339" s="136" t="s">
        <v>258</v>
      </c>
      <c r="H339" s="137">
        <v>115.608</v>
      </c>
      <c r="I339" s="138"/>
      <c r="J339" s="139">
        <f>ROUND(I339*H339,2)</f>
        <v>0</v>
      </c>
      <c r="K339" s="135" t="s">
        <v>199</v>
      </c>
      <c r="L339" s="33"/>
      <c r="M339" s="140" t="s">
        <v>32</v>
      </c>
      <c r="N339" s="141" t="s">
        <v>49</v>
      </c>
      <c r="P339" s="142">
        <f>O339*H339</f>
        <v>0</v>
      </c>
      <c r="Q339" s="142">
        <v>0</v>
      </c>
      <c r="R339" s="142">
        <f>Q339*H339</f>
        <v>0</v>
      </c>
      <c r="S339" s="142">
        <v>0</v>
      </c>
      <c r="T339" s="143">
        <f>S339*H339</f>
        <v>0</v>
      </c>
      <c r="AR339" s="144" t="s">
        <v>585</v>
      </c>
      <c r="AT339" s="144" t="s">
        <v>196</v>
      </c>
      <c r="AU339" s="144" t="s">
        <v>87</v>
      </c>
      <c r="AY339" s="17" t="s">
        <v>194</v>
      </c>
      <c r="BE339" s="145">
        <f>IF(N339="základní",J339,0)</f>
        <v>0</v>
      </c>
      <c r="BF339" s="145">
        <f>IF(N339="snížená",J339,0)</f>
        <v>0</v>
      </c>
      <c r="BG339" s="145">
        <f>IF(N339="zákl. přenesená",J339,0)</f>
        <v>0</v>
      </c>
      <c r="BH339" s="145">
        <f>IF(N339="sníž. přenesená",J339,0)</f>
        <v>0</v>
      </c>
      <c r="BI339" s="145">
        <f>IF(N339="nulová",J339,0)</f>
        <v>0</v>
      </c>
      <c r="BJ339" s="17" t="s">
        <v>85</v>
      </c>
      <c r="BK339" s="145">
        <f>ROUND(I339*H339,2)</f>
        <v>0</v>
      </c>
      <c r="BL339" s="17" t="s">
        <v>585</v>
      </c>
      <c r="BM339" s="144" t="s">
        <v>1586</v>
      </c>
    </row>
    <row r="340" spans="2:65" s="1" customFormat="1">
      <c r="B340" s="33"/>
      <c r="D340" s="146" t="s">
        <v>202</v>
      </c>
      <c r="F340" s="147" t="s">
        <v>1265</v>
      </c>
      <c r="I340" s="148"/>
      <c r="L340" s="33"/>
      <c r="M340" s="149"/>
      <c r="T340" s="54"/>
      <c r="AT340" s="17" t="s">
        <v>202</v>
      </c>
      <c r="AU340" s="17" t="s">
        <v>87</v>
      </c>
    </row>
    <row r="341" spans="2:65" s="13" customFormat="1">
      <c r="B341" s="157"/>
      <c r="D341" s="151" t="s">
        <v>204</v>
      </c>
      <c r="E341" s="158" t="s">
        <v>32</v>
      </c>
      <c r="F341" s="159" t="s">
        <v>1587</v>
      </c>
      <c r="H341" s="160">
        <v>4.8170000000000002</v>
      </c>
      <c r="I341" s="161"/>
      <c r="L341" s="157"/>
      <c r="M341" s="162"/>
      <c r="T341" s="163"/>
      <c r="AT341" s="158" t="s">
        <v>204</v>
      </c>
      <c r="AU341" s="158" t="s">
        <v>87</v>
      </c>
      <c r="AV341" s="13" t="s">
        <v>87</v>
      </c>
      <c r="AW341" s="13" t="s">
        <v>39</v>
      </c>
      <c r="AX341" s="13" t="s">
        <v>85</v>
      </c>
      <c r="AY341" s="158" t="s">
        <v>194</v>
      </c>
    </row>
    <row r="342" spans="2:65" s="13" customFormat="1">
      <c r="B342" s="157"/>
      <c r="D342" s="151" t="s">
        <v>204</v>
      </c>
      <c r="F342" s="159" t="s">
        <v>1588</v>
      </c>
      <c r="H342" s="160">
        <v>115.608</v>
      </c>
      <c r="I342" s="161"/>
      <c r="L342" s="157"/>
      <c r="M342" s="162"/>
      <c r="T342" s="163"/>
      <c r="AT342" s="158" t="s">
        <v>204</v>
      </c>
      <c r="AU342" s="158" t="s">
        <v>87</v>
      </c>
      <c r="AV342" s="13" t="s">
        <v>87</v>
      </c>
      <c r="AW342" s="13" t="s">
        <v>4</v>
      </c>
      <c r="AX342" s="13" t="s">
        <v>85</v>
      </c>
      <c r="AY342" s="158" t="s">
        <v>194</v>
      </c>
    </row>
    <row r="343" spans="2:65" s="1" customFormat="1" ht="37.799999999999997" customHeight="1">
      <c r="B343" s="33"/>
      <c r="C343" s="133" t="s">
        <v>502</v>
      </c>
      <c r="D343" s="133" t="s">
        <v>196</v>
      </c>
      <c r="E343" s="134" t="s">
        <v>1268</v>
      </c>
      <c r="F343" s="135" t="s">
        <v>1269</v>
      </c>
      <c r="G343" s="136" t="s">
        <v>725</v>
      </c>
      <c r="H343" s="137">
        <v>8.43</v>
      </c>
      <c r="I343" s="138"/>
      <c r="J343" s="139">
        <f>ROUND(I343*H343,2)</f>
        <v>0</v>
      </c>
      <c r="K343" s="135" t="s">
        <v>199</v>
      </c>
      <c r="L343" s="33"/>
      <c r="M343" s="140" t="s">
        <v>32</v>
      </c>
      <c r="N343" s="141" t="s">
        <v>49</v>
      </c>
      <c r="P343" s="142">
        <f>O343*H343</f>
        <v>0</v>
      </c>
      <c r="Q343" s="142">
        <v>0</v>
      </c>
      <c r="R343" s="142">
        <f>Q343*H343</f>
        <v>0</v>
      </c>
      <c r="S343" s="142">
        <v>0</v>
      </c>
      <c r="T343" s="143">
        <f>S343*H343</f>
        <v>0</v>
      </c>
      <c r="AR343" s="144" t="s">
        <v>585</v>
      </c>
      <c r="AT343" s="144" t="s">
        <v>196</v>
      </c>
      <c r="AU343" s="144" t="s">
        <v>87</v>
      </c>
      <c r="AY343" s="17" t="s">
        <v>194</v>
      </c>
      <c r="BE343" s="145">
        <f>IF(N343="základní",J343,0)</f>
        <v>0</v>
      </c>
      <c r="BF343" s="145">
        <f>IF(N343="snížená",J343,0)</f>
        <v>0</v>
      </c>
      <c r="BG343" s="145">
        <f>IF(N343="zákl. přenesená",J343,0)</f>
        <v>0</v>
      </c>
      <c r="BH343" s="145">
        <f>IF(N343="sníž. přenesená",J343,0)</f>
        <v>0</v>
      </c>
      <c r="BI343" s="145">
        <f>IF(N343="nulová",J343,0)</f>
        <v>0</v>
      </c>
      <c r="BJ343" s="17" t="s">
        <v>85</v>
      </c>
      <c r="BK343" s="145">
        <f>ROUND(I343*H343,2)</f>
        <v>0</v>
      </c>
      <c r="BL343" s="17" t="s">
        <v>585</v>
      </c>
      <c r="BM343" s="144" t="s">
        <v>1589</v>
      </c>
    </row>
    <row r="344" spans="2:65" s="1" customFormat="1">
      <c r="B344" s="33"/>
      <c r="D344" s="146" t="s">
        <v>202</v>
      </c>
      <c r="F344" s="147" t="s">
        <v>1271</v>
      </c>
      <c r="I344" s="148"/>
      <c r="L344" s="33"/>
      <c r="M344" s="149"/>
      <c r="T344" s="54"/>
      <c r="AT344" s="17" t="s">
        <v>202</v>
      </c>
      <c r="AU344" s="17" t="s">
        <v>87</v>
      </c>
    </row>
    <row r="345" spans="2:65" s="13" customFormat="1">
      <c r="B345" s="157"/>
      <c r="D345" s="151" t="s">
        <v>204</v>
      </c>
      <c r="E345" s="158" t="s">
        <v>32</v>
      </c>
      <c r="F345" s="159" t="s">
        <v>1587</v>
      </c>
      <c r="H345" s="160">
        <v>4.8170000000000002</v>
      </c>
      <c r="I345" s="161"/>
      <c r="L345" s="157"/>
      <c r="M345" s="162"/>
      <c r="T345" s="163"/>
      <c r="AT345" s="158" t="s">
        <v>204</v>
      </c>
      <c r="AU345" s="158" t="s">
        <v>87</v>
      </c>
      <c r="AV345" s="13" t="s">
        <v>87</v>
      </c>
      <c r="AW345" s="13" t="s">
        <v>39</v>
      </c>
      <c r="AX345" s="13" t="s">
        <v>85</v>
      </c>
      <c r="AY345" s="158" t="s">
        <v>194</v>
      </c>
    </row>
    <row r="346" spans="2:65" s="13" customFormat="1">
      <c r="B346" s="157"/>
      <c r="D346" s="151" t="s">
        <v>204</v>
      </c>
      <c r="F346" s="159" t="s">
        <v>1590</v>
      </c>
      <c r="H346" s="160">
        <v>8.43</v>
      </c>
      <c r="I346" s="161"/>
      <c r="L346" s="157"/>
      <c r="M346" s="162"/>
      <c r="T346" s="163"/>
      <c r="AT346" s="158" t="s">
        <v>204</v>
      </c>
      <c r="AU346" s="158" t="s">
        <v>87</v>
      </c>
      <c r="AV346" s="13" t="s">
        <v>87</v>
      </c>
      <c r="AW346" s="13" t="s">
        <v>4</v>
      </c>
      <c r="AX346" s="13" t="s">
        <v>85</v>
      </c>
      <c r="AY346" s="158" t="s">
        <v>194</v>
      </c>
    </row>
    <row r="347" spans="2:65" s="1" customFormat="1" ht="24.15" customHeight="1">
      <c r="B347" s="33"/>
      <c r="C347" s="133" t="s">
        <v>504</v>
      </c>
      <c r="D347" s="133" t="s">
        <v>196</v>
      </c>
      <c r="E347" s="134" t="s">
        <v>1273</v>
      </c>
      <c r="F347" s="135" t="s">
        <v>1274</v>
      </c>
      <c r="G347" s="136" t="s">
        <v>258</v>
      </c>
      <c r="H347" s="137">
        <v>4.8170000000000002</v>
      </c>
      <c r="I347" s="138"/>
      <c r="J347" s="139">
        <f>ROUND(I347*H347,2)</f>
        <v>0</v>
      </c>
      <c r="K347" s="135" t="s">
        <v>199</v>
      </c>
      <c r="L347" s="33"/>
      <c r="M347" s="140" t="s">
        <v>32</v>
      </c>
      <c r="N347" s="141" t="s">
        <v>49</v>
      </c>
      <c r="P347" s="142">
        <f>O347*H347</f>
        <v>0</v>
      </c>
      <c r="Q347" s="142">
        <v>0</v>
      </c>
      <c r="R347" s="142">
        <f>Q347*H347</f>
        <v>0</v>
      </c>
      <c r="S347" s="142">
        <v>0</v>
      </c>
      <c r="T347" s="143">
        <f>S347*H347</f>
        <v>0</v>
      </c>
      <c r="AR347" s="144" t="s">
        <v>585</v>
      </c>
      <c r="AT347" s="144" t="s">
        <v>196</v>
      </c>
      <c r="AU347" s="144" t="s">
        <v>87</v>
      </c>
      <c r="AY347" s="17" t="s">
        <v>194</v>
      </c>
      <c r="BE347" s="145">
        <f>IF(N347="základní",J347,0)</f>
        <v>0</v>
      </c>
      <c r="BF347" s="145">
        <f>IF(N347="snížená",J347,0)</f>
        <v>0</v>
      </c>
      <c r="BG347" s="145">
        <f>IF(N347="zákl. přenesená",J347,0)</f>
        <v>0</v>
      </c>
      <c r="BH347" s="145">
        <f>IF(N347="sníž. přenesená",J347,0)</f>
        <v>0</v>
      </c>
      <c r="BI347" s="145">
        <f>IF(N347="nulová",J347,0)</f>
        <v>0</v>
      </c>
      <c r="BJ347" s="17" t="s">
        <v>85</v>
      </c>
      <c r="BK347" s="145">
        <f>ROUND(I347*H347,2)</f>
        <v>0</v>
      </c>
      <c r="BL347" s="17" t="s">
        <v>585</v>
      </c>
      <c r="BM347" s="144" t="s">
        <v>1591</v>
      </c>
    </row>
    <row r="348" spans="2:65" s="1" customFormat="1">
      <c r="B348" s="33"/>
      <c r="D348" s="146" t="s">
        <v>202</v>
      </c>
      <c r="F348" s="147" t="s">
        <v>1276</v>
      </c>
      <c r="I348" s="148"/>
      <c r="L348" s="33"/>
      <c r="M348" s="149"/>
      <c r="T348" s="54"/>
      <c r="AT348" s="17" t="s">
        <v>202</v>
      </c>
      <c r="AU348" s="17" t="s">
        <v>87</v>
      </c>
    </row>
    <row r="349" spans="2:65" s="13" customFormat="1">
      <c r="B349" s="157"/>
      <c r="D349" s="151" t="s">
        <v>204</v>
      </c>
      <c r="E349" s="158" t="s">
        <v>32</v>
      </c>
      <c r="F349" s="159" t="s">
        <v>1587</v>
      </c>
      <c r="H349" s="160">
        <v>4.8170000000000002</v>
      </c>
      <c r="I349" s="161"/>
      <c r="L349" s="157"/>
      <c r="M349" s="162"/>
      <c r="T349" s="163"/>
      <c r="AT349" s="158" t="s">
        <v>204</v>
      </c>
      <c r="AU349" s="158" t="s">
        <v>87</v>
      </c>
      <c r="AV349" s="13" t="s">
        <v>87</v>
      </c>
      <c r="AW349" s="13" t="s">
        <v>39</v>
      </c>
      <c r="AX349" s="13" t="s">
        <v>85</v>
      </c>
      <c r="AY349" s="158" t="s">
        <v>194</v>
      </c>
    </row>
    <row r="350" spans="2:65" s="1" customFormat="1" ht="49.05" customHeight="1">
      <c r="B350" s="33"/>
      <c r="C350" s="133" t="s">
        <v>511</v>
      </c>
      <c r="D350" s="133" t="s">
        <v>196</v>
      </c>
      <c r="E350" s="134" t="s">
        <v>1277</v>
      </c>
      <c r="F350" s="135" t="s">
        <v>1278</v>
      </c>
      <c r="G350" s="136" t="s">
        <v>258</v>
      </c>
      <c r="H350" s="137">
        <v>0.252</v>
      </c>
      <c r="I350" s="138"/>
      <c r="J350" s="139">
        <f>ROUND(I350*H350,2)</f>
        <v>0</v>
      </c>
      <c r="K350" s="135" t="s">
        <v>199</v>
      </c>
      <c r="L350" s="33"/>
      <c r="M350" s="140" t="s">
        <v>32</v>
      </c>
      <c r="N350" s="141" t="s">
        <v>49</v>
      </c>
      <c r="P350" s="142">
        <f>O350*H350</f>
        <v>0</v>
      </c>
      <c r="Q350" s="142">
        <v>0</v>
      </c>
      <c r="R350" s="142">
        <f>Q350*H350</f>
        <v>0</v>
      </c>
      <c r="S350" s="142">
        <v>0</v>
      </c>
      <c r="T350" s="143">
        <f>S350*H350</f>
        <v>0</v>
      </c>
      <c r="AR350" s="144" t="s">
        <v>585</v>
      </c>
      <c r="AT350" s="144" t="s">
        <v>196</v>
      </c>
      <c r="AU350" s="144" t="s">
        <v>87</v>
      </c>
      <c r="AY350" s="17" t="s">
        <v>194</v>
      </c>
      <c r="BE350" s="145">
        <f>IF(N350="základní",J350,0)</f>
        <v>0</v>
      </c>
      <c r="BF350" s="145">
        <f>IF(N350="snížená",J350,0)</f>
        <v>0</v>
      </c>
      <c r="BG350" s="145">
        <f>IF(N350="zákl. přenesená",J350,0)</f>
        <v>0</v>
      </c>
      <c r="BH350" s="145">
        <f>IF(N350="sníž. přenesená",J350,0)</f>
        <v>0</v>
      </c>
      <c r="BI350" s="145">
        <f>IF(N350="nulová",J350,0)</f>
        <v>0</v>
      </c>
      <c r="BJ350" s="17" t="s">
        <v>85</v>
      </c>
      <c r="BK350" s="145">
        <f>ROUND(I350*H350,2)</f>
        <v>0</v>
      </c>
      <c r="BL350" s="17" t="s">
        <v>585</v>
      </c>
      <c r="BM350" s="144" t="s">
        <v>1592</v>
      </c>
    </row>
    <row r="351" spans="2:65" s="1" customFormat="1">
      <c r="B351" s="33"/>
      <c r="D351" s="146" t="s">
        <v>202</v>
      </c>
      <c r="F351" s="147" t="s">
        <v>1280</v>
      </c>
      <c r="I351" s="148"/>
      <c r="L351" s="33"/>
      <c r="M351" s="149"/>
      <c r="T351" s="54"/>
      <c r="AT351" s="17" t="s">
        <v>202</v>
      </c>
      <c r="AU351" s="17" t="s">
        <v>87</v>
      </c>
    </row>
    <row r="352" spans="2:65" s="12" customFormat="1">
      <c r="B352" s="150"/>
      <c r="D352" s="151" t="s">
        <v>204</v>
      </c>
      <c r="E352" s="152" t="s">
        <v>32</v>
      </c>
      <c r="F352" s="153" t="s">
        <v>1006</v>
      </c>
      <c r="H352" s="152" t="s">
        <v>32</v>
      </c>
      <c r="I352" s="154"/>
      <c r="L352" s="150"/>
      <c r="M352" s="155"/>
      <c r="T352" s="156"/>
      <c r="AT352" s="152" t="s">
        <v>204</v>
      </c>
      <c r="AU352" s="152" t="s">
        <v>87</v>
      </c>
      <c r="AV352" s="12" t="s">
        <v>85</v>
      </c>
      <c r="AW352" s="12" t="s">
        <v>39</v>
      </c>
      <c r="AX352" s="12" t="s">
        <v>78</v>
      </c>
      <c r="AY352" s="152" t="s">
        <v>194</v>
      </c>
    </row>
    <row r="353" spans="2:65" s="12" customFormat="1">
      <c r="B353" s="150"/>
      <c r="D353" s="151" t="s">
        <v>204</v>
      </c>
      <c r="E353" s="152" t="s">
        <v>32</v>
      </c>
      <c r="F353" s="153" t="s">
        <v>1007</v>
      </c>
      <c r="H353" s="152" t="s">
        <v>32</v>
      </c>
      <c r="I353" s="154"/>
      <c r="L353" s="150"/>
      <c r="M353" s="155"/>
      <c r="T353" s="156"/>
      <c r="AT353" s="152" t="s">
        <v>204</v>
      </c>
      <c r="AU353" s="152" t="s">
        <v>87</v>
      </c>
      <c r="AV353" s="12" t="s">
        <v>85</v>
      </c>
      <c r="AW353" s="12" t="s">
        <v>39</v>
      </c>
      <c r="AX353" s="12" t="s">
        <v>78</v>
      </c>
      <c r="AY353" s="152" t="s">
        <v>194</v>
      </c>
    </row>
    <row r="354" spans="2:65" s="12" customFormat="1">
      <c r="B354" s="150"/>
      <c r="D354" s="151" t="s">
        <v>204</v>
      </c>
      <c r="E354" s="152" t="s">
        <v>32</v>
      </c>
      <c r="F354" s="153" t="s">
        <v>1008</v>
      </c>
      <c r="H354" s="152" t="s">
        <v>32</v>
      </c>
      <c r="I354" s="154"/>
      <c r="L354" s="150"/>
      <c r="M354" s="155"/>
      <c r="T354" s="156"/>
      <c r="AT354" s="152" t="s">
        <v>204</v>
      </c>
      <c r="AU354" s="152" t="s">
        <v>87</v>
      </c>
      <c r="AV354" s="12" t="s">
        <v>85</v>
      </c>
      <c r="AW354" s="12" t="s">
        <v>39</v>
      </c>
      <c r="AX354" s="12" t="s">
        <v>78</v>
      </c>
      <c r="AY354" s="152" t="s">
        <v>194</v>
      </c>
    </row>
    <row r="355" spans="2:65" s="13" customFormat="1">
      <c r="B355" s="157"/>
      <c r="D355" s="151" t="s">
        <v>204</v>
      </c>
      <c r="E355" s="158" t="s">
        <v>32</v>
      </c>
      <c r="F355" s="159" t="s">
        <v>1557</v>
      </c>
      <c r="H355" s="160">
        <v>0.48599999999999999</v>
      </c>
      <c r="I355" s="161"/>
      <c r="L355" s="157"/>
      <c r="M355" s="162"/>
      <c r="T355" s="163"/>
      <c r="AT355" s="158" t="s">
        <v>204</v>
      </c>
      <c r="AU355" s="158" t="s">
        <v>87</v>
      </c>
      <c r="AV355" s="13" t="s">
        <v>87</v>
      </c>
      <c r="AW355" s="13" t="s">
        <v>39</v>
      </c>
      <c r="AX355" s="13" t="s">
        <v>78</v>
      </c>
      <c r="AY355" s="158" t="s">
        <v>194</v>
      </c>
    </row>
    <row r="356" spans="2:65" s="13" customFormat="1">
      <c r="B356" s="157"/>
      <c r="D356" s="151" t="s">
        <v>204</v>
      </c>
      <c r="E356" s="158" t="s">
        <v>32</v>
      </c>
      <c r="F356" s="159" t="s">
        <v>1593</v>
      </c>
      <c r="H356" s="160">
        <v>-0.23400000000000001</v>
      </c>
      <c r="I356" s="161"/>
      <c r="L356" s="157"/>
      <c r="M356" s="162"/>
      <c r="T356" s="163"/>
      <c r="AT356" s="158" t="s">
        <v>204</v>
      </c>
      <c r="AU356" s="158" t="s">
        <v>87</v>
      </c>
      <c r="AV356" s="13" t="s">
        <v>87</v>
      </c>
      <c r="AW356" s="13" t="s">
        <v>39</v>
      </c>
      <c r="AX356" s="13" t="s">
        <v>78</v>
      </c>
      <c r="AY356" s="158" t="s">
        <v>194</v>
      </c>
    </row>
    <row r="357" spans="2:65" s="14" customFormat="1">
      <c r="B357" s="164"/>
      <c r="D357" s="151" t="s">
        <v>204</v>
      </c>
      <c r="E357" s="165" t="s">
        <v>32</v>
      </c>
      <c r="F357" s="166" t="s">
        <v>208</v>
      </c>
      <c r="H357" s="167">
        <v>0.252</v>
      </c>
      <c r="I357" s="168"/>
      <c r="L357" s="164"/>
      <c r="M357" s="169"/>
      <c r="T357" s="170"/>
      <c r="AT357" s="165" t="s">
        <v>204</v>
      </c>
      <c r="AU357" s="165" t="s">
        <v>87</v>
      </c>
      <c r="AV357" s="14" t="s">
        <v>200</v>
      </c>
      <c r="AW357" s="14" t="s">
        <v>39</v>
      </c>
      <c r="AX357" s="14" t="s">
        <v>85</v>
      </c>
      <c r="AY357" s="165" t="s">
        <v>194</v>
      </c>
    </row>
    <row r="358" spans="2:65" s="1" customFormat="1" ht="55.5" customHeight="1">
      <c r="B358" s="33"/>
      <c r="C358" s="133" t="s">
        <v>516</v>
      </c>
      <c r="D358" s="133" t="s">
        <v>196</v>
      </c>
      <c r="E358" s="134" t="s">
        <v>1282</v>
      </c>
      <c r="F358" s="135" t="s">
        <v>1283</v>
      </c>
      <c r="G358" s="136" t="s">
        <v>115</v>
      </c>
      <c r="H358" s="137">
        <v>32.9</v>
      </c>
      <c r="I358" s="138"/>
      <c r="J358" s="139">
        <f>ROUND(I358*H358,2)</f>
        <v>0</v>
      </c>
      <c r="K358" s="135" t="s">
        <v>199</v>
      </c>
      <c r="L358" s="33"/>
      <c r="M358" s="140" t="s">
        <v>32</v>
      </c>
      <c r="N358" s="141" t="s">
        <v>49</v>
      </c>
      <c r="P358" s="142">
        <f>O358*H358</f>
        <v>0</v>
      </c>
      <c r="Q358" s="142">
        <v>0</v>
      </c>
      <c r="R358" s="142">
        <f>Q358*H358</f>
        <v>0</v>
      </c>
      <c r="S358" s="142">
        <v>0</v>
      </c>
      <c r="T358" s="143">
        <f>S358*H358</f>
        <v>0</v>
      </c>
      <c r="AR358" s="144" t="s">
        <v>585</v>
      </c>
      <c r="AT358" s="144" t="s">
        <v>196</v>
      </c>
      <c r="AU358" s="144" t="s">
        <v>87</v>
      </c>
      <c r="AY358" s="17" t="s">
        <v>194</v>
      </c>
      <c r="BE358" s="145">
        <f>IF(N358="základní",J358,0)</f>
        <v>0</v>
      </c>
      <c r="BF358" s="145">
        <f>IF(N358="snížená",J358,0)</f>
        <v>0</v>
      </c>
      <c r="BG358" s="145">
        <f>IF(N358="zákl. přenesená",J358,0)</f>
        <v>0</v>
      </c>
      <c r="BH358" s="145">
        <f>IF(N358="sníž. přenesená",J358,0)</f>
        <v>0</v>
      </c>
      <c r="BI358" s="145">
        <f>IF(N358="nulová",J358,0)</f>
        <v>0</v>
      </c>
      <c r="BJ358" s="17" t="s">
        <v>85</v>
      </c>
      <c r="BK358" s="145">
        <f>ROUND(I358*H358,2)</f>
        <v>0</v>
      </c>
      <c r="BL358" s="17" t="s">
        <v>585</v>
      </c>
      <c r="BM358" s="144" t="s">
        <v>1594</v>
      </c>
    </row>
    <row r="359" spans="2:65" s="1" customFormat="1">
      <c r="B359" s="33"/>
      <c r="D359" s="146" t="s">
        <v>202</v>
      </c>
      <c r="F359" s="147" t="s">
        <v>1285</v>
      </c>
      <c r="I359" s="148"/>
      <c r="L359" s="33"/>
      <c r="M359" s="149"/>
      <c r="T359" s="54"/>
      <c r="AT359" s="17" t="s">
        <v>202</v>
      </c>
      <c r="AU359" s="17" t="s">
        <v>87</v>
      </c>
    </row>
    <row r="360" spans="2:65" s="12" customFormat="1">
      <c r="B360" s="150"/>
      <c r="D360" s="151" t="s">
        <v>204</v>
      </c>
      <c r="E360" s="152" t="s">
        <v>32</v>
      </c>
      <c r="F360" s="153" t="s">
        <v>1006</v>
      </c>
      <c r="H360" s="152" t="s">
        <v>32</v>
      </c>
      <c r="I360" s="154"/>
      <c r="L360" s="150"/>
      <c r="M360" s="155"/>
      <c r="T360" s="156"/>
      <c r="AT360" s="152" t="s">
        <v>204</v>
      </c>
      <c r="AU360" s="152" t="s">
        <v>87</v>
      </c>
      <c r="AV360" s="12" t="s">
        <v>85</v>
      </c>
      <c r="AW360" s="12" t="s">
        <v>39</v>
      </c>
      <c r="AX360" s="12" t="s">
        <v>78</v>
      </c>
      <c r="AY360" s="152" t="s">
        <v>194</v>
      </c>
    </row>
    <row r="361" spans="2:65" s="12" customFormat="1">
      <c r="B361" s="150"/>
      <c r="D361" s="151" t="s">
        <v>204</v>
      </c>
      <c r="E361" s="152" t="s">
        <v>32</v>
      </c>
      <c r="F361" s="153" t="s">
        <v>1007</v>
      </c>
      <c r="H361" s="152" t="s">
        <v>32</v>
      </c>
      <c r="I361" s="154"/>
      <c r="L361" s="150"/>
      <c r="M361" s="155"/>
      <c r="T361" s="156"/>
      <c r="AT361" s="152" t="s">
        <v>204</v>
      </c>
      <c r="AU361" s="152" t="s">
        <v>87</v>
      </c>
      <c r="AV361" s="12" t="s">
        <v>85</v>
      </c>
      <c r="AW361" s="12" t="s">
        <v>39</v>
      </c>
      <c r="AX361" s="12" t="s">
        <v>78</v>
      </c>
      <c r="AY361" s="152" t="s">
        <v>194</v>
      </c>
    </row>
    <row r="362" spans="2:65" s="12" customFormat="1">
      <c r="B362" s="150"/>
      <c r="D362" s="151" t="s">
        <v>204</v>
      </c>
      <c r="E362" s="152" t="s">
        <v>32</v>
      </c>
      <c r="F362" s="153" t="s">
        <v>1201</v>
      </c>
      <c r="H362" s="152" t="s">
        <v>32</v>
      </c>
      <c r="I362" s="154"/>
      <c r="L362" s="150"/>
      <c r="M362" s="155"/>
      <c r="T362" s="156"/>
      <c r="AT362" s="152" t="s">
        <v>204</v>
      </c>
      <c r="AU362" s="152" t="s">
        <v>87</v>
      </c>
      <c r="AV362" s="12" t="s">
        <v>85</v>
      </c>
      <c r="AW362" s="12" t="s">
        <v>39</v>
      </c>
      <c r="AX362" s="12" t="s">
        <v>78</v>
      </c>
      <c r="AY362" s="152" t="s">
        <v>194</v>
      </c>
    </row>
    <row r="363" spans="2:65" s="13" customFormat="1" ht="20.399999999999999">
      <c r="B363" s="157"/>
      <c r="D363" s="151" t="s">
        <v>204</v>
      </c>
      <c r="E363" s="158" t="s">
        <v>32</v>
      </c>
      <c r="F363" s="159" t="s">
        <v>1595</v>
      </c>
      <c r="H363" s="160">
        <v>32.9</v>
      </c>
      <c r="I363" s="161"/>
      <c r="L363" s="157"/>
      <c r="M363" s="162"/>
      <c r="T363" s="163"/>
      <c r="AT363" s="158" t="s">
        <v>204</v>
      </c>
      <c r="AU363" s="158" t="s">
        <v>87</v>
      </c>
      <c r="AV363" s="13" t="s">
        <v>87</v>
      </c>
      <c r="AW363" s="13" t="s">
        <v>39</v>
      </c>
      <c r="AX363" s="13" t="s">
        <v>78</v>
      </c>
      <c r="AY363" s="158" t="s">
        <v>194</v>
      </c>
    </row>
    <row r="364" spans="2:65" s="14" customFormat="1">
      <c r="B364" s="164"/>
      <c r="D364" s="151" t="s">
        <v>204</v>
      </c>
      <c r="E364" s="165" t="s">
        <v>32</v>
      </c>
      <c r="F364" s="166" t="s">
        <v>208</v>
      </c>
      <c r="H364" s="167">
        <v>32.9</v>
      </c>
      <c r="I364" s="168"/>
      <c r="L364" s="164"/>
      <c r="M364" s="169"/>
      <c r="T364" s="170"/>
      <c r="AT364" s="165" t="s">
        <v>204</v>
      </c>
      <c r="AU364" s="165" t="s">
        <v>87</v>
      </c>
      <c r="AV364" s="14" t="s">
        <v>200</v>
      </c>
      <c r="AW364" s="14" t="s">
        <v>39</v>
      </c>
      <c r="AX364" s="14" t="s">
        <v>85</v>
      </c>
      <c r="AY364" s="165" t="s">
        <v>194</v>
      </c>
    </row>
    <row r="365" spans="2:65" s="1" customFormat="1" ht="55.5" customHeight="1">
      <c r="B365" s="33"/>
      <c r="C365" s="133" t="s">
        <v>524</v>
      </c>
      <c r="D365" s="133" t="s">
        <v>196</v>
      </c>
      <c r="E365" s="134" t="s">
        <v>1286</v>
      </c>
      <c r="F365" s="135" t="s">
        <v>1287</v>
      </c>
      <c r="G365" s="136" t="s">
        <v>115</v>
      </c>
      <c r="H365" s="137">
        <v>7.1</v>
      </c>
      <c r="I365" s="138"/>
      <c r="J365" s="139">
        <f>ROUND(I365*H365,2)</f>
        <v>0</v>
      </c>
      <c r="K365" s="135" t="s">
        <v>199</v>
      </c>
      <c r="L365" s="33"/>
      <c r="M365" s="140" t="s">
        <v>32</v>
      </c>
      <c r="N365" s="141" t="s">
        <v>49</v>
      </c>
      <c r="P365" s="142">
        <f>O365*H365</f>
        <v>0</v>
      </c>
      <c r="Q365" s="142">
        <v>0</v>
      </c>
      <c r="R365" s="142">
        <f>Q365*H365</f>
        <v>0</v>
      </c>
      <c r="S365" s="142">
        <v>0</v>
      </c>
      <c r="T365" s="143">
        <f>S365*H365</f>
        <v>0</v>
      </c>
      <c r="AR365" s="144" t="s">
        <v>585</v>
      </c>
      <c r="AT365" s="144" t="s">
        <v>196</v>
      </c>
      <c r="AU365" s="144" t="s">
        <v>87</v>
      </c>
      <c r="AY365" s="17" t="s">
        <v>194</v>
      </c>
      <c r="BE365" s="145">
        <f>IF(N365="základní",J365,0)</f>
        <v>0</v>
      </c>
      <c r="BF365" s="145">
        <f>IF(N365="snížená",J365,0)</f>
        <v>0</v>
      </c>
      <c r="BG365" s="145">
        <f>IF(N365="zákl. přenesená",J365,0)</f>
        <v>0</v>
      </c>
      <c r="BH365" s="145">
        <f>IF(N365="sníž. přenesená",J365,0)</f>
        <v>0</v>
      </c>
      <c r="BI365" s="145">
        <f>IF(N365="nulová",J365,0)</f>
        <v>0</v>
      </c>
      <c r="BJ365" s="17" t="s">
        <v>85</v>
      </c>
      <c r="BK365" s="145">
        <f>ROUND(I365*H365,2)</f>
        <v>0</v>
      </c>
      <c r="BL365" s="17" t="s">
        <v>585</v>
      </c>
      <c r="BM365" s="144" t="s">
        <v>1596</v>
      </c>
    </row>
    <row r="366" spans="2:65" s="1" customFormat="1">
      <c r="B366" s="33"/>
      <c r="D366" s="146" t="s">
        <v>202</v>
      </c>
      <c r="F366" s="147" t="s">
        <v>1289</v>
      </c>
      <c r="I366" s="148"/>
      <c r="L366" s="33"/>
      <c r="M366" s="149"/>
      <c r="T366" s="54"/>
      <c r="AT366" s="17" t="s">
        <v>202</v>
      </c>
      <c r="AU366" s="17" t="s">
        <v>87</v>
      </c>
    </row>
    <row r="367" spans="2:65" s="12" customFormat="1">
      <c r="B367" s="150"/>
      <c r="D367" s="151" t="s">
        <v>204</v>
      </c>
      <c r="E367" s="152" t="s">
        <v>32</v>
      </c>
      <c r="F367" s="153" t="s">
        <v>1006</v>
      </c>
      <c r="H367" s="152" t="s">
        <v>32</v>
      </c>
      <c r="I367" s="154"/>
      <c r="L367" s="150"/>
      <c r="M367" s="155"/>
      <c r="T367" s="156"/>
      <c r="AT367" s="152" t="s">
        <v>204</v>
      </c>
      <c r="AU367" s="152" t="s">
        <v>87</v>
      </c>
      <c r="AV367" s="12" t="s">
        <v>85</v>
      </c>
      <c r="AW367" s="12" t="s">
        <v>39</v>
      </c>
      <c r="AX367" s="12" t="s">
        <v>78</v>
      </c>
      <c r="AY367" s="152" t="s">
        <v>194</v>
      </c>
    </row>
    <row r="368" spans="2:65" s="12" customFormat="1">
      <c r="B368" s="150"/>
      <c r="D368" s="151" t="s">
        <v>204</v>
      </c>
      <c r="E368" s="152" t="s">
        <v>32</v>
      </c>
      <c r="F368" s="153" t="s">
        <v>1007</v>
      </c>
      <c r="H368" s="152" t="s">
        <v>32</v>
      </c>
      <c r="I368" s="154"/>
      <c r="L368" s="150"/>
      <c r="M368" s="155"/>
      <c r="T368" s="156"/>
      <c r="AT368" s="152" t="s">
        <v>204</v>
      </c>
      <c r="AU368" s="152" t="s">
        <v>87</v>
      </c>
      <c r="AV368" s="12" t="s">
        <v>85</v>
      </c>
      <c r="AW368" s="12" t="s">
        <v>39</v>
      </c>
      <c r="AX368" s="12" t="s">
        <v>78</v>
      </c>
      <c r="AY368" s="152" t="s">
        <v>194</v>
      </c>
    </row>
    <row r="369" spans="2:65" s="12" customFormat="1">
      <c r="B369" s="150"/>
      <c r="D369" s="151" t="s">
        <v>204</v>
      </c>
      <c r="E369" s="152" t="s">
        <v>32</v>
      </c>
      <c r="F369" s="153" t="s">
        <v>1201</v>
      </c>
      <c r="H369" s="152" t="s">
        <v>32</v>
      </c>
      <c r="I369" s="154"/>
      <c r="L369" s="150"/>
      <c r="M369" s="155"/>
      <c r="T369" s="156"/>
      <c r="AT369" s="152" t="s">
        <v>204</v>
      </c>
      <c r="AU369" s="152" t="s">
        <v>87</v>
      </c>
      <c r="AV369" s="12" t="s">
        <v>85</v>
      </c>
      <c r="AW369" s="12" t="s">
        <v>39</v>
      </c>
      <c r="AX369" s="12" t="s">
        <v>78</v>
      </c>
      <c r="AY369" s="152" t="s">
        <v>194</v>
      </c>
    </row>
    <row r="370" spans="2:65" s="13" customFormat="1" ht="20.399999999999999">
      <c r="B370" s="157"/>
      <c r="D370" s="151" t="s">
        <v>204</v>
      </c>
      <c r="E370" s="158" t="s">
        <v>32</v>
      </c>
      <c r="F370" s="159" t="s">
        <v>1597</v>
      </c>
      <c r="H370" s="160">
        <v>7.1</v>
      </c>
      <c r="I370" s="161"/>
      <c r="L370" s="157"/>
      <c r="M370" s="162"/>
      <c r="T370" s="163"/>
      <c r="AT370" s="158" t="s">
        <v>204</v>
      </c>
      <c r="AU370" s="158" t="s">
        <v>87</v>
      </c>
      <c r="AV370" s="13" t="s">
        <v>87</v>
      </c>
      <c r="AW370" s="13" t="s">
        <v>39</v>
      </c>
      <c r="AX370" s="13" t="s">
        <v>78</v>
      </c>
      <c r="AY370" s="158" t="s">
        <v>194</v>
      </c>
    </row>
    <row r="371" spans="2:65" s="14" customFormat="1">
      <c r="B371" s="164"/>
      <c r="D371" s="151" t="s">
        <v>204</v>
      </c>
      <c r="E371" s="165" t="s">
        <v>32</v>
      </c>
      <c r="F371" s="166" t="s">
        <v>208</v>
      </c>
      <c r="H371" s="167">
        <v>7.1</v>
      </c>
      <c r="I371" s="168"/>
      <c r="L371" s="164"/>
      <c r="M371" s="169"/>
      <c r="T371" s="170"/>
      <c r="AT371" s="165" t="s">
        <v>204</v>
      </c>
      <c r="AU371" s="165" t="s">
        <v>87</v>
      </c>
      <c r="AV371" s="14" t="s">
        <v>200</v>
      </c>
      <c r="AW371" s="14" t="s">
        <v>39</v>
      </c>
      <c r="AX371" s="14" t="s">
        <v>85</v>
      </c>
      <c r="AY371" s="165" t="s">
        <v>194</v>
      </c>
    </row>
    <row r="372" spans="2:65" s="1" customFormat="1" ht="24.15" customHeight="1">
      <c r="B372" s="33"/>
      <c r="C372" s="133" t="s">
        <v>530</v>
      </c>
      <c r="D372" s="133" t="s">
        <v>196</v>
      </c>
      <c r="E372" s="134" t="s">
        <v>1290</v>
      </c>
      <c r="F372" s="135" t="s">
        <v>1291</v>
      </c>
      <c r="G372" s="136" t="s">
        <v>110</v>
      </c>
      <c r="H372" s="137">
        <v>18.614999999999998</v>
      </c>
      <c r="I372" s="138"/>
      <c r="J372" s="139">
        <f>ROUND(I372*H372,2)</f>
        <v>0</v>
      </c>
      <c r="K372" s="135" t="s">
        <v>199</v>
      </c>
      <c r="L372" s="33"/>
      <c r="M372" s="140" t="s">
        <v>32</v>
      </c>
      <c r="N372" s="141" t="s">
        <v>49</v>
      </c>
      <c r="P372" s="142">
        <f>O372*H372</f>
        <v>0</v>
      </c>
      <c r="Q372" s="142">
        <v>0</v>
      </c>
      <c r="R372" s="142">
        <f>Q372*H372</f>
        <v>0</v>
      </c>
      <c r="S372" s="142">
        <v>0</v>
      </c>
      <c r="T372" s="143">
        <f>S372*H372</f>
        <v>0</v>
      </c>
      <c r="AR372" s="144" t="s">
        <v>585</v>
      </c>
      <c r="AT372" s="144" t="s">
        <v>196</v>
      </c>
      <c r="AU372" s="144" t="s">
        <v>87</v>
      </c>
      <c r="AY372" s="17" t="s">
        <v>194</v>
      </c>
      <c r="BE372" s="145">
        <f>IF(N372="základní",J372,0)</f>
        <v>0</v>
      </c>
      <c r="BF372" s="145">
        <f>IF(N372="snížená",J372,0)</f>
        <v>0</v>
      </c>
      <c r="BG372" s="145">
        <f>IF(N372="zákl. přenesená",J372,0)</f>
        <v>0</v>
      </c>
      <c r="BH372" s="145">
        <f>IF(N372="sníž. přenesená",J372,0)</f>
        <v>0</v>
      </c>
      <c r="BI372" s="145">
        <f>IF(N372="nulová",J372,0)</f>
        <v>0</v>
      </c>
      <c r="BJ372" s="17" t="s">
        <v>85</v>
      </c>
      <c r="BK372" s="145">
        <f>ROUND(I372*H372,2)</f>
        <v>0</v>
      </c>
      <c r="BL372" s="17" t="s">
        <v>585</v>
      </c>
      <c r="BM372" s="144" t="s">
        <v>1598</v>
      </c>
    </row>
    <row r="373" spans="2:65" s="1" customFormat="1">
      <c r="B373" s="33"/>
      <c r="D373" s="146" t="s">
        <v>202</v>
      </c>
      <c r="F373" s="147" t="s">
        <v>1293</v>
      </c>
      <c r="I373" s="148"/>
      <c r="L373" s="33"/>
      <c r="M373" s="149"/>
      <c r="T373" s="54"/>
      <c r="AT373" s="17" t="s">
        <v>202</v>
      </c>
      <c r="AU373" s="17" t="s">
        <v>87</v>
      </c>
    </row>
    <row r="374" spans="2:65" s="12" customFormat="1">
      <c r="B374" s="150"/>
      <c r="D374" s="151" t="s">
        <v>204</v>
      </c>
      <c r="E374" s="152" t="s">
        <v>32</v>
      </c>
      <c r="F374" s="153" t="s">
        <v>1006</v>
      </c>
      <c r="H374" s="152" t="s">
        <v>32</v>
      </c>
      <c r="I374" s="154"/>
      <c r="L374" s="150"/>
      <c r="M374" s="155"/>
      <c r="T374" s="156"/>
      <c r="AT374" s="152" t="s">
        <v>204</v>
      </c>
      <c r="AU374" s="152" t="s">
        <v>87</v>
      </c>
      <c r="AV374" s="12" t="s">
        <v>85</v>
      </c>
      <c r="AW374" s="12" t="s">
        <v>39</v>
      </c>
      <c r="AX374" s="12" t="s">
        <v>78</v>
      </c>
      <c r="AY374" s="152" t="s">
        <v>194</v>
      </c>
    </row>
    <row r="375" spans="2:65" s="12" customFormat="1">
      <c r="B375" s="150"/>
      <c r="D375" s="151" t="s">
        <v>204</v>
      </c>
      <c r="E375" s="152" t="s">
        <v>32</v>
      </c>
      <c r="F375" s="153" t="s">
        <v>1007</v>
      </c>
      <c r="H375" s="152" t="s">
        <v>32</v>
      </c>
      <c r="I375" s="154"/>
      <c r="L375" s="150"/>
      <c r="M375" s="155"/>
      <c r="T375" s="156"/>
      <c r="AT375" s="152" t="s">
        <v>204</v>
      </c>
      <c r="AU375" s="152" t="s">
        <v>87</v>
      </c>
      <c r="AV375" s="12" t="s">
        <v>85</v>
      </c>
      <c r="AW375" s="12" t="s">
        <v>39</v>
      </c>
      <c r="AX375" s="12" t="s">
        <v>78</v>
      </c>
      <c r="AY375" s="152" t="s">
        <v>194</v>
      </c>
    </row>
    <row r="376" spans="2:65" s="12" customFormat="1">
      <c r="B376" s="150"/>
      <c r="D376" s="151" t="s">
        <v>204</v>
      </c>
      <c r="E376" s="152" t="s">
        <v>32</v>
      </c>
      <c r="F376" s="153" t="s">
        <v>1201</v>
      </c>
      <c r="H376" s="152" t="s">
        <v>32</v>
      </c>
      <c r="I376" s="154"/>
      <c r="L376" s="150"/>
      <c r="M376" s="155"/>
      <c r="T376" s="156"/>
      <c r="AT376" s="152" t="s">
        <v>204</v>
      </c>
      <c r="AU376" s="152" t="s">
        <v>87</v>
      </c>
      <c r="AV376" s="12" t="s">
        <v>85</v>
      </c>
      <c r="AW376" s="12" t="s">
        <v>39</v>
      </c>
      <c r="AX376" s="12" t="s">
        <v>78</v>
      </c>
      <c r="AY376" s="152" t="s">
        <v>194</v>
      </c>
    </row>
    <row r="377" spans="2:65" s="13" customFormat="1" ht="20.399999999999999">
      <c r="B377" s="157"/>
      <c r="D377" s="151" t="s">
        <v>204</v>
      </c>
      <c r="E377" s="158" t="s">
        <v>32</v>
      </c>
      <c r="F377" s="159" t="s">
        <v>1599</v>
      </c>
      <c r="H377" s="160">
        <v>11.515000000000001</v>
      </c>
      <c r="I377" s="161"/>
      <c r="L377" s="157"/>
      <c r="M377" s="162"/>
      <c r="T377" s="163"/>
      <c r="AT377" s="158" t="s">
        <v>204</v>
      </c>
      <c r="AU377" s="158" t="s">
        <v>87</v>
      </c>
      <c r="AV377" s="13" t="s">
        <v>87</v>
      </c>
      <c r="AW377" s="13" t="s">
        <v>39</v>
      </c>
      <c r="AX377" s="13" t="s">
        <v>78</v>
      </c>
      <c r="AY377" s="158" t="s">
        <v>194</v>
      </c>
    </row>
    <row r="378" spans="2:65" s="13" customFormat="1" ht="20.399999999999999">
      <c r="B378" s="157"/>
      <c r="D378" s="151" t="s">
        <v>204</v>
      </c>
      <c r="E378" s="158" t="s">
        <v>32</v>
      </c>
      <c r="F378" s="159" t="s">
        <v>1600</v>
      </c>
      <c r="H378" s="160">
        <v>7.1</v>
      </c>
      <c r="I378" s="161"/>
      <c r="L378" s="157"/>
      <c r="M378" s="162"/>
      <c r="T378" s="163"/>
      <c r="AT378" s="158" t="s">
        <v>204</v>
      </c>
      <c r="AU378" s="158" t="s">
        <v>87</v>
      </c>
      <c r="AV378" s="13" t="s">
        <v>87</v>
      </c>
      <c r="AW378" s="13" t="s">
        <v>39</v>
      </c>
      <c r="AX378" s="13" t="s">
        <v>78</v>
      </c>
      <c r="AY378" s="158" t="s">
        <v>194</v>
      </c>
    </row>
    <row r="379" spans="2:65" s="14" customFormat="1">
      <c r="B379" s="164"/>
      <c r="D379" s="151" t="s">
        <v>204</v>
      </c>
      <c r="E379" s="165" t="s">
        <v>32</v>
      </c>
      <c r="F379" s="166" t="s">
        <v>208</v>
      </c>
      <c r="H379" s="167">
        <v>18.614999999999998</v>
      </c>
      <c r="I379" s="168"/>
      <c r="L379" s="164"/>
      <c r="M379" s="169"/>
      <c r="T379" s="170"/>
      <c r="AT379" s="165" t="s">
        <v>204</v>
      </c>
      <c r="AU379" s="165" t="s">
        <v>87</v>
      </c>
      <c r="AV379" s="14" t="s">
        <v>200</v>
      </c>
      <c r="AW379" s="14" t="s">
        <v>39</v>
      </c>
      <c r="AX379" s="14" t="s">
        <v>85</v>
      </c>
      <c r="AY379" s="165" t="s">
        <v>194</v>
      </c>
    </row>
    <row r="380" spans="2:65" s="1" customFormat="1" ht="49.05" customHeight="1">
      <c r="B380" s="33"/>
      <c r="C380" s="133" t="s">
        <v>536</v>
      </c>
      <c r="D380" s="133" t="s">
        <v>196</v>
      </c>
      <c r="E380" s="134" t="s">
        <v>1296</v>
      </c>
      <c r="F380" s="135" t="s">
        <v>1297</v>
      </c>
      <c r="G380" s="136" t="s">
        <v>115</v>
      </c>
      <c r="H380" s="137">
        <v>40</v>
      </c>
      <c r="I380" s="138"/>
      <c r="J380" s="139">
        <f>ROUND(I380*H380,2)</f>
        <v>0</v>
      </c>
      <c r="K380" s="135" t="s">
        <v>199</v>
      </c>
      <c r="L380" s="33"/>
      <c r="M380" s="140" t="s">
        <v>32</v>
      </c>
      <c r="N380" s="141" t="s">
        <v>49</v>
      </c>
      <c r="P380" s="142">
        <f>O380*H380</f>
        <v>0</v>
      </c>
      <c r="Q380" s="142">
        <v>0</v>
      </c>
      <c r="R380" s="142">
        <f>Q380*H380</f>
        <v>0</v>
      </c>
      <c r="S380" s="142">
        <v>0</v>
      </c>
      <c r="T380" s="143">
        <f>S380*H380</f>
        <v>0</v>
      </c>
      <c r="AR380" s="144" t="s">
        <v>585</v>
      </c>
      <c r="AT380" s="144" t="s">
        <v>196</v>
      </c>
      <c r="AU380" s="144" t="s">
        <v>87</v>
      </c>
      <c r="AY380" s="17" t="s">
        <v>194</v>
      </c>
      <c r="BE380" s="145">
        <f>IF(N380="základní",J380,0)</f>
        <v>0</v>
      </c>
      <c r="BF380" s="145">
        <f>IF(N380="snížená",J380,0)</f>
        <v>0</v>
      </c>
      <c r="BG380" s="145">
        <f>IF(N380="zákl. přenesená",J380,0)</f>
        <v>0</v>
      </c>
      <c r="BH380" s="145">
        <f>IF(N380="sníž. přenesená",J380,0)</f>
        <v>0</v>
      </c>
      <c r="BI380" s="145">
        <f>IF(N380="nulová",J380,0)</f>
        <v>0</v>
      </c>
      <c r="BJ380" s="17" t="s">
        <v>85</v>
      </c>
      <c r="BK380" s="145">
        <f>ROUND(I380*H380,2)</f>
        <v>0</v>
      </c>
      <c r="BL380" s="17" t="s">
        <v>585</v>
      </c>
      <c r="BM380" s="144" t="s">
        <v>1601</v>
      </c>
    </row>
    <row r="381" spans="2:65" s="1" customFormat="1">
      <c r="B381" s="33"/>
      <c r="D381" s="146" t="s">
        <v>202</v>
      </c>
      <c r="F381" s="147" t="s">
        <v>1299</v>
      </c>
      <c r="I381" s="148"/>
      <c r="L381" s="33"/>
      <c r="M381" s="149"/>
      <c r="T381" s="54"/>
      <c r="AT381" s="17" t="s">
        <v>202</v>
      </c>
      <c r="AU381" s="17" t="s">
        <v>87</v>
      </c>
    </row>
    <row r="382" spans="2:65" s="12" customFormat="1">
      <c r="B382" s="150"/>
      <c r="D382" s="151" t="s">
        <v>204</v>
      </c>
      <c r="E382" s="152" t="s">
        <v>32</v>
      </c>
      <c r="F382" s="153" t="s">
        <v>1006</v>
      </c>
      <c r="H382" s="152" t="s">
        <v>32</v>
      </c>
      <c r="I382" s="154"/>
      <c r="L382" s="150"/>
      <c r="M382" s="155"/>
      <c r="T382" s="156"/>
      <c r="AT382" s="152" t="s">
        <v>204</v>
      </c>
      <c r="AU382" s="152" t="s">
        <v>87</v>
      </c>
      <c r="AV382" s="12" t="s">
        <v>85</v>
      </c>
      <c r="AW382" s="12" t="s">
        <v>39</v>
      </c>
      <c r="AX382" s="12" t="s">
        <v>78</v>
      </c>
      <c r="AY382" s="152" t="s">
        <v>194</v>
      </c>
    </row>
    <row r="383" spans="2:65" s="12" customFormat="1">
      <c r="B383" s="150"/>
      <c r="D383" s="151" t="s">
        <v>204</v>
      </c>
      <c r="E383" s="152" t="s">
        <v>32</v>
      </c>
      <c r="F383" s="153" t="s">
        <v>1007</v>
      </c>
      <c r="H383" s="152" t="s">
        <v>32</v>
      </c>
      <c r="I383" s="154"/>
      <c r="L383" s="150"/>
      <c r="M383" s="155"/>
      <c r="T383" s="156"/>
      <c r="AT383" s="152" t="s">
        <v>204</v>
      </c>
      <c r="AU383" s="152" t="s">
        <v>87</v>
      </c>
      <c r="AV383" s="12" t="s">
        <v>85</v>
      </c>
      <c r="AW383" s="12" t="s">
        <v>39</v>
      </c>
      <c r="AX383" s="12" t="s">
        <v>78</v>
      </c>
      <c r="AY383" s="152" t="s">
        <v>194</v>
      </c>
    </row>
    <row r="384" spans="2:65" s="13" customFormat="1">
      <c r="B384" s="157"/>
      <c r="D384" s="151" t="s">
        <v>204</v>
      </c>
      <c r="E384" s="158" t="s">
        <v>32</v>
      </c>
      <c r="F384" s="159" t="s">
        <v>1568</v>
      </c>
      <c r="H384" s="160">
        <v>40</v>
      </c>
      <c r="I384" s="161"/>
      <c r="L384" s="157"/>
      <c r="M384" s="162"/>
      <c r="T384" s="163"/>
      <c r="AT384" s="158" t="s">
        <v>204</v>
      </c>
      <c r="AU384" s="158" t="s">
        <v>87</v>
      </c>
      <c r="AV384" s="13" t="s">
        <v>87</v>
      </c>
      <c r="AW384" s="13" t="s">
        <v>39</v>
      </c>
      <c r="AX384" s="13" t="s">
        <v>78</v>
      </c>
      <c r="AY384" s="158" t="s">
        <v>194</v>
      </c>
    </row>
    <row r="385" spans="2:65" s="14" customFormat="1">
      <c r="B385" s="164"/>
      <c r="D385" s="151" t="s">
        <v>204</v>
      </c>
      <c r="E385" s="165" t="s">
        <v>32</v>
      </c>
      <c r="F385" s="166" t="s">
        <v>208</v>
      </c>
      <c r="H385" s="167">
        <v>40</v>
      </c>
      <c r="I385" s="168"/>
      <c r="L385" s="164"/>
      <c r="M385" s="169"/>
      <c r="T385" s="170"/>
      <c r="AT385" s="165" t="s">
        <v>204</v>
      </c>
      <c r="AU385" s="165" t="s">
        <v>87</v>
      </c>
      <c r="AV385" s="14" t="s">
        <v>200</v>
      </c>
      <c r="AW385" s="14" t="s">
        <v>39</v>
      </c>
      <c r="AX385" s="14" t="s">
        <v>85</v>
      </c>
      <c r="AY385" s="165" t="s">
        <v>194</v>
      </c>
    </row>
    <row r="386" spans="2:65" s="1" customFormat="1" ht="16.5" customHeight="1">
      <c r="B386" s="33"/>
      <c r="C386" s="171" t="s">
        <v>543</v>
      </c>
      <c r="D386" s="171" t="s">
        <v>310</v>
      </c>
      <c r="E386" s="172" t="s">
        <v>1300</v>
      </c>
      <c r="F386" s="173" t="s">
        <v>1301</v>
      </c>
      <c r="G386" s="174" t="s">
        <v>115</v>
      </c>
      <c r="H386" s="175">
        <v>80</v>
      </c>
      <c r="I386" s="176"/>
      <c r="J386" s="177">
        <f>ROUND(I386*H386,2)</f>
        <v>0</v>
      </c>
      <c r="K386" s="173" t="s">
        <v>199</v>
      </c>
      <c r="L386" s="178"/>
      <c r="M386" s="179" t="s">
        <v>32</v>
      </c>
      <c r="N386" s="180" t="s">
        <v>49</v>
      </c>
      <c r="P386" s="142">
        <f>O386*H386</f>
        <v>0</v>
      </c>
      <c r="Q386" s="142">
        <v>9.7999999999999997E-4</v>
      </c>
      <c r="R386" s="142">
        <f>Q386*H386</f>
        <v>7.8399999999999997E-2</v>
      </c>
      <c r="S386" s="142">
        <v>0</v>
      </c>
      <c r="T386" s="143">
        <f>S386*H386</f>
        <v>0</v>
      </c>
      <c r="AR386" s="144" t="s">
        <v>931</v>
      </c>
      <c r="AT386" s="144" t="s">
        <v>310</v>
      </c>
      <c r="AU386" s="144" t="s">
        <v>87</v>
      </c>
      <c r="AY386" s="17" t="s">
        <v>194</v>
      </c>
      <c r="BE386" s="145">
        <f>IF(N386="základní",J386,0)</f>
        <v>0</v>
      </c>
      <c r="BF386" s="145">
        <f>IF(N386="snížená",J386,0)</f>
        <v>0</v>
      </c>
      <c r="BG386" s="145">
        <f>IF(N386="zákl. přenesená",J386,0)</f>
        <v>0</v>
      </c>
      <c r="BH386" s="145">
        <f>IF(N386="sníž. přenesená",J386,0)</f>
        <v>0</v>
      </c>
      <c r="BI386" s="145">
        <f>IF(N386="nulová",J386,0)</f>
        <v>0</v>
      </c>
      <c r="BJ386" s="17" t="s">
        <v>85</v>
      </c>
      <c r="BK386" s="145">
        <f>ROUND(I386*H386,2)</f>
        <v>0</v>
      </c>
      <c r="BL386" s="17" t="s">
        <v>931</v>
      </c>
      <c r="BM386" s="144" t="s">
        <v>1602</v>
      </c>
    </row>
    <row r="387" spans="2:65" s="13" customFormat="1">
      <c r="B387" s="157"/>
      <c r="D387" s="151" t="s">
        <v>204</v>
      </c>
      <c r="F387" s="159" t="s">
        <v>1603</v>
      </c>
      <c r="H387" s="160">
        <v>80</v>
      </c>
      <c r="I387" s="161"/>
      <c r="L387" s="157"/>
      <c r="M387" s="162"/>
      <c r="T387" s="163"/>
      <c r="AT387" s="158" t="s">
        <v>204</v>
      </c>
      <c r="AU387" s="158" t="s">
        <v>87</v>
      </c>
      <c r="AV387" s="13" t="s">
        <v>87</v>
      </c>
      <c r="AW387" s="13" t="s">
        <v>4</v>
      </c>
      <c r="AX387" s="13" t="s">
        <v>85</v>
      </c>
      <c r="AY387" s="158" t="s">
        <v>194</v>
      </c>
    </row>
    <row r="388" spans="2:65" s="1" customFormat="1" ht="37.799999999999997" customHeight="1">
      <c r="B388" s="33"/>
      <c r="C388" s="133" t="s">
        <v>549</v>
      </c>
      <c r="D388" s="133" t="s">
        <v>196</v>
      </c>
      <c r="E388" s="134" t="s">
        <v>1304</v>
      </c>
      <c r="F388" s="135" t="s">
        <v>1305</v>
      </c>
      <c r="G388" s="136" t="s">
        <v>115</v>
      </c>
      <c r="H388" s="137">
        <v>32.9</v>
      </c>
      <c r="I388" s="138"/>
      <c r="J388" s="139">
        <f>ROUND(I388*H388,2)</f>
        <v>0</v>
      </c>
      <c r="K388" s="135" t="s">
        <v>199</v>
      </c>
      <c r="L388" s="33"/>
      <c r="M388" s="140" t="s">
        <v>32</v>
      </c>
      <c r="N388" s="141" t="s">
        <v>49</v>
      </c>
      <c r="P388" s="142">
        <f>O388*H388</f>
        <v>0</v>
      </c>
      <c r="Q388" s="142">
        <v>6.9999999999999994E-5</v>
      </c>
      <c r="R388" s="142">
        <f>Q388*H388</f>
        <v>2.3029999999999995E-3</v>
      </c>
      <c r="S388" s="142">
        <v>0</v>
      </c>
      <c r="T388" s="143">
        <f>S388*H388</f>
        <v>0</v>
      </c>
      <c r="AR388" s="144" t="s">
        <v>585</v>
      </c>
      <c r="AT388" s="144" t="s">
        <v>196</v>
      </c>
      <c r="AU388" s="144" t="s">
        <v>87</v>
      </c>
      <c r="AY388" s="17" t="s">
        <v>194</v>
      </c>
      <c r="BE388" s="145">
        <f>IF(N388="základní",J388,0)</f>
        <v>0</v>
      </c>
      <c r="BF388" s="145">
        <f>IF(N388="snížená",J388,0)</f>
        <v>0</v>
      </c>
      <c r="BG388" s="145">
        <f>IF(N388="zákl. přenesená",J388,0)</f>
        <v>0</v>
      </c>
      <c r="BH388" s="145">
        <f>IF(N388="sníž. přenesená",J388,0)</f>
        <v>0</v>
      </c>
      <c r="BI388" s="145">
        <f>IF(N388="nulová",J388,0)</f>
        <v>0</v>
      </c>
      <c r="BJ388" s="17" t="s">
        <v>85</v>
      </c>
      <c r="BK388" s="145">
        <f>ROUND(I388*H388,2)</f>
        <v>0</v>
      </c>
      <c r="BL388" s="17" t="s">
        <v>585</v>
      </c>
      <c r="BM388" s="144" t="s">
        <v>1604</v>
      </c>
    </row>
    <row r="389" spans="2:65" s="1" customFormat="1">
      <c r="B389" s="33"/>
      <c r="D389" s="146" t="s">
        <v>202</v>
      </c>
      <c r="F389" s="147" t="s">
        <v>1307</v>
      </c>
      <c r="I389" s="148"/>
      <c r="L389" s="33"/>
      <c r="M389" s="149"/>
      <c r="T389" s="54"/>
      <c r="AT389" s="17" t="s">
        <v>202</v>
      </c>
      <c r="AU389" s="17" t="s">
        <v>87</v>
      </c>
    </row>
    <row r="390" spans="2:65" s="12" customFormat="1">
      <c r="B390" s="150"/>
      <c r="D390" s="151" t="s">
        <v>204</v>
      </c>
      <c r="E390" s="152" t="s">
        <v>32</v>
      </c>
      <c r="F390" s="153" t="s">
        <v>1006</v>
      </c>
      <c r="H390" s="152" t="s">
        <v>32</v>
      </c>
      <c r="I390" s="154"/>
      <c r="L390" s="150"/>
      <c r="M390" s="155"/>
      <c r="T390" s="156"/>
      <c r="AT390" s="152" t="s">
        <v>204</v>
      </c>
      <c r="AU390" s="152" t="s">
        <v>87</v>
      </c>
      <c r="AV390" s="12" t="s">
        <v>85</v>
      </c>
      <c r="AW390" s="12" t="s">
        <v>39</v>
      </c>
      <c r="AX390" s="12" t="s">
        <v>78</v>
      </c>
      <c r="AY390" s="152" t="s">
        <v>194</v>
      </c>
    </row>
    <row r="391" spans="2:65" s="12" customFormat="1">
      <c r="B391" s="150"/>
      <c r="D391" s="151" t="s">
        <v>204</v>
      </c>
      <c r="E391" s="152" t="s">
        <v>32</v>
      </c>
      <c r="F391" s="153" t="s">
        <v>1007</v>
      </c>
      <c r="H391" s="152" t="s">
        <v>32</v>
      </c>
      <c r="I391" s="154"/>
      <c r="L391" s="150"/>
      <c r="M391" s="155"/>
      <c r="T391" s="156"/>
      <c r="AT391" s="152" t="s">
        <v>204</v>
      </c>
      <c r="AU391" s="152" t="s">
        <v>87</v>
      </c>
      <c r="AV391" s="12" t="s">
        <v>85</v>
      </c>
      <c r="AW391" s="12" t="s">
        <v>39</v>
      </c>
      <c r="AX391" s="12" t="s">
        <v>78</v>
      </c>
      <c r="AY391" s="152" t="s">
        <v>194</v>
      </c>
    </row>
    <row r="392" spans="2:65" s="12" customFormat="1">
      <c r="B392" s="150"/>
      <c r="D392" s="151" t="s">
        <v>204</v>
      </c>
      <c r="E392" s="152" t="s">
        <v>32</v>
      </c>
      <c r="F392" s="153" t="s">
        <v>1201</v>
      </c>
      <c r="H392" s="152" t="s">
        <v>32</v>
      </c>
      <c r="I392" s="154"/>
      <c r="L392" s="150"/>
      <c r="M392" s="155"/>
      <c r="T392" s="156"/>
      <c r="AT392" s="152" t="s">
        <v>204</v>
      </c>
      <c r="AU392" s="152" t="s">
        <v>87</v>
      </c>
      <c r="AV392" s="12" t="s">
        <v>85</v>
      </c>
      <c r="AW392" s="12" t="s">
        <v>39</v>
      </c>
      <c r="AX392" s="12" t="s">
        <v>78</v>
      </c>
      <c r="AY392" s="152" t="s">
        <v>194</v>
      </c>
    </row>
    <row r="393" spans="2:65" s="13" customFormat="1">
      <c r="B393" s="157"/>
      <c r="D393" s="151" t="s">
        <v>204</v>
      </c>
      <c r="E393" s="158" t="s">
        <v>32</v>
      </c>
      <c r="F393" s="159" t="s">
        <v>1605</v>
      </c>
      <c r="H393" s="160">
        <v>32.9</v>
      </c>
      <c r="I393" s="161"/>
      <c r="L393" s="157"/>
      <c r="M393" s="162"/>
      <c r="T393" s="163"/>
      <c r="AT393" s="158" t="s">
        <v>204</v>
      </c>
      <c r="AU393" s="158" t="s">
        <v>87</v>
      </c>
      <c r="AV393" s="13" t="s">
        <v>87</v>
      </c>
      <c r="AW393" s="13" t="s">
        <v>39</v>
      </c>
      <c r="AX393" s="13" t="s">
        <v>78</v>
      </c>
      <c r="AY393" s="158" t="s">
        <v>194</v>
      </c>
    </row>
    <row r="394" spans="2:65" s="14" customFormat="1">
      <c r="B394" s="164"/>
      <c r="D394" s="151" t="s">
        <v>204</v>
      </c>
      <c r="E394" s="165" t="s">
        <v>32</v>
      </c>
      <c r="F394" s="166" t="s">
        <v>208</v>
      </c>
      <c r="H394" s="167">
        <v>32.9</v>
      </c>
      <c r="I394" s="168"/>
      <c r="L394" s="164"/>
      <c r="M394" s="169"/>
      <c r="T394" s="170"/>
      <c r="AT394" s="165" t="s">
        <v>204</v>
      </c>
      <c r="AU394" s="165" t="s">
        <v>87</v>
      </c>
      <c r="AV394" s="14" t="s">
        <v>200</v>
      </c>
      <c r="AW394" s="14" t="s">
        <v>39</v>
      </c>
      <c r="AX394" s="14" t="s">
        <v>85</v>
      </c>
      <c r="AY394" s="165" t="s">
        <v>194</v>
      </c>
    </row>
    <row r="395" spans="2:65" s="1" customFormat="1" ht="37.799999999999997" customHeight="1">
      <c r="B395" s="33"/>
      <c r="C395" s="133" t="s">
        <v>555</v>
      </c>
      <c r="D395" s="133" t="s">
        <v>196</v>
      </c>
      <c r="E395" s="134" t="s">
        <v>1309</v>
      </c>
      <c r="F395" s="135" t="s">
        <v>1310</v>
      </c>
      <c r="G395" s="136" t="s">
        <v>115</v>
      </c>
      <c r="H395" s="137">
        <v>7.1</v>
      </c>
      <c r="I395" s="138"/>
      <c r="J395" s="139">
        <f>ROUND(I395*H395,2)</f>
        <v>0</v>
      </c>
      <c r="K395" s="135" t="s">
        <v>199</v>
      </c>
      <c r="L395" s="33"/>
      <c r="M395" s="140" t="s">
        <v>32</v>
      </c>
      <c r="N395" s="141" t="s">
        <v>49</v>
      </c>
      <c r="P395" s="142">
        <f>O395*H395</f>
        <v>0</v>
      </c>
      <c r="Q395" s="142">
        <v>0</v>
      </c>
      <c r="R395" s="142">
        <f>Q395*H395</f>
        <v>0</v>
      </c>
      <c r="S395" s="142">
        <v>0</v>
      </c>
      <c r="T395" s="143">
        <f>S395*H395</f>
        <v>0</v>
      </c>
      <c r="AR395" s="144" t="s">
        <v>585</v>
      </c>
      <c r="AT395" s="144" t="s">
        <v>196</v>
      </c>
      <c r="AU395" s="144" t="s">
        <v>87</v>
      </c>
      <c r="AY395" s="17" t="s">
        <v>194</v>
      </c>
      <c r="BE395" s="145">
        <f>IF(N395="základní",J395,0)</f>
        <v>0</v>
      </c>
      <c r="BF395" s="145">
        <f>IF(N395="snížená",J395,0)</f>
        <v>0</v>
      </c>
      <c r="BG395" s="145">
        <f>IF(N395="zákl. přenesená",J395,0)</f>
        <v>0</v>
      </c>
      <c r="BH395" s="145">
        <f>IF(N395="sníž. přenesená",J395,0)</f>
        <v>0</v>
      </c>
      <c r="BI395" s="145">
        <f>IF(N395="nulová",J395,0)</f>
        <v>0</v>
      </c>
      <c r="BJ395" s="17" t="s">
        <v>85</v>
      </c>
      <c r="BK395" s="145">
        <f>ROUND(I395*H395,2)</f>
        <v>0</v>
      </c>
      <c r="BL395" s="17" t="s">
        <v>585</v>
      </c>
      <c r="BM395" s="144" t="s">
        <v>1606</v>
      </c>
    </row>
    <row r="396" spans="2:65" s="1" customFormat="1">
      <c r="B396" s="33"/>
      <c r="D396" s="146" t="s">
        <v>202</v>
      </c>
      <c r="F396" s="147" t="s">
        <v>1312</v>
      </c>
      <c r="I396" s="148"/>
      <c r="L396" s="33"/>
      <c r="M396" s="149"/>
      <c r="T396" s="54"/>
      <c r="AT396" s="17" t="s">
        <v>202</v>
      </c>
      <c r="AU396" s="17" t="s">
        <v>87</v>
      </c>
    </row>
    <row r="397" spans="2:65" s="12" customFormat="1">
      <c r="B397" s="150"/>
      <c r="D397" s="151" t="s">
        <v>204</v>
      </c>
      <c r="E397" s="152" t="s">
        <v>32</v>
      </c>
      <c r="F397" s="153" t="s">
        <v>1006</v>
      </c>
      <c r="H397" s="152" t="s">
        <v>32</v>
      </c>
      <c r="I397" s="154"/>
      <c r="L397" s="150"/>
      <c r="M397" s="155"/>
      <c r="T397" s="156"/>
      <c r="AT397" s="152" t="s">
        <v>204</v>
      </c>
      <c r="AU397" s="152" t="s">
        <v>87</v>
      </c>
      <c r="AV397" s="12" t="s">
        <v>85</v>
      </c>
      <c r="AW397" s="12" t="s">
        <v>39</v>
      </c>
      <c r="AX397" s="12" t="s">
        <v>78</v>
      </c>
      <c r="AY397" s="152" t="s">
        <v>194</v>
      </c>
    </row>
    <row r="398" spans="2:65" s="12" customFormat="1">
      <c r="B398" s="150"/>
      <c r="D398" s="151" t="s">
        <v>204</v>
      </c>
      <c r="E398" s="152" t="s">
        <v>32</v>
      </c>
      <c r="F398" s="153" t="s">
        <v>1007</v>
      </c>
      <c r="H398" s="152" t="s">
        <v>32</v>
      </c>
      <c r="I398" s="154"/>
      <c r="L398" s="150"/>
      <c r="M398" s="155"/>
      <c r="T398" s="156"/>
      <c r="AT398" s="152" t="s">
        <v>204</v>
      </c>
      <c r="AU398" s="152" t="s">
        <v>87</v>
      </c>
      <c r="AV398" s="12" t="s">
        <v>85</v>
      </c>
      <c r="AW398" s="12" t="s">
        <v>39</v>
      </c>
      <c r="AX398" s="12" t="s">
        <v>78</v>
      </c>
      <c r="AY398" s="152" t="s">
        <v>194</v>
      </c>
    </row>
    <row r="399" spans="2:65" s="12" customFormat="1">
      <c r="B399" s="150"/>
      <c r="D399" s="151" t="s">
        <v>204</v>
      </c>
      <c r="E399" s="152" t="s">
        <v>32</v>
      </c>
      <c r="F399" s="153" t="s">
        <v>1201</v>
      </c>
      <c r="H399" s="152" t="s">
        <v>32</v>
      </c>
      <c r="I399" s="154"/>
      <c r="L399" s="150"/>
      <c r="M399" s="155"/>
      <c r="T399" s="156"/>
      <c r="AT399" s="152" t="s">
        <v>204</v>
      </c>
      <c r="AU399" s="152" t="s">
        <v>87</v>
      </c>
      <c r="AV399" s="12" t="s">
        <v>85</v>
      </c>
      <c r="AW399" s="12" t="s">
        <v>39</v>
      </c>
      <c r="AX399" s="12" t="s">
        <v>78</v>
      </c>
      <c r="AY399" s="152" t="s">
        <v>194</v>
      </c>
    </row>
    <row r="400" spans="2:65" s="12" customFormat="1">
      <c r="B400" s="150"/>
      <c r="D400" s="151" t="s">
        <v>204</v>
      </c>
      <c r="E400" s="152" t="s">
        <v>32</v>
      </c>
      <c r="F400" s="153" t="s">
        <v>1313</v>
      </c>
      <c r="H400" s="152" t="s">
        <v>32</v>
      </c>
      <c r="I400" s="154"/>
      <c r="L400" s="150"/>
      <c r="M400" s="155"/>
      <c r="T400" s="156"/>
      <c r="AT400" s="152" t="s">
        <v>204</v>
      </c>
      <c r="AU400" s="152" t="s">
        <v>87</v>
      </c>
      <c r="AV400" s="12" t="s">
        <v>85</v>
      </c>
      <c r="AW400" s="12" t="s">
        <v>39</v>
      </c>
      <c r="AX400" s="12" t="s">
        <v>78</v>
      </c>
      <c r="AY400" s="152" t="s">
        <v>194</v>
      </c>
    </row>
    <row r="401" spans="2:65" s="13" customFormat="1">
      <c r="B401" s="157"/>
      <c r="D401" s="151" t="s">
        <v>204</v>
      </c>
      <c r="E401" s="158" t="s">
        <v>32</v>
      </c>
      <c r="F401" s="159" t="s">
        <v>1607</v>
      </c>
      <c r="H401" s="160">
        <v>7.1</v>
      </c>
      <c r="I401" s="161"/>
      <c r="L401" s="157"/>
      <c r="M401" s="162"/>
      <c r="T401" s="163"/>
      <c r="AT401" s="158" t="s">
        <v>204</v>
      </c>
      <c r="AU401" s="158" t="s">
        <v>87</v>
      </c>
      <c r="AV401" s="13" t="s">
        <v>87</v>
      </c>
      <c r="AW401" s="13" t="s">
        <v>39</v>
      </c>
      <c r="AX401" s="13" t="s">
        <v>78</v>
      </c>
      <c r="AY401" s="158" t="s">
        <v>194</v>
      </c>
    </row>
    <row r="402" spans="2:65" s="14" customFormat="1">
      <c r="B402" s="164"/>
      <c r="D402" s="151" t="s">
        <v>204</v>
      </c>
      <c r="E402" s="165" t="s">
        <v>32</v>
      </c>
      <c r="F402" s="166" t="s">
        <v>208</v>
      </c>
      <c r="H402" s="167">
        <v>7.1</v>
      </c>
      <c r="I402" s="168"/>
      <c r="L402" s="164"/>
      <c r="M402" s="169"/>
      <c r="T402" s="170"/>
      <c r="AT402" s="165" t="s">
        <v>204</v>
      </c>
      <c r="AU402" s="165" t="s">
        <v>87</v>
      </c>
      <c r="AV402" s="14" t="s">
        <v>200</v>
      </c>
      <c r="AW402" s="14" t="s">
        <v>39</v>
      </c>
      <c r="AX402" s="14" t="s">
        <v>85</v>
      </c>
      <c r="AY402" s="165" t="s">
        <v>194</v>
      </c>
    </row>
    <row r="403" spans="2:65" s="1" customFormat="1" ht="24.15" customHeight="1">
      <c r="B403" s="33"/>
      <c r="C403" s="171" t="s">
        <v>560</v>
      </c>
      <c r="D403" s="171" t="s">
        <v>310</v>
      </c>
      <c r="E403" s="172" t="s">
        <v>1315</v>
      </c>
      <c r="F403" s="173" t="s">
        <v>1316</v>
      </c>
      <c r="G403" s="174" t="s">
        <v>115</v>
      </c>
      <c r="H403" s="175">
        <v>7.4550000000000001</v>
      </c>
      <c r="I403" s="176"/>
      <c r="J403" s="177">
        <f>ROUND(I403*H403,2)</f>
        <v>0</v>
      </c>
      <c r="K403" s="173" t="s">
        <v>199</v>
      </c>
      <c r="L403" s="178"/>
      <c r="M403" s="179" t="s">
        <v>32</v>
      </c>
      <c r="N403" s="180" t="s">
        <v>49</v>
      </c>
      <c r="P403" s="142">
        <f>O403*H403</f>
        <v>0</v>
      </c>
      <c r="Q403" s="142">
        <v>5.5000000000000003E-4</v>
      </c>
      <c r="R403" s="142">
        <f>Q403*H403</f>
        <v>4.1002500000000006E-3</v>
      </c>
      <c r="S403" s="142">
        <v>0</v>
      </c>
      <c r="T403" s="143">
        <f>S403*H403</f>
        <v>0</v>
      </c>
      <c r="AR403" s="144" t="s">
        <v>931</v>
      </c>
      <c r="AT403" s="144" t="s">
        <v>310</v>
      </c>
      <c r="AU403" s="144" t="s">
        <v>87</v>
      </c>
      <c r="AY403" s="17" t="s">
        <v>194</v>
      </c>
      <c r="BE403" s="145">
        <f>IF(N403="základní",J403,0)</f>
        <v>0</v>
      </c>
      <c r="BF403" s="145">
        <f>IF(N403="snížená",J403,0)</f>
        <v>0</v>
      </c>
      <c r="BG403" s="145">
        <f>IF(N403="zákl. přenesená",J403,0)</f>
        <v>0</v>
      </c>
      <c r="BH403" s="145">
        <f>IF(N403="sníž. přenesená",J403,0)</f>
        <v>0</v>
      </c>
      <c r="BI403" s="145">
        <f>IF(N403="nulová",J403,0)</f>
        <v>0</v>
      </c>
      <c r="BJ403" s="17" t="s">
        <v>85</v>
      </c>
      <c r="BK403" s="145">
        <f>ROUND(I403*H403,2)</f>
        <v>0</v>
      </c>
      <c r="BL403" s="17" t="s">
        <v>931</v>
      </c>
      <c r="BM403" s="144" t="s">
        <v>1608</v>
      </c>
    </row>
    <row r="404" spans="2:65" s="13" customFormat="1">
      <c r="B404" s="157"/>
      <c r="D404" s="151" t="s">
        <v>204</v>
      </c>
      <c r="F404" s="159" t="s">
        <v>1609</v>
      </c>
      <c r="H404" s="160">
        <v>7.4550000000000001</v>
      </c>
      <c r="I404" s="161"/>
      <c r="L404" s="157"/>
      <c r="M404" s="162"/>
      <c r="T404" s="163"/>
      <c r="AT404" s="158" t="s">
        <v>204</v>
      </c>
      <c r="AU404" s="158" t="s">
        <v>87</v>
      </c>
      <c r="AV404" s="13" t="s">
        <v>87</v>
      </c>
      <c r="AW404" s="13" t="s">
        <v>4</v>
      </c>
      <c r="AX404" s="13" t="s">
        <v>85</v>
      </c>
      <c r="AY404" s="158" t="s">
        <v>194</v>
      </c>
    </row>
    <row r="405" spans="2:65" s="1" customFormat="1" ht="24.15" customHeight="1">
      <c r="B405" s="33"/>
      <c r="C405" s="133" t="s">
        <v>565</v>
      </c>
      <c r="D405" s="133" t="s">
        <v>196</v>
      </c>
      <c r="E405" s="134" t="s">
        <v>1319</v>
      </c>
      <c r="F405" s="135" t="s">
        <v>1320</v>
      </c>
      <c r="G405" s="136" t="s">
        <v>258</v>
      </c>
      <c r="H405" s="137">
        <v>1.704</v>
      </c>
      <c r="I405" s="138"/>
      <c r="J405" s="139">
        <f>ROUND(I405*H405,2)</f>
        <v>0</v>
      </c>
      <c r="K405" s="135" t="s">
        <v>470</v>
      </c>
      <c r="L405" s="33"/>
      <c r="M405" s="140" t="s">
        <v>32</v>
      </c>
      <c r="N405" s="141" t="s">
        <v>49</v>
      </c>
      <c r="P405" s="142">
        <f>O405*H405</f>
        <v>0</v>
      </c>
      <c r="Q405" s="142">
        <v>2.3010199999999998</v>
      </c>
      <c r="R405" s="142">
        <f>Q405*H405</f>
        <v>3.9209380799999995</v>
      </c>
      <c r="S405" s="142">
        <v>0</v>
      </c>
      <c r="T405" s="143">
        <f>S405*H405</f>
        <v>0</v>
      </c>
      <c r="AR405" s="144" t="s">
        <v>585</v>
      </c>
      <c r="AT405" s="144" t="s">
        <v>196</v>
      </c>
      <c r="AU405" s="144" t="s">
        <v>87</v>
      </c>
      <c r="AY405" s="17" t="s">
        <v>194</v>
      </c>
      <c r="BE405" s="145">
        <f>IF(N405="základní",J405,0)</f>
        <v>0</v>
      </c>
      <c r="BF405" s="145">
        <f>IF(N405="snížená",J405,0)</f>
        <v>0</v>
      </c>
      <c r="BG405" s="145">
        <f>IF(N405="zákl. přenesená",J405,0)</f>
        <v>0</v>
      </c>
      <c r="BH405" s="145">
        <f>IF(N405="sníž. přenesená",J405,0)</f>
        <v>0</v>
      </c>
      <c r="BI405" s="145">
        <f>IF(N405="nulová",J405,0)</f>
        <v>0</v>
      </c>
      <c r="BJ405" s="17" t="s">
        <v>85</v>
      </c>
      <c r="BK405" s="145">
        <f>ROUND(I405*H405,2)</f>
        <v>0</v>
      </c>
      <c r="BL405" s="17" t="s">
        <v>585</v>
      </c>
      <c r="BM405" s="144" t="s">
        <v>1610</v>
      </c>
    </row>
    <row r="406" spans="2:65" s="12" customFormat="1">
      <c r="B406" s="150"/>
      <c r="D406" s="151" t="s">
        <v>204</v>
      </c>
      <c r="E406" s="152" t="s">
        <v>32</v>
      </c>
      <c r="F406" s="153" t="s">
        <v>1006</v>
      </c>
      <c r="H406" s="152" t="s">
        <v>32</v>
      </c>
      <c r="I406" s="154"/>
      <c r="L406" s="150"/>
      <c r="M406" s="155"/>
      <c r="T406" s="156"/>
      <c r="AT406" s="152" t="s">
        <v>204</v>
      </c>
      <c r="AU406" s="152" t="s">
        <v>87</v>
      </c>
      <c r="AV406" s="12" t="s">
        <v>85</v>
      </c>
      <c r="AW406" s="12" t="s">
        <v>39</v>
      </c>
      <c r="AX406" s="12" t="s">
        <v>78</v>
      </c>
      <c r="AY406" s="152" t="s">
        <v>194</v>
      </c>
    </row>
    <row r="407" spans="2:65" s="12" customFormat="1">
      <c r="B407" s="150"/>
      <c r="D407" s="151" t="s">
        <v>204</v>
      </c>
      <c r="E407" s="152" t="s">
        <v>32</v>
      </c>
      <c r="F407" s="153" t="s">
        <v>1007</v>
      </c>
      <c r="H407" s="152" t="s">
        <v>32</v>
      </c>
      <c r="I407" s="154"/>
      <c r="L407" s="150"/>
      <c r="M407" s="155"/>
      <c r="T407" s="156"/>
      <c r="AT407" s="152" t="s">
        <v>204</v>
      </c>
      <c r="AU407" s="152" t="s">
        <v>87</v>
      </c>
      <c r="AV407" s="12" t="s">
        <v>85</v>
      </c>
      <c r="AW407" s="12" t="s">
        <v>39</v>
      </c>
      <c r="AX407" s="12" t="s">
        <v>78</v>
      </c>
      <c r="AY407" s="152" t="s">
        <v>194</v>
      </c>
    </row>
    <row r="408" spans="2:65" s="12" customFormat="1">
      <c r="B408" s="150"/>
      <c r="D408" s="151" t="s">
        <v>204</v>
      </c>
      <c r="E408" s="152" t="s">
        <v>32</v>
      </c>
      <c r="F408" s="153" t="s">
        <v>1201</v>
      </c>
      <c r="H408" s="152" t="s">
        <v>32</v>
      </c>
      <c r="I408" s="154"/>
      <c r="L408" s="150"/>
      <c r="M408" s="155"/>
      <c r="T408" s="156"/>
      <c r="AT408" s="152" t="s">
        <v>204</v>
      </c>
      <c r="AU408" s="152" t="s">
        <v>87</v>
      </c>
      <c r="AV408" s="12" t="s">
        <v>85</v>
      </c>
      <c r="AW408" s="12" t="s">
        <v>39</v>
      </c>
      <c r="AX408" s="12" t="s">
        <v>78</v>
      </c>
      <c r="AY408" s="152" t="s">
        <v>194</v>
      </c>
    </row>
    <row r="409" spans="2:65" s="12" customFormat="1" ht="20.399999999999999">
      <c r="B409" s="150"/>
      <c r="D409" s="151" t="s">
        <v>204</v>
      </c>
      <c r="E409" s="152" t="s">
        <v>32</v>
      </c>
      <c r="F409" s="153" t="s">
        <v>1322</v>
      </c>
      <c r="H409" s="152" t="s">
        <v>32</v>
      </c>
      <c r="I409" s="154"/>
      <c r="L409" s="150"/>
      <c r="M409" s="155"/>
      <c r="T409" s="156"/>
      <c r="AT409" s="152" t="s">
        <v>204</v>
      </c>
      <c r="AU409" s="152" t="s">
        <v>87</v>
      </c>
      <c r="AV409" s="12" t="s">
        <v>85</v>
      </c>
      <c r="AW409" s="12" t="s">
        <v>39</v>
      </c>
      <c r="AX409" s="12" t="s">
        <v>78</v>
      </c>
      <c r="AY409" s="152" t="s">
        <v>194</v>
      </c>
    </row>
    <row r="410" spans="2:65" s="13" customFormat="1">
      <c r="B410" s="157"/>
      <c r="D410" s="151" t="s">
        <v>204</v>
      </c>
      <c r="E410" s="158" t="s">
        <v>32</v>
      </c>
      <c r="F410" s="159" t="s">
        <v>1611</v>
      </c>
      <c r="H410" s="160">
        <v>1.704</v>
      </c>
      <c r="I410" s="161"/>
      <c r="L410" s="157"/>
      <c r="M410" s="162"/>
      <c r="T410" s="163"/>
      <c r="AT410" s="158" t="s">
        <v>204</v>
      </c>
      <c r="AU410" s="158" t="s">
        <v>87</v>
      </c>
      <c r="AV410" s="13" t="s">
        <v>87</v>
      </c>
      <c r="AW410" s="13" t="s">
        <v>39</v>
      </c>
      <c r="AX410" s="13" t="s">
        <v>78</v>
      </c>
      <c r="AY410" s="158" t="s">
        <v>194</v>
      </c>
    </row>
    <row r="411" spans="2:65" s="14" customFormat="1">
      <c r="B411" s="164"/>
      <c r="D411" s="151" t="s">
        <v>204</v>
      </c>
      <c r="E411" s="165" t="s">
        <v>32</v>
      </c>
      <c r="F411" s="166" t="s">
        <v>208</v>
      </c>
      <c r="H411" s="167">
        <v>1.704</v>
      </c>
      <c r="I411" s="168"/>
      <c r="L411" s="164"/>
      <c r="M411" s="169"/>
      <c r="T411" s="170"/>
      <c r="AT411" s="165" t="s">
        <v>204</v>
      </c>
      <c r="AU411" s="165" t="s">
        <v>87</v>
      </c>
      <c r="AV411" s="14" t="s">
        <v>200</v>
      </c>
      <c r="AW411" s="14" t="s">
        <v>39</v>
      </c>
      <c r="AX411" s="14" t="s">
        <v>85</v>
      </c>
      <c r="AY411" s="165" t="s">
        <v>194</v>
      </c>
    </row>
    <row r="412" spans="2:65" s="1" customFormat="1" ht="33" customHeight="1">
      <c r="B412" s="33"/>
      <c r="C412" s="133" t="s">
        <v>570</v>
      </c>
      <c r="D412" s="133" t="s">
        <v>196</v>
      </c>
      <c r="E412" s="134" t="s">
        <v>1324</v>
      </c>
      <c r="F412" s="135" t="s">
        <v>1325</v>
      </c>
      <c r="G412" s="136" t="s">
        <v>725</v>
      </c>
      <c r="H412" s="137">
        <v>4.1420000000000003</v>
      </c>
      <c r="I412" s="138"/>
      <c r="J412" s="139">
        <f>ROUND(I412*H412,2)</f>
        <v>0</v>
      </c>
      <c r="K412" s="135" t="s">
        <v>199</v>
      </c>
      <c r="L412" s="33"/>
      <c r="M412" s="140" t="s">
        <v>32</v>
      </c>
      <c r="N412" s="141" t="s">
        <v>49</v>
      </c>
      <c r="P412" s="142">
        <f>O412*H412</f>
        <v>0</v>
      </c>
      <c r="Q412" s="142">
        <v>0</v>
      </c>
      <c r="R412" s="142">
        <f>Q412*H412</f>
        <v>0</v>
      </c>
      <c r="S412" s="142">
        <v>0</v>
      </c>
      <c r="T412" s="143">
        <f>S412*H412</f>
        <v>0</v>
      </c>
      <c r="AR412" s="144" t="s">
        <v>585</v>
      </c>
      <c r="AT412" s="144" t="s">
        <v>196</v>
      </c>
      <c r="AU412" s="144" t="s">
        <v>87</v>
      </c>
      <c r="AY412" s="17" t="s">
        <v>194</v>
      </c>
      <c r="BE412" s="145">
        <f>IF(N412="základní",J412,0)</f>
        <v>0</v>
      </c>
      <c r="BF412" s="145">
        <f>IF(N412="snížená",J412,0)</f>
        <v>0</v>
      </c>
      <c r="BG412" s="145">
        <f>IF(N412="zákl. přenesená",J412,0)</f>
        <v>0</v>
      </c>
      <c r="BH412" s="145">
        <f>IF(N412="sníž. přenesená",J412,0)</f>
        <v>0</v>
      </c>
      <c r="BI412" s="145">
        <f>IF(N412="nulová",J412,0)</f>
        <v>0</v>
      </c>
      <c r="BJ412" s="17" t="s">
        <v>85</v>
      </c>
      <c r="BK412" s="145">
        <f>ROUND(I412*H412,2)</f>
        <v>0</v>
      </c>
      <c r="BL412" s="17" t="s">
        <v>585</v>
      </c>
      <c r="BM412" s="144" t="s">
        <v>1612</v>
      </c>
    </row>
    <row r="413" spans="2:65" s="1" customFormat="1">
      <c r="B413" s="33"/>
      <c r="D413" s="146" t="s">
        <v>202</v>
      </c>
      <c r="F413" s="147" t="s">
        <v>1327</v>
      </c>
      <c r="I413" s="148"/>
      <c r="L413" s="33"/>
      <c r="M413" s="184"/>
      <c r="N413" s="185"/>
      <c r="O413" s="185"/>
      <c r="P413" s="185"/>
      <c r="Q413" s="185"/>
      <c r="R413" s="185"/>
      <c r="S413" s="185"/>
      <c r="T413" s="186"/>
      <c r="AT413" s="17" t="s">
        <v>202</v>
      </c>
      <c r="AU413" s="17" t="s">
        <v>87</v>
      </c>
    </row>
    <row r="414" spans="2:65" s="1" customFormat="1" ht="6.9" customHeight="1">
      <c r="B414" s="42"/>
      <c r="C414" s="43"/>
      <c r="D414" s="43"/>
      <c r="E414" s="43"/>
      <c r="F414" s="43"/>
      <c r="G414" s="43"/>
      <c r="H414" s="43"/>
      <c r="I414" s="43"/>
      <c r="J414" s="43"/>
      <c r="K414" s="43"/>
      <c r="L414" s="33"/>
    </row>
  </sheetData>
  <sheetProtection algorithmName="SHA-512" hashValue="KVL1FWVX2Skr/31BjDLci4/ukSL/6nwrj6QbEn1pOmisncpUIIWTQ1zTrnwJbtQ/wr6gKZmNlPH3hy4KMU+ODw==" saltValue="HZ7kCDss7AianeztZWKLsiUzPuA81xhM34L0wCqE9VSRSESop0kCUQXLEM2ldL4Y96XKOitSURlySnJUGzTt+w==" spinCount="100000" sheet="1" objects="1" scenarios="1" formatColumns="0" formatRows="0" autoFilter="0"/>
  <autoFilter ref="C92:K413" xr:uid="{00000000-0009-0000-0000-000004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hyperlinks>
    <hyperlink ref="F106" r:id="rId1" xr:uid="{00000000-0004-0000-0400-000000000000}"/>
    <hyperlink ref="F114" r:id="rId2" xr:uid="{00000000-0004-0000-0400-000001000000}"/>
    <hyperlink ref="F122" r:id="rId3" xr:uid="{00000000-0004-0000-0400-000002000000}"/>
    <hyperlink ref="F131" r:id="rId4" xr:uid="{00000000-0004-0000-0400-000003000000}"/>
    <hyperlink ref="F137" r:id="rId5" xr:uid="{00000000-0004-0000-0400-000004000000}"/>
    <hyperlink ref="F143" r:id="rId6" xr:uid="{00000000-0004-0000-0400-000005000000}"/>
    <hyperlink ref="F149" r:id="rId7" xr:uid="{00000000-0004-0000-0400-000006000000}"/>
    <hyperlink ref="F157" r:id="rId8" xr:uid="{00000000-0004-0000-0400-000007000000}"/>
    <hyperlink ref="F161" r:id="rId9" xr:uid="{00000000-0004-0000-0400-000008000000}"/>
    <hyperlink ref="F169" r:id="rId10" xr:uid="{00000000-0004-0000-0400-000009000000}"/>
    <hyperlink ref="F178" r:id="rId11" xr:uid="{00000000-0004-0000-0400-00000A000000}"/>
    <hyperlink ref="F186" r:id="rId12" xr:uid="{00000000-0004-0000-0400-00000B000000}"/>
    <hyperlink ref="F194" r:id="rId13" xr:uid="{00000000-0004-0000-0400-00000C000000}"/>
    <hyperlink ref="F204" r:id="rId14" xr:uid="{00000000-0004-0000-0400-00000D000000}"/>
    <hyperlink ref="F212" r:id="rId15" xr:uid="{00000000-0004-0000-0400-00000E000000}"/>
    <hyperlink ref="F222" r:id="rId16" xr:uid="{00000000-0004-0000-0400-00000F000000}"/>
    <hyperlink ref="F229" r:id="rId17" xr:uid="{00000000-0004-0000-0400-000010000000}"/>
    <hyperlink ref="F235" r:id="rId18" xr:uid="{00000000-0004-0000-0400-000011000000}"/>
    <hyperlink ref="F241" r:id="rId19" xr:uid="{00000000-0004-0000-0400-000012000000}"/>
    <hyperlink ref="F247" r:id="rId20" xr:uid="{00000000-0004-0000-0400-000013000000}"/>
    <hyperlink ref="F250" r:id="rId21" xr:uid="{00000000-0004-0000-0400-000014000000}"/>
    <hyperlink ref="F256" r:id="rId22" xr:uid="{00000000-0004-0000-0400-000015000000}"/>
    <hyperlink ref="F259" r:id="rId23" xr:uid="{00000000-0004-0000-0400-000016000000}"/>
    <hyperlink ref="F266" r:id="rId24" xr:uid="{00000000-0004-0000-0400-000017000000}"/>
    <hyperlink ref="F273" r:id="rId25" xr:uid="{00000000-0004-0000-0400-000018000000}"/>
    <hyperlink ref="F280" r:id="rId26" xr:uid="{00000000-0004-0000-0400-000019000000}"/>
    <hyperlink ref="F288" r:id="rId27" xr:uid="{00000000-0004-0000-0400-00001A000000}"/>
    <hyperlink ref="F294" r:id="rId28" xr:uid="{00000000-0004-0000-0400-00001B000000}"/>
    <hyperlink ref="F300" r:id="rId29" xr:uid="{00000000-0004-0000-0400-00001C000000}"/>
    <hyperlink ref="F307" r:id="rId30" xr:uid="{00000000-0004-0000-0400-00001D000000}"/>
    <hyperlink ref="F314" r:id="rId31" xr:uid="{00000000-0004-0000-0400-00001E000000}"/>
    <hyperlink ref="F317" r:id="rId32" xr:uid="{00000000-0004-0000-0400-00001F000000}"/>
    <hyperlink ref="F320" r:id="rId33" xr:uid="{00000000-0004-0000-0400-000020000000}"/>
    <hyperlink ref="F333" r:id="rId34" xr:uid="{00000000-0004-0000-0400-000021000000}"/>
    <hyperlink ref="F337" r:id="rId35" xr:uid="{00000000-0004-0000-0400-000022000000}"/>
    <hyperlink ref="F340" r:id="rId36" xr:uid="{00000000-0004-0000-0400-000023000000}"/>
    <hyperlink ref="F344" r:id="rId37" xr:uid="{00000000-0004-0000-0400-000024000000}"/>
    <hyperlink ref="F348" r:id="rId38" xr:uid="{00000000-0004-0000-0400-000025000000}"/>
    <hyperlink ref="F351" r:id="rId39" xr:uid="{00000000-0004-0000-0400-000026000000}"/>
    <hyperlink ref="F359" r:id="rId40" xr:uid="{00000000-0004-0000-0400-000027000000}"/>
    <hyperlink ref="F366" r:id="rId41" xr:uid="{00000000-0004-0000-0400-000028000000}"/>
    <hyperlink ref="F373" r:id="rId42" xr:uid="{00000000-0004-0000-0400-000029000000}"/>
    <hyperlink ref="F381" r:id="rId43" xr:uid="{00000000-0004-0000-0400-00002A000000}"/>
    <hyperlink ref="F389" r:id="rId44" xr:uid="{00000000-0004-0000-0400-00002B000000}"/>
    <hyperlink ref="F396" r:id="rId45" xr:uid="{00000000-0004-0000-0400-00002C000000}"/>
    <hyperlink ref="F413" r:id="rId46" xr:uid="{00000000-0004-0000-0400-00002D000000}"/>
  </hyperlinks>
  <pageMargins left="0.39370078740157483" right="0.39370078740157483" top="0.39370078740157483" bottom="0.39370078740157483" header="0" footer="0"/>
  <pageSetup paperSize="9" scale="76" fitToHeight="100" orientation="portrait" blackAndWhite="1" r:id="rId47"/>
  <headerFooter>
    <oddHeader>&amp;LDopravní zklidnění v intravilánu obce u autobusové točky Rabyně, Hotel Nová Rabyně_rev.02&amp;CDOPAS s.r.o.&amp;RPOLOŽKOVÝ VÝKAZ VÝMĚR</oddHeader>
    <oddFooter>&amp;LII. Neuznatelné náklady
SO 402 - Úprava veřejného osvětlení&amp;CStrana &amp;P z &amp;N&amp;RPoložkový soupis prací</oddFooter>
  </headerFooter>
  <drawing r:id="rId4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39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7" t="s">
        <v>104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" customHeight="1">
      <c r="B4" s="20"/>
      <c r="D4" s="21" t="s">
        <v>117</v>
      </c>
      <c r="L4" s="20"/>
      <c r="M4" s="92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326" t="str">
        <f>'Rekapitulace stavby'!K6</f>
        <v>Dopravní zklidnění v intravilánu obce u autobusové točky Rabyně, Hotel Nová Rabyně_rev.02</v>
      </c>
      <c r="F7" s="327"/>
      <c r="G7" s="327"/>
      <c r="H7" s="327"/>
      <c r="L7" s="20"/>
    </row>
    <row r="8" spans="2:46" ht="12" customHeight="1">
      <c r="B8" s="20"/>
      <c r="D8" s="27" t="s">
        <v>130</v>
      </c>
      <c r="L8" s="20"/>
    </row>
    <row r="9" spans="2:46" s="1" customFormat="1" ht="16.5" customHeight="1">
      <c r="B9" s="33"/>
      <c r="E9" s="326" t="s">
        <v>1328</v>
      </c>
      <c r="F9" s="325"/>
      <c r="G9" s="325"/>
      <c r="H9" s="325"/>
      <c r="L9" s="33"/>
    </row>
    <row r="10" spans="2:46" s="1" customFormat="1" ht="12" customHeight="1">
      <c r="B10" s="33"/>
      <c r="D10" s="27" t="s">
        <v>138</v>
      </c>
      <c r="L10" s="33"/>
    </row>
    <row r="11" spans="2:46" s="1" customFormat="1" ht="16.5" customHeight="1">
      <c r="B11" s="33"/>
      <c r="E11" s="316" t="s">
        <v>1613</v>
      </c>
      <c r="F11" s="325"/>
      <c r="G11" s="325"/>
      <c r="H11" s="325"/>
      <c r="L11" s="33"/>
    </row>
    <row r="12" spans="2:46" s="1" customFormat="1">
      <c r="B12" s="33"/>
      <c r="L12" s="33"/>
    </row>
    <row r="13" spans="2:46" s="1" customFormat="1" ht="12" customHeight="1">
      <c r="B13" s="33"/>
      <c r="D13" s="27" t="s">
        <v>18</v>
      </c>
      <c r="F13" s="25" t="s">
        <v>32</v>
      </c>
      <c r="I13" s="27" t="s">
        <v>20</v>
      </c>
      <c r="J13" s="25" t="s">
        <v>32</v>
      </c>
      <c r="L13" s="33"/>
    </row>
    <row r="14" spans="2:46" s="1" customFormat="1" ht="12" customHeight="1">
      <c r="B14" s="33"/>
      <c r="D14" s="27" t="s">
        <v>22</v>
      </c>
      <c r="F14" s="25" t="s">
        <v>23</v>
      </c>
      <c r="I14" s="27" t="s">
        <v>24</v>
      </c>
      <c r="J14" s="50" t="str">
        <f>'Rekapitulace stavby'!AN8</f>
        <v>24. 2. 2025</v>
      </c>
      <c r="L14" s="33"/>
    </row>
    <row r="15" spans="2:46" s="1" customFormat="1" ht="10.8" customHeight="1">
      <c r="B15" s="33"/>
      <c r="L15" s="33"/>
    </row>
    <row r="16" spans="2:46" s="1" customFormat="1" ht="12" customHeight="1">
      <c r="B16" s="33"/>
      <c r="D16" s="27" t="s">
        <v>30</v>
      </c>
      <c r="I16" s="27" t="s">
        <v>31</v>
      </c>
      <c r="J16" s="25" t="s">
        <v>32</v>
      </c>
      <c r="L16" s="33"/>
    </row>
    <row r="17" spans="2:12" s="1" customFormat="1" ht="18" customHeight="1">
      <c r="B17" s="33"/>
      <c r="E17" s="25" t="s">
        <v>33</v>
      </c>
      <c r="I17" s="27" t="s">
        <v>34</v>
      </c>
      <c r="J17" s="25" t="s">
        <v>32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7" t="s">
        <v>35</v>
      </c>
      <c r="I19" s="27" t="s">
        <v>31</v>
      </c>
      <c r="J19" s="28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295"/>
      <c r="G20" s="295"/>
      <c r="H20" s="295"/>
      <c r="I20" s="27" t="s">
        <v>34</v>
      </c>
      <c r="J20" s="28" t="str">
        <f>'Rekapitulace stavby'!AN14</f>
        <v>Vyplň údaj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7" t="s">
        <v>37</v>
      </c>
      <c r="I22" s="27" t="s">
        <v>31</v>
      </c>
      <c r="J22" s="25" t="s">
        <v>32</v>
      </c>
      <c r="L22" s="33"/>
    </row>
    <row r="23" spans="2:12" s="1" customFormat="1" ht="18" customHeight="1">
      <c r="B23" s="33"/>
      <c r="E23" s="25" t="s">
        <v>38</v>
      </c>
      <c r="I23" s="27" t="s">
        <v>34</v>
      </c>
      <c r="J23" s="25" t="s">
        <v>32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7" t="s">
        <v>40</v>
      </c>
      <c r="I25" s="27" t="s">
        <v>31</v>
      </c>
      <c r="J25" s="25" t="s">
        <v>32</v>
      </c>
      <c r="L25" s="33"/>
    </row>
    <row r="26" spans="2:12" s="1" customFormat="1" ht="18" customHeight="1">
      <c r="B26" s="33"/>
      <c r="E26" s="25" t="s">
        <v>41</v>
      </c>
      <c r="I26" s="27" t="s">
        <v>34</v>
      </c>
      <c r="J26" s="25" t="s">
        <v>32</v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7" t="s">
        <v>42</v>
      </c>
      <c r="L28" s="33"/>
    </row>
    <row r="29" spans="2:12" s="7" customFormat="1" ht="83.25" customHeight="1">
      <c r="B29" s="93"/>
      <c r="E29" s="299" t="s">
        <v>43</v>
      </c>
      <c r="F29" s="299"/>
      <c r="G29" s="299"/>
      <c r="H29" s="299"/>
      <c r="L29" s="93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4" t="s">
        <v>44</v>
      </c>
      <c r="J32" s="64">
        <f>ROUND(J90,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46</v>
      </c>
      <c r="I34" s="36" t="s">
        <v>45</v>
      </c>
      <c r="J34" s="36" t="s">
        <v>47</v>
      </c>
      <c r="L34" s="33"/>
    </row>
    <row r="35" spans="2:12" s="1" customFormat="1" ht="14.4" customHeight="1">
      <c r="B35" s="33"/>
      <c r="D35" s="53" t="s">
        <v>48</v>
      </c>
      <c r="E35" s="27" t="s">
        <v>49</v>
      </c>
      <c r="F35" s="84">
        <f>ROUND((SUM(BE90:BE138)),  2)</f>
        <v>0</v>
      </c>
      <c r="I35" s="95">
        <v>0.21</v>
      </c>
      <c r="J35" s="84">
        <f>ROUND(((SUM(BE90:BE138))*I35),  2)</f>
        <v>0</v>
      </c>
      <c r="L35" s="33"/>
    </row>
    <row r="36" spans="2:12" s="1" customFormat="1" ht="14.4" customHeight="1">
      <c r="B36" s="33"/>
      <c r="E36" s="27" t="s">
        <v>50</v>
      </c>
      <c r="F36" s="84">
        <f>ROUND((SUM(BF90:BF138)),  2)</f>
        <v>0</v>
      </c>
      <c r="I36" s="95">
        <v>0.12</v>
      </c>
      <c r="J36" s="84">
        <f>ROUND(((SUM(BF90:BF138))*I36),  2)</f>
        <v>0</v>
      </c>
      <c r="L36" s="33"/>
    </row>
    <row r="37" spans="2:12" s="1" customFormat="1" ht="14.4" hidden="1" customHeight="1">
      <c r="B37" s="33"/>
      <c r="E37" s="27" t="s">
        <v>51</v>
      </c>
      <c r="F37" s="84">
        <f>ROUND((SUM(BG90:BG138)),  2)</f>
        <v>0</v>
      </c>
      <c r="I37" s="95">
        <v>0.21</v>
      </c>
      <c r="J37" s="84">
        <f>0</f>
        <v>0</v>
      </c>
      <c r="L37" s="33"/>
    </row>
    <row r="38" spans="2:12" s="1" customFormat="1" ht="14.4" hidden="1" customHeight="1">
      <c r="B38" s="33"/>
      <c r="E38" s="27" t="s">
        <v>52</v>
      </c>
      <c r="F38" s="84">
        <f>ROUND((SUM(BH90:BH138)),  2)</f>
        <v>0</v>
      </c>
      <c r="I38" s="95">
        <v>0.12</v>
      </c>
      <c r="J38" s="84">
        <f>0</f>
        <v>0</v>
      </c>
      <c r="L38" s="33"/>
    </row>
    <row r="39" spans="2:12" s="1" customFormat="1" ht="14.4" hidden="1" customHeight="1">
      <c r="B39" s="33"/>
      <c r="E39" s="27" t="s">
        <v>53</v>
      </c>
      <c r="F39" s="84">
        <f>ROUND((SUM(BI90:BI138)),  2)</f>
        <v>0</v>
      </c>
      <c r="I39" s="95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6"/>
      <c r="D41" s="97" t="s">
        <v>54</v>
      </c>
      <c r="E41" s="55"/>
      <c r="F41" s="55"/>
      <c r="G41" s="98" t="s">
        <v>55</v>
      </c>
      <c r="H41" s="99" t="s">
        <v>56</v>
      </c>
      <c r="I41" s="55"/>
      <c r="J41" s="100">
        <f>SUM(J32:J39)</f>
        <v>0</v>
      </c>
      <c r="K41" s="101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1" t="s">
        <v>164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7" t="s">
        <v>16</v>
      </c>
      <c r="L49" s="33"/>
    </row>
    <row r="50" spans="2:47" s="1" customFormat="1" ht="26.25" customHeight="1">
      <c r="B50" s="33"/>
      <c r="E50" s="326" t="str">
        <f>E7</f>
        <v>Dopravní zklidnění v intravilánu obce u autobusové točky Rabyně, Hotel Nová Rabyně_rev.02</v>
      </c>
      <c r="F50" s="327"/>
      <c r="G50" s="327"/>
      <c r="H50" s="327"/>
      <c r="L50" s="33"/>
    </row>
    <row r="51" spans="2:47" ht="12" customHeight="1">
      <c r="B51" s="20"/>
      <c r="C51" s="27" t="s">
        <v>130</v>
      </c>
      <c r="L51" s="20"/>
    </row>
    <row r="52" spans="2:47" s="1" customFormat="1" ht="16.5" customHeight="1">
      <c r="B52" s="33"/>
      <c r="E52" s="326" t="s">
        <v>1328</v>
      </c>
      <c r="F52" s="325"/>
      <c r="G52" s="325"/>
      <c r="H52" s="325"/>
      <c r="L52" s="33"/>
    </row>
    <row r="53" spans="2:47" s="1" customFormat="1" ht="12" customHeight="1">
      <c r="B53" s="33"/>
      <c r="C53" s="27" t="s">
        <v>138</v>
      </c>
      <c r="L53" s="33"/>
    </row>
    <row r="54" spans="2:47" s="1" customFormat="1" ht="16.5" customHeight="1">
      <c r="B54" s="33"/>
      <c r="E54" s="316" t="str">
        <f>E11</f>
        <v>SO 702 - Městský mobiliář</v>
      </c>
      <c r="F54" s="325"/>
      <c r="G54" s="325"/>
      <c r="H54" s="325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7" t="s">
        <v>22</v>
      </c>
      <c r="F56" s="25" t="str">
        <f>F14</f>
        <v>k.ú. Rabyně [737267]</v>
      </c>
      <c r="I56" s="27" t="s">
        <v>24</v>
      </c>
      <c r="J56" s="50" t="str">
        <f>IF(J14="","",J14)</f>
        <v>24. 2. 2025</v>
      </c>
      <c r="L56" s="33"/>
    </row>
    <row r="57" spans="2:47" s="1" customFormat="1" ht="6.9" customHeight="1">
      <c r="B57" s="33"/>
      <c r="L57" s="33"/>
    </row>
    <row r="58" spans="2:47" s="1" customFormat="1" ht="15.15" customHeight="1">
      <c r="B58" s="33"/>
      <c r="C58" s="27" t="s">
        <v>30</v>
      </c>
      <c r="F58" s="25" t="str">
        <f>E17</f>
        <v>Obec Rabyně</v>
      </c>
      <c r="I58" s="27" t="s">
        <v>37</v>
      </c>
      <c r="J58" s="31" t="str">
        <f>E23</f>
        <v>DOPAS s.r.o.</v>
      </c>
      <c r="L58" s="33"/>
    </row>
    <row r="59" spans="2:47" s="1" customFormat="1" ht="15.15" customHeight="1">
      <c r="B59" s="33"/>
      <c r="C59" s="27" t="s">
        <v>35</v>
      </c>
      <c r="F59" s="25" t="str">
        <f>IF(E20="","",E20)</f>
        <v>Vyplň údaj</v>
      </c>
      <c r="I59" s="27" t="s">
        <v>40</v>
      </c>
      <c r="J59" s="31" t="str">
        <f>E26</f>
        <v>L. Štuller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2" t="s">
        <v>165</v>
      </c>
      <c r="D61" s="96"/>
      <c r="E61" s="96"/>
      <c r="F61" s="96"/>
      <c r="G61" s="96"/>
      <c r="H61" s="96"/>
      <c r="I61" s="96"/>
      <c r="J61" s="103" t="s">
        <v>166</v>
      </c>
      <c r="K61" s="96"/>
      <c r="L61" s="33"/>
    </row>
    <row r="62" spans="2:47" s="1" customFormat="1" ht="10.35" customHeight="1">
      <c r="B62" s="33"/>
      <c r="L62" s="33"/>
    </row>
    <row r="63" spans="2:47" s="1" customFormat="1" ht="22.8" customHeight="1">
      <c r="B63" s="33"/>
      <c r="C63" s="104" t="s">
        <v>76</v>
      </c>
      <c r="J63" s="64">
        <f>J90</f>
        <v>0</v>
      </c>
      <c r="L63" s="33"/>
      <c r="AU63" s="17" t="s">
        <v>167</v>
      </c>
    </row>
    <row r="64" spans="2:47" s="8" customFormat="1" ht="24.9" customHeight="1">
      <c r="B64" s="105"/>
      <c r="D64" s="106" t="s">
        <v>168</v>
      </c>
      <c r="E64" s="107"/>
      <c r="F64" s="107"/>
      <c r="G64" s="107"/>
      <c r="H64" s="107"/>
      <c r="I64" s="107"/>
      <c r="J64" s="108">
        <f>J91</f>
        <v>0</v>
      </c>
      <c r="L64" s="105"/>
    </row>
    <row r="65" spans="2:12" s="9" customFormat="1" ht="19.95" customHeight="1">
      <c r="B65" s="109"/>
      <c r="D65" s="110" t="s">
        <v>169</v>
      </c>
      <c r="E65" s="111"/>
      <c r="F65" s="111"/>
      <c r="G65" s="111"/>
      <c r="H65" s="111"/>
      <c r="I65" s="111"/>
      <c r="J65" s="112">
        <f>J92</f>
        <v>0</v>
      </c>
      <c r="L65" s="109"/>
    </row>
    <row r="66" spans="2:12" s="9" customFormat="1" ht="19.95" customHeight="1">
      <c r="B66" s="109"/>
      <c r="D66" s="110" t="s">
        <v>170</v>
      </c>
      <c r="E66" s="111"/>
      <c r="F66" s="111"/>
      <c r="G66" s="111"/>
      <c r="H66" s="111"/>
      <c r="I66" s="111"/>
      <c r="J66" s="112">
        <f>J103</f>
        <v>0</v>
      </c>
      <c r="L66" s="109"/>
    </row>
    <row r="67" spans="2:12" s="9" customFormat="1" ht="19.95" customHeight="1">
      <c r="B67" s="109"/>
      <c r="D67" s="110" t="s">
        <v>173</v>
      </c>
      <c r="E67" s="111"/>
      <c r="F67" s="111"/>
      <c r="G67" s="111"/>
      <c r="H67" s="111"/>
      <c r="I67" s="111"/>
      <c r="J67" s="112">
        <f>J121</f>
        <v>0</v>
      </c>
      <c r="L67" s="109"/>
    </row>
    <row r="68" spans="2:12" s="9" customFormat="1" ht="19.95" customHeight="1">
      <c r="B68" s="109"/>
      <c r="D68" s="110" t="s">
        <v>178</v>
      </c>
      <c r="E68" s="111"/>
      <c r="F68" s="111"/>
      <c r="G68" s="111"/>
      <c r="H68" s="111"/>
      <c r="I68" s="111"/>
      <c r="J68" s="112">
        <f>J136</f>
        <v>0</v>
      </c>
      <c r="L68" s="109"/>
    </row>
    <row r="69" spans="2:12" s="1" customFormat="1" ht="21.75" customHeight="1">
      <c r="B69" s="33"/>
      <c r="L69" s="33"/>
    </row>
    <row r="70" spans="2:12" s="1" customFormat="1" ht="6.9" customHeight="1"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33"/>
    </row>
    <row r="74" spans="2:12" s="1" customFormat="1" ht="6.9" customHeight="1">
      <c r="B74" s="44"/>
      <c r="C74" s="45"/>
      <c r="D74" s="45"/>
      <c r="E74" s="45"/>
      <c r="F74" s="45"/>
      <c r="G74" s="45"/>
      <c r="H74" s="45"/>
      <c r="I74" s="45"/>
      <c r="J74" s="45"/>
      <c r="K74" s="45"/>
      <c r="L74" s="33"/>
    </row>
    <row r="75" spans="2:12" s="1" customFormat="1" ht="24.9" customHeight="1">
      <c r="B75" s="33"/>
      <c r="C75" s="21" t="s">
        <v>179</v>
      </c>
      <c r="L75" s="33"/>
    </row>
    <row r="76" spans="2:12" s="1" customFormat="1" ht="6.9" customHeight="1">
      <c r="B76" s="33"/>
      <c r="L76" s="33"/>
    </row>
    <row r="77" spans="2:12" s="1" customFormat="1" ht="12" customHeight="1">
      <c r="B77" s="33"/>
      <c r="C77" s="27" t="s">
        <v>16</v>
      </c>
      <c r="L77" s="33"/>
    </row>
    <row r="78" spans="2:12" s="1" customFormat="1" ht="26.25" customHeight="1">
      <c r="B78" s="33"/>
      <c r="E78" s="326" t="str">
        <f>E7</f>
        <v>Dopravní zklidnění v intravilánu obce u autobusové točky Rabyně, Hotel Nová Rabyně_rev.02</v>
      </c>
      <c r="F78" s="327"/>
      <c r="G78" s="327"/>
      <c r="H78" s="327"/>
      <c r="L78" s="33"/>
    </row>
    <row r="79" spans="2:12" ht="12" customHeight="1">
      <c r="B79" s="20"/>
      <c r="C79" s="27" t="s">
        <v>130</v>
      </c>
      <c r="L79" s="20"/>
    </row>
    <row r="80" spans="2:12" s="1" customFormat="1" ht="16.5" customHeight="1">
      <c r="B80" s="33"/>
      <c r="E80" s="326" t="s">
        <v>1328</v>
      </c>
      <c r="F80" s="325"/>
      <c r="G80" s="325"/>
      <c r="H80" s="325"/>
      <c r="L80" s="33"/>
    </row>
    <row r="81" spans="2:65" s="1" customFormat="1" ht="12" customHeight="1">
      <c r="B81" s="33"/>
      <c r="C81" s="27" t="s">
        <v>138</v>
      </c>
      <c r="L81" s="33"/>
    </row>
    <row r="82" spans="2:65" s="1" customFormat="1" ht="16.5" customHeight="1">
      <c r="B82" s="33"/>
      <c r="E82" s="316" t="str">
        <f>E11</f>
        <v>SO 702 - Městský mobiliář</v>
      </c>
      <c r="F82" s="325"/>
      <c r="G82" s="325"/>
      <c r="H82" s="325"/>
      <c r="L82" s="33"/>
    </row>
    <row r="83" spans="2:65" s="1" customFormat="1" ht="6.9" customHeight="1">
      <c r="B83" s="33"/>
      <c r="L83" s="33"/>
    </row>
    <row r="84" spans="2:65" s="1" customFormat="1" ht="12" customHeight="1">
      <c r="B84" s="33"/>
      <c r="C84" s="27" t="s">
        <v>22</v>
      </c>
      <c r="F84" s="25" t="str">
        <f>F14</f>
        <v>k.ú. Rabyně [737267]</v>
      </c>
      <c r="I84" s="27" t="s">
        <v>24</v>
      </c>
      <c r="J84" s="50" t="str">
        <f>IF(J14="","",J14)</f>
        <v>24. 2. 2025</v>
      </c>
      <c r="L84" s="33"/>
    </row>
    <row r="85" spans="2:65" s="1" customFormat="1" ht="6.9" customHeight="1">
      <c r="B85" s="33"/>
      <c r="L85" s="33"/>
    </row>
    <row r="86" spans="2:65" s="1" customFormat="1" ht="15.15" customHeight="1">
      <c r="B86" s="33"/>
      <c r="C86" s="27" t="s">
        <v>30</v>
      </c>
      <c r="F86" s="25" t="str">
        <f>E17</f>
        <v>Obec Rabyně</v>
      </c>
      <c r="I86" s="27" t="s">
        <v>37</v>
      </c>
      <c r="J86" s="31" t="str">
        <f>E23</f>
        <v>DOPAS s.r.o.</v>
      </c>
      <c r="L86" s="33"/>
    </row>
    <row r="87" spans="2:65" s="1" customFormat="1" ht="15.15" customHeight="1">
      <c r="B87" s="33"/>
      <c r="C87" s="27" t="s">
        <v>35</v>
      </c>
      <c r="F87" s="25" t="str">
        <f>IF(E20="","",E20)</f>
        <v>Vyplň údaj</v>
      </c>
      <c r="I87" s="27" t="s">
        <v>40</v>
      </c>
      <c r="J87" s="31" t="str">
        <f>E26</f>
        <v>L. Štuller</v>
      </c>
      <c r="L87" s="33"/>
    </row>
    <row r="88" spans="2:65" s="1" customFormat="1" ht="10.35" customHeight="1">
      <c r="B88" s="33"/>
      <c r="L88" s="33"/>
    </row>
    <row r="89" spans="2:65" s="10" customFormat="1" ht="29.25" customHeight="1">
      <c r="B89" s="113"/>
      <c r="C89" s="114" t="s">
        <v>180</v>
      </c>
      <c r="D89" s="115" t="s">
        <v>63</v>
      </c>
      <c r="E89" s="115" t="s">
        <v>59</v>
      </c>
      <c r="F89" s="115" t="s">
        <v>60</v>
      </c>
      <c r="G89" s="115" t="s">
        <v>181</v>
      </c>
      <c r="H89" s="115" t="s">
        <v>182</v>
      </c>
      <c r="I89" s="115" t="s">
        <v>183</v>
      </c>
      <c r="J89" s="115" t="s">
        <v>166</v>
      </c>
      <c r="K89" s="116" t="s">
        <v>184</v>
      </c>
      <c r="L89" s="113"/>
      <c r="M89" s="57" t="s">
        <v>32</v>
      </c>
      <c r="N89" s="58" t="s">
        <v>48</v>
      </c>
      <c r="O89" s="58" t="s">
        <v>185</v>
      </c>
      <c r="P89" s="58" t="s">
        <v>186</v>
      </c>
      <c r="Q89" s="58" t="s">
        <v>187</v>
      </c>
      <c r="R89" s="58" t="s">
        <v>188</v>
      </c>
      <c r="S89" s="58" t="s">
        <v>189</v>
      </c>
      <c r="T89" s="59" t="s">
        <v>190</v>
      </c>
    </row>
    <row r="90" spans="2:65" s="1" customFormat="1" ht="22.8" customHeight="1">
      <c r="B90" s="33"/>
      <c r="C90" s="62" t="s">
        <v>191</v>
      </c>
      <c r="J90" s="117">
        <f>BK90</f>
        <v>0</v>
      </c>
      <c r="L90" s="33"/>
      <c r="M90" s="60"/>
      <c r="N90" s="51"/>
      <c r="O90" s="51"/>
      <c r="P90" s="118">
        <f>P91</f>
        <v>0</v>
      </c>
      <c r="Q90" s="51"/>
      <c r="R90" s="118">
        <f>R91</f>
        <v>0.38936702999999995</v>
      </c>
      <c r="S90" s="51"/>
      <c r="T90" s="119">
        <f>T91</f>
        <v>0</v>
      </c>
      <c r="AT90" s="17" t="s">
        <v>77</v>
      </c>
      <c r="AU90" s="17" t="s">
        <v>167</v>
      </c>
      <c r="BK90" s="120">
        <f>BK91</f>
        <v>0</v>
      </c>
    </row>
    <row r="91" spans="2:65" s="11" customFormat="1" ht="25.95" customHeight="1">
      <c r="B91" s="121"/>
      <c r="D91" s="122" t="s">
        <v>77</v>
      </c>
      <c r="E91" s="123" t="s">
        <v>192</v>
      </c>
      <c r="F91" s="123" t="s">
        <v>193</v>
      </c>
      <c r="I91" s="124"/>
      <c r="J91" s="125">
        <f>BK91</f>
        <v>0</v>
      </c>
      <c r="L91" s="121"/>
      <c r="M91" s="126"/>
      <c r="P91" s="127">
        <f>P92+P103+P121+P136</f>
        <v>0</v>
      </c>
      <c r="R91" s="127">
        <f>R92+R103+R121+R136</f>
        <v>0.38936702999999995</v>
      </c>
      <c r="T91" s="128">
        <f>T92+T103+T121+T136</f>
        <v>0</v>
      </c>
      <c r="AR91" s="122" t="s">
        <v>85</v>
      </c>
      <c r="AT91" s="129" t="s">
        <v>77</v>
      </c>
      <c r="AU91" s="129" t="s">
        <v>78</v>
      </c>
      <c r="AY91" s="122" t="s">
        <v>194</v>
      </c>
      <c r="BK91" s="130">
        <f>BK92+BK103+BK121+BK136</f>
        <v>0</v>
      </c>
    </row>
    <row r="92" spans="2:65" s="11" customFormat="1" ht="22.8" customHeight="1">
      <c r="B92" s="121"/>
      <c r="D92" s="122" t="s">
        <v>77</v>
      </c>
      <c r="E92" s="131" t="s">
        <v>85</v>
      </c>
      <c r="F92" s="131" t="s">
        <v>195</v>
      </c>
      <c r="I92" s="124"/>
      <c r="J92" s="132">
        <f>BK92</f>
        <v>0</v>
      </c>
      <c r="L92" s="121"/>
      <c r="M92" s="126"/>
      <c r="P92" s="127">
        <f>SUM(P93:P102)</f>
        <v>0</v>
      </c>
      <c r="R92" s="127">
        <f>SUM(R93:R102)</f>
        <v>0</v>
      </c>
      <c r="T92" s="128">
        <f>SUM(T93:T102)</f>
        <v>0</v>
      </c>
      <c r="AR92" s="122" t="s">
        <v>85</v>
      </c>
      <c r="AT92" s="129" t="s">
        <v>77</v>
      </c>
      <c r="AU92" s="129" t="s">
        <v>85</v>
      </c>
      <c r="AY92" s="122" t="s">
        <v>194</v>
      </c>
      <c r="BK92" s="130">
        <f>SUM(BK93:BK102)</f>
        <v>0</v>
      </c>
    </row>
    <row r="93" spans="2:65" s="1" customFormat="1" ht="37.799999999999997" customHeight="1">
      <c r="B93" s="33"/>
      <c r="C93" s="133" t="s">
        <v>85</v>
      </c>
      <c r="D93" s="133" t="s">
        <v>196</v>
      </c>
      <c r="E93" s="134" t="s">
        <v>1614</v>
      </c>
      <c r="F93" s="135" t="s">
        <v>1615</v>
      </c>
      <c r="G93" s="136" t="s">
        <v>258</v>
      </c>
      <c r="H93" s="137">
        <v>0.125</v>
      </c>
      <c r="I93" s="138"/>
      <c r="J93" s="139">
        <f>ROUND(I93*H93,2)</f>
        <v>0</v>
      </c>
      <c r="K93" s="135" t="s">
        <v>199</v>
      </c>
      <c r="L93" s="33"/>
      <c r="M93" s="140" t="s">
        <v>32</v>
      </c>
      <c r="N93" s="141" t="s">
        <v>49</v>
      </c>
      <c r="P93" s="142">
        <f>O93*H93</f>
        <v>0</v>
      </c>
      <c r="Q93" s="142">
        <v>0</v>
      </c>
      <c r="R93" s="142">
        <f>Q93*H93</f>
        <v>0</v>
      </c>
      <c r="S93" s="142">
        <v>0</v>
      </c>
      <c r="T93" s="143">
        <f>S93*H93</f>
        <v>0</v>
      </c>
      <c r="AR93" s="144" t="s">
        <v>200</v>
      </c>
      <c r="AT93" s="144" t="s">
        <v>196</v>
      </c>
      <c r="AU93" s="144" t="s">
        <v>87</v>
      </c>
      <c r="AY93" s="17" t="s">
        <v>194</v>
      </c>
      <c r="BE93" s="145">
        <f>IF(N93="základní",J93,0)</f>
        <v>0</v>
      </c>
      <c r="BF93" s="145">
        <f>IF(N93="snížená",J93,0)</f>
        <v>0</v>
      </c>
      <c r="BG93" s="145">
        <f>IF(N93="zákl. přenesená",J93,0)</f>
        <v>0</v>
      </c>
      <c r="BH93" s="145">
        <f>IF(N93="sníž. přenesená",J93,0)</f>
        <v>0</v>
      </c>
      <c r="BI93" s="145">
        <f>IF(N93="nulová",J93,0)</f>
        <v>0</v>
      </c>
      <c r="BJ93" s="17" t="s">
        <v>85</v>
      </c>
      <c r="BK93" s="145">
        <f>ROUND(I93*H93,2)</f>
        <v>0</v>
      </c>
      <c r="BL93" s="17" t="s">
        <v>200</v>
      </c>
      <c r="BM93" s="144" t="s">
        <v>1616</v>
      </c>
    </row>
    <row r="94" spans="2:65" s="1" customFormat="1">
      <c r="B94" s="33"/>
      <c r="D94" s="146" t="s">
        <v>202</v>
      </c>
      <c r="F94" s="147" t="s">
        <v>1617</v>
      </c>
      <c r="I94" s="148"/>
      <c r="L94" s="33"/>
      <c r="M94" s="149"/>
      <c r="T94" s="54"/>
      <c r="AT94" s="17" t="s">
        <v>202</v>
      </c>
      <c r="AU94" s="17" t="s">
        <v>87</v>
      </c>
    </row>
    <row r="95" spans="2:65" s="12" customFormat="1">
      <c r="B95" s="150"/>
      <c r="D95" s="151" t="s">
        <v>204</v>
      </c>
      <c r="E95" s="152" t="s">
        <v>32</v>
      </c>
      <c r="F95" s="153" t="s">
        <v>1618</v>
      </c>
      <c r="H95" s="152" t="s">
        <v>32</v>
      </c>
      <c r="I95" s="154"/>
      <c r="L95" s="150"/>
      <c r="M95" s="155"/>
      <c r="T95" s="156"/>
      <c r="AT95" s="152" t="s">
        <v>204</v>
      </c>
      <c r="AU95" s="152" t="s">
        <v>87</v>
      </c>
      <c r="AV95" s="12" t="s">
        <v>85</v>
      </c>
      <c r="AW95" s="12" t="s">
        <v>39</v>
      </c>
      <c r="AX95" s="12" t="s">
        <v>78</v>
      </c>
      <c r="AY95" s="152" t="s">
        <v>194</v>
      </c>
    </row>
    <row r="96" spans="2:65" s="12" customFormat="1">
      <c r="B96" s="150"/>
      <c r="D96" s="151" t="s">
        <v>204</v>
      </c>
      <c r="E96" s="152" t="s">
        <v>32</v>
      </c>
      <c r="F96" s="153" t="s">
        <v>1619</v>
      </c>
      <c r="H96" s="152" t="s">
        <v>32</v>
      </c>
      <c r="I96" s="154"/>
      <c r="L96" s="150"/>
      <c r="M96" s="155"/>
      <c r="T96" s="156"/>
      <c r="AT96" s="152" t="s">
        <v>204</v>
      </c>
      <c r="AU96" s="152" t="s">
        <v>87</v>
      </c>
      <c r="AV96" s="12" t="s">
        <v>85</v>
      </c>
      <c r="AW96" s="12" t="s">
        <v>39</v>
      </c>
      <c r="AX96" s="12" t="s">
        <v>78</v>
      </c>
      <c r="AY96" s="152" t="s">
        <v>194</v>
      </c>
    </row>
    <row r="97" spans="2:65" s="13" customFormat="1" ht="20.399999999999999">
      <c r="B97" s="157"/>
      <c r="D97" s="151" t="s">
        <v>204</v>
      </c>
      <c r="E97" s="158" t="s">
        <v>32</v>
      </c>
      <c r="F97" s="159" t="s">
        <v>1620</v>
      </c>
      <c r="H97" s="160">
        <v>3.9E-2</v>
      </c>
      <c r="I97" s="161"/>
      <c r="L97" s="157"/>
      <c r="M97" s="162"/>
      <c r="T97" s="163"/>
      <c r="AT97" s="158" t="s">
        <v>204</v>
      </c>
      <c r="AU97" s="158" t="s">
        <v>87</v>
      </c>
      <c r="AV97" s="13" t="s">
        <v>87</v>
      </c>
      <c r="AW97" s="13" t="s">
        <v>39</v>
      </c>
      <c r="AX97" s="13" t="s">
        <v>78</v>
      </c>
      <c r="AY97" s="158" t="s">
        <v>194</v>
      </c>
    </row>
    <row r="98" spans="2:65" s="13" customFormat="1" ht="20.399999999999999">
      <c r="B98" s="157"/>
      <c r="D98" s="151" t="s">
        <v>204</v>
      </c>
      <c r="E98" s="158" t="s">
        <v>32</v>
      </c>
      <c r="F98" s="159" t="s">
        <v>1621</v>
      </c>
      <c r="H98" s="160">
        <v>8.5999999999999993E-2</v>
      </c>
      <c r="I98" s="161"/>
      <c r="L98" s="157"/>
      <c r="M98" s="162"/>
      <c r="T98" s="163"/>
      <c r="AT98" s="158" t="s">
        <v>204</v>
      </c>
      <c r="AU98" s="158" t="s">
        <v>87</v>
      </c>
      <c r="AV98" s="13" t="s">
        <v>87</v>
      </c>
      <c r="AW98" s="13" t="s">
        <v>39</v>
      </c>
      <c r="AX98" s="13" t="s">
        <v>78</v>
      </c>
      <c r="AY98" s="158" t="s">
        <v>194</v>
      </c>
    </row>
    <row r="99" spans="2:65" s="14" customFormat="1">
      <c r="B99" s="164"/>
      <c r="D99" s="151" t="s">
        <v>204</v>
      </c>
      <c r="E99" s="165" t="s">
        <v>32</v>
      </c>
      <c r="F99" s="166" t="s">
        <v>208</v>
      </c>
      <c r="H99" s="167">
        <v>0.125</v>
      </c>
      <c r="I99" s="168"/>
      <c r="L99" s="164"/>
      <c r="M99" s="169"/>
      <c r="T99" s="170"/>
      <c r="AT99" s="165" t="s">
        <v>204</v>
      </c>
      <c r="AU99" s="165" t="s">
        <v>87</v>
      </c>
      <c r="AV99" s="14" t="s">
        <v>200</v>
      </c>
      <c r="AW99" s="14" t="s">
        <v>39</v>
      </c>
      <c r="AX99" s="14" t="s">
        <v>85</v>
      </c>
      <c r="AY99" s="165" t="s">
        <v>194</v>
      </c>
    </row>
    <row r="100" spans="2:65" s="1" customFormat="1" ht="44.25" customHeight="1">
      <c r="B100" s="33"/>
      <c r="C100" s="133" t="s">
        <v>87</v>
      </c>
      <c r="D100" s="133" t="s">
        <v>196</v>
      </c>
      <c r="E100" s="134" t="s">
        <v>1622</v>
      </c>
      <c r="F100" s="135" t="s">
        <v>1623</v>
      </c>
      <c r="G100" s="136" t="s">
        <v>258</v>
      </c>
      <c r="H100" s="137">
        <v>0.125</v>
      </c>
      <c r="I100" s="138"/>
      <c r="J100" s="139">
        <f>ROUND(I100*H100,2)</f>
        <v>0</v>
      </c>
      <c r="K100" s="135" t="s">
        <v>199</v>
      </c>
      <c r="L100" s="33"/>
      <c r="M100" s="140" t="s">
        <v>32</v>
      </c>
      <c r="N100" s="141" t="s">
        <v>49</v>
      </c>
      <c r="P100" s="142">
        <f>O100*H100</f>
        <v>0</v>
      </c>
      <c r="Q100" s="142">
        <v>0</v>
      </c>
      <c r="R100" s="142">
        <f>Q100*H100</f>
        <v>0</v>
      </c>
      <c r="S100" s="142">
        <v>0</v>
      </c>
      <c r="T100" s="143">
        <f>S100*H100</f>
        <v>0</v>
      </c>
      <c r="AR100" s="144" t="s">
        <v>200</v>
      </c>
      <c r="AT100" s="144" t="s">
        <v>196</v>
      </c>
      <c r="AU100" s="144" t="s">
        <v>87</v>
      </c>
      <c r="AY100" s="17" t="s">
        <v>194</v>
      </c>
      <c r="BE100" s="145">
        <f>IF(N100="základní",J100,0)</f>
        <v>0</v>
      </c>
      <c r="BF100" s="145">
        <f>IF(N100="snížená",J100,0)</f>
        <v>0</v>
      </c>
      <c r="BG100" s="145">
        <f>IF(N100="zákl. přenesená",J100,0)</f>
        <v>0</v>
      </c>
      <c r="BH100" s="145">
        <f>IF(N100="sníž. přenesená",J100,0)</f>
        <v>0</v>
      </c>
      <c r="BI100" s="145">
        <f>IF(N100="nulová",J100,0)</f>
        <v>0</v>
      </c>
      <c r="BJ100" s="17" t="s">
        <v>85</v>
      </c>
      <c r="BK100" s="145">
        <f>ROUND(I100*H100,2)</f>
        <v>0</v>
      </c>
      <c r="BL100" s="17" t="s">
        <v>200</v>
      </c>
      <c r="BM100" s="144" t="s">
        <v>1624</v>
      </c>
    </row>
    <row r="101" spans="2:65" s="1" customFormat="1">
      <c r="B101" s="33"/>
      <c r="D101" s="146" t="s">
        <v>202</v>
      </c>
      <c r="F101" s="147" t="s">
        <v>1625</v>
      </c>
      <c r="I101" s="148"/>
      <c r="L101" s="33"/>
      <c r="M101" s="149"/>
      <c r="T101" s="54"/>
      <c r="AT101" s="17" t="s">
        <v>202</v>
      </c>
      <c r="AU101" s="17" t="s">
        <v>87</v>
      </c>
    </row>
    <row r="102" spans="2:65" s="13" customFormat="1" ht="20.399999999999999">
      <c r="B102" s="157"/>
      <c r="D102" s="151" t="s">
        <v>204</v>
      </c>
      <c r="E102" s="158" t="s">
        <v>32</v>
      </c>
      <c r="F102" s="159" t="s">
        <v>1626</v>
      </c>
      <c r="H102" s="160">
        <v>0.125</v>
      </c>
      <c r="I102" s="161"/>
      <c r="L102" s="157"/>
      <c r="M102" s="162"/>
      <c r="T102" s="163"/>
      <c r="AT102" s="158" t="s">
        <v>204</v>
      </c>
      <c r="AU102" s="158" t="s">
        <v>87</v>
      </c>
      <c r="AV102" s="13" t="s">
        <v>87</v>
      </c>
      <c r="AW102" s="13" t="s">
        <v>39</v>
      </c>
      <c r="AX102" s="13" t="s">
        <v>85</v>
      </c>
      <c r="AY102" s="158" t="s">
        <v>194</v>
      </c>
    </row>
    <row r="103" spans="2:65" s="11" customFormat="1" ht="22.8" customHeight="1">
      <c r="B103" s="121"/>
      <c r="D103" s="122" t="s">
        <v>77</v>
      </c>
      <c r="E103" s="131" t="s">
        <v>87</v>
      </c>
      <c r="F103" s="131" t="s">
        <v>283</v>
      </c>
      <c r="I103" s="124"/>
      <c r="J103" s="132">
        <f>BK103</f>
        <v>0</v>
      </c>
      <c r="L103" s="121"/>
      <c r="M103" s="126"/>
      <c r="P103" s="127">
        <f>SUM(P104:P120)</f>
        <v>0</v>
      </c>
      <c r="R103" s="127">
        <f>SUM(R104:R120)</f>
        <v>0.31656702999999997</v>
      </c>
      <c r="T103" s="128">
        <f>SUM(T104:T120)</f>
        <v>0</v>
      </c>
      <c r="AR103" s="122" t="s">
        <v>85</v>
      </c>
      <c r="AT103" s="129" t="s">
        <v>77</v>
      </c>
      <c r="AU103" s="129" t="s">
        <v>85</v>
      </c>
      <c r="AY103" s="122" t="s">
        <v>194</v>
      </c>
      <c r="BK103" s="130">
        <f>SUM(BK104:BK120)</f>
        <v>0</v>
      </c>
    </row>
    <row r="104" spans="2:65" s="1" customFormat="1" ht="24.15" customHeight="1">
      <c r="B104" s="33"/>
      <c r="C104" s="133" t="s">
        <v>112</v>
      </c>
      <c r="D104" s="133" t="s">
        <v>196</v>
      </c>
      <c r="E104" s="134" t="s">
        <v>1627</v>
      </c>
      <c r="F104" s="135" t="s">
        <v>1628</v>
      </c>
      <c r="G104" s="136" t="s">
        <v>258</v>
      </c>
      <c r="H104" s="137">
        <v>0.125</v>
      </c>
      <c r="I104" s="138"/>
      <c r="J104" s="139">
        <f>ROUND(I104*H104,2)</f>
        <v>0</v>
      </c>
      <c r="K104" s="135" t="s">
        <v>199</v>
      </c>
      <c r="L104" s="33"/>
      <c r="M104" s="140" t="s">
        <v>32</v>
      </c>
      <c r="N104" s="141" t="s">
        <v>49</v>
      </c>
      <c r="P104" s="142">
        <f>O104*H104</f>
        <v>0</v>
      </c>
      <c r="Q104" s="142">
        <v>2.5018699999999998</v>
      </c>
      <c r="R104" s="142">
        <f>Q104*H104</f>
        <v>0.31273374999999998</v>
      </c>
      <c r="S104" s="142">
        <v>0</v>
      </c>
      <c r="T104" s="143">
        <f>S104*H104</f>
        <v>0</v>
      </c>
      <c r="AR104" s="144" t="s">
        <v>200</v>
      </c>
      <c r="AT104" s="144" t="s">
        <v>196</v>
      </c>
      <c r="AU104" s="144" t="s">
        <v>87</v>
      </c>
      <c r="AY104" s="17" t="s">
        <v>194</v>
      </c>
      <c r="BE104" s="145">
        <f>IF(N104="základní",J104,0)</f>
        <v>0</v>
      </c>
      <c r="BF104" s="145">
        <f>IF(N104="snížená",J104,0)</f>
        <v>0</v>
      </c>
      <c r="BG104" s="145">
        <f>IF(N104="zákl. přenesená",J104,0)</f>
        <v>0</v>
      </c>
      <c r="BH104" s="145">
        <f>IF(N104="sníž. přenesená",J104,0)</f>
        <v>0</v>
      </c>
      <c r="BI104" s="145">
        <f>IF(N104="nulová",J104,0)</f>
        <v>0</v>
      </c>
      <c r="BJ104" s="17" t="s">
        <v>85</v>
      </c>
      <c r="BK104" s="145">
        <f>ROUND(I104*H104,2)</f>
        <v>0</v>
      </c>
      <c r="BL104" s="17" t="s">
        <v>200</v>
      </c>
      <c r="BM104" s="144" t="s">
        <v>1629</v>
      </c>
    </row>
    <row r="105" spans="2:65" s="1" customFormat="1">
      <c r="B105" s="33"/>
      <c r="D105" s="146" t="s">
        <v>202</v>
      </c>
      <c r="F105" s="147" t="s">
        <v>1630</v>
      </c>
      <c r="I105" s="148"/>
      <c r="L105" s="33"/>
      <c r="M105" s="149"/>
      <c r="T105" s="54"/>
      <c r="AT105" s="17" t="s">
        <v>202</v>
      </c>
      <c r="AU105" s="17" t="s">
        <v>87</v>
      </c>
    </row>
    <row r="106" spans="2:65" s="12" customFormat="1">
      <c r="B106" s="150"/>
      <c r="D106" s="151" t="s">
        <v>204</v>
      </c>
      <c r="E106" s="152" t="s">
        <v>32</v>
      </c>
      <c r="F106" s="153" t="s">
        <v>1618</v>
      </c>
      <c r="H106" s="152" t="s">
        <v>32</v>
      </c>
      <c r="I106" s="154"/>
      <c r="L106" s="150"/>
      <c r="M106" s="155"/>
      <c r="T106" s="156"/>
      <c r="AT106" s="152" t="s">
        <v>204</v>
      </c>
      <c r="AU106" s="152" t="s">
        <v>87</v>
      </c>
      <c r="AV106" s="12" t="s">
        <v>85</v>
      </c>
      <c r="AW106" s="12" t="s">
        <v>39</v>
      </c>
      <c r="AX106" s="12" t="s">
        <v>78</v>
      </c>
      <c r="AY106" s="152" t="s">
        <v>194</v>
      </c>
    </row>
    <row r="107" spans="2:65" s="12" customFormat="1">
      <c r="B107" s="150"/>
      <c r="D107" s="151" t="s">
        <v>204</v>
      </c>
      <c r="E107" s="152" t="s">
        <v>32</v>
      </c>
      <c r="F107" s="153" t="s">
        <v>1619</v>
      </c>
      <c r="H107" s="152" t="s">
        <v>32</v>
      </c>
      <c r="I107" s="154"/>
      <c r="L107" s="150"/>
      <c r="M107" s="155"/>
      <c r="T107" s="156"/>
      <c r="AT107" s="152" t="s">
        <v>204</v>
      </c>
      <c r="AU107" s="152" t="s">
        <v>87</v>
      </c>
      <c r="AV107" s="12" t="s">
        <v>85</v>
      </c>
      <c r="AW107" s="12" t="s">
        <v>39</v>
      </c>
      <c r="AX107" s="12" t="s">
        <v>78</v>
      </c>
      <c r="AY107" s="152" t="s">
        <v>194</v>
      </c>
    </row>
    <row r="108" spans="2:65" s="13" customFormat="1" ht="20.399999999999999">
      <c r="B108" s="157"/>
      <c r="D108" s="151" t="s">
        <v>204</v>
      </c>
      <c r="E108" s="158" t="s">
        <v>32</v>
      </c>
      <c r="F108" s="159" t="s">
        <v>1620</v>
      </c>
      <c r="H108" s="160">
        <v>3.9E-2</v>
      </c>
      <c r="I108" s="161"/>
      <c r="L108" s="157"/>
      <c r="M108" s="162"/>
      <c r="T108" s="163"/>
      <c r="AT108" s="158" t="s">
        <v>204</v>
      </c>
      <c r="AU108" s="158" t="s">
        <v>87</v>
      </c>
      <c r="AV108" s="13" t="s">
        <v>87</v>
      </c>
      <c r="AW108" s="13" t="s">
        <v>39</v>
      </c>
      <c r="AX108" s="13" t="s">
        <v>78</v>
      </c>
      <c r="AY108" s="158" t="s">
        <v>194</v>
      </c>
    </row>
    <row r="109" spans="2:65" s="13" customFormat="1" ht="20.399999999999999">
      <c r="B109" s="157"/>
      <c r="D109" s="151" t="s">
        <v>204</v>
      </c>
      <c r="E109" s="158" t="s">
        <v>32</v>
      </c>
      <c r="F109" s="159" t="s">
        <v>1621</v>
      </c>
      <c r="H109" s="160">
        <v>8.5999999999999993E-2</v>
      </c>
      <c r="I109" s="161"/>
      <c r="L109" s="157"/>
      <c r="M109" s="162"/>
      <c r="T109" s="163"/>
      <c r="AT109" s="158" t="s">
        <v>204</v>
      </c>
      <c r="AU109" s="158" t="s">
        <v>87</v>
      </c>
      <c r="AV109" s="13" t="s">
        <v>87</v>
      </c>
      <c r="AW109" s="13" t="s">
        <v>39</v>
      </c>
      <c r="AX109" s="13" t="s">
        <v>78</v>
      </c>
      <c r="AY109" s="158" t="s">
        <v>194</v>
      </c>
    </row>
    <row r="110" spans="2:65" s="14" customFormat="1">
      <c r="B110" s="164"/>
      <c r="D110" s="151" t="s">
        <v>204</v>
      </c>
      <c r="E110" s="165" t="s">
        <v>32</v>
      </c>
      <c r="F110" s="166" t="s">
        <v>208</v>
      </c>
      <c r="H110" s="167">
        <v>0.125</v>
      </c>
      <c r="I110" s="168"/>
      <c r="L110" s="164"/>
      <c r="M110" s="169"/>
      <c r="T110" s="170"/>
      <c r="AT110" s="165" t="s">
        <v>204</v>
      </c>
      <c r="AU110" s="165" t="s">
        <v>87</v>
      </c>
      <c r="AV110" s="14" t="s">
        <v>200</v>
      </c>
      <c r="AW110" s="14" t="s">
        <v>39</v>
      </c>
      <c r="AX110" s="14" t="s">
        <v>85</v>
      </c>
      <c r="AY110" s="165" t="s">
        <v>194</v>
      </c>
    </row>
    <row r="111" spans="2:65" s="1" customFormat="1" ht="16.5" customHeight="1">
      <c r="B111" s="33"/>
      <c r="C111" s="133" t="s">
        <v>200</v>
      </c>
      <c r="D111" s="133" t="s">
        <v>196</v>
      </c>
      <c r="E111" s="134" t="s">
        <v>290</v>
      </c>
      <c r="F111" s="135" t="s">
        <v>291</v>
      </c>
      <c r="G111" s="136" t="s">
        <v>110</v>
      </c>
      <c r="H111" s="137">
        <v>1.452</v>
      </c>
      <c r="I111" s="138"/>
      <c r="J111" s="139">
        <f>ROUND(I111*H111,2)</f>
        <v>0</v>
      </c>
      <c r="K111" s="135" t="s">
        <v>199</v>
      </c>
      <c r="L111" s="33"/>
      <c r="M111" s="140" t="s">
        <v>32</v>
      </c>
      <c r="N111" s="141" t="s">
        <v>49</v>
      </c>
      <c r="P111" s="142">
        <f>O111*H111</f>
        <v>0</v>
      </c>
      <c r="Q111" s="142">
        <v>2.64E-3</v>
      </c>
      <c r="R111" s="142">
        <f>Q111*H111</f>
        <v>3.8332799999999997E-3</v>
      </c>
      <c r="S111" s="142">
        <v>0</v>
      </c>
      <c r="T111" s="143">
        <f>S111*H111</f>
        <v>0</v>
      </c>
      <c r="AR111" s="144" t="s">
        <v>200</v>
      </c>
      <c r="AT111" s="144" t="s">
        <v>196</v>
      </c>
      <c r="AU111" s="144" t="s">
        <v>87</v>
      </c>
      <c r="AY111" s="17" t="s">
        <v>194</v>
      </c>
      <c r="BE111" s="145">
        <f>IF(N111="základní",J111,0)</f>
        <v>0</v>
      </c>
      <c r="BF111" s="145">
        <f>IF(N111="snížená",J111,0)</f>
        <v>0</v>
      </c>
      <c r="BG111" s="145">
        <f>IF(N111="zákl. přenesená",J111,0)</f>
        <v>0</v>
      </c>
      <c r="BH111" s="145">
        <f>IF(N111="sníž. přenesená",J111,0)</f>
        <v>0</v>
      </c>
      <c r="BI111" s="145">
        <f>IF(N111="nulová",J111,0)</f>
        <v>0</v>
      </c>
      <c r="BJ111" s="17" t="s">
        <v>85</v>
      </c>
      <c r="BK111" s="145">
        <f>ROUND(I111*H111,2)</f>
        <v>0</v>
      </c>
      <c r="BL111" s="17" t="s">
        <v>200</v>
      </c>
      <c r="BM111" s="144" t="s">
        <v>1631</v>
      </c>
    </row>
    <row r="112" spans="2:65" s="1" customFormat="1">
      <c r="B112" s="33"/>
      <c r="D112" s="146" t="s">
        <v>202</v>
      </c>
      <c r="F112" s="147" t="s">
        <v>293</v>
      </c>
      <c r="I112" s="148"/>
      <c r="L112" s="33"/>
      <c r="M112" s="149"/>
      <c r="T112" s="54"/>
      <c r="AT112" s="17" t="s">
        <v>202</v>
      </c>
      <c r="AU112" s="17" t="s">
        <v>87</v>
      </c>
    </row>
    <row r="113" spans="2:65" s="12" customFormat="1">
      <c r="B113" s="150"/>
      <c r="D113" s="151" t="s">
        <v>204</v>
      </c>
      <c r="E113" s="152" t="s">
        <v>32</v>
      </c>
      <c r="F113" s="153" t="s">
        <v>1618</v>
      </c>
      <c r="H113" s="152" t="s">
        <v>32</v>
      </c>
      <c r="I113" s="154"/>
      <c r="L113" s="150"/>
      <c r="M113" s="155"/>
      <c r="T113" s="156"/>
      <c r="AT113" s="152" t="s">
        <v>204</v>
      </c>
      <c r="AU113" s="152" t="s">
        <v>87</v>
      </c>
      <c r="AV113" s="12" t="s">
        <v>85</v>
      </c>
      <c r="AW113" s="12" t="s">
        <v>39</v>
      </c>
      <c r="AX113" s="12" t="s">
        <v>78</v>
      </c>
      <c r="AY113" s="152" t="s">
        <v>194</v>
      </c>
    </row>
    <row r="114" spans="2:65" s="12" customFormat="1">
      <c r="B114" s="150"/>
      <c r="D114" s="151" t="s">
        <v>204</v>
      </c>
      <c r="E114" s="152" t="s">
        <v>32</v>
      </c>
      <c r="F114" s="153" t="s">
        <v>1619</v>
      </c>
      <c r="H114" s="152" t="s">
        <v>32</v>
      </c>
      <c r="I114" s="154"/>
      <c r="L114" s="150"/>
      <c r="M114" s="155"/>
      <c r="T114" s="156"/>
      <c r="AT114" s="152" t="s">
        <v>204</v>
      </c>
      <c r="AU114" s="152" t="s">
        <v>87</v>
      </c>
      <c r="AV114" s="12" t="s">
        <v>85</v>
      </c>
      <c r="AW114" s="12" t="s">
        <v>39</v>
      </c>
      <c r="AX114" s="12" t="s">
        <v>78</v>
      </c>
      <c r="AY114" s="152" t="s">
        <v>194</v>
      </c>
    </row>
    <row r="115" spans="2:65" s="13" customFormat="1" ht="20.399999999999999">
      <c r="B115" s="157"/>
      <c r="D115" s="151" t="s">
        <v>204</v>
      </c>
      <c r="E115" s="158" t="s">
        <v>32</v>
      </c>
      <c r="F115" s="159" t="s">
        <v>1632</v>
      </c>
      <c r="H115" s="160">
        <v>0.54</v>
      </c>
      <c r="I115" s="161"/>
      <c r="L115" s="157"/>
      <c r="M115" s="162"/>
      <c r="T115" s="163"/>
      <c r="AT115" s="158" t="s">
        <v>204</v>
      </c>
      <c r="AU115" s="158" t="s">
        <v>87</v>
      </c>
      <c r="AV115" s="13" t="s">
        <v>87</v>
      </c>
      <c r="AW115" s="13" t="s">
        <v>39</v>
      </c>
      <c r="AX115" s="13" t="s">
        <v>78</v>
      </c>
      <c r="AY115" s="158" t="s">
        <v>194</v>
      </c>
    </row>
    <row r="116" spans="2:65" s="13" customFormat="1" ht="20.399999999999999">
      <c r="B116" s="157"/>
      <c r="D116" s="151" t="s">
        <v>204</v>
      </c>
      <c r="E116" s="158" t="s">
        <v>32</v>
      </c>
      <c r="F116" s="159" t="s">
        <v>1633</v>
      </c>
      <c r="H116" s="160">
        <v>0.91200000000000003</v>
      </c>
      <c r="I116" s="161"/>
      <c r="L116" s="157"/>
      <c r="M116" s="162"/>
      <c r="T116" s="163"/>
      <c r="AT116" s="158" t="s">
        <v>204</v>
      </c>
      <c r="AU116" s="158" t="s">
        <v>87</v>
      </c>
      <c r="AV116" s="13" t="s">
        <v>87</v>
      </c>
      <c r="AW116" s="13" t="s">
        <v>39</v>
      </c>
      <c r="AX116" s="13" t="s">
        <v>78</v>
      </c>
      <c r="AY116" s="158" t="s">
        <v>194</v>
      </c>
    </row>
    <row r="117" spans="2:65" s="14" customFormat="1">
      <c r="B117" s="164"/>
      <c r="D117" s="151" t="s">
        <v>204</v>
      </c>
      <c r="E117" s="165" t="s">
        <v>32</v>
      </c>
      <c r="F117" s="166" t="s">
        <v>208</v>
      </c>
      <c r="H117" s="167">
        <v>1.452</v>
      </c>
      <c r="I117" s="168"/>
      <c r="L117" s="164"/>
      <c r="M117" s="169"/>
      <c r="T117" s="170"/>
      <c r="AT117" s="165" t="s">
        <v>204</v>
      </c>
      <c r="AU117" s="165" t="s">
        <v>87</v>
      </c>
      <c r="AV117" s="14" t="s">
        <v>200</v>
      </c>
      <c r="AW117" s="14" t="s">
        <v>39</v>
      </c>
      <c r="AX117" s="14" t="s">
        <v>85</v>
      </c>
      <c r="AY117" s="165" t="s">
        <v>194</v>
      </c>
    </row>
    <row r="118" spans="2:65" s="1" customFormat="1" ht="16.5" customHeight="1">
      <c r="B118" s="33"/>
      <c r="C118" s="133" t="s">
        <v>224</v>
      </c>
      <c r="D118" s="133" t="s">
        <v>196</v>
      </c>
      <c r="E118" s="134" t="s">
        <v>297</v>
      </c>
      <c r="F118" s="135" t="s">
        <v>298</v>
      </c>
      <c r="G118" s="136" t="s">
        <v>110</v>
      </c>
      <c r="H118" s="137">
        <v>1.452</v>
      </c>
      <c r="I118" s="138"/>
      <c r="J118" s="139">
        <f>ROUND(I118*H118,2)</f>
        <v>0</v>
      </c>
      <c r="K118" s="135" t="s">
        <v>199</v>
      </c>
      <c r="L118" s="33"/>
      <c r="M118" s="140" t="s">
        <v>32</v>
      </c>
      <c r="N118" s="141" t="s">
        <v>49</v>
      </c>
      <c r="P118" s="142">
        <f>O118*H118</f>
        <v>0</v>
      </c>
      <c r="Q118" s="142">
        <v>0</v>
      </c>
      <c r="R118" s="142">
        <f>Q118*H118</f>
        <v>0</v>
      </c>
      <c r="S118" s="142">
        <v>0</v>
      </c>
      <c r="T118" s="143">
        <f>S118*H118</f>
        <v>0</v>
      </c>
      <c r="AR118" s="144" t="s">
        <v>200</v>
      </c>
      <c r="AT118" s="144" t="s">
        <v>196</v>
      </c>
      <c r="AU118" s="144" t="s">
        <v>87</v>
      </c>
      <c r="AY118" s="17" t="s">
        <v>194</v>
      </c>
      <c r="BE118" s="145">
        <f>IF(N118="základní",J118,0)</f>
        <v>0</v>
      </c>
      <c r="BF118" s="145">
        <f>IF(N118="snížená",J118,0)</f>
        <v>0</v>
      </c>
      <c r="BG118" s="145">
        <f>IF(N118="zákl. přenesená",J118,0)</f>
        <v>0</v>
      </c>
      <c r="BH118" s="145">
        <f>IF(N118="sníž. přenesená",J118,0)</f>
        <v>0</v>
      </c>
      <c r="BI118" s="145">
        <f>IF(N118="nulová",J118,0)</f>
        <v>0</v>
      </c>
      <c r="BJ118" s="17" t="s">
        <v>85</v>
      </c>
      <c r="BK118" s="145">
        <f>ROUND(I118*H118,2)</f>
        <v>0</v>
      </c>
      <c r="BL118" s="17" t="s">
        <v>200</v>
      </c>
      <c r="BM118" s="144" t="s">
        <v>1634</v>
      </c>
    </row>
    <row r="119" spans="2:65" s="1" customFormat="1">
      <c r="B119" s="33"/>
      <c r="D119" s="146" t="s">
        <v>202</v>
      </c>
      <c r="F119" s="147" t="s">
        <v>300</v>
      </c>
      <c r="I119" s="148"/>
      <c r="L119" s="33"/>
      <c r="M119" s="149"/>
      <c r="T119" s="54"/>
      <c r="AT119" s="17" t="s">
        <v>202</v>
      </c>
      <c r="AU119" s="17" t="s">
        <v>87</v>
      </c>
    </row>
    <row r="120" spans="2:65" s="13" customFormat="1">
      <c r="B120" s="157"/>
      <c r="D120" s="151" t="s">
        <v>204</v>
      </c>
      <c r="E120" s="158" t="s">
        <v>32</v>
      </c>
      <c r="F120" s="159" t="s">
        <v>1635</v>
      </c>
      <c r="H120" s="160">
        <v>1.452</v>
      </c>
      <c r="I120" s="161"/>
      <c r="L120" s="157"/>
      <c r="M120" s="162"/>
      <c r="T120" s="163"/>
      <c r="AT120" s="158" t="s">
        <v>204</v>
      </c>
      <c r="AU120" s="158" t="s">
        <v>87</v>
      </c>
      <c r="AV120" s="13" t="s">
        <v>87</v>
      </c>
      <c r="AW120" s="13" t="s">
        <v>39</v>
      </c>
      <c r="AX120" s="13" t="s">
        <v>85</v>
      </c>
      <c r="AY120" s="158" t="s">
        <v>194</v>
      </c>
    </row>
    <row r="121" spans="2:65" s="11" customFormat="1" ht="22.8" customHeight="1">
      <c r="B121" s="121"/>
      <c r="D121" s="122" t="s">
        <v>77</v>
      </c>
      <c r="E121" s="131" t="s">
        <v>249</v>
      </c>
      <c r="F121" s="131" t="s">
        <v>440</v>
      </c>
      <c r="I121" s="124"/>
      <c r="J121" s="132">
        <f>BK121</f>
        <v>0</v>
      </c>
      <c r="L121" s="121"/>
      <c r="M121" s="126"/>
      <c r="P121" s="127">
        <f>SUM(P122:P135)</f>
        <v>0</v>
      </c>
      <c r="R121" s="127">
        <f>SUM(R122:R135)</f>
        <v>7.2800000000000004E-2</v>
      </c>
      <c r="T121" s="128">
        <f>SUM(T122:T135)</f>
        <v>0</v>
      </c>
      <c r="AR121" s="122" t="s">
        <v>85</v>
      </c>
      <c r="AT121" s="129" t="s">
        <v>77</v>
      </c>
      <c r="AU121" s="129" t="s">
        <v>85</v>
      </c>
      <c r="AY121" s="122" t="s">
        <v>194</v>
      </c>
      <c r="BK121" s="130">
        <f>SUM(BK122:BK135)</f>
        <v>0</v>
      </c>
    </row>
    <row r="122" spans="2:65" s="1" customFormat="1" ht="24.15" customHeight="1">
      <c r="B122" s="33"/>
      <c r="C122" s="133" t="s">
        <v>230</v>
      </c>
      <c r="D122" s="133" t="s">
        <v>196</v>
      </c>
      <c r="E122" s="134" t="s">
        <v>1636</v>
      </c>
      <c r="F122" s="135" t="s">
        <v>1637</v>
      </c>
      <c r="G122" s="136" t="s">
        <v>313</v>
      </c>
      <c r="H122" s="137">
        <v>1</v>
      </c>
      <c r="I122" s="138"/>
      <c r="J122" s="139">
        <f>ROUND(I122*H122,2)</f>
        <v>0</v>
      </c>
      <c r="K122" s="135" t="s">
        <v>199</v>
      </c>
      <c r="L122" s="33"/>
      <c r="M122" s="140" t="s">
        <v>32</v>
      </c>
      <c r="N122" s="141" t="s">
        <v>49</v>
      </c>
      <c r="P122" s="142">
        <f>O122*H122</f>
        <v>0</v>
      </c>
      <c r="Q122" s="142">
        <v>8.0000000000000004E-4</v>
      </c>
      <c r="R122" s="142">
        <f>Q122*H122</f>
        <v>8.0000000000000004E-4</v>
      </c>
      <c r="S122" s="142">
        <v>0</v>
      </c>
      <c r="T122" s="143">
        <f>S122*H122</f>
        <v>0</v>
      </c>
      <c r="AR122" s="144" t="s">
        <v>200</v>
      </c>
      <c r="AT122" s="144" t="s">
        <v>196</v>
      </c>
      <c r="AU122" s="144" t="s">
        <v>87</v>
      </c>
      <c r="AY122" s="17" t="s">
        <v>194</v>
      </c>
      <c r="BE122" s="145">
        <f>IF(N122="základní",J122,0)</f>
        <v>0</v>
      </c>
      <c r="BF122" s="145">
        <f>IF(N122="snížená",J122,0)</f>
        <v>0</v>
      </c>
      <c r="BG122" s="145">
        <f>IF(N122="zákl. přenesená",J122,0)</f>
        <v>0</v>
      </c>
      <c r="BH122" s="145">
        <f>IF(N122="sníž. přenesená",J122,0)</f>
        <v>0</v>
      </c>
      <c r="BI122" s="145">
        <f>IF(N122="nulová",J122,0)</f>
        <v>0</v>
      </c>
      <c r="BJ122" s="17" t="s">
        <v>85</v>
      </c>
      <c r="BK122" s="145">
        <f>ROUND(I122*H122,2)</f>
        <v>0</v>
      </c>
      <c r="BL122" s="17" t="s">
        <v>200</v>
      </c>
      <c r="BM122" s="144" t="s">
        <v>1638</v>
      </c>
    </row>
    <row r="123" spans="2:65" s="1" customFormat="1">
      <c r="B123" s="33"/>
      <c r="D123" s="146" t="s">
        <v>202</v>
      </c>
      <c r="F123" s="147" t="s">
        <v>1639</v>
      </c>
      <c r="I123" s="148"/>
      <c r="L123" s="33"/>
      <c r="M123" s="149"/>
      <c r="T123" s="54"/>
      <c r="AT123" s="17" t="s">
        <v>202</v>
      </c>
      <c r="AU123" s="17" t="s">
        <v>87</v>
      </c>
    </row>
    <row r="124" spans="2:65" s="12" customFormat="1">
      <c r="B124" s="150"/>
      <c r="D124" s="151" t="s">
        <v>204</v>
      </c>
      <c r="E124" s="152" t="s">
        <v>32</v>
      </c>
      <c r="F124" s="153" t="s">
        <v>1618</v>
      </c>
      <c r="H124" s="152" t="s">
        <v>32</v>
      </c>
      <c r="I124" s="154"/>
      <c r="L124" s="150"/>
      <c r="M124" s="155"/>
      <c r="T124" s="156"/>
      <c r="AT124" s="152" t="s">
        <v>204</v>
      </c>
      <c r="AU124" s="152" t="s">
        <v>87</v>
      </c>
      <c r="AV124" s="12" t="s">
        <v>85</v>
      </c>
      <c r="AW124" s="12" t="s">
        <v>39</v>
      </c>
      <c r="AX124" s="12" t="s">
        <v>78</v>
      </c>
      <c r="AY124" s="152" t="s">
        <v>194</v>
      </c>
    </row>
    <row r="125" spans="2:65" s="12" customFormat="1">
      <c r="B125" s="150"/>
      <c r="D125" s="151" t="s">
        <v>204</v>
      </c>
      <c r="E125" s="152" t="s">
        <v>32</v>
      </c>
      <c r="F125" s="153" t="s">
        <v>1619</v>
      </c>
      <c r="H125" s="152" t="s">
        <v>32</v>
      </c>
      <c r="I125" s="154"/>
      <c r="L125" s="150"/>
      <c r="M125" s="155"/>
      <c r="T125" s="156"/>
      <c r="AT125" s="152" t="s">
        <v>204</v>
      </c>
      <c r="AU125" s="152" t="s">
        <v>87</v>
      </c>
      <c r="AV125" s="12" t="s">
        <v>85</v>
      </c>
      <c r="AW125" s="12" t="s">
        <v>39</v>
      </c>
      <c r="AX125" s="12" t="s">
        <v>78</v>
      </c>
      <c r="AY125" s="152" t="s">
        <v>194</v>
      </c>
    </row>
    <row r="126" spans="2:65" s="13" customFormat="1">
      <c r="B126" s="157"/>
      <c r="D126" s="151" t="s">
        <v>204</v>
      </c>
      <c r="E126" s="158" t="s">
        <v>32</v>
      </c>
      <c r="F126" s="159" t="s">
        <v>811</v>
      </c>
      <c r="H126" s="160">
        <v>1</v>
      </c>
      <c r="I126" s="161"/>
      <c r="L126" s="157"/>
      <c r="M126" s="162"/>
      <c r="T126" s="163"/>
      <c r="AT126" s="158" t="s">
        <v>204</v>
      </c>
      <c r="AU126" s="158" t="s">
        <v>87</v>
      </c>
      <c r="AV126" s="13" t="s">
        <v>87</v>
      </c>
      <c r="AW126" s="13" t="s">
        <v>39</v>
      </c>
      <c r="AX126" s="13" t="s">
        <v>78</v>
      </c>
      <c r="AY126" s="158" t="s">
        <v>194</v>
      </c>
    </row>
    <row r="127" spans="2:65" s="14" customFormat="1">
      <c r="B127" s="164"/>
      <c r="D127" s="151" t="s">
        <v>204</v>
      </c>
      <c r="E127" s="165" t="s">
        <v>32</v>
      </c>
      <c r="F127" s="166" t="s">
        <v>208</v>
      </c>
      <c r="H127" s="167">
        <v>1</v>
      </c>
      <c r="I127" s="168"/>
      <c r="L127" s="164"/>
      <c r="M127" s="169"/>
      <c r="T127" s="170"/>
      <c r="AT127" s="165" t="s">
        <v>204</v>
      </c>
      <c r="AU127" s="165" t="s">
        <v>87</v>
      </c>
      <c r="AV127" s="14" t="s">
        <v>200</v>
      </c>
      <c r="AW127" s="14" t="s">
        <v>39</v>
      </c>
      <c r="AX127" s="14" t="s">
        <v>85</v>
      </c>
      <c r="AY127" s="165" t="s">
        <v>194</v>
      </c>
    </row>
    <row r="128" spans="2:65" s="1" customFormat="1" ht="21.75" customHeight="1">
      <c r="B128" s="33"/>
      <c r="C128" s="171" t="s">
        <v>236</v>
      </c>
      <c r="D128" s="171" t="s">
        <v>310</v>
      </c>
      <c r="E128" s="172" t="s">
        <v>1097</v>
      </c>
      <c r="F128" s="173" t="s">
        <v>1640</v>
      </c>
      <c r="G128" s="174" t="s">
        <v>313</v>
      </c>
      <c r="H128" s="175">
        <v>1</v>
      </c>
      <c r="I128" s="176"/>
      <c r="J128" s="177">
        <f>ROUND(I128*H128,2)</f>
        <v>0</v>
      </c>
      <c r="K128" s="173" t="s">
        <v>470</v>
      </c>
      <c r="L128" s="178"/>
      <c r="M128" s="179" t="s">
        <v>32</v>
      </c>
      <c r="N128" s="180" t="s">
        <v>49</v>
      </c>
      <c r="P128" s="142">
        <f>O128*H128</f>
        <v>0</v>
      </c>
      <c r="Q128" s="142">
        <v>1.4999999999999999E-2</v>
      </c>
      <c r="R128" s="142">
        <f>Q128*H128</f>
        <v>1.4999999999999999E-2</v>
      </c>
      <c r="S128" s="142">
        <v>0</v>
      </c>
      <c r="T128" s="143">
        <f>S128*H128</f>
        <v>0</v>
      </c>
      <c r="AR128" s="144" t="s">
        <v>243</v>
      </c>
      <c r="AT128" s="144" t="s">
        <v>310</v>
      </c>
      <c r="AU128" s="144" t="s">
        <v>87</v>
      </c>
      <c r="AY128" s="17" t="s">
        <v>194</v>
      </c>
      <c r="BE128" s="145">
        <f>IF(N128="základní",J128,0)</f>
        <v>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7" t="s">
        <v>85</v>
      </c>
      <c r="BK128" s="145">
        <f>ROUND(I128*H128,2)</f>
        <v>0</v>
      </c>
      <c r="BL128" s="17" t="s">
        <v>200</v>
      </c>
      <c r="BM128" s="144" t="s">
        <v>1641</v>
      </c>
    </row>
    <row r="129" spans="2:65" s="1" customFormat="1" ht="24.15" customHeight="1">
      <c r="B129" s="33"/>
      <c r="C129" s="133" t="s">
        <v>243</v>
      </c>
      <c r="D129" s="133" t="s">
        <v>196</v>
      </c>
      <c r="E129" s="134" t="s">
        <v>1642</v>
      </c>
      <c r="F129" s="135" t="s">
        <v>1643</v>
      </c>
      <c r="G129" s="136" t="s">
        <v>313</v>
      </c>
      <c r="H129" s="137">
        <v>1</v>
      </c>
      <c r="I129" s="138"/>
      <c r="J129" s="139">
        <f>ROUND(I129*H129,2)</f>
        <v>0</v>
      </c>
      <c r="K129" s="135" t="s">
        <v>199</v>
      </c>
      <c r="L129" s="33"/>
      <c r="M129" s="140" t="s">
        <v>32</v>
      </c>
      <c r="N129" s="141" t="s">
        <v>49</v>
      </c>
      <c r="P129" s="142">
        <f>O129*H129</f>
        <v>0</v>
      </c>
      <c r="Q129" s="142">
        <v>1E-3</v>
      </c>
      <c r="R129" s="142">
        <f>Q129*H129</f>
        <v>1E-3</v>
      </c>
      <c r="S129" s="142">
        <v>0</v>
      </c>
      <c r="T129" s="143">
        <f>S129*H129</f>
        <v>0</v>
      </c>
      <c r="AR129" s="144" t="s">
        <v>200</v>
      </c>
      <c r="AT129" s="144" t="s">
        <v>196</v>
      </c>
      <c r="AU129" s="144" t="s">
        <v>87</v>
      </c>
      <c r="AY129" s="17" t="s">
        <v>194</v>
      </c>
      <c r="BE129" s="145">
        <f>IF(N129="základní",J129,0)</f>
        <v>0</v>
      </c>
      <c r="BF129" s="145">
        <f>IF(N129="snížená",J129,0)</f>
        <v>0</v>
      </c>
      <c r="BG129" s="145">
        <f>IF(N129="zákl. přenesená",J129,0)</f>
        <v>0</v>
      </c>
      <c r="BH129" s="145">
        <f>IF(N129="sníž. přenesená",J129,0)</f>
        <v>0</v>
      </c>
      <c r="BI129" s="145">
        <f>IF(N129="nulová",J129,0)</f>
        <v>0</v>
      </c>
      <c r="BJ129" s="17" t="s">
        <v>85</v>
      </c>
      <c r="BK129" s="145">
        <f>ROUND(I129*H129,2)</f>
        <v>0</v>
      </c>
      <c r="BL129" s="17" t="s">
        <v>200</v>
      </c>
      <c r="BM129" s="144" t="s">
        <v>1644</v>
      </c>
    </row>
    <row r="130" spans="2:65" s="1" customFormat="1">
      <c r="B130" s="33"/>
      <c r="D130" s="146" t="s">
        <v>202</v>
      </c>
      <c r="F130" s="147" t="s">
        <v>1645</v>
      </c>
      <c r="I130" s="148"/>
      <c r="L130" s="33"/>
      <c r="M130" s="149"/>
      <c r="T130" s="54"/>
      <c r="AT130" s="17" t="s">
        <v>202</v>
      </c>
      <c r="AU130" s="17" t="s">
        <v>87</v>
      </c>
    </row>
    <row r="131" spans="2:65" s="12" customFormat="1">
      <c r="B131" s="150"/>
      <c r="D131" s="151" t="s">
        <v>204</v>
      </c>
      <c r="E131" s="152" t="s">
        <v>32</v>
      </c>
      <c r="F131" s="153" t="s">
        <v>1618</v>
      </c>
      <c r="H131" s="152" t="s">
        <v>32</v>
      </c>
      <c r="I131" s="154"/>
      <c r="L131" s="150"/>
      <c r="M131" s="155"/>
      <c r="T131" s="156"/>
      <c r="AT131" s="152" t="s">
        <v>204</v>
      </c>
      <c r="AU131" s="152" t="s">
        <v>87</v>
      </c>
      <c r="AV131" s="12" t="s">
        <v>85</v>
      </c>
      <c r="AW131" s="12" t="s">
        <v>39</v>
      </c>
      <c r="AX131" s="12" t="s">
        <v>78</v>
      </c>
      <c r="AY131" s="152" t="s">
        <v>194</v>
      </c>
    </row>
    <row r="132" spans="2:65" s="12" customFormat="1">
      <c r="B132" s="150"/>
      <c r="D132" s="151" t="s">
        <v>204</v>
      </c>
      <c r="E132" s="152" t="s">
        <v>32</v>
      </c>
      <c r="F132" s="153" t="s">
        <v>1619</v>
      </c>
      <c r="H132" s="152" t="s">
        <v>32</v>
      </c>
      <c r="I132" s="154"/>
      <c r="L132" s="150"/>
      <c r="M132" s="155"/>
      <c r="T132" s="156"/>
      <c r="AT132" s="152" t="s">
        <v>204</v>
      </c>
      <c r="AU132" s="152" t="s">
        <v>87</v>
      </c>
      <c r="AV132" s="12" t="s">
        <v>85</v>
      </c>
      <c r="AW132" s="12" t="s">
        <v>39</v>
      </c>
      <c r="AX132" s="12" t="s">
        <v>78</v>
      </c>
      <c r="AY132" s="152" t="s">
        <v>194</v>
      </c>
    </row>
    <row r="133" spans="2:65" s="13" customFormat="1">
      <c r="B133" s="157"/>
      <c r="D133" s="151" t="s">
        <v>204</v>
      </c>
      <c r="E133" s="158" t="s">
        <v>32</v>
      </c>
      <c r="F133" s="159" t="s">
        <v>811</v>
      </c>
      <c r="H133" s="160">
        <v>1</v>
      </c>
      <c r="I133" s="161"/>
      <c r="L133" s="157"/>
      <c r="M133" s="162"/>
      <c r="T133" s="163"/>
      <c r="AT133" s="158" t="s">
        <v>204</v>
      </c>
      <c r="AU133" s="158" t="s">
        <v>87</v>
      </c>
      <c r="AV133" s="13" t="s">
        <v>87</v>
      </c>
      <c r="AW133" s="13" t="s">
        <v>39</v>
      </c>
      <c r="AX133" s="13" t="s">
        <v>78</v>
      </c>
      <c r="AY133" s="158" t="s">
        <v>194</v>
      </c>
    </row>
    <row r="134" spans="2:65" s="14" customFormat="1">
      <c r="B134" s="164"/>
      <c r="D134" s="151" t="s">
        <v>204</v>
      </c>
      <c r="E134" s="165" t="s">
        <v>32</v>
      </c>
      <c r="F134" s="166" t="s">
        <v>208</v>
      </c>
      <c r="H134" s="167">
        <v>1</v>
      </c>
      <c r="I134" s="168"/>
      <c r="L134" s="164"/>
      <c r="M134" s="169"/>
      <c r="T134" s="170"/>
      <c r="AT134" s="165" t="s">
        <v>204</v>
      </c>
      <c r="AU134" s="165" t="s">
        <v>87</v>
      </c>
      <c r="AV134" s="14" t="s">
        <v>200</v>
      </c>
      <c r="AW134" s="14" t="s">
        <v>39</v>
      </c>
      <c r="AX134" s="14" t="s">
        <v>85</v>
      </c>
      <c r="AY134" s="165" t="s">
        <v>194</v>
      </c>
    </row>
    <row r="135" spans="2:65" s="1" customFormat="1" ht="49.05" customHeight="1">
      <c r="B135" s="33"/>
      <c r="C135" s="171" t="s">
        <v>249</v>
      </c>
      <c r="D135" s="171" t="s">
        <v>310</v>
      </c>
      <c r="E135" s="172" t="s">
        <v>473</v>
      </c>
      <c r="F135" s="173" t="s">
        <v>1646</v>
      </c>
      <c r="G135" s="174" t="s">
        <v>313</v>
      </c>
      <c r="H135" s="175">
        <v>1</v>
      </c>
      <c r="I135" s="176"/>
      <c r="J135" s="177">
        <f>ROUND(I135*H135,2)</f>
        <v>0</v>
      </c>
      <c r="K135" s="173" t="s">
        <v>470</v>
      </c>
      <c r="L135" s="178"/>
      <c r="M135" s="179" t="s">
        <v>32</v>
      </c>
      <c r="N135" s="180" t="s">
        <v>49</v>
      </c>
      <c r="P135" s="142">
        <f>O135*H135</f>
        <v>0</v>
      </c>
      <c r="Q135" s="142">
        <v>5.6000000000000001E-2</v>
      </c>
      <c r="R135" s="142">
        <f>Q135*H135</f>
        <v>5.6000000000000001E-2</v>
      </c>
      <c r="S135" s="142">
        <v>0</v>
      </c>
      <c r="T135" s="143">
        <f>S135*H135</f>
        <v>0</v>
      </c>
      <c r="AR135" s="144" t="s">
        <v>243</v>
      </c>
      <c r="AT135" s="144" t="s">
        <v>310</v>
      </c>
      <c r="AU135" s="144" t="s">
        <v>87</v>
      </c>
      <c r="AY135" s="17" t="s">
        <v>194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7" t="s">
        <v>85</v>
      </c>
      <c r="BK135" s="145">
        <f>ROUND(I135*H135,2)</f>
        <v>0</v>
      </c>
      <c r="BL135" s="17" t="s">
        <v>200</v>
      </c>
      <c r="BM135" s="144" t="s">
        <v>1647</v>
      </c>
    </row>
    <row r="136" spans="2:65" s="11" customFormat="1" ht="22.8" customHeight="1">
      <c r="B136" s="121"/>
      <c r="D136" s="122" t="s">
        <v>77</v>
      </c>
      <c r="E136" s="131" t="s">
        <v>990</v>
      </c>
      <c r="F136" s="131" t="s">
        <v>991</v>
      </c>
      <c r="I136" s="124"/>
      <c r="J136" s="132">
        <f>BK136</f>
        <v>0</v>
      </c>
      <c r="L136" s="121"/>
      <c r="M136" s="126"/>
      <c r="P136" s="127">
        <f>SUM(P137:P138)</f>
        <v>0</v>
      </c>
      <c r="R136" s="127">
        <f>SUM(R137:R138)</f>
        <v>0</v>
      </c>
      <c r="T136" s="128">
        <f>SUM(T137:T138)</f>
        <v>0</v>
      </c>
      <c r="AR136" s="122" t="s">
        <v>85</v>
      </c>
      <c r="AT136" s="129" t="s">
        <v>77</v>
      </c>
      <c r="AU136" s="129" t="s">
        <v>85</v>
      </c>
      <c r="AY136" s="122" t="s">
        <v>194</v>
      </c>
      <c r="BK136" s="130">
        <f>SUM(BK137:BK138)</f>
        <v>0</v>
      </c>
    </row>
    <row r="137" spans="2:65" s="1" customFormat="1" ht="24.15" customHeight="1">
      <c r="B137" s="33"/>
      <c r="C137" s="133" t="s">
        <v>255</v>
      </c>
      <c r="D137" s="133" t="s">
        <v>196</v>
      </c>
      <c r="E137" s="134" t="s">
        <v>1648</v>
      </c>
      <c r="F137" s="135" t="s">
        <v>1649</v>
      </c>
      <c r="G137" s="136" t="s">
        <v>725</v>
      </c>
      <c r="H137" s="137">
        <v>0.38900000000000001</v>
      </c>
      <c r="I137" s="138"/>
      <c r="J137" s="139">
        <f>ROUND(I137*H137,2)</f>
        <v>0</v>
      </c>
      <c r="K137" s="135" t="s">
        <v>199</v>
      </c>
      <c r="L137" s="33"/>
      <c r="M137" s="140" t="s">
        <v>32</v>
      </c>
      <c r="N137" s="141" t="s">
        <v>49</v>
      </c>
      <c r="P137" s="142">
        <f>O137*H137</f>
        <v>0</v>
      </c>
      <c r="Q137" s="142">
        <v>0</v>
      </c>
      <c r="R137" s="142">
        <f>Q137*H137</f>
        <v>0</v>
      </c>
      <c r="S137" s="142">
        <v>0</v>
      </c>
      <c r="T137" s="143">
        <f>S137*H137</f>
        <v>0</v>
      </c>
      <c r="AR137" s="144" t="s">
        <v>200</v>
      </c>
      <c r="AT137" s="144" t="s">
        <v>196</v>
      </c>
      <c r="AU137" s="144" t="s">
        <v>87</v>
      </c>
      <c r="AY137" s="17" t="s">
        <v>194</v>
      </c>
      <c r="BE137" s="145">
        <f>IF(N137="základní",J137,0)</f>
        <v>0</v>
      </c>
      <c r="BF137" s="145">
        <f>IF(N137="snížená",J137,0)</f>
        <v>0</v>
      </c>
      <c r="BG137" s="145">
        <f>IF(N137="zákl. přenesená",J137,0)</f>
        <v>0</v>
      </c>
      <c r="BH137" s="145">
        <f>IF(N137="sníž. přenesená",J137,0)</f>
        <v>0</v>
      </c>
      <c r="BI137" s="145">
        <f>IF(N137="nulová",J137,0)</f>
        <v>0</v>
      </c>
      <c r="BJ137" s="17" t="s">
        <v>85</v>
      </c>
      <c r="BK137" s="145">
        <f>ROUND(I137*H137,2)</f>
        <v>0</v>
      </c>
      <c r="BL137" s="17" t="s">
        <v>200</v>
      </c>
      <c r="BM137" s="144" t="s">
        <v>1650</v>
      </c>
    </row>
    <row r="138" spans="2:65" s="1" customFormat="1">
      <c r="B138" s="33"/>
      <c r="D138" s="146" t="s">
        <v>202</v>
      </c>
      <c r="F138" s="147" t="s">
        <v>1651</v>
      </c>
      <c r="I138" s="148"/>
      <c r="L138" s="33"/>
      <c r="M138" s="184"/>
      <c r="N138" s="185"/>
      <c r="O138" s="185"/>
      <c r="P138" s="185"/>
      <c r="Q138" s="185"/>
      <c r="R138" s="185"/>
      <c r="S138" s="185"/>
      <c r="T138" s="186"/>
      <c r="AT138" s="17" t="s">
        <v>202</v>
      </c>
      <c r="AU138" s="17" t="s">
        <v>87</v>
      </c>
    </row>
    <row r="139" spans="2:65" s="1" customFormat="1" ht="6.9" customHeight="1">
      <c r="B139" s="42"/>
      <c r="C139" s="43"/>
      <c r="D139" s="43"/>
      <c r="E139" s="43"/>
      <c r="F139" s="43"/>
      <c r="G139" s="43"/>
      <c r="H139" s="43"/>
      <c r="I139" s="43"/>
      <c r="J139" s="43"/>
      <c r="K139" s="43"/>
      <c r="L139" s="33"/>
    </row>
  </sheetData>
  <sheetProtection algorithmName="SHA-512" hashValue="XQiG4z3TsgyLvZ4ibh/Nvg7PSXA55qz/qVSwvzqFugQKIGKjr7UVj0HzS/xc2Nh1YeVNXHloWyQXtY3KWAy4IA==" saltValue="7OJsmwHOQ1EqNjDm+C6p+1hScj+d/yMee+g8Jbj39gcXEPQkA/qgm8faZ77SqauZJZO2xV75ZTDuXcBm8X/p2A==" spinCount="100000" sheet="1" objects="1" scenarios="1" formatColumns="0" formatRows="0" autoFilter="0"/>
  <autoFilter ref="C89:K138" xr:uid="{00000000-0009-0000-0000-000005000000}"/>
  <mergeCells count="12">
    <mergeCell ref="E82:H82"/>
    <mergeCell ref="L2:V2"/>
    <mergeCell ref="E50:H50"/>
    <mergeCell ref="E52:H52"/>
    <mergeCell ref="E54:H54"/>
    <mergeCell ref="E78:H78"/>
    <mergeCell ref="E80:H80"/>
    <mergeCell ref="E7:H7"/>
    <mergeCell ref="E9:H9"/>
    <mergeCell ref="E11:H11"/>
    <mergeCell ref="E20:H20"/>
    <mergeCell ref="E29:H29"/>
  </mergeCells>
  <hyperlinks>
    <hyperlink ref="F94" r:id="rId1" xr:uid="{00000000-0004-0000-0500-000000000000}"/>
    <hyperlink ref="F101" r:id="rId2" xr:uid="{00000000-0004-0000-0500-000001000000}"/>
    <hyperlink ref="F105" r:id="rId3" xr:uid="{00000000-0004-0000-0500-000002000000}"/>
    <hyperlink ref="F112" r:id="rId4" xr:uid="{00000000-0004-0000-0500-000003000000}"/>
    <hyperlink ref="F119" r:id="rId5" xr:uid="{00000000-0004-0000-0500-000004000000}"/>
    <hyperlink ref="F123" r:id="rId6" xr:uid="{00000000-0004-0000-0500-000005000000}"/>
    <hyperlink ref="F130" r:id="rId7" xr:uid="{00000000-0004-0000-0500-000006000000}"/>
    <hyperlink ref="F138" r:id="rId8" xr:uid="{00000000-0004-0000-0500-000007000000}"/>
  </hyperlinks>
  <pageMargins left="0.39370078740157483" right="0.39370078740157483" top="0.39370078740157483" bottom="0.39370078740157483" header="0" footer="0"/>
  <pageSetup paperSize="9" scale="76" fitToHeight="100" orientation="portrait" blackAndWhite="1" r:id="rId9"/>
  <headerFooter>
    <oddHeader>&amp;LDopravní zklidnění v intravilánu obce u autobusové točky Rabyně, Hotel Nová Rabyně_rev.02&amp;CDOPAS s.r.o.&amp;RPOLOŽKOVÝ VÝKAZ VÝMĚR</oddHeader>
    <oddFooter>&amp;LII. Neuznatelné náklady
SO 702 - Městský mobiliář&amp;CStrana &amp;P z &amp;N&amp;RPoložkový soupis prací</oddFooter>
  </headerFooter>
  <drawing r:id="rId1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28"/>
  <sheetViews>
    <sheetView showGridLines="0" tabSelected="1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7" t="s">
        <v>107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" customHeight="1">
      <c r="B4" s="20"/>
      <c r="D4" s="21" t="s">
        <v>117</v>
      </c>
      <c r="L4" s="20"/>
      <c r="M4" s="92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326" t="str">
        <f>'Rekapitulace stavby'!K6</f>
        <v>Dopravní zklidnění v intravilánu obce u autobusové točky Rabyně, Hotel Nová Rabyně_rev.02</v>
      </c>
      <c r="F7" s="327"/>
      <c r="G7" s="327"/>
      <c r="H7" s="327"/>
      <c r="L7" s="20"/>
    </row>
    <row r="8" spans="2:46" s="1" customFormat="1" ht="12" customHeight="1">
      <c r="B8" s="33"/>
      <c r="D8" s="27" t="s">
        <v>130</v>
      </c>
      <c r="L8" s="33"/>
    </row>
    <row r="9" spans="2:46" s="1" customFormat="1" ht="16.5" customHeight="1">
      <c r="B9" s="33"/>
      <c r="E9" s="316" t="s">
        <v>1652</v>
      </c>
      <c r="F9" s="325"/>
      <c r="G9" s="325"/>
      <c r="H9" s="325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7" t="s">
        <v>18</v>
      </c>
      <c r="F11" s="25" t="s">
        <v>32</v>
      </c>
      <c r="I11" s="27" t="s">
        <v>20</v>
      </c>
      <c r="J11" s="25" t="s">
        <v>32</v>
      </c>
      <c r="L11" s="33"/>
    </row>
    <row r="12" spans="2:46" s="1" customFormat="1" ht="12" customHeight="1">
      <c r="B12" s="33"/>
      <c r="D12" s="27" t="s">
        <v>22</v>
      </c>
      <c r="F12" s="25" t="s">
        <v>23</v>
      </c>
      <c r="I12" s="27" t="s">
        <v>24</v>
      </c>
      <c r="J12" s="50" t="str">
        <f>'Rekapitulace stavby'!AN8</f>
        <v>24. 2. 2025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7" t="s">
        <v>30</v>
      </c>
      <c r="I14" s="27" t="s">
        <v>31</v>
      </c>
      <c r="J14" s="25" t="s">
        <v>32</v>
      </c>
      <c r="L14" s="33"/>
    </row>
    <row r="15" spans="2:46" s="1" customFormat="1" ht="18" customHeight="1">
      <c r="B15" s="33"/>
      <c r="E15" s="25" t="s">
        <v>33</v>
      </c>
      <c r="I15" s="27" t="s">
        <v>34</v>
      </c>
      <c r="J15" s="25" t="s">
        <v>32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7" t="s">
        <v>35</v>
      </c>
      <c r="I17" s="27" t="s">
        <v>31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328" t="str">
        <f>'Rekapitulace stavby'!E14</f>
        <v>Vyplň údaj</v>
      </c>
      <c r="F18" s="295"/>
      <c r="G18" s="295"/>
      <c r="H18" s="295"/>
      <c r="I18" s="27" t="s">
        <v>34</v>
      </c>
      <c r="J18" s="28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7" t="s">
        <v>37</v>
      </c>
      <c r="I20" s="27" t="s">
        <v>31</v>
      </c>
      <c r="J20" s="25" t="s">
        <v>32</v>
      </c>
      <c r="L20" s="33"/>
    </row>
    <row r="21" spans="2:12" s="1" customFormat="1" ht="18" customHeight="1">
      <c r="B21" s="33"/>
      <c r="E21" s="25" t="s">
        <v>38</v>
      </c>
      <c r="I21" s="27" t="s">
        <v>34</v>
      </c>
      <c r="J21" s="25" t="s">
        <v>32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7" t="s">
        <v>40</v>
      </c>
      <c r="I23" s="27" t="s">
        <v>31</v>
      </c>
      <c r="J23" s="25" t="s">
        <v>32</v>
      </c>
      <c r="L23" s="33"/>
    </row>
    <row r="24" spans="2:12" s="1" customFormat="1" ht="18" customHeight="1">
      <c r="B24" s="33"/>
      <c r="E24" s="25" t="s">
        <v>41</v>
      </c>
      <c r="I24" s="27" t="s">
        <v>34</v>
      </c>
      <c r="J24" s="25" t="s">
        <v>32</v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7" t="s">
        <v>42</v>
      </c>
      <c r="L26" s="33"/>
    </row>
    <row r="27" spans="2:12" s="7" customFormat="1" ht="83.25" customHeight="1">
      <c r="B27" s="93"/>
      <c r="E27" s="299" t="s">
        <v>43</v>
      </c>
      <c r="F27" s="299"/>
      <c r="G27" s="299"/>
      <c r="H27" s="299"/>
      <c r="L27" s="93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94" t="s">
        <v>44</v>
      </c>
      <c r="J30" s="64">
        <f>ROUND(J85,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46</v>
      </c>
      <c r="I32" s="36" t="s">
        <v>45</v>
      </c>
      <c r="J32" s="36" t="s">
        <v>47</v>
      </c>
      <c r="L32" s="33"/>
    </row>
    <row r="33" spans="2:12" s="1" customFormat="1" ht="14.4" customHeight="1">
      <c r="B33" s="33"/>
      <c r="D33" s="53" t="s">
        <v>48</v>
      </c>
      <c r="E33" s="27" t="s">
        <v>49</v>
      </c>
      <c r="F33" s="84">
        <f>ROUND((SUM(BE85:BE127)),  2)</f>
        <v>0</v>
      </c>
      <c r="I33" s="95">
        <v>0.21</v>
      </c>
      <c r="J33" s="84">
        <f>ROUND(((SUM(BE85:BE127))*I33),  2)</f>
        <v>0</v>
      </c>
      <c r="L33" s="33"/>
    </row>
    <row r="34" spans="2:12" s="1" customFormat="1" ht="14.4" customHeight="1">
      <c r="B34" s="33"/>
      <c r="E34" s="27" t="s">
        <v>50</v>
      </c>
      <c r="F34" s="84">
        <f>ROUND((SUM(BF85:BF127)),  2)</f>
        <v>0</v>
      </c>
      <c r="I34" s="95">
        <v>0.12</v>
      </c>
      <c r="J34" s="84">
        <f>ROUND(((SUM(BF85:BF127))*I34),  2)</f>
        <v>0</v>
      </c>
      <c r="L34" s="33"/>
    </row>
    <row r="35" spans="2:12" s="1" customFormat="1" ht="14.4" hidden="1" customHeight="1">
      <c r="B35" s="33"/>
      <c r="E35" s="27" t="s">
        <v>51</v>
      </c>
      <c r="F35" s="84">
        <f>ROUND((SUM(BG85:BG127)),  2)</f>
        <v>0</v>
      </c>
      <c r="I35" s="95">
        <v>0.21</v>
      </c>
      <c r="J35" s="84">
        <f>0</f>
        <v>0</v>
      </c>
      <c r="L35" s="33"/>
    </row>
    <row r="36" spans="2:12" s="1" customFormat="1" ht="14.4" hidden="1" customHeight="1">
      <c r="B36" s="33"/>
      <c r="E36" s="27" t="s">
        <v>52</v>
      </c>
      <c r="F36" s="84">
        <f>ROUND((SUM(BH85:BH127)),  2)</f>
        <v>0</v>
      </c>
      <c r="I36" s="95">
        <v>0.12</v>
      </c>
      <c r="J36" s="84">
        <f>0</f>
        <v>0</v>
      </c>
      <c r="L36" s="33"/>
    </row>
    <row r="37" spans="2:12" s="1" customFormat="1" ht="14.4" hidden="1" customHeight="1">
      <c r="B37" s="33"/>
      <c r="E37" s="27" t="s">
        <v>53</v>
      </c>
      <c r="F37" s="84">
        <f>ROUND((SUM(BI85:BI127)),  2)</f>
        <v>0</v>
      </c>
      <c r="I37" s="95">
        <v>0</v>
      </c>
      <c r="J37" s="84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6"/>
      <c r="D39" s="97" t="s">
        <v>54</v>
      </c>
      <c r="E39" s="55"/>
      <c r="F39" s="55"/>
      <c r="G39" s="98" t="s">
        <v>55</v>
      </c>
      <c r="H39" s="99" t="s">
        <v>56</v>
      </c>
      <c r="I39" s="55"/>
      <c r="J39" s="100">
        <f>SUM(J30:J37)</f>
        <v>0</v>
      </c>
      <c r="K39" s="101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1" t="s">
        <v>164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7" t="s">
        <v>16</v>
      </c>
      <c r="L47" s="33"/>
    </row>
    <row r="48" spans="2:12" s="1" customFormat="1" ht="26.25" customHeight="1">
      <c r="B48" s="33"/>
      <c r="E48" s="326" t="str">
        <f>E7</f>
        <v>Dopravní zklidnění v intravilánu obce u autobusové točky Rabyně, Hotel Nová Rabyně_rev.02</v>
      </c>
      <c r="F48" s="327"/>
      <c r="G48" s="327"/>
      <c r="H48" s="327"/>
      <c r="L48" s="33"/>
    </row>
    <row r="49" spans="2:47" s="1" customFormat="1" ht="12" customHeight="1">
      <c r="B49" s="33"/>
      <c r="C49" s="27" t="s">
        <v>130</v>
      </c>
      <c r="L49" s="33"/>
    </row>
    <row r="50" spans="2:47" s="1" customFormat="1" ht="16.5" customHeight="1">
      <c r="B50" s="33"/>
      <c r="E50" s="316" t="str">
        <f>E9</f>
        <v>VON - Vedlejší a ostatní náklady</v>
      </c>
      <c r="F50" s="325"/>
      <c r="G50" s="325"/>
      <c r="H50" s="325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7" t="s">
        <v>22</v>
      </c>
      <c r="F52" s="25" t="str">
        <f>F12</f>
        <v>k.ú. Rabyně [737267]</v>
      </c>
      <c r="I52" s="27" t="s">
        <v>24</v>
      </c>
      <c r="J52" s="50" t="str">
        <f>IF(J12="","",J12)</f>
        <v>24. 2. 2025</v>
      </c>
      <c r="L52" s="33"/>
    </row>
    <row r="53" spans="2:47" s="1" customFormat="1" ht="6.9" customHeight="1">
      <c r="B53" s="33"/>
      <c r="L53" s="33"/>
    </row>
    <row r="54" spans="2:47" s="1" customFormat="1" ht="15.15" customHeight="1">
      <c r="B54" s="33"/>
      <c r="C54" s="27" t="s">
        <v>30</v>
      </c>
      <c r="F54" s="25" t="str">
        <f>E15</f>
        <v>Obec Rabyně</v>
      </c>
      <c r="I54" s="27" t="s">
        <v>37</v>
      </c>
      <c r="J54" s="31" t="str">
        <f>E21</f>
        <v>DOPAS s.r.o.</v>
      </c>
      <c r="L54" s="33"/>
    </row>
    <row r="55" spans="2:47" s="1" customFormat="1" ht="15.15" customHeight="1">
      <c r="B55" s="33"/>
      <c r="C55" s="27" t="s">
        <v>35</v>
      </c>
      <c r="F55" s="25" t="str">
        <f>IF(E18="","",E18)</f>
        <v>Vyplň údaj</v>
      </c>
      <c r="I55" s="27" t="s">
        <v>40</v>
      </c>
      <c r="J55" s="31" t="str">
        <f>E24</f>
        <v>L. Štuller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102" t="s">
        <v>165</v>
      </c>
      <c r="D57" s="96"/>
      <c r="E57" s="96"/>
      <c r="F57" s="96"/>
      <c r="G57" s="96"/>
      <c r="H57" s="96"/>
      <c r="I57" s="96"/>
      <c r="J57" s="103" t="s">
        <v>166</v>
      </c>
      <c r="K57" s="96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104" t="s">
        <v>76</v>
      </c>
      <c r="J59" s="64">
        <f>J85</f>
        <v>0</v>
      </c>
      <c r="L59" s="33"/>
      <c r="AU59" s="17" t="s">
        <v>167</v>
      </c>
    </row>
    <row r="60" spans="2:47" s="8" customFormat="1" ht="24.9" customHeight="1">
      <c r="B60" s="105"/>
      <c r="D60" s="106" t="s">
        <v>1653</v>
      </c>
      <c r="E60" s="107"/>
      <c r="F60" s="107"/>
      <c r="G60" s="107"/>
      <c r="H60" s="107"/>
      <c r="I60" s="107"/>
      <c r="J60" s="108">
        <f>J86</f>
        <v>0</v>
      </c>
      <c r="L60" s="105"/>
    </row>
    <row r="61" spans="2:47" s="9" customFormat="1" ht="19.95" customHeight="1">
      <c r="B61" s="109"/>
      <c r="D61" s="110" t="s">
        <v>1654</v>
      </c>
      <c r="E61" s="111"/>
      <c r="F61" s="111"/>
      <c r="G61" s="111"/>
      <c r="H61" s="111"/>
      <c r="I61" s="111"/>
      <c r="J61" s="112">
        <f>J87</f>
        <v>0</v>
      </c>
      <c r="L61" s="109"/>
    </row>
    <row r="62" spans="2:47" s="9" customFormat="1" ht="19.95" customHeight="1">
      <c r="B62" s="109"/>
      <c r="D62" s="110" t="s">
        <v>1655</v>
      </c>
      <c r="E62" s="111"/>
      <c r="F62" s="111"/>
      <c r="G62" s="111"/>
      <c r="H62" s="111"/>
      <c r="I62" s="111"/>
      <c r="J62" s="112">
        <f>J100</f>
        <v>0</v>
      </c>
      <c r="L62" s="109"/>
    </row>
    <row r="63" spans="2:47" s="9" customFormat="1" ht="19.95" customHeight="1">
      <c r="B63" s="109"/>
      <c r="D63" s="110" t="s">
        <v>1656</v>
      </c>
      <c r="E63" s="111"/>
      <c r="F63" s="111"/>
      <c r="G63" s="111"/>
      <c r="H63" s="111"/>
      <c r="I63" s="111"/>
      <c r="J63" s="112">
        <f>J111</f>
        <v>0</v>
      </c>
      <c r="L63" s="109"/>
    </row>
    <row r="64" spans="2:47" s="9" customFormat="1" ht="19.95" customHeight="1">
      <c r="B64" s="109"/>
      <c r="D64" s="110" t="s">
        <v>1657</v>
      </c>
      <c r="E64" s="111"/>
      <c r="F64" s="111"/>
      <c r="G64" s="111"/>
      <c r="H64" s="111"/>
      <c r="I64" s="111"/>
      <c r="J64" s="112">
        <f>J122</f>
        <v>0</v>
      </c>
      <c r="L64" s="109"/>
    </row>
    <row r="65" spans="2:12" s="9" customFormat="1" ht="19.95" customHeight="1">
      <c r="B65" s="109"/>
      <c r="D65" s="110" t="s">
        <v>1658</v>
      </c>
      <c r="E65" s="111"/>
      <c r="F65" s="111"/>
      <c r="G65" s="111"/>
      <c r="H65" s="111"/>
      <c r="I65" s="111"/>
      <c r="J65" s="112">
        <f>J125</f>
        <v>0</v>
      </c>
      <c r="L65" s="109"/>
    </row>
    <row r="66" spans="2:12" s="1" customFormat="1" ht="21.75" customHeight="1">
      <c r="B66" s="33"/>
      <c r="L66" s="33"/>
    </row>
    <row r="67" spans="2:12" s="1" customFormat="1" ht="6.9" customHeight="1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33"/>
    </row>
    <row r="71" spans="2:12" s="1" customFormat="1" ht="6.9" customHeight="1"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33"/>
    </row>
    <row r="72" spans="2:12" s="1" customFormat="1" ht="24.9" customHeight="1">
      <c r="B72" s="33"/>
      <c r="C72" s="21" t="s">
        <v>179</v>
      </c>
      <c r="L72" s="33"/>
    </row>
    <row r="73" spans="2:12" s="1" customFormat="1" ht="6.9" customHeight="1">
      <c r="B73" s="33"/>
      <c r="L73" s="33"/>
    </row>
    <row r="74" spans="2:12" s="1" customFormat="1" ht="12" customHeight="1">
      <c r="B74" s="33"/>
      <c r="C74" s="27" t="s">
        <v>16</v>
      </c>
      <c r="L74" s="33"/>
    </row>
    <row r="75" spans="2:12" s="1" customFormat="1" ht="26.25" customHeight="1">
      <c r="B75" s="33"/>
      <c r="E75" s="326" t="str">
        <f>E7</f>
        <v>Dopravní zklidnění v intravilánu obce u autobusové točky Rabyně, Hotel Nová Rabyně_rev.02</v>
      </c>
      <c r="F75" s="327"/>
      <c r="G75" s="327"/>
      <c r="H75" s="327"/>
      <c r="L75" s="33"/>
    </row>
    <row r="76" spans="2:12" s="1" customFormat="1" ht="12" customHeight="1">
      <c r="B76" s="33"/>
      <c r="C76" s="27" t="s">
        <v>130</v>
      </c>
      <c r="L76" s="33"/>
    </row>
    <row r="77" spans="2:12" s="1" customFormat="1" ht="16.5" customHeight="1">
      <c r="B77" s="33"/>
      <c r="E77" s="316" t="str">
        <f>E9</f>
        <v>VON - Vedlejší a ostatní náklady</v>
      </c>
      <c r="F77" s="325"/>
      <c r="G77" s="325"/>
      <c r="H77" s="325"/>
      <c r="L77" s="33"/>
    </row>
    <row r="78" spans="2:12" s="1" customFormat="1" ht="6.9" customHeight="1">
      <c r="B78" s="33"/>
      <c r="L78" s="33"/>
    </row>
    <row r="79" spans="2:12" s="1" customFormat="1" ht="12" customHeight="1">
      <c r="B79" s="33"/>
      <c r="C79" s="27" t="s">
        <v>22</v>
      </c>
      <c r="F79" s="25" t="str">
        <f>F12</f>
        <v>k.ú. Rabyně [737267]</v>
      </c>
      <c r="I79" s="27" t="s">
        <v>24</v>
      </c>
      <c r="J79" s="50" t="str">
        <f>IF(J12="","",J12)</f>
        <v>24. 2. 2025</v>
      </c>
      <c r="L79" s="33"/>
    </row>
    <row r="80" spans="2:12" s="1" customFormat="1" ht="6.9" customHeight="1">
      <c r="B80" s="33"/>
      <c r="L80" s="33"/>
    </row>
    <row r="81" spans="2:65" s="1" customFormat="1" ht="15.15" customHeight="1">
      <c r="B81" s="33"/>
      <c r="C81" s="27" t="s">
        <v>30</v>
      </c>
      <c r="F81" s="25" t="str">
        <f>E15</f>
        <v>Obec Rabyně</v>
      </c>
      <c r="I81" s="27" t="s">
        <v>37</v>
      </c>
      <c r="J81" s="31" t="str">
        <f>E21</f>
        <v>DOPAS s.r.o.</v>
      </c>
      <c r="L81" s="33"/>
    </row>
    <row r="82" spans="2:65" s="1" customFormat="1" ht="15.15" customHeight="1">
      <c r="B82" s="33"/>
      <c r="C82" s="27" t="s">
        <v>35</v>
      </c>
      <c r="F82" s="25" t="str">
        <f>IF(E18="","",E18)</f>
        <v>Vyplň údaj</v>
      </c>
      <c r="I82" s="27" t="s">
        <v>40</v>
      </c>
      <c r="J82" s="31" t="str">
        <f>E24</f>
        <v>L. Štuller</v>
      </c>
      <c r="L82" s="33"/>
    </row>
    <row r="83" spans="2:65" s="1" customFormat="1" ht="10.35" customHeight="1">
      <c r="B83" s="33"/>
      <c r="L83" s="33"/>
    </row>
    <row r="84" spans="2:65" s="10" customFormat="1" ht="29.25" customHeight="1">
      <c r="B84" s="113"/>
      <c r="C84" s="114" t="s">
        <v>180</v>
      </c>
      <c r="D84" s="115" t="s">
        <v>63</v>
      </c>
      <c r="E84" s="115" t="s">
        <v>59</v>
      </c>
      <c r="F84" s="115" t="s">
        <v>60</v>
      </c>
      <c r="G84" s="115" t="s">
        <v>181</v>
      </c>
      <c r="H84" s="115" t="s">
        <v>182</v>
      </c>
      <c r="I84" s="115" t="s">
        <v>183</v>
      </c>
      <c r="J84" s="115" t="s">
        <v>166</v>
      </c>
      <c r="K84" s="116" t="s">
        <v>184</v>
      </c>
      <c r="L84" s="113"/>
      <c r="M84" s="57" t="s">
        <v>32</v>
      </c>
      <c r="N84" s="58" t="s">
        <v>48</v>
      </c>
      <c r="O84" s="58" t="s">
        <v>185</v>
      </c>
      <c r="P84" s="58" t="s">
        <v>186</v>
      </c>
      <c r="Q84" s="58" t="s">
        <v>187</v>
      </c>
      <c r="R84" s="58" t="s">
        <v>188</v>
      </c>
      <c r="S84" s="58" t="s">
        <v>189</v>
      </c>
      <c r="T84" s="59" t="s">
        <v>190</v>
      </c>
    </row>
    <row r="85" spans="2:65" s="1" customFormat="1" ht="22.8" customHeight="1">
      <c r="B85" s="33"/>
      <c r="C85" s="62" t="s">
        <v>191</v>
      </c>
      <c r="J85" s="117">
        <f>BK85</f>
        <v>0</v>
      </c>
      <c r="L85" s="33"/>
      <c r="M85" s="60"/>
      <c r="N85" s="51"/>
      <c r="O85" s="51"/>
      <c r="P85" s="118">
        <f>P86</f>
        <v>0</v>
      </c>
      <c r="Q85" s="51"/>
      <c r="R85" s="118">
        <f>R86</f>
        <v>0</v>
      </c>
      <c r="S85" s="51"/>
      <c r="T85" s="119">
        <f>T86</f>
        <v>0</v>
      </c>
      <c r="AT85" s="17" t="s">
        <v>77</v>
      </c>
      <c r="AU85" s="17" t="s">
        <v>167</v>
      </c>
      <c r="BK85" s="120">
        <f>BK86</f>
        <v>0</v>
      </c>
    </row>
    <row r="86" spans="2:65" s="11" customFormat="1" ht="25.95" customHeight="1">
      <c r="B86" s="121"/>
      <c r="D86" s="122" t="s">
        <v>77</v>
      </c>
      <c r="E86" s="123" t="s">
        <v>1659</v>
      </c>
      <c r="F86" s="123" t="s">
        <v>1660</v>
      </c>
      <c r="I86" s="124"/>
      <c r="J86" s="125">
        <f>BK86</f>
        <v>0</v>
      </c>
      <c r="L86" s="121"/>
      <c r="M86" s="126"/>
      <c r="P86" s="127">
        <f>P87+P100+P111+P122+P125</f>
        <v>0</v>
      </c>
      <c r="R86" s="127">
        <f>R87+R100+R111+R122+R125</f>
        <v>0</v>
      </c>
      <c r="T86" s="128">
        <f>T87+T100+T111+T122+T125</f>
        <v>0</v>
      </c>
      <c r="AR86" s="122" t="s">
        <v>224</v>
      </c>
      <c r="AT86" s="129" t="s">
        <v>77</v>
      </c>
      <c r="AU86" s="129" t="s">
        <v>78</v>
      </c>
      <c r="AY86" s="122" t="s">
        <v>194</v>
      </c>
      <c r="BK86" s="130">
        <f>BK87+BK100+BK111+BK122+BK125</f>
        <v>0</v>
      </c>
    </row>
    <row r="87" spans="2:65" s="11" customFormat="1" ht="22.8" customHeight="1">
      <c r="B87" s="121"/>
      <c r="D87" s="122" t="s">
        <v>77</v>
      </c>
      <c r="E87" s="131" t="s">
        <v>1661</v>
      </c>
      <c r="F87" s="131" t="s">
        <v>1662</v>
      </c>
      <c r="I87" s="124"/>
      <c r="J87" s="132">
        <f>BK87</f>
        <v>0</v>
      </c>
      <c r="L87" s="121"/>
      <c r="M87" s="126"/>
      <c r="P87" s="127">
        <f>SUM(P88:P99)</f>
        <v>0</v>
      </c>
      <c r="R87" s="127">
        <f>SUM(R88:R99)</f>
        <v>0</v>
      </c>
      <c r="T87" s="128">
        <f>SUM(T88:T99)</f>
        <v>0</v>
      </c>
      <c r="AR87" s="122" t="s">
        <v>224</v>
      </c>
      <c r="AT87" s="129" t="s">
        <v>77</v>
      </c>
      <c r="AU87" s="129" t="s">
        <v>85</v>
      </c>
      <c r="AY87" s="122" t="s">
        <v>194</v>
      </c>
      <c r="BK87" s="130">
        <f>SUM(BK88:BK99)</f>
        <v>0</v>
      </c>
    </row>
    <row r="88" spans="2:65" s="1" customFormat="1" ht="44.25" customHeight="1">
      <c r="B88" s="33"/>
      <c r="C88" s="133" t="s">
        <v>85</v>
      </c>
      <c r="D88" s="133" t="s">
        <v>196</v>
      </c>
      <c r="E88" s="134" t="s">
        <v>1663</v>
      </c>
      <c r="F88" s="135" t="s">
        <v>1664</v>
      </c>
      <c r="G88" s="136" t="s">
        <v>1665</v>
      </c>
      <c r="H88" s="137">
        <v>1</v>
      </c>
      <c r="I88" s="138"/>
      <c r="J88" s="139">
        <f>ROUND(I88*H88,2)</f>
        <v>0</v>
      </c>
      <c r="K88" s="135" t="s">
        <v>199</v>
      </c>
      <c r="L88" s="33"/>
      <c r="M88" s="140" t="s">
        <v>32</v>
      </c>
      <c r="N88" s="141" t="s">
        <v>49</v>
      </c>
      <c r="P88" s="142">
        <f>O88*H88</f>
        <v>0</v>
      </c>
      <c r="Q88" s="142">
        <v>0</v>
      </c>
      <c r="R88" s="142">
        <f>Q88*H88</f>
        <v>0</v>
      </c>
      <c r="S88" s="142">
        <v>0</v>
      </c>
      <c r="T88" s="143">
        <f>S88*H88</f>
        <v>0</v>
      </c>
      <c r="AR88" s="144" t="s">
        <v>1666</v>
      </c>
      <c r="AT88" s="144" t="s">
        <v>196</v>
      </c>
      <c r="AU88" s="144" t="s">
        <v>87</v>
      </c>
      <c r="AY88" s="17" t="s">
        <v>194</v>
      </c>
      <c r="BE88" s="145">
        <f>IF(N88="základní",J88,0)</f>
        <v>0</v>
      </c>
      <c r="BF88" s="145">
        <f>IF(N88="snížená",J88,0)</f>
        <v>0</v>
      </c>
      <c r="BG88" s="145">
        <f>IF(N88="zákl. přenesená",J88,0)</f>
        <v>0</v>
      </c>
      <c r="BH88" s="145">
        <f>IF(N88="sníž. přenesená",J88,0)</f>
        <v>0</v>
      </c>
      <c r="BI88" s="145">
        <f>IF(N88="nulová",J88,0)</f>
        <v>0</v>
      </c>
      <c r="BJ88" s="17" t="s">
        <v>85</v>
      </c>
      <c r="BK88" s="145">
        <f>ROUND(I88*H88,2)</f>
        <v>0</v>
      </c>
      <c r="BL88" s="17" t="s">
        <v>1666</v>
      </c>
      <c r="BM88" s="144" t="s">
        <v>1667</v>
      </c>
    </row>
    <row r="89" spans="2:65" s="1" customFormat="1">
      <c r="B89" s="33"/>
      <c r="D89" s="146" t="s">
        <v>202</v>
      </c>
      <c r="F89" s="147" t="s">
        <v>1668</v>
      </c>
      <c r="I89" s="148"/>
      <c r="L89" s="33"/>
      <c r="M89" s="149"/>
      <c r="T89" s="54"/>
      <c r="AT89" s="17" t="s">
        <v>202</v>
      </c>
      <c r="AU89" s="17" t="s">
        <v>87</v>
      </c>
    </row>
    <row r="90" spans="2:65" s="1" customFormat="1" ht="33" customHeight="1">
      <c r="B90" s="33"/>
      <c r="C90" s="133" t="s">
        <v>87</v>
      </c>
      <c r="D90" s="133" t="s">
        <v>196</v>
      </c>
      <c r="E90" s="134" t="s">
        <v>1669</v>
      </c>
      <c r="F90" s="135" t="s">
        <v>1670</v>
      </c>
      <c r="G90" s="136" t="s">
        <v>1665</v>
      </c>
      <c r="H90" s="137">
        <v>1</v>
      </c>
      <c r="I90" s="138"/>
      <c r="J90" s="139">
        <f>ROUND(I90*H90,2)</f>
        <v>0</v>
      </c>
      <c r="K90" s="135" t="s">
        <v>199</v>
      </c>
      <c r="L90" s="33"/>
      <c r="M90" s="140" t="s">
        <v>32</v>
      </c>
      <c r="N90" s="141" t="s">
        <v>49</v>
      </c>
      <c r="P90" s="142">
        <f>O90*H90</f>
        <v>0</v>
      </c>
      <c r="Q90" s="142">
        <v>0</v>
      </c>
      <c r="R90" s="142">
        <f>Q90*H90</f>
        <v>0</v>
      </c>
      <c r="S90" s="142">
        <v>0</v>
      </c>
      <c r="T90" s="143">
        <f>S90*H90</f>
        <v>0</v>
      </c>
      <c r="AR90" s="144" t="s">
        <v>1666</v>
      </c>
      <c r="AT90" s="144" t="s">
        <v>196</v>
      </c>
      <c r="AU90" s="144" t="s">
        <v>87</v>
      </c>
      <c r="AY90" s="17" t="s">
        <v>194</v>
      </c>
      <c r="BE90" s="145">
        <f>IF(N90="základní",J90,0)</f>
        <v>0</v>
      </c>
      <c r="BF90" s="145">
        <f>IF(N90="snížená",J90,0)</f>
        <v>0</v>
      </c>
      <c r="BG90" s="145">
        <f>IF(N90="zákl. přenesená",J90,0)</f>
        <v>0</v>
      </c>
      <c r="BH90" s="145">
        <f>IF(N90="sníž. přenesená",J90,0)</f>
        <v>0</v>
      </c>
      <c r="BI90" s="145">
        <f>IF(N90="nulová",J90,0)</f>
        <v>0</v>
      </c>
      <c r="BJ90" s="17" t="s">
        <v>85</v>
      </c>
      <c r="BK90" s="145">
        <f>ROUND(I90*H90,2)</f>
        <v>0</v>
      </c>
      <c r="BL90" s="17" t="s">
        <v>1666</v>
      </c>
      <c r="BM90" s="144" t="s">
        <v>1671</v>
      </c>
    </row>
    <row r="91" spans="2:65" s="1" customFormat="1">
      <c r="B91" s="33"/>
      <c r="D91" s="146" t="s">
        <v>202</v>
      </c>
      <c r="F91" s="147" t="s">
        <v>1672</v>
      </c>
      <c r="I91" s="148"/>
      <c r="L91" s="33"/>
      <c r="M91" s="149"/>
      <c r="T91" s="54"/>
      <c r="AT91" s="17" t="s">
        <v>202</v>
      </c>
      <c r="AU91" s="17" t="s">
        <v>87</v>
      </c>
    </row>
    <row r="92" spans="2:65" s="1" customFormat="1" ht="62.7" customHeight="1">
      <c r="B92" s="33"/>
      <c r="C92" s="133" t="s">
        <v>112</v>
      </c>
      <c r="D92" s="133" t="s">
        <v>196</v>
      </c>
      <c r="E92" s="134" t="s">
        <v>1673</v>
      </c>
      <c r="F92" s="135" t="s">
        <v>1674</v>
      </c>
      <c r="G92" s="136" t="s">
        <v>1665</v>
      </c>
      <c r="H92" s="137">
        <v>1</v>
      </c>
      <c r="I92" s="138"/>
      <c r="J92" s="139">
        <f>ROUND(I92*H92,2)</f>
        <v>0</v>
      </c>
      <c r="K92" s="135" t="s">
        <v>199</v>
      </c>
      <c r="L92" s="33"/>
      <c r="M92" s="140" t="s">
        <v>32</v>
      </c>
      <c r="N92" s="141" t="s">
        <v>49</v>
      </c>
      <c r="P92" s="142">
        <f>O92*H92</f>
        <v>0</v>
      </c>
      <c r="Q92" s="142">
        <v>0</v>
      </c>
      <c r="R92" s="142">
        <f>Q92*H92</f>
        <v>0</v>
      </c>
      <c r="S92" s="142">
        <v>0</v>
      </c>
      <c r="T92" s="143">
        <f>S92*H92</f>
        <v>0</v>
      </c>
      <c r="AR92" s="144" t="s">
        <v>1666</v>
      </c>
      <c r="AT92" s="144" t="s">
        <v>196</v>
      </c>
      <c r="AU92" s="144" t="s">
        <v>87</v>
      </c>
      <c r="AY92" s="17" t="s">
        <v>194</v>
      </c>
      <c r="BE92" s="145">
        <f>IF(N92="základní",J92,0)</f>
        <v>0</v>
      </c>
      <c r="BF92" s="145">
        <f>IF(N92="snížená",J92,0)</f>
        <v>0</v>
      </c>
      <c r="BG92" s="145">
        <f>IF(N92="zákl. přenesená",J92,0)</f>
        <v>0</v>
      </c>
      <c r="BH92" s="145">
        <f>IF(N92="sníž. přenesená",J92,0)</f>
        <v>0</v>
      </c>
      <c r="BI92" s="145">
        <f>IF(N92="nulová",J92,0)</f>
        <v>0</v>
      </c>
      <c r="BJ92" s="17" t="s">
        <v>85</v>
      </c>
      <c r="BK92" s="145">
        <f>ROUND(I92*H92,2)</f>
        <v>0</v>
      </c>
      <c r="BL92" s="17" t="s">
        <v>1666</v>
      </c>
      <c r="BM92" s="144" t="s">
        <v>1675</v>
      </c>
    </row>
    <row r="93" spans="2:65" s="1" customFormat="1">
      <c r="B93" s="33"/>
      <c r="D93" s="146" t="s">
        <v>202</v>
      </c>
      <c r="F93" s="147" t="s">
        <v>1676</v>
      </c>
      <c r="I93" s="148"/>
      <c r="L93" s="33"/>
      <c r="M93" s="149"/>
      <c r="T93" s="54"/>
      <c r="AT93" s="17" t="s">
        <v>202</v>
      </c>
      <c r="AU93" s="17" t="s">
        <v>87</v>
      </c>
    </row>
    <row r="94" spans="2:65" s="1" customFormat="1" ht="55.5" customHeight="1">
      <c r="B94" s="33"/>
      <c r="C94" s="133" t="s">
        <v>200</v>
      </c>
      <c r="D94" s="133" t="s">
        <v>196</v>
      </c>
      <c r="E94" s="134" t="s">
        <v>1677</v>
      </c>
      <c r="F94" s="135" t="s">
        <v>1678</v>
      </c>
      <c r="G94" s="136" t="s">
        <v>1665</v>
      </c>
      <c r="H94" s="137">
        <v>1</v>
      </c>
      <c r="I94" s="138"/>
      <c r="J94" s="139">
        <f>ROUND(I94*H94,2)</f>
        <v>0</v>
      </c>
      <c r="K94" s="135" t="s">
        <v>199</v>
      </c>
      <c r="L94" s="33"/>
      <c r="M94" s="140" t="s">
        <v>32</v>
      </c>
      <c r="N94" s="141" t="s">
        <v>49</v>
      </c>
      <c r="P94" s="142">
        <f>O94*H94</f>
        <v>0</v>
      </c>
      <c r="Q94" s="142">
        <v>0</v>
      </c>
      <c r="R94" s="142">
        <f>Q94*H94</f>
        <v>0</v>
      </c>
      <c r="S94" s="142">
        <v>0</v>
      </c>
      <c r="T94" s="143">
        <f>S94*H94</f>
        <v>0</v>
      </c>
      <c r="AR94" s="144" t="s">
        <v>1666</v>
      </c>
      <c r="AT94" s="144" t="s">
        <v>196</v>
      </c>
      <c r="AU94" s="144" t="s">
        <v>87</v>
      </c>
      <c r="AY94" s="17" t="s">
        <v>194</v>
      </c>
      <c r="BE94" s="145">
        <f>IF(N94="základní",J94,0)</f>
        <v>0</v>
      </c>
      <c r="BF94" s="145">
        <f>IF(N94="snížená",J94,0)</f>
        <v>0</v>
      </c>
      <c r="BG94" s="145">
        <f>IF(N94="zákl. přenesená",J94,0)</f>
        <v>0</v>
      </c>
      <c r="BH94" s="145">
        <f>IF(N94="sníž. přenesená",J94,0)</f>
        <v>0</v>
      </c>
      <c r="BI94" s="145">
        <f>IF(N94="nulová",J94,0)</f>
        <v>0</v>
      </c>
      <c r="BJ94" s="17" t="s">
        <v>85</v>
      </c>
      <c r="BK94" s="145">
        <f>ROUND(I94*H94,2)</f>
        <v>0</v>
      </c>
      <c r="BL94" s="17" t="s">
        <v>1666</v>
      </c>
      <c r="BM94" s="144" t="s">
        <v>1679</v>
      </c>
    </row>
    <row r="95" spans="2:65" s="1" customFormat="1">
      <c r="B95" s="33"/>
      <c r="D95" s="146" t="s">
        <v>202</v>
      </c>
      <c r="F95" s="147" t="s">
        <v>1680</v>
      </c>
      <c r="I95" s="148"/>
      <c r="L95" s="33"/>
      <c r="M95" s="149"/>
      <c r="T95" s="54"/>
      <c r="AT95" s="17" t="s">
        <v>202</v>
      </c>
      <c r="AU95" s="17" t="s">
        <v>87</v>
      </c>
    </row>
    <row r="96" spans="2:65" s="1" customFormat="1" ht="66.75" customHeight="1">
      <c r="B96" s="33"/>
      <c r="C96" s="133" t="s">
        <v>224</v>
      </c>
      <c r="D96" s="133" t="s">
        <v>196</v>
      </c>
      <c r="E96" s="134" t="s">
        <v>1681</v>
      </c>
      <c r="F96" s="135" t="s">
        <v>1682</v>
      </c>
      <c r="G96" s="136" t="s">
        <v>1665</v>
      </c>
      <c r="H96" s="137">
        <v>1</v>
      </c>
      <c r="I96" s="138"/>
      <c r="J96" s="139">
        <f>ROUND(I96*H96,2)</f>
        <v>0</v>
      </c>
      <c r="K96" s="135" t="s">
        <v>199</v>
      </c>
      <c r="L96" s="33"/>
      <c r="M96" s="140" t="s">
        <v>32</v>
      </c>
      <c r="N96" s="141" t="s">
        <v>49</v>
      </c>
      <c r="P96" s="142">
        <f>O96*H96</f>
        <v>0</v>
      </c>
      <c r="Q96" s="142">
        <v>0</v>
      </c>
      <c r="R96" s="142">
        <f>Q96*H96</f>
        <v>0</v>
      </c>
      <c r="S96" s="142">
        <v>0</v>
      </c>
      <c r="T96" s="143">
        <f>S96*H96</f>
        <v>0</v>
      </c>
      <c r="AR96" s="144" t="s">
        <v>1666</v>
      </c>
      <c r="AT96" s="144" t="s">
        <v>196</v>
      </c>
      <c r="AU96" s="144" t="s">
        <v>87</v>
      </c>
      <c r="AY96" s="17" t="s">
        <v>194</v>
      </c>
      <c r="BE96" s="145">
        <f>IF(N96="základní",J96,0)</f>
        <v>0</v>
      </c>
      <c r="BF96" s="145">
        <f>IF(N96="snížená",J96,0)</f>
        <v>0</v>
      </c>
      <c r="BG96" s="145">
        <f>IF(N96="zákl. přenesená",J96,0)</f>
        <v>0</v>
      </c>
      <c r="BH96" s="145">
        <f>IF(N96="sníž. přenesená",J96,0)</f>
        <v>0</v>
      </c>
      <c r="BI96" s="145">
        <f>IF(N96="nulová",J96,0)</f>
        <v>0</v>
      </c>
      <c r="BJ96" s="17" t="s">
        <v>85</v>
      </c>
      <c r="BK96" s="145">
        <f>ROUND(I96*H96,2)</f>
        <v>0</v>
      </c>
      <c r="BL96" s="17" t="s">
        <v>1666</v>
      </c>
      <c r="BM96" s="144" t="s">
        <v>1683</v>
      </c>
    </row>
    <row r="97" spans="2:65" s="1" customFormat="1">
      <c r="B97" s="33"/>
      <c r="D97" s="146" t="s">
        <v>202</v>
      </c>
      <c r="F97" s="147" t="s">
        <v>1684</v>
      </c>
      <c r="I97" s="148"/>
      <c r="L97" s="33"/>
      <c r="M97" s="149"/>
      <c r="T97" s="54"/>
      <c r="AT97" s="17" t="s">
        <v>202</v>
      </c>
      <c r="AU97" s="17" t="s">
        <v>87</v>
      </c>
    </row>
    <row r="98" spans="2:65" s="1" customFormat="1" ht="55.5" customHeight="1">
      <c r="B98" s="33"/>
      <c r="C98" s="133" t="s">
        <v>230</v>
      </c>
      <c r="D98" s="133" t="s">
        <v>196</v>
      </c>
      <c r="E98" s="134" t="s">
        <v>1685</v>
      </c>
      <c r="F98" s="135" t="s">
        <v>1686</v>
      </c>
      <c r="G98" s="136" t="s">
        <v>1665</v>
      </c>
      <c r="H98" s="137">
        <v>1</v>
      </c>
      <c r="I98" s="138"/>
      <c r="J98" s="139">
        <f>ROUND(I98*H98,2)</f>
        <v>0</v>
      </c>
      <c r="K98" s="135" t="s">
        <v>199</v>
      </c>
      <c r="L98" s="33"/>
      <c r="M98" s="140" t="s">
        <v>32</v>
      </c>
      <c r="N98" s="141" t="s">
        <v>49</v>
      </c>
      <c r="P98" s="142">
        <f>O98*H98</f>
        <v>0</v>
      </c>
      <c r="Q98" s="142">
        <v>0</v>
      </c>
      <c r="R98" s="142">
        <f>Q98*H98</f>
        <v>0</v>
      </c>
      <c r="S98" s="142">
        <v>0</v>
      </c>
      <c r="T98" s="143">
        <f>S98*H98</f>
        <v>0</v>
      </c>
      <c r="AR98" s="144" t="s">
        <v>1666</v>
      </c>
      <c r="AT98" s="144" t="s">
        <v>196</v>
      </c>
      <c r="AU98" s="144" t="s">
        <v>87</v>
      </c>
      <c r="AY98" s="17" t="s">
        <v>194</v>
      </c>
      <c r="BE98" s="145">
        <f>IF(N98="základní",J98,0)</f>
        <v>0</v>
      </c>
      <c r="BF98" s="145">
        <f>IF(N98="snížená",J98,0)</f>
        <v>0</v>
      </c>
      <c r="BG98" s="145">
        <f>IF(N98="zákl. přenesená",J98,0)</f>
        <v>0</v>
      </c>
      <c r="BH98" s="145">
        <f>IF(N98="sníž. přenesená",J98,0)</f>
        <v>0</v>
      </c>
      <c r="BI98" s="145">
        <f>IF(N98="nulová",J98,0)</f>
        <v>0</v>
      </c>
      <c r="BJ98" s="17" t="s">
        <v>85</v>
      </c>
      <c r="BK98" s="145">
        <f>ROUND(I98*H98,2)</f>
        <v>0</v>
      </c>
      <c r="BL98" s="17" t="s">
        <v>1666</v>
      </c>
      <c r="BM98" s="144" t="s">
        <v>1687</v>
      </c>
    </row>
    <row r="99" spans="2:65" s="1" customFormat="1">
      <c r="B99" s="33"/>
      <c r="D99" s="146" t="s">
        <v>202</v>
      </c>
      <c r="F99" s="147" t="s">
        <v>1688</v>
      </c>
      <c r="I99" s="148"/>
      <c r="L99" s="33"/>
      <c r="M99" s="149"/>
      <c r="T99" s="54"/>
      <c r="AT99" s="17" t="s">
        <v>202</v>
      </c>
      <c r="AU99" s="17" t="s">
        <v>87</v>
      </c>
    </row>
    <row r="100" spans="2:65" s="11" customFormat="1" ht="22.8" customHeight="1">
      <c r="B100" s="121"/>
      <c r="D100" s="122" t="s">
        <v>77</v>
      </c>
      <c r="E100" s="131" t="s">
        <v>1689</v>
      </c>
      <c r="F100" s="131" t="s">
        <v>1690</v>
      </c>
      <c r="I100" s="124"/>
      <c r="J100" s="132">
        <f>BK100</f>
        <v>0</v>
      </c>
      <c r="L100" s="121"/>
      <c r="M100" s="126"/>
      <c r="P100" s="127">
        <f>SUM(P101:P110)</f>
        <v>0</v>
      </c>
      <c r="R100" s="127">
        <f>SUM(R101:R110)</f>
        <v>0</v>
      </c>
      <c r="T100" s="128">
        <f>SUM(T101:T110)</f>
        <v>0</v>
      </c>
      <c r="AR100" s="122" t="s">
        <v>224</v>
      </c>
      <c r="AT100" s="129" t="s">
        <v>77</v>
      </c>
      <c r="AU100" s="129" t="s">
        <v>85</v>
      </c>
      <c r="AY100" s="122" t="s">
        <v>194</v>
      </c>
      <c r="BK100" s="130">
        <f>SUM(BK101:BK110)</f>
        <v>0</v>
      </c>
    </row>
    <row r="101" spans="2:65" s="1" customFormat="1" ht="49.05" customHeight="1">
      <c r="B101" s="33"/>
      <c r="C101" s="133" t="s">
        <v>236</v>
      </c>
      <c r="D101" s="133" t="s">
        <v>196</v>
      </c>
      <c r="E101" s="134" t="s">
        <v>1691</v>
      </c>
      <c r="F101" s="135" t="s">
        <v>1692</v>
      </c>
      <c r="G101" s="136" t="s">
        <v>1665</v>
      </c>
      <c r="H101" s="137">
        <v>1</v>
      </c>
      <c r="I101" s="138"/>
      <c r="J101" s="139">
        <f>ROUND(I101*H101,2)</f>
        <v>0</v>
      </c>
      <c r="K101" s="135" t="s">
        <v>199</v>
      </c>
      <c r="L101" s="33"/>
      <c r="M101" s="140" t="s">
        <v>32</v>
      </c>
      <c r="N101" s="141" t="s">
        <v>49</v>
      </c>
      <c r="P101" s="142">
        <f>O101*H101</f>
        <v>0</v>
      </c>
      <c r="Q101" s="142">
        <v>0</v>
      </c>
      <c r="R101" s="142">
        <f>Q101*H101</f>
        <v>0</v>
      </c>
      <c r="S101" s="142">
        <v>0</v>
      </c>
      <c r="T101" s="143">
        <f>S101*H101</f>
        <v>0</v>
      </c>
      <c r="AR101" s="144" t="s">
        <v>1666</v>
      </c>
      <c r="AT101" s="144" t="s">
        <v>196</v>
      </c>
      <c r="AU101" s="144" t="s">
        <v>87</v>
      </c>
      <c r="AY101" s="17" t="s">
        <v>194</v>
      </c>
      <c r="BE101" s="145">
        <f>IF(N101="základní",J101,0)</f>
        <v>0</v>
      </c>
      <c r="BF101" s="145">
        <f>IF(N101="snížená",J101,0)</f>
        <v>0</v>
      </c>
      <c r="BG101" s="145">
        <f>IF(N101="zákl. přenesená",J101,0)</f>
        <v>0</v>
      </c>
      <c r="BH101" s="145">
        <f>IF(N101="sníž. přenesená",J101,0)</f>
        <v>0</v>
      </c>
      <c r="BI101" s="145">
        <f>IF(N101="nulová",J101,0)</f>
        <v>0</v>
      </c>
      <c r="BJ101" s="17" t="s">
        <v>85</v>
      </c>
      <c r="BK101" s="145">
        <f>ROUND(I101*H101,2)</f>
        <v>0</v>
      </c>
      <c r="BL101" s="17" t="s">
        <v>1666</v>
      </c>
      <c r="BM101" s="144" t="s">
        <v>1693</v>
      </c>
    </row>
    <row r="102" spans="2:65" s="1" customFormat="1">
      <c r="B102" s="33"/>
      <c r="D102" s="146" t="s">
        <v>202</v>
      </c>
      <c r="F102" s="147" t="s">
        <v>1694</v>
      </c>
      <c r="I102" s="148"/>
      <c r="L102" s="33"/>
      <c r="M102" s="149"/>
      <c r="T102" s="54"/>
      <c r="AT102" s="17" t="s">
        <v>202</v>
      </c>
      <c r="AU102" s="17" t="s">
        <v>87</v>
      </c>
    </row>
    <row r="103" spans="2:65" s="1" customFormat="1" ht="37.799999999999997" customHeight="1">
      <c r="B103" s="33"/>
      <c r="C103" s="133" t="s">
        <v>243</v>
      </c>
      <c r="D103" s="133" t="s">
        <v>196</v>
      </c>
      <c r="E103" s="134" t="s">
        <v>1695</v>
      </c>
      <c r="F103" s="135" t="s">
        <v>1696</v>
      </c>
      <c r="G103" s="136" t="s">
        <v>1665</v>
      </c>
      <c r="H103" s="137">
        <v>1</v>
      </c>
      <c r="I103" s="138"/>
      <c r="J103" s="139">
        <f>ROUND(I103*H103,2)</f>
        <v>0</v>
      </c>
      <c r="K103" s="135" t="s">
        <v>199</v>
      </c>
      <c r="L103" s="33"/>
      <c r="M103" s="140" t="s">
        <v>32</v>
      </c>
      <c r="N103" s="141" t="s">
        <v>49</v>
      </c>
      <c r="P103" s="142">
        <f>O103*H103</f>
        <v>0</v>
      </c>
      <c r="Q103" s="142">
        <v>0</v>
      </c>
      <c r="R103" s="142">
        <f>Q103*H103</f>
        <v>0</v>
      </c>
      <c r="S103" s="142">
        <v>0</v>
      </c>
      <c r="T103" s="143">
        <f>S103*H103</f>
        <v>0</v>
      </c>
      <c r="AR103" s="144" t="s">
        <v>1666</v>
      </c>
      <c r="AT103" s="144" t="s">
        <v>196</v>
      </c>
      <c r="AU103" s="144" t="s">
        <v>87</v>
      </c>
      <c r="AY103" s="17" t="s">
        <v>194</v>
      </c>
      <c r="BE103" s="145">
        <f>IF(N103="základní",J103,0)</f>
        <v>0</v>
      </c>
      <c r="BF103" s="145">
        <f>IF(N103="snížená",J103,0)</f>
        <v>0</v>
      </c>
      <c r="BG103" s="145">
        <f>IF(N103="zákl. přenesená",J103,0)</f>
        <v>0</v>
      </c>
      <c r="BH103" s="145">
        <f>IF(N103="sníž. přenesená",J103,0)</f>
        <v>0</v>
      </c>
      <c r="BI103" s="145">
        <f>IF(N103="nulová",J103,0)</f>
        <v>0</v>
      </c>
      <c r="BJ103" s="17" t="s">
        <v>85</v>
      </c>
      <c r="BK103" s="145">
        <f>ROUND(I103*H103,2)</f>
        <v>0</v>
      </c>
      <c r="BL103" s="17" t="s">
        <v>1666</v>
      </c>
      <c r="BM103" s="144" t="s">
        <v>1697</v>
      </c>
    </row>
    <row r="104" spans="2:65" s="1" customFormat="1">
      <c r="B104" s="33"/>
      <c r="D104" s="146" t="s">
        <v>202</v>
      </c>
      <c r="F104" s="147" t="s">
        <v>1698</v>
      </c>
      <c r="I104" s="148"/>
      <c r="L104" s="33"/>
      <c r="M104" s="149"/>
      <c r="T104" s="54"/>
      <c r="AT104" s="17" t="s">
        <v>202</v>
      </c>
      <c r="AU104" s="17" t="s">
        <v>87</v>
      </c>
    </row>
    <row r="105" spans="2:65" s="1" customFormat="1" ht="44.25" customHeight="1">
      <c r="B105" s="33"/>
      <c r="C105" s="133" t="s">
        <v>249</v>
      </c>
      <c r="D105" s="133" t="s">
        <v>196</v>
      </c>
      <c r="E105" s="134" t="s">
        <v>1699</v>
      </c>
      <c r="F105" s="135" t="s">
        <v>1700</v>
      </c>
      <c r="G105" s="136" t="s">
        <v>1665</v>
      </c>
      <c r="H105" s="137">
        <v>1</v>
      </c>
      <c r="I105" s="138"/>
      <c r="J105" s="139">
        <f>ROUND(I105*H105,2)</f>
        <v>0</v>
      </c>
      <c r="K105" s="135" t="s">
        <v>199</v>
      </c>
      <c r="L105" s="33"/>
      <c r="M105" s="140" t="s">
        <v>32</v>
      </c>
      <c r="N105" s="141" t="s">
        <v>49</v>
      </c>
      <c r="P105" s="142">
        <f>O105*H105</f>
        <v>0</v>
      </c>
      <c r="Q105" s="142">
        <v>0</v>
      </c>
      <c r="R105" s="142">
        <f>Q105*H105</f>
        <v>0</v>
      </c>
      <c r="S105" s="142">
        <v>0</v>
      </c>
      <c r="T105" s="143">
        <f>S105*H105</f>
        <v>0</v>
      </c>
      <c r="AR105" s="144" t="s">
        <v>1666</v>
      </c>
      <c r="AT105" s="144" t="s">
        <v>196</v>
      </c>
      <c r="AU105" s="144" t="s">
        <v>87</v>
      </c>
      <c r="AY105" s="17" t="s">
        <v>194</v>
      </c>
      <c r="BE105" s="145">
        <f>IF(N105="základní",J105,0)</f>
        <v>0</v>
      </c>
      <c r="BF105" s="145">
        <f>IF(N105="snížená",J105,0)</f>
        <v>0</v>
      </c>
      <c r="BG105" s="145">
        <f>IF(N105="zákl. přenesená",J105,0)</f>
        <v>0</v>
      </c>
      <c r="BH105" s="145">
        <f>IF(N105="sníž. přenesená",J105,0)</f>
        <v>0</v>
      </c>
      <c r="BI105" s="145">
        <f>IF(N105="nulová",J105,0)</f>
        <v>0</v>
      </c>
      <c r="BJ105" s="17" t="s">
        <v>85</v>
      </c>
      <c r="BK105" s="145">
        <f>ROUND(I105*H105,2)</f>
        <v>0</v>
      </c>
      <c r="BL105" s="17" t="s">
        <v>1666</v>
      </c>
      <c r="BM105" s="144" t="s">
        <v>1701</v>
      </c>
    </row>
    <row r="106" spans="2:65" s="1" customFormat="1">
      <c r="B106" s="33"/>
      <c r="D106" s="146" t="s">
        <v>202</v>
      </c>
      <c r="F106" s="147" t="s">
        <v>1702</v>
      </c>
      <c r="I106" s="148"/>
      <c r="L106" s="33"/>
      <c r="M106" s="149"/>
      <c r="T106" s="54"/>
      <c r="AT106" s="17" t="s">
        <v>202</v>
      </c>
      <c r="AU106" s="17" t="s">
        <v>87</v>
      </c>
    </row>
    <row r="107" spans="2:65" s="1" customFormat="1" ht="55.5" customHeight="1">
      <c r="B107" s="33"/>
      <c r="C107" s="133" t="s">
        <v>255</v>
      </c>
      <c r="D107" s="133" t="s">
        <v>196</v>
      </c>
      <c r="E107" s="134" t="s">
        <v>1703</v>
      </c>
      <c r="F107" s="135" t="s">
        <v>1704</v>
      </c>
      <c r="G107" s="136" t="s">
        <v>1665</v>
      </c>
      <c r="H107" s="137">
        <v>1</v>
      </c>
      <c r="I107" s="138"/>
      <c r="J107" s="139">
        <f>ROUND(I107*H107,2)</f>
        <v>0</v>
      </c>
      <c r="K107" s="135" t="s">
        <v>199</v>
      </c>
      <c r="L107" s="33"/>
      <c r="M107" s="140" t="s">
        <v>32</v>
      </c>
      <c r="N107" s="141" t="s">
        <v>49</v>
      </c>
      <c r="P107" s="142">
        <f>O107*H107</f>
        <v>0</v>
      </c>
      <c r="Q107" s="142">
        <v>0</v>
      </c>
      <c r="R107" s="142">
        <f>Q107*H107</f>
        <v>0</v>
      </c>
      <c r="S107" s="142">
        <v>0</v>
      </c>
      <c r="T107" s="143">
        <f>S107*H107</f>
        <v>0</v>
      </c>
      <c r="AR107" s="144" t="s">
        <v>1666</v>
      </c>
      <c r="AT107" s="144" t="s">
        <v>196</v>
      </c>
      <c r="AU107" s="144" t="s">
        <v>87</v>
      </c>
      <c r="AY107" s="17" t="s">
        <v>194</v>
      </c>
      <c r="BE107" s="145">
        <f>IF(N107="základní",J107,0)</f>
        <v>0</v>
      </c>
      <c r="BF107" s="145">
        <f>IF(N107="snížená",J107,0)</f>
        <v>0</v>
      </c>
      <c r="BG107" s="145">
        <f>IF(N107="zákl. přenesená",J107,0)</f>
        <v>0</v>
      </c>
      <c r="BH107" s="145">
        <f>IF(N107="sníž. přenesená",J107,0)</f>
        <v>0</v>
      </c>
      <c r="BI107" s="145">
        <f>IF(N107="nulová",J107,0)</f>
        <v>0</v>
      </c>
      <c r="BJ107" s="17" t="s">
        <v>85</v>
      </c>
      <c r="BK107" s="145">
        <f>ROUND(I107*H107,2)</f>
        <v>0</v>
      </c>
      <c r="BL107" s="17" t="s">
        <v>1666</v>
      </c>
      <c r="BM107" s="144" t="s">
        <v>1705</v>
      </c>
    </row>
    <row r="108" spans="2:65" s="1" customFormat="1">
      <c r="B108" s="33"/>
      <c r="D108" s="146" t="s">
        <v>202</v>
      </c>
      <c r="F108" s="147" t="s">
        <v>1706</v>
      </c>
      <c r="I108" s="148"/>
      <c r="L108" s="33"/>
      <c r="M108" s="149"/>
      <c r="T108" s="54"/>
      <c r="AT108" s="17" t="s">
        <v>202</v>
      </c>
      <c r="AU108" s="17" t="s">
        <v>87</v>
      </c>
    </row>
    <row r="109" spans="2:65" s="1" customFormat="1" ht="33" customHeight="1">
      <c r="B109" s="33"/>
      <c r="C109" s="133" t="s">
        <v>262</v>
      </c>
      <c r="D109" s="133" t="s">
        <v>196</v>
      </c>
      <c r="E109" s="134" t="s">
        <v>1707</v>
      </c>
      <c r="F109" s="135" t="s">
        <v>1708</v>
      </c>
      <c r="G109" s="136" t="s">
        <v>1665</v>
      </c>
      <c r="H109" s="137">
        <v>1</v>
      </c>
      <c r="I109" s="138"/>
      <c r="J109" s="139">
        <f>ROUND(I109*H109,2)</f>
        <v>0</v>
      </c>
      <c r="K109" s="135" t="s">
        <v>199</v>
      </c>
      <c r="L109" s="33"/>
      <c r="M109" s="140" t="s">
        <v>32</v>
      </c>
      <c r="N109" s="141" t="s">
        <v>49</v>
      </c>
      <c r="P109" s="142">
        <f>O109*H109</f>
        <v>0</v>
      </c>
      <c r="Q109" s="142">
        <v>0</v>
      </c>
      <c r="R109" s="142">
        <f>Q109*H109</f>
        <v>0</v>
      </c>
      <c r="S109" s="142">
        <v>0</v>
      </c>
      <c r="T109" s="143">
        <f>S109*H109</f>
        <v>0</v>
      </c>
      <c r="AR109" s="144" t="s">
        <v>1666</v>
      </c>
      <c r="AT109" s="144" t="s">
        <v>196</v>
      </c>
      <c r="AU109" s="144" t="s">
        <v>87</v>
      </c>
      <c r="AY109" s="17" t="s">
        <v>194</v>
      </c>
      <c r="BE109" s="145">
        <f>IF(N109="základní",J109,0)</f>
        <v>0</v>
      </c>
      <c r="BF109" s="145">
        <f>IF(N109="snížená",J109,0)</f>
        <v>0</v>
      </c>
      <c r="BG109" s="145">
        <f>IF(N109="zákl. přenesená",J109,0)</f>
        <v>0</v>
      </c>
      <c r="BH109" s="145">
        <f>IF(N109="sníž. přenesená",J109,0)</f>
        <v>0</v>
      </c>
      <c r="BI109" s="145">
        <f>IF(N109="nulová",J109,0)</f>
        <v>0</v>
      </c>
      <c r="BJ109" s="17" t="s">
        <v>85</v>
      </c>
      <c r="BK109" s="145">
        <f>ROUND(I109*H109,2)</f>
        <v>0</v>
      </c>
      <c r="BL109" s="17" t="s">
        <v>1666</v>
      </c>
      <c r="BM109" s="144" t="s">
        <v>1709</v>
      </c>
    </row>
    <row r="110" spans="2:65" s="1" customFormat="1">
      <c r="B110" s="33"/>
      <c r="D110" s="146" t="s">
        <v>202</v>
      </c>
      <c r="F110" s="147" t="s">
        <v>1710</v>
      </c>
      <c r="I110" s="148"/>
      <c r="L110" s="33"/>
      <c r="M110" s="149"/>
      <c r="T110" s="54"/>
      <c r="AT110" s="17" t="s">
        <v>202</v>
      </c>
      <c r="AU110" s="17" t="s">
        <v>87</v>
      </c>
    </row>
    <row r="111" spans="2:65" s="11" customFormat="1" ht="22.8" customHeight="1">
      <c r="B111" s="121"/>
      <c r="D111" s="122" t="s">
        <v>77</v>
      </c>
      <c r="E111" s="131" t="s">
        <v>1711</v>
      </c>
      <c r="F111" s="131" t="s">
        <v>1712</v>
      </c>
      <c r="I111" s="124"/>
      <c r="J111" s="132">
        <f>BK111</f>
        <v>0</v>
      </c>
      <c r="L111" s="121"/>
      <c r="M111" s="126"/>
      <c r="P111" s="127">
        <f>SUM(P112:P121)</f>
        <v>0</v>
      </c>
      <c r="R111" s="127">
        <f>SUM(R112:R121)</f>
        <v>0</v>
      </c>
      <c r="T111" s="128">
        <f>SUM(T112:T121)</f>
        <v>0</v>
      </c>
      <c r="AR111" s="122" t="s">
        <v>224</v>
      </c>
      <c r="AT111" s="129" t="s">
        <v>77</v>
      </c>
      <c r="AU111" s="129" t="s">
        <v>85</v>
      </c>
      <c r="AY111" s="122" t="s">
        <v>194</v>
      </c>
      <c r="BK111" s="130">
        <f>SUM(BK112:BK121)</f>
        <v>0</v>
      </c>
    </row>
    <row r="112" spans="2:65" s="1" customFormat="1" ht="49.05" customHeight="1">
      <c r="B112" s="33"/>
      <c r="C112" s="133" t="s">
        <v>8</v>
      </c>
      <c r="D112" s="133" t="s">
        <v>196</v>
      </c>
      <c r="E112" s="134" t="s">
        <v>1713</v>
      </c>
      <c r="F112" s="135" t="s">
        <v>1714</v>
      </c>
      <c r="G112" s="136" t="s">
        <v>1665</v>
      </c>
      <c r="H112" s="137">
        <v>1</v>
      </c>
      <c r="I112" s="138"/>
      <c r="J112" s="139">
        <f>ROUND(I112*H112,2)</f>
        <v>0</v>
      </c>
      <c r="K112" s="135" t="s">
        <v>199</v>
      </c>
      <c r="L112" s="33"/>
      <c r="M112" s="140" t="s">
        <v>32</v>
      </c>
      <c r="N112" s="141" t="s">
        <v>49</v>
      </c>
      <c r="P112" s="142">
        <f>O112*H112</f>
        <v>0</v>
      </c>
      <c r="Q112" s="142">
        <v>0</v>
      </c>
      <c r="R112" s="142">
        <f>Q112*H112</f>
        <v>0</v>
      </c>
      <c r="S112" s="142">
        <v>0</v>
      </c>
      <c r="T112" s="143">
        <f>S112*H112</f>
        <v>0</v>
      </c>
      <c r="AR112" s="144" t="s">
        <v>1666</v>
      </c>
      <c r="AT112" s="144" t="s">
        <v>196</v>
      </c>
      <c r="AU112" s="144" t="s">
        <v>87</v>
      </c>
      <c r="AY112" s="17" t="s">
        <v>194</v>
      </c>
      <c r="BE112" s="145">
        <f>IF(N112="základní",J112,0)</f>
        <v>0</v>
      </c>
      <c r="BF112" s="145">
        <f>IF(N112="snížená",J112,0)</f>
        <v>0</v>
      </c>
      <c r="BG112" s="145">
        <f>IF(N112="zákl. přenesená",J112,0)</f>
        <v>0</v>
      </c>
      <c r="BH112" s="145">
        <f>IF(N112="sníž. přenesená",J112,0)</f>
        <v>0</v>
      </c>
      <c r="BI112" s="145">
        <f>IF(N112="nulová",J112,0)</f>
        <v>0</v>
      </c>
      <c r="BJ112" s="17" t="s">
        <v>85</v>
      </c>
      <c r="BK112" s="145">
        <f>ROUND(I112*H112,2)</f>
        <v>0</v>
      </c>
      <c r="BL112" s="17" t="s">
        <v>1666</v>
      </c>
      <c r="BM112" s="144" t="s">
        <v>1715</v>
      </c>
    </row>
    <row r="113" spans="2:65" s="1" customFormat="1">
      <c r="B113" s="33"/>
      <c r="D113" s="146" t="s">
        <v>202</v>
      </c>
      <c r="F113" s="147" t="s">
        <v>1716</v>
      </c>
      <c r="I113" s="148"/>
      <c r="L113" s="33"/>
      <c r="M113" s="149"/>
      <c r="T113" s="54"/>
      <c r="AT113" s="17" t="s">
        <v>202</v>
      </c>
      <c r="AU113" s="17" t="s">
        <v>87</v>
      </c>
    </row>
    <row r="114" spans="2:65" s="1" customFormat="1" ht="66.75" customHeight="1">
      <c r="B114" s="33"/>
      <c r="C114" s="133" t="s">
        <v>277</v>
      </c>
      <c r="D114" s="133" t="s">
        <v>196</v>
      </c>
      <c r="E114" s="134" t="s">
        <v>1717</v>
      </c>
      <c r="F114" s="135" t="s">
        <v>1718</v>
      </c>
      <c r="G114" s="136" t="s">
        <v>1665</v>
      </c>
      <c r="H114" s="137">
        <v>1</v>
      </c>
      <c r="I114" s="138"/>
      <c r="J114" s="139">
        <f>ROUND(I114*H114,2)</f>
        <v>0</v>
      </c>
      <c r="K114" s="135" t="s">
        <v>199</v>
      </c>
      <c r="L114" s="33"/>
      <c r="M114" s="140" t="s">
        <v>32</v>
      </c>
      <c r="N114" s="141" t="s">
        <v>49</v>
      </c>
      <c r="P114" s="142">
        <f>O114*H114</f>
        <v>0</v>
      </c>
      <c r="Q114" s="142">
        <v>0</v>
      </c>
      <c r="R114" s="142">
        <f>Q114*H114</f>
        <v>0</v>
      </c>
      <c r="S114" s="142">
        <v>0</v>
      </c>
      <c r="T114" s="143">
        <f>S114*H114</f>
        <v>0</v>
      </c>
      <c r="AR114" s="144" t="s">
        <v>1666</v>
      </c>
      <c r="AT114" s="144" t="s">
        <v>196</v>
      </c>
      <c r="AU114" s="144" t="s">
        <v>87</v>
      </c>
      <c r="AY114" s="17" t="s">
        <v>194</v>
      </c>
      <c r="BE114" s="145">
        <f>IF(N114="základní",J114,0)</f>
        <v>0</v>
      </c>
      <c r="BF114" s="145">
        <f>IF(N114="snížená",J114,0)</f>
        <v>0</v>
      </c>
      <c r="BG114" s="145">
        <f>IF(N114="zákl. přenesená",J114,0)</f>
        <v>0</v>
      </c>
      <c r="BH114" s="145">
        <f>IF(N114="sníž. přenesená",J114,0)</f>
        <v>0</v>
      </c>
      <c r="BI114" s="145">
        <f>IF(N114="nulová",J114,0)</f>
        <v>0</v>
      </c>
      <c r="BJ114" s="17" t="s">
        <v>85</v>
      </c>
      <c r="BK114" s="145">
        <f>ROUND(I114*H114,2)</f>
        <v>0</v>
      </c>
      <c r="BL114" s="17" t="s">
        <v>1666</v>
      </c>
      <c r="BM114" s="144" t="s">
        <v>1719</v>
      </c>
    </row>
    <row r="115" spans="2:65" s="1" customFormat="1">
      <c r="B115" s="33"/>
      <c r="D115" s="146" t="s">
        <v>202</v>
      </c>
      <c r="F115" s="147" t="s">
        <v>1720</v>
      </c>
      <c r="I115" s="148"/>
      <c r="L115" s="33"/>
      <c r="M115" s="149"/>
      <c r="T115" s="54"/>
      <c r="AT115" s="17" t="s">
        <v>202</v>
      </c>
      <c r="AU115" s="17" t="s">
        <v>87</v>
      </c>
    </row>
    <row r="116" spans="2:65" s="1" customFormat="1" ht="24.15" customHeight="1">
      <c r="B116" s="33"/>
      <c r="C116" s="133" t="s">
        <v>284</v>
      </c>
      <c r="D116" s="133" t="s">
        <v>196</v>
      </c>
      <c r="E116" s="134" t="s">
        <v>1721</v>
      </c>
      <c r="F116" s="135" t="s">
        <v>1722</v>
      </c>
      <c r="G116" s="136" t="s">
        <v>1665</v>
      </c>
      <c r="H116" s="137">
        <v>1</v>
      </c>
      <c r="I116" s="138"/>
      <c r="J116" s="139">
        <f>ROUND(I116*H116,2)</f>
        <v>0</v>
      </c>
      <c r="K116" s="135" t="s">
        <v>199</v>
      </c>
      <c r="L116" s="33"/>
      <c r="M116" s="140" t="s">
        <v>32</v>
      </c>
      <c r="N116" s="141" t="s">
        <v>49</v>
      </c>
      <c r="P116" s="142">
        <f>O116*H116</f>
        <v>0</v>
      </c>
      <c r="Q116" s="142">
        <v>0</v>
      </c>
      <c r="R116" s="142">
        <f>Q116*H116</f>
        <v>0</v>
      </c>
      <c r="S116" s="142">
        <v>0</v>
      </c>
      <c r="T116" s="143">
        <f>S116*H116</f>
        <v>0</v>
      </c>
      <c r="AR116" s="144" t="s">
        <v>1666</v>
      </c>
      <c r="AT116" s="144" t="s">
        <v>196</v>
      </c>
      <c r="AU116" s="144" t="s">
        <v>87</v>
      </c>
      <c r="AY116" s="17" t="s">
        <v>194</v>
      </c>
      <c r="BE116" s="145">
        <f>IF(N116="základní",J116,0)</f>
        <v>0</v>
      </c>
      <c r="BF116" s="145">
        <f>IF(N116="snížená",J116,0)</f>
        <v>0</v>
      </c>
      <c r="BG116" s="145">
        <f>IF(N116="zákl. přenesená",J116,0)</f>
        <v>0</v>
      </c>
      <c r="BH116" s="145">
        <f>IF(N116="sníž. přenesená",J116,0)</f>
        <v>0</v>
      </c>
      <c r="BI116" s="145">
        <f>IF(N116="nulová",J116,0)</f>
        <v>0</v>
      </c>
      <c r="BJ116" s="17" t="s">
        <v>85</v>
      </c>
      <c r="BK116" s="145">
        <f>ROUND(I116*H116,2)</f>
        <v>0</v>
      </c>
      <c r="BL116" s="17" t="s">
        <v>1666</v>
      </c>
      <c r="BM116" s="144" t="s">
        <v>1723</v>
      </c>
    </row>
    <row r="117" spans="2:65" s="1" customFormat="1">
      <c r="B117" s="33"/>
      <c r="D117" s="146" t="s">
        <v>202</v>
      </c>
      <c r="F117" s="147" t="s">
        <v>1724</v>
      </c>
      <c r="I117" s="148"/>
      <c r="L117" s="33"/>
      <c r="M117" s="149"/>
      <c r="T117" s="54"/>
      <c r="AT117" s="17" t="s">
        <v>202</v>
      </c>
      <c r="AU117" s="17" t="s">
        <v>87</v>
      </c>
    </row>
    <row r="118" spans="2:65" s="1" customFormat="1" ht="24.15" customHeight="1">
      <c r="B118" s="33"/>
      <c r="C118" s="133" t="s">
        <v>289</v>
      </c>
      <c r="D118" s="133" t="s">
        <v>196</v>
      </c>
      <c r="E118" s="134" t="s">
        <v>1725</v>
      </c>
      <c r="F118" s="135" t="s">
        <v>1726</v>
      </c>
      <c r="G118" s="136" t="s">
        <v>1665</v>
      </c>
      <c r="H118" s="137">
        <v>1</v>
      </c>
      <c r="I118" s="138"/>
      <c r="J118" s="139">
        <f>ROUND(I118*H118,2)</f>
        <v>0</v>
      </c>
      <c r="K118" s="135" t="s">
        <v>199</v>
      </c>
      <c r="L118" s="33"/>
      <c r="M118" s="140" t="s">
        <v>32</v>
      </c>
      <c r="N118" s="141" t="s">
        <v>49</v>
      </c>
      <c r="P118" s="142">
        <f>O118*H118</f>
        <v>0</v>
      </c>
      <c r="Q118" s="142">
        <v>0</v>
      </c>
      <c r="R118" s="142">
        <f>Q118*H118</f>
        <v>0</v>
      </c>
      <c r="S118" s="142">
        <v>0</v>
      </c>
      <c r="T118" s="143">
        <f>S118*H118</f>
        <v>0</v>
      </c>
      <c r="AR118" s="144" t="s">
        <v>1666</v>
      </c>
      <c r="AT118" s="144" t="s">
        <v>196</v>
      </c>
      <c r="AU118" s="144" t="s">
        <v>87</v>
      </c>
      <c r="AY118" s="17" t="s">
        <v>194</v>
      </c>
      <c r="BE118" s="145">
        <f>IF(N118="základní",J118,0)</f>
        <v>0</v>
      </c>
      <c r="BF118" s="145">
        <f>IF(N118="snížená",J118,0)</f>
        <v>0</v>
      </c>
      <c r="BG118" s="145">
        <f>IF(N118="zákl. přenesená",J118,0)</f>
        <v>0</v>
      </c>
      <c r="BH118" s="145">
        <f>IF(N118="sníž. přenesená",J118,0)</f>
        <v>0</v>
      </c>
      <c r="BI118" s="145">
        <f>IF(N118="nulová",J118,0)</f>
        <v>0</v>
      </c>
      <c r="BJ118" s="17" t="s">
        <v>85</v>
      </c>
      <c r="BK118" s="145">
        <f>ROUND(I118*H118,2)</f>
        <v>0</v>
      </c>
      <c r="BL118" s="17" t="s">
        <v>1666</v>
      </c>
      <c r="BM118" s="144" t="s">
        <v>1727</v>
      </c>
    </row>
    <row r="119" spans="2:65" s="1" customFormat="1">
      <c r="B119" s="33"/>
      <c r="D119" s="146" t="s">
        <v>202</v>
      </c>
      <c r="F119" s="147" t="s">
        <v>1728</v>
      </c>
      <c r="I119" s="148"/>
      <c r="L119" s="33"/>
      <c r="M119" s="149"/>
      <c r="T119" s="54"/>
      <c r="AT119" s="17" t="s">
        <v>202</v>
      </c>
      <c r="AU119" s="17" t="s">
        <v>87</v>
      </c>
    </row>
    <row r="120" spans="2:65" s="1" customFormat="1" ht="78" customHeight="1">
      <c r="B120" s="33"/>
      <c r="C120" s="133" t="s">
        <v>296</v>
      </c>
      <c r="D120" s="133" t="s">
        <v>196</v>
      </c>
      <c r="E120" s="134" t="s">
        <v>1729</v>
      </c>
      <c r="F120" s="135" t="s">
        <v>1730</v>
      </c>
      <c r="G120" s="136" t="s">
        <v>1665</v>
      </c>
      <c r="H120" s="137">
        <v>1</v>
      </c>
      <c r="I120" s="138"/>
      <c r="J120" s="139">
        <f>ROUND(I120*H120,2)</f>
        <v>0</v>
      </c>
      <c r="K120" s="135" t="s">
        <v>199</v>
      </c>
      <c r="L120" s="33"/>
      <c r="M120" s="140" t="s">
        <v>32</v>
      </c>
      <c r="N120" s="141" t="s">
        <v>49</v>
      </c>
      <c r="P120" s="142">
        <f>O120*H120</f>
        <v>0</v>
      </c>
      <c r="Q120" s="142">
        <v>0</v>
      </c>
      <c r="R120" s="142">
        <f>Q120*H120</f>
        <v>0</v>
      </c>
      <c r="S120" s="142">
        <v>0</v>
      </c>
      <c r="T120" s="143">
        <f>S120*H120</f>
        <v>0</v>
      </c>
      <c r="AR120" s="144" t="s">
        <v>1666</v>
      </c>
      <c r="AT120" s="144" t="s">
        <v>196</v>
      </c>
      <c r="AU120" s="144" t="s">
        <v>87</v>
      </c>
      <c r="AY120" s="17" t="s">
        <v>194</v>
      </c>
      <c r="BE120" s="145">
        <f>IF(N120="základní",J120,0)</f>
        <v>0</v>
      </c>
      <c r="BF120" s="145">
        <f>IF(N120="snížená",J120,0)</f>
        <v>0</v>
      </c>
      <c r="BG120" s="145">
        <f>IF(N120="zákl. přenesená",J120,0)</f>
        <v>0</v>
      </c>
      <c r="BH120" s="145">
        <f>IF(N120="sníž. přenesená",J120,0)</f>
        <v>0</v>
      </c>
      <c r="BI120" s="145">
        <f>IF(N120="nulová",J120,0)</f>
        <v>0</v>
      </c>
      <c r="BJ120" s="17" t="s">
        <v>85</v>
      </c>
      <c r="BK120" s="145">
        <f>ROUND(I120*H120,2)</f>
        <v>0</v>
      </c>
      <c r="BL120" s="17" t="s">
        <v>1666</v>
      </c>
      <c r="BM120" s="144" t="s">
        <v>1731</v>
      </c>
    </row>
    <row r="121" spans="2:65" s="1" customFormat="1">
      <c r="B121" s="33"/>
      <c r="D121" s="146" t="s">
        <v>202</v>
      </c>
      <c r="F121" s="147" t="s">
        <v>1732</v>
      </c>
      <c r="I121" s="148"/>
      <c r="L121" s="33"/>
      <c r="M121" s="149"/>
      <c r="T121" s="54"/>
      <c r="AT121" s="17" t="s">
        <v>202</v>
      </c>
      <c r="AU121" s="17" t="s">
        <v>87</v>
      </c>
    </row>
    <row r="122" spans="2:65" s="11" customFormat="1" ht="22.8" customHeight="1">
      <c r="B122" s="121"/>
      <c r="D122" s="122" t="s">
        <v>77</v>
      </c>
      <c r="E122" s="131" t="s">
        <v>1733</v>
      </c>
      <c r="F122" s="131" t="s">
        <v>1734</v>
      </c>
      <c r="I122" s="124"/>
      <c r="J122" s="132">
        <f>BK122</f>
        <v>0</v>
      </c>
      <c r="L122" s="121"/>
      <c r="M122" s="126"/>
      <c r="P122" s="127">
        <f>SUM(P123:P124)</f>
        <v>0</v>
      </c>
      <c r="R122" s="127">
        <f>SUM(R123:R124)</f>
        <v>0</v>
      </c>
      <c r="T122" s="128">
        <f>SUM(T123:T124)</f>
        <v>0</v>
      </c>
      <c r="AR122" s="122" t="s">
        <v>224</v>
      </c>
      <c r="AT122" s="129" t="s">
        <v>77</v>
      </c>
      <c r="AU122" s="129" t="s">
        <v>85</v>
      </c>
      <c r="AY122" s="122" t="s">
        <v>194</v>
      </c>
      <c r="BK122" s="130">
        <f>SUM(BK123:BK124)</f>
        <v>0</v>
      </c>
    </row>
    <row r="123" spans="2:65" s="1" customFormat="1" ht="37.799999999999997" customHeight="1">
      <c r="B123" s="33"/>
      <c r="C123" s="133" t="s">
        <v>303</v>
      </c>
      <c r="D123" s="133" t="s">
        <v>196</v>
      </c>
      <c r="E123" s="134" t="s">
        <v>1735</v>
      </c>
      <c r="F123" s="135" t="s">
        <v>1736</v>
      </c>
      <c r="G123" s="136" t="s">
        <v>1665</v>
      </c>
      <c r="H123" s="137">
        <v>1</v>
      </c>
      <c r="I123" s="138"/>
      <c r="J123" s="139">
        <f>ROUND(I123*H123,2)</f>
        <v>0</v>
      </c>
      <c r="K123" s="135" t="s">
        <v>199</v>
      </c>
      <c r="L123" s="33"/>
      <c r="M123" s="140" t="s">
        <v>32</v>
      </c>
      <c r="N123" s="141" t="s">
        <v>49</v>
      </c>
      <c r="P123" s="142">
        <f>O123*H123</f>
        <v>0</v>
      </c>
      <c r="Q123" s="142">
        <v>0</v>
      </c>
      <c r="R123" s="142">
        <f>Q123*H123</f>
        <v>0</v>
      </c>
      <c r="S123" s="142">
        <v>0</v>
      </c>
      <c r="T123" s="143">
        <f>S123*H123</f>
        <v>0</v>
      </c>
      <c r="AR123" s="144" t="s">
        <v>1666</v>
      </c>
      <c r="AT123" s="144" t="s">
        <v>196</v>
      </c>
      <c r="AU123" s="144" t="s">
        <v>87</v>
      </c>
      <c r="AY123" s="17" t="s">
        <v>194</v>
      </c>
      <c r="BE123" s="145">
        <f>IF(N123="základní",J123,0)</f>
        <v>0</v>
      </c>
      <c r="BF123" s="145">
        <f>IF(N123="snížená",J123,0)</f>
        <v>0</v>
      </c>
      <c r="BG123" s="145">
        <f>IF(N123="zákl. přenesená",J123,0)</f>
        <v>0</v>
      </c>
      <c r="BH123" s="145">
        <f>IF(N123="sníž. přenesená",J123,0)</f>
        <v>0</v>
      </c>
      <c r="BI123" s="145">
        <f>IF(N123="nulová",J123,0)</f>
        <v>0</v>
      </c>
      <c r="BJ123" s="17" t="s">
        <v>85</v>
      </c>
      <c r="BK123" s="145">
        <f>ROUND(I123*H123,2)</f>
        <v>0</v>
      </c>
      <c r="BL123" s="17" t="s">
        <v>1666</v>
      </c>
      <c r="BM123" s="144" t="s">
        <v>1737</v>
      </c>
    </row>
    <row r="124" spans="2:65" s="1" customFormat="1">
      <c r="B124" s="33"/>
      <c r="D124" s="146" t="s">
        <v>202</v>
      </c>
      <c r="F124" s="147" t="s">
        <v>1738</v>
      </c>
      <c r="I124" s="148"/>
      <c r="L124" s="33"/>
      <c r="M124" s="149"/>
      <c r="T124" s="54"/>
      <c r="AT124" s="17" t="s">
        <v>202</v>
      </c>
      <c r="AU124" s="17" t="s">
        <v>87</v>
      </c>
    </row>
    <row r="125" spans="2:65" s="11" customFormat="1" ht="22.8" customHeight="1">
      <c r="B125" s="121"/>
      <c r="D125" s="122" t="s">
        <v>77</v>
      </c>
      <c r="E125" s="131" t="s">
        <v>1739</v>
      </c>
      <c r="F125" s="131" t="s">
        <v>1740</v>
      </c>
      <c r="I125" s="124"/>
      <c r="J125" s="132">
        <f>BK125</f>
        <v>0</v>
      </c>
      <c r="L125" s="121"/>
      <c r="M125" s="126"/>
      <c r="P125" s="127">
        <f>SUM(P126:P127)</f>
        <v>0</v>
      </c>
      <c r="R125" s="127">
        <f>SUM(R126:R127)</f>
        <v>0</v>
      </c>
      <c r="T125" s="128">
        <f>SUM(T126:T127)</f>
        <v>0</v>
      </c>
      <c r="AR125" s="122" t="s">
        <v>224</v>
      </c>
      <c r="AT125" s="129" t="s">
        <v>77</v>
      </c>
      <c r="AU125" s="129" t="s">
        <v>85</v>
      </c>
      <c r="AY125" s="122" t="s">
        <v>194</v>
      </c>
      <c r="BK125" s="130">
        <f>SUM(BK126:BK127)</f>
        <v>0</v>
      </c>
    </row>
    <row r="126" spans="2:65" s="1" customFormat="1" ht="76.349999999999994" customHeight="1">
      <c r="B126" s="33"/>
      <c r="C126" s="133" t="s">
        <v>309</v>
      </c>
      <c r="D126" s="133" t="s">
        <v>196</v>
      </c>
      <c r="E126" s="134" t="s">
        <v>1741</v>
      </c>
      <c r="F126" s="135" t="s">
        <v>1742</v>
      </c>
      <c r="G126" s="136" t="s">
        <v>1665</v>
      </c>
      <c r="H126" s="137">
        <v>1</v>
      </c>
      <c r="I126" s="138"/>
      <c r="J126" s="139">
        <f>ROUND(I126*H126,2)</f>
        <v>0</v>
      </c>
      <c r="K126" s="135" t="s">
        <v>199</v>
      </c>
      <c r="L126" s="33"/>
      <c r="M126" s="140" t="s">
        <v>32</v>
      </c>
      <c r="N126" s="141" t="s">
        <v>49</v>
      </c>
      <c r="P126" s="142">
        <f>O126*H126</f>
        <v>0</v>
      </c>
      <c r="Q126" s="142">
        <v>0</v>
      </c>
      <c r="R126" s="142">
        <f>Q126*H126</f>
        <v>0</v>
      </c>
      <c r="S126" s="142">
        <v>0</v>
      </c>
      <c r="T126" s="143">
        <f>S126*H126</f>
        <v>0</v>
      </c>
      <c r="AR126" s="144" t="s">
        <v>1666</v>
      </c>
      <c r="AT126" s="144" t="s">
        <v>196</v>
      </c>
      <c r="AU126" s="144" t="s">
        <v>87</v>
      </c>
      <c r="AY126" s="17" t="s">
        <v>194</v>
      </c>
      <c r="BE126" s="145">
        <f>IF(N126="základní",J126,0)</f>
        <v>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7" t="s">
        <v>85</v>
      </c>
      <c r="BK126" s="145">
        <f>ROUND(I126*H126,2)</f>
        <v>0</v>
      </c>
      <c r="BL126" s="17" t="s">
        <v>1666</v>
      </c>
      <c r="BM126" s="144" t="s">
        <v>1743</v>
      </c>
    </row>
    <row r="127" spans="2:65" s="1" customFormat="1">
      <c r="B127" s="33"/>
      <c r="D127" s="146" t="s">
        <v>202</v>
      </c>
      <c r="F127" s="147" t="s">
        <v>1744</v>
      </c>
      <c r="I127" s="148"/>
      <c r="L127" s="33"/>
      <c r="M127" s="184"/>
      <c r="N127" s="185"/>
      <c r="O127" s="185"/>
      <c r="P127" s="185"/>
      <c r="Q127" s="185"/>
      <c r="R127" s="185"/>
      <c r="S127" s="185"/>
      <c r="T127" s="186"/>
      <c r="AT127" s="17" t="s">
        <v>202</v>
      </c>
      <c r="AU127" s="17" t="s">
        <v>87</v>
      </c>
    </row>
    <row r="128" spans="2:65" s="1" customFormat="1" ht="6.9" customHeight="1">
      <c r="B128" s="42"/>
      <c r="C128" s="43"/>
      <c r="D128" s="43"/>
      <c r="E128" s="43"/>
      <c r="F128" s="43"/>
      <c r="G128" s="43"/>
      <c r="H128" s="43"/>
      <c r="I128" s="43"/>
      <c r="J128" s="43"/>
      <c r="K128" s="43"/>
      <c r="L128" s="33"/>
    </row>
  </sheetData>
  <sheetProtection algorithmName="SHA-512" hashValue="euZteiq3lZqy9Hs/icwo51BdRQ0JVTYHo2QY16h03Ke/T115uV99wZLDmKvHiUAaxUlDZcC0yszmscvv6pcaZw==" saltValue="CBKr7BYFEON/gE0+zJtO59kfmFV2rPso+3cbrSQZ443Xla3VsH3NVc7jJ3e7bIsrTT8Q8rGq6N4OH3mdeYjm+w==" spinCount="100000" sheet="1" objects="1" scenarios="1" formatColumns="0" formatRows="0" autoFilter="0"/>
  <autoFilter ref="C84:K127" xr:uid="{00000000-0009-0000-0000-000006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600-000000000000}"/>
    <hyperlink ref="F91" r:id="rId2" xr:uid="{00000000-0004-0000-0600-000001000000}"/>
    <hyperlink ref="F93" r:id="rId3" xr:uid="{00000000-0004-0000-0600-000002000000}"/>
    <hyperlink ref="F95" r:id="rId4" xr:uid="{00000000-0004-0000-0600-000003000000}"/>
    <hyperlink ref="F97" r:id="rId5" xr:uid="{00000000-0004-0000-0600-000004000000}"/>
    <hyperlink ref="F99" r:id="rId6" xr:uid="{00000000-0004-0000-0600-000005000000}"/>
    <hyperlink ref="F102" r:id="rId7" xr:uid="{00000000-0004-0000-0600-000006000000}"/>
    <hyperlink ref="F104" r:id="rId8" xr:uid="{00000000-0004-0000-0600-000007000000}"/>
    <hyperlink ref="F106" r:id="rId9" xr:uid="{00000000-0004-0000-0600-000008000000}"/>
    <hyperlink ref="F108" r:id="rId10" xr:uid="{00000000-0004-0000-0600-000009000000}"/>
    <hyperlink ref="F110" r:id="rId11" xr:uid="{00000000-0004-0000-0600-00000A000000}"/>
    <hyperlink ref="F113" r:id="rId12" xr:uid="{00000000-0004-0000-0600-00000B000000}"/>
    <hyperlink ref="F115" r:id="rId13" xr:uid="{00000000-0004-0000-0600-00000C000000}"/>
    <hyperlink ref="F117" r:id="rId14" xr:uid="{00000000-0004-0000-0600-00000D000000}"/>
    <hyperlink ref="F119" r:id="rId15" xr:uid="{00000000-0004-0000-0600-00000E000000}"/>
    <hyperlink ref="F121" r:id="rId16" xr:uid="{00000000-0004-0000-0600-00000F000000}"/>
    <hyperlink ref="F124" r:id="rId17" xr:uid="{00000000-0004-0000-0600-000010000000}"/>
    <hyperlink ref="F127" r:id="rId18" xr:uid="{00000000-0004-0000-0600-000011000000}"/>
  </hyperlinks>
  <pageMargins left="0.39370078740157483" right="0.39370078740157483" top="0.39370078740157483" bottom="0.39370078740157483" header="0" footer="0"/>
  <pageSetup paperSize="9" scale="76" fitToHeight="100" orientation="portrait" blackAndWhite="1" r:id="rId19"/>
  <headerFooter>
    <oddHeader>&amp;LDopravní zklidnění v intravilánu obce u autobusové točky Rabyně, Hotel Nová Rabyně_rev.02&amp;CDOPAS s.r.o.&amp;RPOLOŽKOVÝ VÝKAZ VÝMĚR</oddHeader>
    <oddFooter>&amp;LVON - Vedlejší a ostatní náklady&amp;CStrana &amp;P z &amp;N&amp;RPoložkový soupis prací</oddFooter>
  </headerFooter>
  <drawing r:id="rId2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H202"/>
  <sheetViews>
    <sheetView showGridLines="0" workbookViewId="0"/>
  </sheetViews>
  <sheetFormatPr defaultRowHeight="10.199999999999999"/>
  <cols>
    <col min="1" max="1" width="8.28515625" customWidth="1"/>
    <col min="2" max="2" width="1.7109375" customWidth="1"/>
    <col min="3" max="3" width="25" customWidth="1"/>
    <col min="4" max="4" width="75.85546875" customWidth="1"/>
    <col min="5" max="5" width="13.28515625" customWidth="1"/>
    <col min="6" max="6" width="20" customWidth="1"/>
    <col min="7" max="7" width="1.7109375" customWidth="1"/>
    <col min="8" max="8" width="8.28515625" customWidth="1"/>
  </cols>
  <sheetData>
    <row r="1" spans="2:8" ht="11.25" customHeight="1"/>
    <row r="2" spans="2:8" ht="36.9" customHeight="1"/>
    <row r="3" spans="2:8" ht="6.9" customHeight="1">
      <c r="B3" s="18"/>
      <c r="C3" s="19"/>
      <c r="D3" s="19"/>
      <c r="E3" s="19"/>
      <c r="F3" s="19"/>
      <c r="G3" s="19"/>
      <c r="H3" s="20"/>
    </row>
    <row r="4" spans="2:8" ht="24.9" customHeight="1">
      <c r="B4" s="20"/>
      <c r="C4" s="21" t="s">
        <v>1745</v>
      </c>
      <c r="H4" s="20"/>
    </row>
    <row r="5" spans="2:8" ht="12" customHeight="1">
      <c r="B5" s="20"/>
      <c r="C5" s="24" t="s">
        <v>13</v>
      </c>
      <c r="D5" s="299" t="s">
        <v>14</v>
      </c>
      <c r="E5" s="284"/>
      <c r="F5" s="284"/>
      <c r="H5" s="20"/>
    </row>
    <row r="6" spans="2:8" ht="36.9" customHeight="1">
      <c r="B6" s="20"/>
      <c r="C6" s="26" t="s">
        <v>16</v>
      </c>
      <c r="D6" s="296" t="s">
        <v>17</v>
      </c>
      <c r="E6" s="284"/>
      <c r="F6" s="284"/>
      <c r="H6" s="20"/>
    </row>
    <row r="7" spans="2:8" ht="24.75" customHeight="1">
      <c r="B7" s="20"/>
      <c r="C7" s="27" t="s">
        <v>24</v>
      </c>
      <c r="D7" s="50" t="str">
        <f>'Rekapitulace stavby'!AN8</f>
        <v>24. 2. 2025</v>
      </c>
      <c r="H7" s="20"/>
    </row>
    <row r="8" spans="2:8" s="1" customFormat="1" ht="10.8" customHeight="1">
      <c r="B8" s="33"/>
      <c r="H8" s="33"/>
    </row>
    <row r="9" spans="2:8" s="10" customFormat="1" ht="29.25" customHeight="1">
      <c r="B9" s="113"/>
      <c r="C9" s="114" t="s">
        <v>59</v>
      </c>
      <c r="D9" s="115" t="s">
        <v>60</v>
      </c>
      <c r="E9" s="115" t="s">
        <v>181</v>
      </c>
      <c r="F9" s="116" t="s">
        <v>1746</v>
      </c>
      <c r="H9" s="113"/>
    </row>
    <row r="10" spans="2:8" s="1" customFormat="1" ht="26.4" customHeight="1">
      <c r="B10" s="33"/>
      <c r="C10" s="187" t="s">
        <v>1747</v>
      </c>
      <c r="D10" s="187" t="s">
        <v>90</v>
      </c>
      <c r="H10" s="33"/>
    </row>
    <row r="11" spans="2:8" s="1" customFormat="1" ht="16.8" customHeight="1">
      <c r="B11" s="33"/>
      <c r="C11" s="188" t="s">
        <v>108</v>
      </c>
      <c r="D11" s="189" t="s">
        <v>109</v>
      </c>
      <c r="E11" s="190" t="s">
        <v>110</v>
      </c>
      <c r="F11" s="191">
        <v>26.74</v>
      </c>
      <c r="H11" s="33"/>
    </row>
    <row r="12" spans="2:8" s="1" customFormat="1" ht="16.8" customHeight="1">
      <c r="B12" s="33"/>
      <c r="C12" s="192" t="s">
        <v>32</v>
      </c>
      <c r="D12" s="192" t="s">
        <v>373</v>
      </c>
      <c r="E12" s="17" t="s">
        <v>32</v>
      </c>
      <c r="F12" s="193">
        <v>26.74</v>
      </c>
      <c r="H12" s="33"/>
    </row>
    <row r="13" spans="2:8" s="1" customFormat="1" ht="16.8" customHeight="1">
      <c r="B13" s="33"/>
      <c r="C13" s="194" t="s">
        <v>1748</v>
      </c>
      <c r="H13" s="33"/>
    </row>
    <row r="14" spans="2:8" s="1" customFormat="1" ht="16.8" customHeight="1">
      <c r="B14" s="33"/>
      <c r="C14" s="192" t="s">
        <v>367</v>
      </c>
      <c r="D14" s="192" t="s">
        <v>1749</v>
      </c>
      <c r="E14" s="17" t="s">
        <v>110</v>
      </c>
      <c r="F14" s="193">
        <v>26.74</v>
      </c>
      <c r="H14" s="33"/>
    </row>
    <row r="15" spans="2:8" s="1" customFormat="1" ht="16.8" customHeight="1">
      <c r="B15" s="33"/>
      <c r="C15" s="192" t="s">
        <v>676</v>
      </c>
      <c r="D15" s="192" t="s">
        <v>1750</v>
      </c>
      <c r="E15" s="17" t="s">
        <v>110</v>
      </c>
      <c r="F15" s="193">
        <v>844.93</v>
      </c>
      <c r="H15" s="33"/>
    </row>
    <row r="16" spans="2:8" s="1" customFormat="1" ht="16.8" customHeight="1">
      <c r="B16" s="33"/>
      <c r="C16" s="188" t="s">
        <v>113</v>
      </c>
      <c r="D16" s="189" t="s">
        <v>114</v>
      </c>
      <c r="E16" s="190" t="s">
        <v>115</v>
      </c>
      <c r="F16" s="191">
        <v>15.95</v>
      </c>
      <c r="H16" s="33"/>
    </row>
    <row r="17" spans="2:8" s="1" customFormat="1" ht="16.8" customHeight="1">
      <c r="B17" s="33"/>
      <c r="C17" s="192" t="s">
        <v>32</v>
      </c>
      <c r="D17" s="192" t="s">
        <v>640</v>
      </c>
      <c r="E17" s="17" t="s">
        <v>32</v>
      </c>
      <c r="F17" s="193">
        <v>15.95</v>
      </c>
      <c r="H17" s="33"/>
    </row>
    <row r="18" spans="2:8" s="1" customFormat="1" ht="16.8" customHeight="1">
      <c r="B18" s="33"/>
      <c r="C18" s="194" t="s">
        <v>1748</v>
      </c>
      <c r="H18" s="33"/>
    </row>
    <row r="19" spans="2:8" s="1" customFormat="1" ht="20.399999999999999">
      <c r="B19" s="33"/>
      <c r="C19" s="192" t="s">
        <v>635</v>
      </c>
      <c r="D19" s="192" t="s">
        <v>1751</v>
      </c>
      <c r="E19" s="17" t="s">
        <v>115</v>
      </c>
      <c r="F19" s="193">
        <v>15.95</v>
      </c>
      <c r="H19" s="33"/>
    </row>
    <row r="20" spans="2:8" s="1" customFormat="1" ht="16.8" customHeight="1">
      <c r="B20" s="33"/>
      <c r="C20" s="192" t="s">
        <v>676</v>
      </c>
      <c r="D20" s="192" t="s">
        <v>1750</v>
      </c>
      <c r="E20" s="17" t="s">
        <v>110</v>
      </c>
      <c r="F20" s="193">
        <v>844.93</v>
      </c>
      <c r="H20" s="33"/>
    </row>
    <row r="21" spans="2:8" s="1" customFormat="1" ht="16.8" customHeight="1">
      <c r="B21" s="33"/>
      <c r="C21" s="188" t="s">
        <v>118</v>
      </c>
      <c r="D21" s="189" t="s">
        <v>119</v>
      </c>
      <c r="E21" s="190" t="s">
        <v>115</v>
      </c>
      <c r="F21" s="191">
        <v>87.58</v>
      </c>
      <c r="H21" s="33"/>
    </row>
    <row r="22" spans="2:8" s="1" customFormat="1" ht="16.8" customHeight="1">
      <c r="B22" s="33"/>
      <c r="C22" s="192" t="s">
        <v>32</v>
      </c>
      <c r="D22" s="192" t="s">
        <v>582</v>
      </c>
      <c r="E22" s="17" t="s">
        <v>32</v>
      </c>
      <c r="F22" s="193">
        <v>87.58</v>
      </c>
      <c r="H22" s="33"/>
    </row>
    <row r="23" spans="2:8" s="1" customFormat="1" ht="16.8" customHeight="1">
      <c r="B23" s="33"/>
      <c r="C23" s="194" t="s">
        <v>1748</v>
      </c>
      <c r="H23" s="33"/>
    </row>
    <row r="24" spans="2:8" s="1" customFormat="1" ht="16.8" customHeight="1">
      <c r="B24" s="33"/>
      <c r="C24" s="192" t="s">
        <v>576</v>
      </c>
      <c r="D24" s="192" t="s">
        <v>1752</v>
      </c>
      <c r="E24" s="17" t="s">
        <v>115</v>
      </c>
      <c r="F24" s="193">
        <v>109.58</v>
      </c>
      <c r="H24" s="33"/>
    </row>
    <row r="25" spans="2:8" s="1" customFormat="1" ht="16.8" customHeight="1">
      <c r="B25" s="33"/>
      <c r="C25" s="192" t="s">
        <v>676</v>
      </c>
      <c r="D25" s="192" t="s">
        <v>1750</v>
      </c>
      <c r="E25" s="17" t="s">
        <v>110</v>
      </c>
      <c r="F25" s="193">
        <v>844.93</v>
      </c>
      <c r="H25" s="33"/>
    </row>
    <row r="26" spans="2:8" s="1" customFormat="1" ht="16.8" customHeight="1">
      <c r="B26" s="33"/>
      <c r="C26" s="192" t="s">
        <v>586</v>
      </c>
      <c r="D26" s="192" t="s">
        <v>587</v>
      </c>
      <c r="E26" s="17" t="s">
        <v>115</v>
      </c>
      <c r="F26" s="193">
        <v>89.331999999999994</v>
      </c>
      <c r="H26" s="33"/>
    </row>
    <row r="27" spans="2:8" s="1" customFormat="1" ht="16.8" customHeight="1">
      <c r="B27" s="33"/>
      <c r="C27" s="188" t="s">
        <v>121</v>
      </c>
      <c r="D27" s="189" t="s">
        <v>122</v>
      </c>
      <c r="E27" s="190" t="s">
        <v>115</v>
      </c>
      <c r="F27" s="191">
        <v>22</v>
      </c>
      <c r="H27" s="33"/>
    </row>
    <row r="28" spans="2:8" s="1" customFormat="1" ht="16.8" customHeight="1">
      <c r="B28" s="33"/>
      <c r="C28" s="192" t="s">
        <v>32</v>
      </c>
      <c r="D28" s="192" t="s">
        <v>584</v>
      </c>
      <c r="E28" s="17" t="s">
        <v>32</v>
      </c>
      <c r="F28" s="193">
        <v>22</v>
      </c>
      <c r="H28" s="33"/>
    </row>
    <row r="29" spans="2:8" s="1" customFormat="1" ht="16.8" customHeight="1">
      <c r="B29" s="33"/>
      <c r="C29" s="194" t="s">
        <v>1748</v>
      </c>
      <c r="H29" s="33"/>
    </row>
    <row r="30" spans="2:8" s="1" customFormat="1" ht="16.8" customHeight="1">
      <c r="B30" s="33"/>
      <c r="C30" s="192" t="s">
        <v>576</v>
      </c>
      <c r="D30" s="192" t="s">
        <v>1752</v>
      </c>
      <c r="E30" s="17" t="s">
        <v>115</v>
      </c>
      <c r="F30" s="193">
        <v>109.58</v>
      </c>
      <c r="H30" s="33"/>
    </row>
    <row r="31" spans="2:8" s="1" customFormat="1" ht="16.8" customHeight="1">
      <c r="B31" s="33"/>
      <c r="C31" s="192" t="s">
        <v>676</v>
      </c>
      <c r="D31" s="192" t="s">
        <v>1750</v>
      </c>
      <c r="E31" s="17" t="s">
        <v>110</v>
      </c>
      <c r="F31" s="193">
        <v>844.93</v>
      </c>
      <c r="H31" s="33"/>
    </row>
    <row r="32" spans="2:8" s="1" customFormat="1" ht="16.8" customHeight="1">
      <c r="B32" s="33"/>
      <c r="C32" s="192" t="s">
        <v>591</v>
      </c>
      <c r="D32" s="192" t="s">
        <v>592</v>
      </c>
      <c r="E32" s="17" t="s">
        <v>115</v>
      </c>
      <c r="F32" s="193">
        <v>22.44</v>
      </c>
      <c r="H32" s="33"/>
    </row>
    <row r="33" spans="2:8" s="1" customFormat="1" ht="16.8" customHeight="1">
      <c r="B33" s="33"/>
      <c r="C33" s="188" t="s">
        <v>124</v>
      </c>
      <c r="D33" s="189" t="s">
        <v>125</v>
      </c>
      <c r="E33" s="190" t="s">
        <v>115</v>
      </c>
      <c r="F33" s="191">
        <v>30.53</v>
      </c>
      <c r="H33" s="33"/>
    </row>
    <row r="34" spans="2:8" s="1" customFormat="1" ht="16.8" customHeight="1">
      <c r="B34" s="33"/>
      <c r="C34" s="192" t="s">
        <v>32</v>
      </c>
      <c r="D34" s="192" t="s">
        <v>602</v>
      </c>
      <c r="E34" s="17" t="s">
        <v>32</v>
      </c>
      <c r="F34" s="193">
        <v>30.53</v>
      </c>
      <c r="H34" s="33"/>
    </row>
    <row r="35" spans="2:8" s="1" customFormat="1" ht="16.8" customHeight="1">
      <c r="B35" s="33"/>
      <c r="C35" s="194" t="s">
        <v>1748</v>
      </c>
      <c r="H35" s="33"/>
    </row>
    <row r="36" spans="2:8" s="1" customFormat="1" ht="20.399999999999999">
      <c r="B36" s="33"/>
      <c r="C36" s="192" t="s">
        <v>596</v>
      </c>
      <c r="D36" s="192" t="s">
        <v>1753</v>
      </c>
      <c r="E36" s="17" t="s">
        <v>115</v>
      </c>
      <c r="F36" s="193">
        <v>30.53</v>
      </c>
      <c r="H36" s="33"/>
    </row>
    <row r="37" spans="2:8" s="1" customFormat="1" ht="16.8" customHeight="1">
      <c r="B37" s="33"/>
      <c r="C37" s="192" t="s">
        <v>647</v>
      </c>
      <c r="D37" s="192" t="s">
        <v>648</v>
      </c>
      <c r="E37" s="17" t="s">
        <v>258</v>
      </c>
      <c r="F37" s="193">
        <v>5.2610000000000001</v>
      </c>
      <c r="H37" s="33"/>
    </row>
    <row r="38" spans="2:8" s="1" customFormat="1" ht="16.8" customHeight="1">
      <c r="B38" s="33"/>
      <c r="C38" s="192" t="s">
        <v>676</v>
      </c>
      <c r="D38" s="192" t="s">
        <v>1750</v>
      </c>
      <c r="E38" s="17" t="s">
        <v>110</v>
      </c>
      <c r="F38" s="193">
        <v>844.93</v>
      </c>
      <c r="H38" s="33"/>
    </row>
    <row r="39" spans="2:8" s="1" customFormat="1" ht="16.8" customHeight="1">
      <c r="B39" s="33"/>
      <c r="C39" s="188" t="s">
        <v>127</v>
      </c>
      <c r="D39" s="189" t="s">
        <v>128</v>
      </c>
      <c r="E39" s="190" t="s">
        <v>115</v>
      </c>
      <c r="F39" s="191">
        <v>77.959999999999994</v>
      </c>
      <c r="H39" s="33"/>
    </row>
    <row r="40" spans="2:8" s="1" customFormat="1" ht="16.8" customHeight="1">
      <c r="B40" s="33"/>
      <c r="C40" s="192" t="s">
        <v>32</v>
      </c>
      <c r="D40" s="192" t="s">
        <v>615</v>
      </c>
      <c r="E40" s="17" t="s">
        <v>32</v>
      </c>
      <c r="F40" s="193">
        <v>77.959999999999994</v>
      </c>
      <c r="H40" s="33"/>
    </row>
    <row r="41" spans="2:8" s="1" customFormat="1" ht="16.8" customHeight="1">
      <c r="B41" s="33"/>
      <c r="C41" s="194" t="s">
        <v>1748</v>
      </c>
      <c r="H41" s="33"/>
    </row>
    <row r="42" spans="2:8" s="1" customFormat="1" ht="20.399999999999999">
      <c r="B42" s="33"/>
      <c r="C42" s="192" t="s">
        <v>609</v>
      </c>
      <c r="D42" s="192" t="s">
        <v>1754</v>
      </c>
      <c r="E42" s="17" t="s">
        <v>115</v>
      </c>
      <c r="F42" s="193">
        <v>77.959999999999994</v>
      </c>
      <c r="H42" s="33"/>
    </row>
    <row r="43" spans="2:8" s="1" customFormat="1" ht="16.8" customHeight="1">
      <c r="B43" s="33"/>
      <c r="C43" s="192" t="s">
        <v>676</v>
      </c>
      <c r="D43" s="192" t="s">
        <v>1750</v>
      </c>
      <c r="E43" s="17" t="s">
        <v>110</v>
      </c>
      <c r="F43" s="193">
        <v>844.93</v>
      </c>
      <c r="H43" s="33"/>
    </row>
    <row r="44" spans="2:8" s="1" customFormat="1" ht="16.8" customHeight="1">
      <c r="B44" s="33"/>
      <c r="C44" s="188" t="s">
        <v>131</v>
      </c>
      <c r="D44" s="189" t="s">
        <v>132</v>
      </c>
      <c r="E44" s="190" t="s">
        <v>115</v>
      </c>
      <c r="F44" s="191">
        <v>42.86</v>
      </c>
      <c r="H44" s="33"/>
    </row>
    <row r="45" spans="2:8" s="1" customFormat="1" ht="16.8" customHeight="1">
      <c r="B45" s="33"/>
      <c r="C45" s="192" t="s">
        <v>32</v>
      </c>
      <c r="D45" s="192" t="s">
        <v>628</v>
      </c>
      <c r="E45" s="17" t="s">
        <v>32</v>
      </c>
      <c r="F45" s="193">
        <v>42.86</v>
      </c>
      <c r="H45" s="33"/>
    </row>
    <row r="46" spans="2:8" s="1" customFormat="1" ht="16.8" customHeight="1">
      <c r="B46" s="33"/>
      <c r="C46" s="194" t="s">
        <v>1748</v>
      </c>
      <c r="H46" s="33"/>
    </row>
    <row r="47" spans="2:8" s="1" customFormat="1" ht="16.8" customHeight="1">
      <c r="B47" s="33"/>
      <c r="C47" s="192" t="s">
        <v>622</v>
      </c>
      <c r="D47" s="192" t="s">
        <v>1755</v>
      </c>
      <c r="E47" s="17" t="s">
        <v>115</v>
      </c>
      <c r="F47" s="193">
        <v>42.86</v>
      </c>
      <c r="H47" s="33"/>
    </row>
    <row r="48" spans="2:8" s="1" customFormat="1" ht="16.8" customHeight="1">
      <c r="B48" s="33"/>
      <c r="C48" s="192" t="s">
        <v>647</v>
      </c>
      <c r="D48" s="192" t="s">
        <v>648</v>
      </c>
      <c r="E48" s="17" t="s">
        <v>258</v>
      </c>
      <c r="F48" s="193">
        <v>5.2610000000000001</v>
      </c>
      <c r="H48" s="33"/>
    </row>
    <row r="49" spans="2:8" s="1" customFormat="1" ht="16.8" customHeight="1">
      <c r="B49" s="33"/>
      <c r="C49" s="192" t="s">
        <v>676</v>
      </c>
      <c r="D49" s="192" t="s">
        <v>1750</v>
      </c>
      <c r="E49" s="17" t="s">
        <v>110</v>
      </c>
      <c r="F49" s="193">
        <v>844.93</v>
      </c>
      <c r="H49" s="33"/>
    </row>
    <row r="50" spans="2:8" s="1" customFormat="1" ht="16.8" customHeight="1">
      <c r="B50" s="33"/>
      <c r="C50" s="188" t="s">
        <v>135</v>
      </c>
      <c r="D50" s="189" t="s">
        <v>136</v>
      </c>
      <c r="E50" s="190" t="s">
        <v>110</v>
      </c>
      <c r="F50" s="191">
        <v>372.36</v>
      </c>
      <c r="H50" s="33"/>
    </row>
    <row r="51" spans="2:8" s="1" customFormat="1" ht="16.8" customHeight="1">
      <c r="B51" s="33"/>
      <c r="C51" s="192" t="s">
        <v>32</v>
      </c>
      <c r="D51" s="192" t="s">
        <v>345</v>
      </c>
      <c r="E51" s="17" t="s">
        <v>32</v>
      </c>
      <c r="F51" s="193">
        <v>372.36</v>
      </c>
      <c r="H51" s="33"/>
    </row>
    <row r="52" spans="2:8" s="1" customFormat="1" ht="16.8" customHeight="1">
      <c r="B52" s="33"/>
      <c r="C52" s="194" t="s">
        <v>1748</v>
      </c>
      <c r="H52" s="33"/>
    </row>
    <row r="53" spans="2:8" s="1" customFormat="1" ht="16.8" customHeight="1">
      <c r="B53" s="33"/>
      <c r="C53" s="192" t="s">
        <v>340</v>
      </c>
      <c r="D53" s="192" t="s">
        <v>1756</v>
      </c>
      <c r="E53" s="17" t="s">
        <v>110</v>
      </c>
      <c r="F53" s="193">
        <v>372.36</v>
      </c>
      <c r="H53" s="33"/>
    </row>
    <row r="54" spans="2:8" s="1" customFormat="1" ht="16.8" customHeight="1">
      <c r="B54" s="33"/>
      <c r="C54" s="192" t="s">
        <v>346</v>
      </c>
      <c r="D54" s="192" t="s">
        <v>1757</v>
      </c>
      <c r="E54" s="17" t="s">
        <v>110</v>
      </c>
      <c r="F54" s="193">
        <v>424.65499999999997</v>
      </c>
      <c r="H54" s="33"/>
    </row>
    <row r="55" spans="2:8" s="1" customFormat="1" ht="16.8" customHeight="1">
      <c r="B55" s="33"/>
      <c r="C55" s="192" t="s">
        <v>375</v>
      </c>
      <c r="D55" s="192" t="s">
        <v>1758</v>
      </c>
      <c r="E55" s="17" t="s">
        <v>110</v>
      </c>
      <c r="F55" s="193">
        <v>424.65499999999997</v>
      </c>
      <c r="H55" s="33"/>
    </row>
    <row r="56" spans="2:8" s="1" customFormat="1" ht="16.8" customHeight="1">
      <c r="B56" s="33"/>
      <c r="C56" s="192" t="s">
        <v>380</v>
      </c>
      <c r="D56" s="192" t="s">
        <v>1759</v>
      </c>
      <c r="E56" s="17" t="s">
        <v>110</v>
      </c>
      <c r="F56" s="193">
        <v>466.65</v>
      </c>
      <c r="H56" s="33"/>
    </row>
    <row r="57" spans="2:8" s="1" customFormat="1" ht="20.399999999999999">
      <c r="B57" s="33"/>
      <c r="C57" s="192" t="s">
        <v>385</v>
      </c>
      <c r="D57" s="192" t="s">
        <v>1760</v>
      </c>
      <c r="E57" s="17" t="s">
        <v>110</v>
      </c>
      <c r="F57" s="193">
        <v>466.65</v>
      </c>
      <c r="H57" s="33"/>
    </row>
    <row r="58" spans="2:8" s="1" customFormat="1" ht="16.8" customHeight="1">
      <c r="B58" s="33"/>
      <c r="C58" s="192" t="s">
        <v>676</v>
      </c>
      <c r="D58" s="192" t="s">
        <v>1750</v>
      </c>
      <c r="E58" s="17" t="s">
        <v>110</v>
      </c>
      <c r="F58" s="193">
        <v>844.93</v>
      </c>
      <c r="H58" s="33"/>
    </row>
    <row r="59" spans="2:8" s="1" customFormat="1" ht="16.8" customHeight="1">
      <c r="B59" s="33"/>
      <c r="C59" s="188" t="s">
        <v>139</v>
      </c>
      <c r="D59" s="189" t="s">
        <v>140</v>
      </c>
      <c r="E59" s="190" t="s">
        <v>110</v>
      </c>
      <c r="F59" s="191">
        <v>10.3</v>
      </c>
      <c r="H59" s="33"/>
    </row>
    <row r="60" spans="2:8" s="1" customFormat="1" ht="16.8" customHeight="1">
      <c r="B60" s="33"/>
      <c r="C60" s="192" t="s">
        <v>32</v>
      </c>
      <c r="D60" s="192" t="s">
        <v>352</v>
      </c>
      <c r="E60" s="17" t="s">
        <v>32</v>
      </c>
      <c r="F60" s="193">
        <v>10.3</v>
      </c>
      <c r="H60" s="33"/>
    </row>
    <row r="61" spans="2:8" s="1" customFormat="1" ht="16.8" customHeight="1">
      <c r="B61" s="33"/>
      <c r="C61" s="194" t="s">
        <v>1748</v>
      </c>
      <c r="H61" s="33"/>
    </row>
    <row r="62" spans="2:8" s="1" customFormat="1" ht="16.8" customHeight="1">
      <c r="B62" s="33"/>
      <c r="C62" s="192" t="s">
        <v>346</v>
      </c>
      <c r="D62" s="192" t="s">
        <v>1757</v>
      </c>
      <c r="E62" s="17" t="s">
        <v>110</v>
      </c>
      <c r="F62" s="193">
        <v>424.65499999999997</v>
      </c>
      <c r="H62" s="33"/>
    </row>
    <row r="63" spans="2:8" s="1" customFormat="1" ht="16.8" customHeight="1">
      <c r="B63" s="33"/>
      <c r="C63" s="192" t="s">
        <v>375</v>
      </c>
      <c r="D63" s="192" t="s">
        <v>1758</v>
      </c>
      <c r="E63" s="17" t="s">
        <v>110</v>
      </c>
      <c r="F63" s="193">
        <v>424.65499999999997</v>
      </c>
      <c r="H63" s="33"/>
    </row>
    <row r="64" spans="2:8" s="1" customFormat="1" ht="16.8" customHeight="1">
      <c r="B64" s="33"/>
      <c r="C64" s="192" t="s">
        <v>380</v>
      </c>
      <c r="D64" s="192" t="s">
        <v>1759</v>
      </c>
      <c r="E64" s="17" t="s">
        <v>110</v>
      </c>
      <c r="F64" s="193">
        <v>466.65</v>
      </c>
      <c r="H64" s="33"/>
    </row>
    <row r="65" spans="2:8" s="1" customFormat="1" ht="20.399999999999999">
      <c r="B65" s="33"/>
      <c r="C65" s="192" t="s">
        <v>385</v>
      </c>
      <c r="D65" s="192" t="s">
        <v>1760</v>
      </c>
      <c r="E65" s="17" t="s">
        <v>110</v>
      </c>
      <c r="F65" s="193">
        <v>466.65</v>
      </c>
      <c r="H65" s="33"/>
    </row>
    <row r="66" spans="2:8" s="1" customFormat="1" ht="16.8" customHeight="1">
      <c r="B66" s="33"/>
      <c r="C66" s="188" t="s">
        <v>143</v>
      </c>
      <c r="D66" s="189" t="s">
        <v>144</v>
      </c>
      <c r="E66" s="190" t="s">
        <v>110</v>
      </c>
      <c r="F66" s="191">
        <v>83.99</v>
      </c>
      <c r="H66" s="33"/>
    </row>
    <row r="67" spans="2:8" s="1" customFormat="1" ht="16.8" customHeight="1">
      <c r="B67" s="33"/>
      <c r="C67" s="192" t="s">
        <v>32</v>
      </c>
      <c r="D67" s="192" t="s">
        <v>354</v>
      </c>
      <c r="E67" s="17" t="s">
        <v>32</v>
      </c>
      <c r="F67" s="193">
        <v>83.99</v>
      </c>
      <c r="H67" s="33"/>
    </row>
    <row r="68" spans="2:8" s="1" customFormat="1" ht="16.8" customHeight="1">
      <c r="B68" s="33"/>
      <c r="C68" s="194" t="s">
        <v>1748</v>
      </c>
      <c r="H68" s="33"/>
    </row>
    <row r="69" spans="2:8" s="1" customFormat="1" ht="16.8" customHeight="1">
      <c r="B69" s="33"/>
      <c r="C69" s="192" t="s">
        <v>346</v>
      </c>
      <c r="D69" s="192" t="s">
        <v>1757</v>
      </c>
      <c r="E69" s="17" t="s">
        <v>110</v>
      </c>
      <c r="F69" s="193">
        <v>424.65499999999997</v>
      </c>
      <c r="H69" s="33"/>
    </row>
    <row r="70" spans="2:8" s="1" customFormat="1" ht="16.8" customHeight="1">
      <c r="B70" s="33"/>
      <c r="C70" s="192" t="s">
        <v>375</v>
      </c>
      <c r="D70" s="192" t="s">
        <v>1758</v>
      </c>
      <c r="E70" s="17" t="s">
        <v>110</v>
      </c>
      <c r="F70" s="193">
        <v>424.65499999999997</v>
      </c>
      <c r="H70" s="33"/>
    </row>
    <row r="71" spans="2:8" s="1" customFormat="1" ht="16.8" customHeight="1">
      <c r="B71" s="33"/>
      <c r="C71" s="192" t="s">
        <v>380</v>
      </c>
      <c r="D71" s="192" t="s">
        <v>1759</v>
      </c>
      <c r="E71" s="17" t="s">
        <v>110</v>
      </c>
      <c r="F71" s="193">
        <v>466.65</v>
      </c>
      <c r="H71" s="33"/>
    </row>
    <row r="72" spans="2:8" s="1" customFormat="1" ht="20.399999999999999">
      <c r="B72" s="33"/>
      <c r="C72" s="192" t="s">
        <v>385</v>
      </c>
      <c r="D72" s="192" t="s">
        <v>1760</v>
      </c>
      <c r="E72" s="17" t="s">
        <v>110</v>
      </c>
      <c r="F72" s="193">
        <v>466.65</v>
      </c>
      <c r="H72" s="33"/>
    </row>
    <row r="73" spans="2:8" s="1" customFormat="1" ht="16.8" customHeight="1">
      <c r="B73" s="33"/>
      <c r="C73" s="192" t="s">
        <v>676</v>
      </c>
      <c r="D73" s="192" t="s">
        <v>1750</v>
      </c>
      <c r="E73" s="17" t="s">
        <v>110</v>
      </c>
      <c r="F73" s="193">
        <v>844.93</v>
      </c>
      <c r="H73" s="33"/>
    </row>
    <row r="74" spans="2:8" s="1" customFormat="1" ht="16.8" customHeight="1">
      <c r="B74" s="33"/>
      <c r="C74" s="188" t="s">
        <v>146</v>
      </c>
      <c r="D74" s="189" t="s">
        <v>147</v>
      </c>
      <c r="E74" s="190" t="s">
        <v>110</v>
      </c>
      <c r="F74" s="191">
        <v>5.94</v>
      </c>
      <c r="H74" s="33"/>
    </row>
    <row r="75" spans="2:8" s="1" customFormat="1" ht="16.8" customHeight="1">
      <c r="B75" s="33"/>
      <c r="C75" s="192" t="s">
        <v>32</v>
      </c>
      <c r="D75" s="192" t="s">
        <v>339</v>
      </c>
      <c r="E75" s="17" t="s">
        <v>32</v>
      </c>
      <c r="F75" s="193">
        <v>5.94</v>
      </c>
      <c r="H75" s="33"/>
    </row>
    <row r="76" spans="2:8" s="1" customFormat="1" ht="16.8" customHeight="1">
      <c r="B76" s="33"/>
      <c r="C76" s="194" t="s">
        <v>1748</v>
      </c>
      <c r="H76" s="33"/>
    </row>
    <row r="77" spans="2:8" s="1" customFormat="1" ht="16.8" customHeight="1">
      <c r="B77" s="33"/>
      <c r="C77" s="192" t="s">
        <v>332</v>
      </c>
      <c r="D77" s="192" t="s">
        <v>1761</v>
      </c>
      <c r="E77" s="17" t="s">
        <v>110</v>
      </c>
      <c r="F77" s="193">
        <v>124.76</v>
      </c>
      <c r="H77" s="33"/>
    </row>
    <row r="78" spans="2:8" s="1" customFormat="1" ht="16.8" customHeight="1">
      <c r="B78" s="33"/>
      <c r="C78" s="192" t="s">
        <v>411</v>
      </c>
      <c r="D78" s="192" t="s">
        <v>1762</v>
      </c>
      <c r="E78" s="17" t="s">
        <v>110</v>
      </c>
      <c r="F78" s="193">
        <v>124.76</v>
      </c>
      <c r="H78" s="33"/>
    </row>
    <row r="79" spans="2:8" s="1" customFormat="1" ht="16.8" customHeight="1">
      <c r="B79" s="33"/>
      <c r="C79" s="192" t="s">
        <v>676</v>
      </c>
      <c r="D79" s="192" t="s">
        <v>1750</v>
      </c>
      <c r="E79" s="17" t="s">
        <v>110</v>
      </c>
      <c r="F79" s="193">
        <v>844.93</v>
      </c>
      <c r="H79" s="33"/>
    </row>
    <row r="80" spans="2:8" s="1" customFormat="1" ht="16.8" customHeight="1">
      <c r="B80" s="33"/>
      <c r="C80" s="192" t="s">
        <v>421</v>
      </c>
      <c r="D80" s="192" t="s">
        <v>422</v>
      </c>
      <c r="E80" s="17" t="s">
        <v>110</v>
      </c>
      <c r="F80" s="193">
        <v>6.0590000000000002</v>
      </c>
      <c r="H80" s="33"/>
    </row>
    <row r="81" spans="2:8" s="1" customFormat="1" ht="16.8" customHeight="1">
      <c r="B81" s="33"/>
      <c r="C81" s="188" t="s">
        <v>149</v>
      </c>
      <c r="D81" s="189" t="s">
        <v>150</v>
      </c>
      <c r="E81" s="190" t="s">
        <v>110</v>
      </c>
      <c r="F81" s="191">
        <v>118.82</v>
      </c>
      <c r="H81" s="33"/>
    </row>
    <row r="82" spans="2:8" s="1" customFormat="1" ht="16.8" customHeight="1">
      <c r="B82" s="33"/>
      <c r="C82" s="192" t="s">
        <v>32</v>
      </c>
      <c r="D82" s="192" t="s">
        <v>337</v>
      </c>
      <c r="E82" s="17" t="s">
        <v>32</v>
      </c>
      <c r="F82" s="193">
        <v>118.82</v>
      </c>
      <c r="H82" s="33"/>
    </row>
    <row r="83" spans="2:8" s="1" customFormat="1" ht="16.8" customHeight="1">
      <c r="B83" s="33"/>
      <c r="C83" s="194" t="s">
        <v>1748</v>
      </c>
      <c r="H83" s="33"/>
    </row>
    <row r="84" spans="2:8" s="1" customFormat="1" ht="16.8" customHeight="1">
      <c r="B84" s="33"/>
      <c r="C84" s="192" t="s">
        <v>332</v>
      </c>
      <c r="D84" s="192" t="s">
        <v>1761</v>
      </c>
      <c r="E84" s="17" t="s">
        <v>110</v>
      </c>
      <c r="F84" s="193">
        <v>124.76</v>
      </c>
      <c r="H84" s="33"/>
    </row>
    <row r="85" spans="2:8" s="1" customFormat="1" ht="16.8" customHeight="1">
      <c r="B85" s="33"/>
      <c r="C85" s="192" t="s">
        <v>411</v>
      </c>
      <c r="D85" s="192" t="s">
        <v>1762</v>
      </c>
      <c r="E85" s="17" t="s">
        <v>110</v>
      </c>
      <c r="F85" s="193">
        <v>124.76</v>
      </c>
      <c r="H85" s="33"/>
    </row>
    <row r="86" spans="2:8" s="1" customFormat="1" ht="16.8" customHeight="1">
      <c r="B86" s="33"/>
      <c r="C86" s="192" t="s">
        <v>676</v>
      </c>
      <c r="D86" s="192" t="s">
        <v>1750</v>
      </c>
      <c r="E86" s="17" t="s">
        <v>110</v>
      </c>
      <c r="F86" s="193">
        <v>844.93</v>
      </c>
      <c r="H86" s="33"/>
    </row>
    <row r="87" spans="2:8" s="1" customFormat="1" ht="16.8" customHeight="1">
      <c r="B87" s="33"/>
      <c r="C87" s="192" t="s">
        <v>416</v>
      </c>
      <c r="D87" s="192" t="s">
        <v>417</v>
      </c>
      <c r="E87" s="17" t="s">
        <v>110</v>
      </c>
      <c r="F87" s="193">
        <v>121.196</v>
      </c>
      <c r="H87" s="33"/>
    </row>
    <row r="88" spans="2:8" s="1" customFormat="1" ht="16.8" customHeight="1">
      <c r="B88" s="33"/>
      <c r="C88" s="188" t="s">
        <v>152</v>
      </c>
      <c r="D88" s="189" t="s">
        <v>153</v>
      </c>
      <c r="E88" s="190" t="s">
        <v>110</v>
      </c>
      <c r="F88" s="191">
        <v>0.5</v>
      </c>
      <c r="H88" s="33"/>
    </row>
    <row r="89" spans="2:8" s="1" customFormat="1" ht="16.8" customHeight="1">
      <c r="B89" s="33"/>
      <c r="C89" s="192" t="s">
        <v>32</v>
      </c>
      <c r="D89" s="192" t="s">
        <v>324</v>
      </c>
      <c r="E89" s="17" t="s">
        <v>32</v>
      </c>
      <c r="F89" s="193">
        <v>0.5</v>
      </c>
      <c r="H89" s="33"/>
    </row>
    <row r="90" spans="2:8" s="1" customFormat="1" ht="16.8" customHeight="1">
      <c r="B90" s="33"/>
      <c r="C90" s="194" t="s">
        <v>1748</v>
      </c>
      <c r="H90" s="33"/>
    </row>
    <row r="91" spans="2:8" s="1" customFormat="1" ht="16.8" customHeight="1">
      <c r="B91" s="33"/>
      <c r="C91" s="192" t="s">
        <v>318</v>
      </c>
      <c r="D91" s="192" t="s">
        <v>1763</v>
      </c>
      <c r="E91" s="17" t="s">
        <v>110</v>
      </c>
      <c r="F91" s="193">
        <v>99.14</v>
      </c>
      <c r="H91" s="33"/>
    </row>
    <row r="92" spans="2:8" s="1" customFormat="1" ht="20.399999999999999">
      <c r="B92" s="33"/>
      <c r="C92" s="192" t="s">
        <v>356</v>
      </c>
      <c r="D92" s="192" t="s">
        <v>1764</v>
      </c>
      <c r="E92" s="17" t="s">
        <v>110</v>
      </c>
      <c r="F92" s="193">
        <v>0.5</v>
      </c>
      <c r="H92" s="33"/>
    </row>
    <row r="93" spans="2:8" s="1" customFormat="1" ht="16.8" customHeight="1">
      <c r="B93" s="33"/>
      <c r="C93" s="192" t="s">
        <v>405</v>
      </c>
      <c r="D93" s="192" t="s">
        <v>1765</v>
      </c>
      <c r="E93" s="17" t="s">
        <v>110</v>
      </c>
      <c r="F93" s="193">
        <v>0.5</v>
      </c>
      <c r="H93" s="33"/>
    </row>
    <row r="94" spans="2:8" s="1" customFormat="1" ht="16.8" customHeight="1">
      <c r="B94" s="33"/>
      <c r="C94" s="192" t="s">
        <v>743</v>
      </c>
      <c r="D94" s="192" t="s">
        <v>1766</v>
      </c>
      <c r="E94" s="17" t="s">
        <v>110</v>
      </c>
      <c r="F94" s="193">
        <v>0.5</v>
      </c>
      <c r="H94" s="33"/>
    </row>
    <row r="95" spans="2:8" s="1" customFormat="1" ht="16.8" customHeight="1">
      <c r="B95" s="33"/>
      <c r="C95" s="188" t="s">
        <v>155</v>
      </c>
      <c r="D95" s="189" t="s">
        <v>156</v>
      </c>
      <c r="E95" s="190" t="s">
        <v>110</v>
      </c>
      <c r="F95" s="191">
        <v>8.4700000000000006</v>
      </c>
      <c r="H95" s="33"/>
    </row>
    <row r="96" spans="2:8" s="1" customFormat="1" ht="16.8" customHeight="1">
      <c r="B96" s="33"/>
      <c r="C96" s="192" t="s">
        <v>32</v>
      </c>
      <c r="D96" s="192" t="s">
        <v>328</v>
      </c>
      <c r="E96" s="17" t="s">
        <v>32</v>
      </c>
      <c r="F96" s="193">
        <v>8.4700000000000006</v>
      </c>
      <c r="H96" s="33"/>
    </row>
    <row r="97" spans="2:8" s="1" customFormat="1" ht="16.8" customHeight="1">
      <c r="B97" s="33"/>
      <c r="C97" s="194" t="s">
        <v>1748</v>
      </c>
      <c r="H97" s="33"/>
    </row>
    <row r="98" spans="2:8" s="1" customFormat="1" ht="16.8" customHeight="1">
      <c r="B98" s="33"/>
      <c r="C98" s="192" t="s">
        <v>318</v>
      </c>
      <c r="D98" s="192" t="s">
        <v>1763</v>
      </c>
      <c r="E98" s="17" t="s">
        <v>110</v>
      </c>
      <c r="F98" s="193">
        <v>99.14</v>
      </c>
      <c r="H98" s="33"/>
    </row>
    <row r="99" spans="2:8" s="1" customFormat="1" ht="16.8" customHeight="1">
      <c r="B99" s="33"/>
      <c r="C99" s="192" t="s">
        <v>362</v>
      </c>
      <c r="D99" s="192" t="s">
        <v>1767</v>
      </c>
      <c r="E99" s="17" t="s">
        <v>110</v>
      </c>
      <c r="F99" s="193">
        <v>33.06</v>
      </c>
      <c r="H99" s="33"/>
    </row>
    <row r="100" spans="2:8" s="1" customFormat="1" ht="16.8" customHeight="1">
      <c r="B100" s="33"/>
      <c r="C100" s="192" t="s">
        <v>426</v>
      </c>
      <c r="D100" s="192" t="s">
        <v>1768</v>
      </c>
      <c r="E100" s="17" t="s">
        <v>110</v>
      </c>
      <c r="F100" s="193">
        <v>33.06</v>
      </c>
      <c r="H100" s="33"/>
    </row>
    <row r="101" spans="2:8" s="1" customFormat="1" ht="16.8" customHeight="1">
      <c r="B101" s="33"/>
      <c r="C101" s="192" t="s">
        <v>676</v>
      </c>
      <c r="D101" s="192" t="s">
        <v>1750</v>
      </c>
      <c r="E101" s="17" t="s">
        <v>110</v>
      </c>
      <c r="F101" s="193">
        <v>844.93</v>
      </c>
      <c r="H101" s="33"/>
    </row>
    <row r="102" spans="2:8" s="1" customFormat="1" ht="16.8" customHeight="1">
      <c r="B102" s="33"/>
      <c r="C102" s="192" t="s">
        <v>436</v>
      </c>
      <c r="D102" s="192" t="s">
        <v>437</v>
      </c>
      <c r="E102" s="17" t="s">
        <v>110</v>
      </c>
      <c r="F102" s="193">
        <v>8.7240000000000002</v>
      </c>
      <c r="H102" s="33"/>
    </row>
    <row r="103" spans="2:8" s="1" customFormat="1" ht="16.8" customHeight="1">
      <c r="B103" s="33"/>
      <c r="C103" s="188" t="s">
        <v>158</v>
      </c>
      <c r="D103" s="189" t="s">
        <v>159</v>
      </c>
      <c r="E103" s="190" t="s">
        <v>110</v>
      </c>
      <c r="F103" s="191">
        <v>24.59</v>
      </c>
      <c r="H103" s="33"/>
    </row>
    <row r="104" spans="2:8" s="1" customFormat="1" ht="16.8" customHeight="1">
      <c r="B104" s="33"/>
      <c r="C104" s="192" t="s">
        <v>32</v>
      </c>
      <c r="D104" s="192" t="s">
        <v>326</v>
      </c>
      <c r="E104" s="17" t="s">
        <v>32</v>
      </c>
      <c r="F104" s="193">
        <v>24.59</v>
      </c>
      <c r="H104" s="33"/>
    </row>
    <row r="105" spans="2:8" s="1" customFormat="1" ht="16.8" customHeight="1">
      <c r="B105" s="33"/>
      <c r="C105" s="194" t="s">
        <v>1748</v>
      </c>
      <c r="H105" s="33"/>
    </row>
    <row r="106" spans="2:8" s="1" customFormat="1" ht="16.8" customHeight="1">
      <c r="B106" s="33"/>
      <c r="C106" s="192" t="s">
        <v>318</v>
      </c>
      <c r="D106" s="192" t="s">
        <v>1763</v>
      </c>
      <c r="E106" s="17" t="s">
        <v>110</v>
      </c>
      <c r="F106" s="193">
        <v>99.14</v>
      </c>
      <c r="H106" s="33"/>
    </row>
    <row r="107" spans="2:8" s="1" customFormat="1" ht="16.8" customHeight="1">
      <c r="B107" s="33"/>
      <c r="C107" s="192" t="s">
        <v>362</v>
      </c>
      <c r="D107" s="192" t="s">
        <v>1767</v>
      </c>
      <c r="E107" s="17" t="s">
        <v>110</v>
      </c>
      <c r="F107" s="193">
        <v>33.06</v>
      </c>
      <c r="H107" s="33"/>
    </row>
    <row r="108" spans="2:8" s="1" customFormat="1" ht="16.8" customHeight="1">
      <c r="B108" s="33"/>
      <c r="C108" s="192" t="s">
        <v>426</v>
      </c>
      <c r="D108" s="192" t="s">
        <v>1768</v>
      </c>
      <c r="E108" s="17" t="s">
        <v>110</v>
      </c>
      <c r="F108" s="193">
        <v>33.06</v>
      </c>
      <c r="H108" s="33"/>
    </row>
    <row r="109" spans="2:8" s="1" customFormat="1" ht="16.8" customHeight="1">
      <c r="B109" s="33"/>
      <c r="C109" s="192" t="s">
        <v>676</v>
      </c>
      <c r="D109" s="192" t="s">
        <v>1750</v>
      </c>
      <c r="E109" s="17" t="s">
        <v>110</v>
      </c>
      <c r="F109" s="193">
        <v>844.93</v>
      </c>
      <c r="H109" s="33"/>
    </row>
    <row r="110" spans="2:8" s="1" customFormat="1" ht="16.8" customHeight="1">
      <c r="B110" s="33"/>
      <c r="C110" s="192" t="s">
        <v>431</v>
      </c>
      <c r="D110" s="192" t="s">
        <v>432</v>
      </c>
      <c r="E110" s="17" t="s">
        <v>110</v>
      </c>
      <c r="F110" s="193">
        <v>25.327999999999999</v>
      </c>
      <c r="H110" s="33"/>
    </row>
    <row r="111" spans="2:8" s="1" customFormat="1" ht="16.8" customHeight="1">
      <c r="B111" s="33"/>
      <c r="C111" s="188" t="s">
        <v>161</v>
      </c>
      <c r="D111" s="189" t="s">
        <v>162</v>
      </c>
      <c r="E111" s="190" t="s">
        <v>110</v>
      </c>
      <c r="F111" s="191">
        <v>65.58</v>
      </c>
      <c r="H111" s="33"/>
    </row>
    <row r="112" spans="2:8" s="1" customFormat="1" ht="16.8" customHeight="1">
      <c r="B112" s="33"/>
      <c r="C112" s="192" t="s">
        <v>32</v>
      </c>
      <c r="D112" s="192" t="s">
        <v>330</v>
      </c>
      <c r="E112" s="17" t="s">
        <v>32</v>
      </c>
      <c r="F112" s="193">
        <v>65.58</v>
      </c>
      <c r="H112" s="33"/>
    </row>
    <row r="113" spans="2:8" s="1" customFormat="1" ht="16.8" customHeight="1">
      <c r="B113" s="33"/>
      <c r="C113" s="194" t="s">
        <v>1748</v>
      </c>
      <c r="H113" s="33"/>
    </row>
    <row r="114" spans="2:8" s="1" customFormat="1" ht="16.8" customHeight="1">
      <c r="B114" s="33"/>
      <c r="C114" s="192" t="s">
        <v>318</v>
      </c>
      <c r="D114" s="192" t="s">
        <v>1763</v>
      </c>
      <c r="E114" s="17" t="s">
        <v>110</v>
      </c>
      <c r="F114" s="193">
        <v>99.14</v>
      </c>
      <c r="H114" s="33"/>
    </row>
    <row r="115" spans="2:8" s="1" customFormat="1" ht="16.8" customHeight="1">
      <c r="B115" s="33"/>
      <c r="C115" s="192" t="s">
        <v>390</v>
      </c>
      <c r="D115" s="192" t="s">
        <v>1769</v>
      </c>
      <c r="E115" s="17" t="s">
        <v>110</v>
      </c>
      <c r="F115" s="193">
        <v>65.58</v>
      </c>
      <c r="H115" s="33"/>
    </row>
    <row r="116" spans="2:8" s="1" customFormat="1" ht="16.8" customHeight="1">
      <c r="B116" s="33"/>
      <c r="C116" s="192" t="s">
        <v>395</v>
      </c>
      <c r="D116" s="192" t="s">
        <v>1770</v>
      </c>
      <c r="E116" s="17" t="s">
        <v>110</v>
      </c>
      <c r="F116" s="193">
        <v>65.58</v>
      </c>
      <c r="H116" s="33"/>
    </row>
    <row r="117" spans="2:8" s="1" customFormat="1" ht="16.8" customHeight="1">
      <c r="B117" s="33"/>
      <c r="C117" s="192" t="s">
        <v>676</v>
      </c>
      <c r="D117" s="192" t="s">
        <v>1750</v>
      </c>
      <c r="E117" s="17" t="s">
        <v>110</v>
      </c>
      <c r="F117" s="193">
        <v>844.93</v>
      </c>
      <c r="H117" s="33"/>
    </row>
    <row r="118" spans="2:8" s="1" customFormat="1" ht="16.8" customHeight="1">
      <c r="B118" s="33"/>
      <c r="C118" s="192" t="s">
        <v>723</v>
      </c>
      <c r="D118" s="192" t="s">
        <v>1771</v>
      </c>
      <c r="E118" s="17" t="s">
        <v>725</v>
      </c>
      <c r="F118" s="193">
        <v>1.347</v>
      </c>
      <c r="H118" s="33"/>
    </row>
    <row r="119" spans="2:8" s="1" customFormat="1" ht="16.8" customHeight="1">
      <c r="B119" s="33"/>
      <c r="C119" s="188" t="s">
        <v>1330</v>
      </c>
      <c r="D119" s="189" t="s">
        <v>1331</v>
      </c>
      <c r="E119" s="190" t="s">
        <v>110</v>
      </c>
      <c r="F119" s="191">
        <v>396.09</v>
      </c>
      <c r="H119" s="33"/>
    </row>
    <row r="120" spans="2:8" s="1" customFormat="1" ht="16.8" customHeight="1">
      <c r="B120" s="33"/>
      <c r="C120" s="192" t="s">
        <v>32</v>
      </c>
      <c r="D120" s="192" t="s">
        <v>1343</v>
      </c>
      <c r="E120" s="17" t="s">
        <v>32</v>
      </c>
      <c r="F120" s="193">
        <v>396.09</v>
      </c>
      <c r="H120" s="33"/>
    </row>
    <row r="121" spans="2:8" s="1" customFormat="1" ht="16.8" customHeight="1">
      <c r="B121" s="33"/>
      <c r="C121" s="188" t="s">
        <v>1333</v>
      </c>
      <c r="D121" s="189" t="s">
        <v>1334</v>
      </c>
      <c r="E121" s="190" t="s">
        <v>110</v>
      </c>
      <c r="F121" s="191">
        <v>44.53</v>
      </c>
      <c r="H121" s="33"/>
    </row>
    <row r="122" spans="2:8" s="1" customFormat="1" ht="16.8" customHeight="1">
      <c r="B122" s="33"/>
      <c r="C122" s="192" t="s">
        <v>32</v>
      </c>
      <c r="D122" s="192" t="s">
        <v>1349</v>
      </c>
      <c r="E122" s="17" t="s">
        <v>32</v>
      </c>
      <c r="F122" s="193">
        <v>44.53</v>
      </c>
      <c r="H122" s="33"/>
    </row>
    <row r="123" spans="2:8" s="1" customFormat="1" ht="26.4" customHeight="1">
      <c r="B123" s="33"/>
      <c r="C123" s="187" t="s">
        <v>1772</v>
      </c>
      <c r="D123" s="187" t="s">
        <v>99</v>
      </c>
      <c r="H123" s="33"/>
    </row>
    <row r="124" spans="2:8" s="1" customFormat="1" ht="16.8" customHeight="1">
      <c r="B124" s="33"/>
      <c r="C124" s="188" t="s">
        <v>108</v>
      </c>
      <c r="D124" s="189" t="s">
        <v>109</v>
      </c>
      <c r="E124" s="190" t="s">
        <v>110</v>
      </c>
      <c r="F124" s="191">
        <v>26.74</v>
      </c>
      <c r="H124" s="33"/>
    </row>
    <row r="125" spans="2:8" s="1" customFormat="1" ht="16.8" customHeight="1">
      <c r="B125" s="33"/>
      <c r="C125" s="192" t="s">
        <v>32</v>
      </c>
      <c r="D125" s="192" t="s">
        <v>373</v>
      </c>
      <c r="E125" s="17" t="s">
        <v>32</v>
      </c>
      <c r="F125" s="193">
        <v>26.74</v>
      </c>
      <c r="H125" s="33"/>
    </row>
    <row r="126" spans="2:8" s="1" customFormat="1" ht="16.8" customHeight="1">
      <c r="B126" s="33"/>
      <c r="C126" s="188" t="s">
        <v>113</v>
      </c>
      <c r="D126" s="189" t="s">
        <v>114</v>
      </c>
      <c r="E126" s="190" t="s">
        <v>115</v>
      </c>
      <c r="F126" s="191">
        <v>15.95</v>
      </c>
      <c r="H126" s="33"/>
    </row>
    <row r="127" spans="2:8" s="1" customFormat="1" ht="16.8" customHeight="1">
      <c r="B127" s="33"/>
      <c r="C127" s="192" t="s">
        <v>32</v>
      </c>
      <c r="D127" s="192" t="s">
        <v>640</v>
      </c>
      <c r="E127" s="17" t="s">
        <v>32</v>
      </c>
      <c r="F127" s="193">
        <v>15.95</v>
      </c>
      <c r="H127" s="33"/>
    </row>
    <row r="128" spans="2:8" s="1" customFormat="1" ht="16.8" customHeight="1">
      <c r="B128" s="33"/>
      <c r="C128" s="188" t="s">
        <v>118</v>
      </c>
      <c r="D128" s="189" t="s">
        <v>119</v>
      </c>
      <c r="E128" s="190" t="s">
        <v>115</v>
      </c>
      <c r="F128" s="191">
        <v>87.58</v>
      </c>
      <c r="H128" s="33"/>
    </row>
    <row r="129" spans="2:8" s="1" customFormat="1" ht="16.8" customHeight="1">
      <c r="B129" s="33"/>
      <c r="C129" s="192" t="s">
        <v>32</v>
      </c>
      <c r="D129" s="192" t="s">
        <v>582</v>
      </c>
      <c r="E129" s="17" t="s">
        <v>32</v>
      </c>
      <c r="F129" s="193">
        <v>87.58</v>
      </c>
      <c r="H129" s="33"/>
    </row>
    <row r="130" spans="2:8" s="1" customFormat="1" ht="16.8" customHeight="1">
      <c r="B130" s="33"/>
      <c r="C130" s="188" t="s">
        <v>121</v>
      </c>
      <c r="D130" s="189" t="s">
        <v>122</v>
      </c>
      <c r="E130" s="190" t="s">
        <v>115</v>
      </c>
      <c r="F130" s="191">
        <v>22</v>
      </c>
      <c r="H130" s="33"/>
    </row>
    <row r="131" spans="2:8" s="1" customFormat="1" ht="16.8" customHeight="1">
      <c r="B131" s="33"/>
      <c r="C131" s="192" t="s">
        <v>32</v>
      </c>
      <c r="D131" s="192" t="s">
        <v>584</v>
      </c>
      <c r="E131" s="17" t="s">
        <v>32</v>
      </c>
      <c r="F131" s="193">
        <v>22</v>
      </c>
      <c r="H131" s="33"/>
    </row>
    <row r="132" spans="2:8" s="1" customFormat="1" ht="16.8" customHeight="1">
      <c r="B132" s="33"/>
      <c r="C132" s="188" t="s">
        <v>124</v>
      </c>
      <c r="D132" s="189" t="s">
        <v>125</v>
      </c>
      <c r="E132" s="190" t="s">
        <v>115</v>
      </c>
      <c r="F132" s="191">
        <v>30.53</v>
      </c>
      <c r="H132" s="33"/>
    </row>
    <row r="133" spans="2:8" s="1" customFormat="1" ht="16.8" customHeight="1">
      <c r="B133" s="33"/>
      <c r="C133" s="192" t="s">
        <v>32</v>
      </c>
      <c r="D133" s="192" t="s">
        <v>602</v>
      </c>
      <c r="E133" s="17" t="s">
        <v>32</v>
      </c>
      <c r="F133" s="193">
        <v>30.53</v>
      </c>
      <c r="H133" s="33"/>
    </row>
    <row r="134" spans="2:8" s="1" customFormat="1" ht="16.8" customHeight="1">
      <c r="B134" s="33"/>
      <c r="C134" s="188" t="s">
        <v>127</v>
      </c>
      <c r="D134" s="189" t="s">
        <v>128</v>
      </c>
      <c r="E134" s="190" t="s">
        <v>115</v>
      </c>
      <c r="F134" s="191">
        <v>77.959999999999994</v>
      </c>
      <c r="H134" s="33"/>
    </row>
    <row r="135" spans="2:8" s="1" customFormat="1" ht="16.8" customHeight="1">
      <c r="B135" s="33"/>
      <c r="C135" s="192" t="s">
        <v>32</v>
      </c>
      <c r="D135" s="192" t="s">
        <v>615</v>
      </c>
      <c r="E135" s="17" t="s">
        <v>32</v>
      </c>
      <c r="F135" s="193">
        <v>77.959999999999994</v>
      </c>
      <c r="H135" s="33"/>
    </row>
    <row r="136" spans="2:8" s="1" customFormat="1" ht="16.8" customHeight="1">
      <c r="B136" s="33"/>
      <c r="C136" s="188" t="s">
        <v>131</v>
      </c>
      <c r="D136" s="189" t="s">
        <v>132</v>
      </c>
      <c r="E136" s="190" t="s">
        <v>115</v>
      </c>
      <c r="F136" s="191">
        <v>42.86</v>
      </c>
      <c r="H136" s="33"/>
    </row>
    <row r="137" spans="2:8" s="1" customFormat="1" ht="16.8" customHeight="1">
      <c r="B137" s="33"/>
      <c r="C137" s="192" t="s">
        <v>32</v>
      </c>
      <c r="D137" s="192" t="s">
        <v>628</v>
      </c>
      <c r="E137" s="17" t="s">
        <v>32</v>
      </c>
      <c r="F137" s="193">
        <v>42.86</v>
      </c>
      <c r="H137" s="33"/>
    </row>
    <row r="138" spans="2:8" s="1" customFormat="1" ht="16.8" customHeight="1">
      <c r="B138" s="33"/>
      <c r="C138" s="188" t="s">
        <v>135</v>
      </c>
      <c r="D138" s="189" t="s">
        <v>136</v>
      </c>
      <c r="E138" s="190" t="s">
        <v>110</v>
      </c>
      <c r="F138" s="191">
        <v>372.36</v>
      </c>
      <c r="H138" s="33"/>
    </row>
    <row r="139" spans="2:8" s="1" customFormat="1" ht="16.8" customHeight="1">
      <c r="B139" s="33"/>
      <c r="C139" s="192" t="s">
        <v>32</v>
      </c>
      <c r="D139" s="192" t="s">
        <v>345</v>
      </c>
      <c r="E139" s="17" t="s">
        <v>32</v>
      </c>
      <c r="F139" s="193">
        <v>372.36</v>
      </c>
      <c r="H139" s="33"/>
    </row>
    <row r="140" spans="2:8" s="1" customFormat="1" ht="16.8" customHeight="1">
      <c r="B140" s="33"/>
      <c r="C140" s="194" t="s">
        <v>1748</v>
      </c>
      <c r="H140" s="33"/>
    </row>
    <row r="141" spans="2:8" s="1" customFormat="1" ht="16.8" customHeight="1">
      <c r="B141" s="33"/>
      <c r="C141" s="192" t="s">
        <v>1468</v>
      </c>
      <c r="D141" s="192" t="s">
        <v>1773</v>
      </c>
      <c r="E141" s="17" t="s">
        <v>110</v>
      </c>
      <c r="F141" s="193">
        <v>532.23</v>
      </c>
      <c r="H141" s="33"/>
    </row>
    <row r="142" spans="2:8" s="1" customFormat="1" ht="16.8" customHeight="1">
      <c r="B142" s="33"/>
      <c r="C142" s="188" t="s">
        <v>139</v>
      </c>
      <c r="D142" s="189" t="s">
        <v>140</v>
      </c>
      <c r="E142" s="190" t="s">
        <v>110</v>
      </c>
      <c r="F142" s="191">
        <v>10.3</v>
      </c>
      <c r="H142" s="33"/>
    </row>
    <row r="143" spans="2:8" s="1" customFormat="1" ht="16.8" customHeight="1">
      <c r="B143" s="33"/>
      <c r="C143" s="192" t="s">
        <v>32</v>
      </c>
      <c r="D143" s="192" t="s">
        <v>352</v>
      </c>
      <c r="E143" s="17" t="s">
        <v>32</v>
      </c>
      <c r="F143" s="193">
        <v>10.3</v>
      </c>
      <c r="H143" s="33"/>
    </row>
    <row r="144" spans="2:8" s="1" customFormat="1" ht="16.8" customHeight="1">
      <c r="B144" s="33"/>
      <c r="C144" s="194" t="s">
        <v>1748</v>
      </c>
      <c r="H144" s="33"/>
    </row>
    <row r="145" spans="2:8" s="1" customFormat="1" ht="16.8" customHeight="1">
      <c r="B145" s="33"/>
      <c r="C145" s="192" t="s">
        <v>1468</v>
      </c>
      <c r="D145" s="192" t="s">
        <v>1773</v>
      </c>
      <c r="E145" s="17" t="s">
        <v>110</v>
      </c>
      <c r="F145" s="193">
        <v>532.23</v>
      </c>
      <c r="H145" s="33"/>
    </row>
    <row r="146" spans="2:8" s="1" customFormat="1" ht="16.8" customHeight="1">
      <c r="B146" s="33"/>
      <c r="C146" s="188" t="s">
        <v>143</v>
      </c>
      <c r="D146" s="189" t="s">
        <v>144</v>
      </c>
      <c r="E146" s="190" t="s">
        <v>110</v>
      </c>
      <c r="F146" s="191">
        <v>83.99</v>
      </c>
      <c r="H146" s="33"/>
    </row>
    <row r="147" spans="2:8" s="1" customFormat="1" ht="16.8" customHeight="1">
      <c r="B147" s="33"/>
      <c r="C147" s="192" t="s">
        <v>32</v>
      </c>
      <c r="D147" s="192" t="s">
        <v>354</v>
      </c>
      <c r="E147" s="17" t="s">
        <v>32</v>
      </c>
      <c r="F147" s="193">
        <v>83.99</v>
      </c>
      <c r="H147" s="33"/>
    </row>
    <row r="148" spans="2:8" s="1" customFormat="1" ht="16.8" customHeight="1">
      <c r="B148" s="33"/>
      <c r="C148" s="194" t="s">
        <v>1748</v>
      </c>
      <c r="H148" s="33"/>
    </row>
    <row r="149" spans="2:8" s="1" customFormat="1" ht="16.8" customHeight="1">
      <c r="B149" s="33"/>
      <c r="C149" s="192" t="s">
        <v>1468</v>
      </c>
      <c r="D149" s="192" t="s">
        <v>1773</v>
      </c>
      <c r="E149" s="17" t="s">
        <v>110</v>
      </c>
      <c r="F149" s="193">
        <v>532.23</v>
      </c>
      <c r="H149" s="33"/>
    </row>
    <row r="150" spans="2:8" s="1" customFormat="1" ht="16.8" customHeight="1">
      <c r="B150" s="33"/>
      <c r="C150" s="188" t="s">
        <v>146</v>
      </c>
      <c r="D150" s="189" t="s">
        <v>147</v>
      </c>
      <c r="E150" s="190" t="s">
        <v>110</v>
      </c>
      <c r="F150" s="191">
        <v>5.94</v>
      </c>
      <c r="H150" s="33"/>
    </row>
    <row r="151" spans="2:8" s="1" customFormat="1" ht="16.8" customHeight="1">
      <c r="B151" s="33"/>
      <c r="C151" s="192" t="s">
        <v>32</v>
      </c>
      <c r="D151" s="192" t="s">
        <v>339</v>
      </c>
      <c r="E151" s="17" t="s">
        <v>32</v>
      </c>
      <c r="F151" s="193">
        <v>5.94</v>
      </c>
      <c r="H151" s="33"/>
    </row>
    <row r="152" spans="2:8" s="1" customFormat="1" ht="16.8" customHeight="1">
      <c r="B152" s="33"/>
      <c r="C152" s="194" t="s">
        <v>1748</v>
      </c>
      <c r="H152" s="33"/>
    </row>
    <row r="153" spans="2:8" s="1" customFormat="1" ht="16.8" customHeight="1">
      <c r="B153" s="33"/>
      <c r="C153" s="192" t="s">
        <v>1479</v>
      </c>
      <c r="D153" s="192" t="s">
        <v>1774</v>
      </c>
      <c r="E153" s="17" t="s">
        <v>110</v>
      </c>
      <c r="F153" s="193">
        <v>158.32</v>
      </c>
      <c r="H153" s="33"/>
    </row>
    <row r="154" spans="2:8" s="1" customFormat="1" ht="16.8" customHeight="1">
      <c r="B154" s="33"/>
      <c r="C154" s="188" t="s">
        <v>149</v>
      </c>
      <c r="D154" s="189" t="s">
        <v>150</v>
      </c>
      <c r="E154" s="190" t="s">
        <v>110</v>
      </c>
      <c r="F154" s="191">
        <v>118.82</v>
      </c>
      <c r="H154" s="33"/>
    </row>
    <row r="155" spans="2:8" s="1" customFormat="1" ht="16.8" customHeight="1">
      <c r="B155" s="33"/>
      <c r="C155" s="192" t="s">
        <v>32</v>
      </c>
      <c r="D155" s="192" t="s">
        <v>337</v>
      </c>
      <c r="E155" s="17" t="s">
        <v>32</v>
      </c>
      <c r="F155" s="193">
        <v>118.82</v>
      </c>
      <c r="H155" s="33"/>
    </row>
    <row r="156" spans="2:8" s="1" customFormat="1" ht="16.8" customHeight="1">
      <c r="B156" s="33"/>
      <c r="C156" s="194" t="s">
        <v>1748</v>
      </c>
      <c r="H156" s="33"/>
    </row>
    <row r="157" spans="2:8" s="1" customFormat="1" ht="16.8" customHeight="1">
      <c r="B157" s="33"/>
      <c r="C157" s="192" t="s">
        <v>1479</v>
      </c>
      <c r="D157" s="192" t="s">
        <v>1774</v>
      </c>
      <c r="E157" s="17" t="s">
        <v>110</v>
      </c>
      <c r="F157" s="193">
        <v>158.32</v>
      </c>
      <c r="H157" s="33"/>
    </row>
    <row r="158" spans="2:8" s="1" customFormat="1" ht="16.8" customHeight="1">
      <c r="B158" s="33"/>
      <c r="C158" s="188" t="s">
        <v>152</v>
      </c>
      <c r="D158" s="189" t="s">
        <v>153</v>
      </c>
      <c r="E158" s="190" t="s">
        <v>110</v>
      </c>
      <c r="F158" s="191">
        <v>0.5</v>
      </c>
      <c r="H158" s="33"/>
    </row>
    <row r="159" spans="2:8" s="1" customFormat="1" ht="16.8" customHeight="1">
      <c r="B159" s="33"/>
      <c r="C159" s="192" t="s">
        <v>32</v>
      </c>
      <c r="D159" s="192" t="s">
        <v>324</v>
      </c>
      <c r="E159" s="17" t="s">
        <v>32</v>
      </c>
      <c r="F159" s="193">
        <v>0.5</v>
      </c>
      <c r="H159" s="33"/>
    </row>
    <row r="160" spans="2:8" s="1" customFormat="1" ht="16.8" customHeight="1">
      <c r="B160" s="33"/>
      <c r="C160" s="194" t="s">
        <v>1748</v>
      </c>
      <c r="H160" s="33"/>
    </row>
    <row r="161" spans="2:8" s="1" customFormat="1" ht="16.8" customHeight="1">
      <c r="B161" s="33"/>
      <c r="C161" s="192" t="s">
        <v>1479</v>
      </c>
      <c r="D161" s="192" t="s">
        <v>1774</v>
      </c>
      <c r="E161" s="17" t="s">
        <v>110</v>
      </c>
      <c r="F161" s="193">
        <v>158.32</v>
      </c>
      <c r="H161" s="33"/>
    </row>
    <row r="162" spans="2:8" s="1" customFormat="1" ht="16.8" customHeight="1">
      <c r="B162" s="33"/>
      <c r="C162" s="188" t="s">
        <v>155</v>
      </c>
      <c r="D162" s="189" t="s">
        <v>156</v>
      </c>
      <c r="E162" s="190" t="s">
        <v>110</v>
      </c>
      <c r="F162" s="191">
        <v>8.4700000000000006</v>
      </c>
      <c r="H162" s="33"/>
    </row>
    <row r="163" spans="2:8" s="1" customFormat="1" ht="16.8" customHeight="1">
      <c r="B163" s="33"/>
      <c r="C163" s="192" t="s">
        <v>32</v>
      </c>
      <c r="D163" s="192" t="s">
        <v>328</v>
      </c>
      <c r="E163" s="17" t="s">
        <v>32</v>
      </c>
      <c r="F163" s="193">
        <v>8.4700000000000006</v>
      </c>
      <c r="H163" s="33"/>
    </row>
    <row r="164" spans="2:8" s="1" customFormat="1" ht="16.8" customHeight="1">
      <c r="B164" s="33"/>
      <c r="C164" s="194" t="s">
        <v>1748</v>
      </c>
      <c r="H164" s="33"/>
    </row>
    <row r="165" spans="2:8" s="1" customFormat="1" ht="16.8" customHeight="1">
      <c r="B165" s="33"/>
      <c r="C165" s="192" t="s">
        <v>1479</v>
      </c>
      <c r="D165" s="192" t="s">
        <v>1774</v>
      </c>
      <c r="E165" s="17" t="s">
        <v>110</v>
      </c>
      <c r="F165" s="193">
        <v>158.32</v>
      </c>
      <c r="H165" s="33"/>
    </row>
    <row r="166" spans="2:8" s="1" customFormat="1" ht="16.8" customHeight="1">
      <c r="B166" s="33"/>
      <c r="C166" s="188" t="s">
        <v>158</v>
      </c>
      <c r="D166" s="189" t="s">
        <v>159</v>
      </c>
      <c r="E166" s="190" t="s">
        <v>110</v>
      </c>
      <c r="F166" s="191">
        <v>24.59</v>
      </c>
      <c r="H166" s="33"/>
    </row>
    <row r="167" spans="2:8" s="1" customFormat="1" ht="16.8" customHeight="1">
      <c r="B167" s="33"/>
      <c r="C167" s="192" t="s">
        <v>32</v>
      </c>
      <c r="D167" s="192" t="s">
        <v>326</v>
      </c>
      <c r="E167" s="17" t="s">
        <v>32</v>
      </c>
      <c r="F167" s="193">
        <v>24.59</v>
      </c>
      <c r="H167" s="33"/>
    </row>
    <row r="168" spans="2:8" s="1" customFormat="1" ht="16.8" customHeight="1">
      <c r="B168" s="33"/>
      <c r="C168" s="194" t="s">
        <v>1748</v>
      </c>
      <c r="H168" s="33"/>
    </row>
    <row r="169" spans="2:8" s="1" customFormat="1" ht="16.8" customHeight="1">
      <c r="B169" s="33"/>
      <c r="C169" s="192" t="s">
        <v>1479</v>
      </c>
      <c r="D169" s="192" t="s">
        <v>1774</v>
      </c>
      <c r="E169" s="17" t="s">
        <v>110</v>
      </c>
      <c r="F169" s="193">
        <v>158.32</v>
      </c>
      <c r="H169" s="33"/>
    </row>
    <row r="170" spans="2:8" s="1" customFormat="1" ht="16.8" customHeight="1">
      <c r="B170" s="33"/>
      <c r="C170" s="188" t="s">
        <v>161</v>
      </c>
      <c r="D170" s="189" t="s">
        <v>162</v>
      </c>
      <c r="E170" s="190" t="s">
        <v>110</v>
      </c>
      <c r="F170" s="191">
        <v>65.58</v>
      </c>
      <c r="H170" s="33"/>
    </row>
    <row r="171" spans="2:8" s="1" customFormat="1" ht="16.8" customHeight="1">
      <c r="B171" s="33"/>
      <c r="C171" s="192" t="s">
        <v>32</v>
      </c>
      <c r="D171" s="192" t="s">
        <v>330</v>
      </c>
      <c r="E171" s="17" t="s">
        <v>32</v>
      </c>
      <c r="F171" s="193">
        <v>65.58</v>
      </c>
      <c r="H171" s="33"/>
    </row>
    <row r="172" spans="2:8" s="1" customFormat="1" ht="16.8" customHeight="1">
      <c r="B172" s="33"/>
      <c r="C172" s="194" t="s">
        <v>1748</v>
      </c>
      <c r="H172" s="33"/>
    </row>
    <row r="173" spans="2:8" s="1" customFormat="1" ht="16.8" customHeight="1">
      <c r="B173" s="33"/>
      <c r="C173" s="192" t="s">
        <v>1468</v>
      </c>
      <c r="D173" s="192" t="s">
        <v>1773</v>
      </c>
      <c r="E173" s="17" t="s">
        <v>110</v>
      </c>
      <c r="F173" s="193">
        <v>532.23</v>
      </c>
      <c r="H173" s="33"/>
    </row>
    <row r="174" spans="2:8" s="1" customFormat="1" ht="16.8" customHeight="1">
      <c r="B174" s="33"/>
      <c r="C174" s="188" t="s">
        <v>1330</v>
      </c>
      <c r="D174" s="189" t="s">
        <v>1331</v>
      </c>
      <c r="E174" s="190" t="s">
        <v>110</v>
      </c>
      <c r="F174" s="191">
        <v>396.09</v>
      </c>
      <c r="H174" s="33"/>
    </row>
    <row r="175" spans="2:8" s="1" customFormat="1" ht="16.8" customHeight="1">
      <c r="B175" s="33"/>
      <c r="C175" s="192" t="s">
        <v>32</v>
      </c>
      <c r="D175" s="192" t="s">
        <v>1343</v>
      </c>
      <c r="E175" s="17" t="s">
        <v>32</v>
      </c>
      <c r="F175" s="193">
        <v>396.09</v>
      </c>
      <c r="H175" s="33"/>
    </row>
    <row r="176" spans="2:8" s="1" customFormat="1" ht="16.8" customHeight="1">
      <c r="B176" s="33"/>
      <c r="C176" s="194" t="s">
        <v>1748</v>
      </c>
      <c r="H176" s="33"/>
    </row>
    <row r="177" spans="2:8" s="1" customFormat="1" ht="20.399999999999999">
      <c r="B177" s="33"/>
      <c r="C177" s="192" t="s">
        <v>1338</v>
      </c>
      <c r="D177" s="192" t="s">
        <v>1775</v>
      </c>
      <c r="E177" s="17" t="s">
        <v>110</v>
      </c>
      <c r="F177" s="193">
        <v>396.09</v>
      </c>
      <c r="H177" s="33"/>
    </row>
    <row r="178" spans="2:8" s="1" customFormat="1" ht="16.8" customHeight="1">
      <c r="B178" s="33"/>
      <c r="C178" s="192" t="s">
        <v>1350</v>
      </c>
      <c r="D178" s="192" t="s">
        <v>1776</v>
      </c>
      <c r="E178" s="17" t="s">
        <v>110</v>
      </c>
      <c r="F178" s="193">
        <v>396.09</v>
      </c>
      <c r="H178" s="33"/>
    </row>
    <row r="179" spans="2:8" s="1" customFormat="1" ht="16.8" customHeight="1">
      <c r="B179" s="33"/>
      <c r="C179" s="192" t="s">
        <v>1358</v>
      </c>
      <c r="D179" s="192" t="s">
        <v>1777</v>
      </c>
      <c r="E179" s="17" t="s">
        <v>110</v>
      </c>
      <c r="F179" s="193">
        <v>396.09</v>
      </c>
      <c r="H179" s="33"/>
    </row>
    <row r="180" spans="2:8" s="1" customFormat="1" ht="16.8" customHeight="1">
      <c r="B180" s="33"/>
      <c r="C180" s="192" t="s">
        <v>1384</v>
      </c>
      <c r="D180" s="192" t="s">
        <v>1778</v>
      </c>
      <c r="E180" s="17" t="s">
        <v>110</v>
      </c>
      <c r="F180" s="193">
        <v>792.18</v>
      </c>
      <c r="H180" s="33"/>
    </row>
    <row r="181" spans="2:8" s="1" customFormat="1" ht="16.8" customHeight="1">
      <c r="B181" s="33"/>
      <c r="C181" s="192" t="s">
        <v>1389</v>
      </c>
      <c r="D181" s="192" t="s">
        <v>1779</v>
      </c>
      <c r="E181" s="17" t="s">
        <v>110</v>
      </c>
      <c r="F181" s="193">
        <v>1188.27</v>
      </c>
      <c r="H181" s="33"/>
    </row>
    <row r="182" spans="2:8" s="1" customFormat="1" ht="20.399999999999999">
      <c r="B182" s="33"/>
      <c r="C182" s="192" t="s">
        <v>1404</v>
      </c>
      <c r="D182" s="192" t="s">
        <v>1780</v>
      </c>
      <c r="E182" s="17" t="s">
        <v>110</v>
      </c>
      <c r="F182" s="193">
        <v>396.09</v>
      </c>
      <c r="H182" s="33"/>
    </row>
    <row r="183" spans="2:8" s="1" customFormat="1" ht="16.8" customHeight="1">
      <c r="B183" s="33"/>
      <c r="C183" s="192" t="s">
        <v>1412</v>
      </c>
      <c r="D183" s="192" t="s">
        <v>1781</v>
      </c>
      <c r="E183" s="17" t="s">
        <v>110</v>
      </c>
      <c r="F183" s="193">
        <v>396.09</v>
      </c>
      <c r="H183" s="33"/>
    </row>
    <row r="184" spans="2:8" s="1" customFormat="1" ht="16.8" customHeight="1">
      <c r="B184" s="33"/>
      <c r="C184" s="192" t="s">
        <v>1420</v>
      </c>
      <c r="D184" s="192" t="s">
        <v>1782</v>
      </c>
      <c r="E184" s="17" t="s">
        <v>110</v>
      </c>
      <c r="F184" s="193">
        <v>396.09</v>
      </c>
      <c r="H184" s="33"/>
    </row>
    <row r="185" spans="2:8" s="1" customFormat="1" ht="20.399999999999999">
      <c r="B185" s="33"/>
      <c r="C185" s="192" t="s">
        <v>1430</v>
      </c>
      <c r="D185" s="192" t="s">
        <v>1783</v>
      </c>
      <c r="E185" s="17" t="s">
        <v>110</v>
      </c>
      <c r="F185" s="193">
        <v>396.09</v>
      </c>
      <c r="H185" s="33"/>
    </row>
    <row r="186" spans="2:8" s="1" customFormat="1" ht="16.8" customHeight="1">
      <c r="B186" s="33"/>
      <c r="C186" s="192" t="s">
        <v>1438</v>
      </c>
      <c r="D186" s="192" t="s">
        <v>1784</v>
      </c>
      <c r="E186" s="17" t="s">
        <v>258</v>
      </c>
      <c r="F186" s="193">
        <v>39.655999999999999</v>
      </c>
      <c r="H186" s="33"/>
    </row>
    <row r="187" spans="2:8" s="1" customFormat="1" ht="16.8" customHeight="1">
      <c r="B187" s="33"/>
      <c r="C187" s="188" t="s">
        <v>1333</v>
      </c>
      <c r="D187" s="189" t="s">
        <v>1334</v>
      </c>
      <c r="E187" s="190" t="s">
        <v>110</v>
      </c>
      <c r="F187" s="191">
        <v>44.53</v>
      </c>
      <c r="H187" s="33"/>
    </row>
    <row r="188" spans="2:8" s="1" customFormat="1" ht="16.8" customHeight="1">
      <c r="B188" s="33"/>
      <c r="C188" s="192" t="s">
        <v>32</v>
      </c>
      <c r="D188" s="192" t="s">
        <v>1349</v>
      </c>
      <c r="E188" s="17" t="s">
        <v>32</v>
      </c>
      <c r="F188" s="193">
        <v>44.53</v>
      </c>
      <c r="H188" s="33"/>
    </row>
    <row r="189" spans="2:8" s="1" customFormat="1" ht="16.8" customHeight="1">
      <c r="B189" s="33"/>
      <c r="C189" s="194" t="s">
        <v>1748</v>
      </c>
      <c r="H189" s="33"/>
    </row>
    <row r="190" spans="2:8" s="1" customFormat="1" ht="20.399999999999999">
      <c r="B190" s="33"/>
      <c r="C190" s="192" t="s">
        <v>1344</v>
      </c>
      <c r="D190" s="192" t="s">
        <v>1785</v>
      </c>
      <c r="E190" s="17" t="s">
        <v>110</v>
      </c>
      <c r="F190" s="193">
        <v>44.53</v>
      </c>
      <c r="H190" s="33"/>
    </row>
    <row r="191" spans="2:8" s="1" customFormat="1" ht="16.8" customHeight="1">
      <c r="B191" s="33"/>
      <c r="C191" s="192" t="s">
        <v>1366</v>
      </c>
      <c r="D191" s="192" t="s">
        <v>1786</v>
      </c>
      <c r="E191" s="17" t="s">
        <v>110</v>
      </c>
      <c r="F191" s="193">
        <v>44.53</v>
      </c>
      <c r="H191" s="33"/>
    </row>
    <row r="192" spans="2:8" s="1" customFormat="1" ht="16.8" customHeight="1">
      <c r="B192" s="33"/>
      <c r="C192" s="192" t="s">
        <v>1374</v>
      </c>
      <c r="D192" s="192" t="s">
        <v>1787</v>
      </c>
      <c r="E192" s="17" t="s">
        <v>110</v>
      </c>
      <c r="F192" s="193">
        <v>44.53</v>
      </c>
      <c r="H192" s="33"/>
    </row>
    <row r="193" spans="2:8" s="1" customFormat="1" ht="16.8" customHeight="1">
      <c r="B193" s="33"/>
      <c r="C193" s="192" t="s">
        <v>1378</v>
      </c>
      <c r="D193" s="192" t="s">
        <v>1788</v>
      </c>
      <c r="E193" s="17" t="s">
        <v>110</v>
      </c>
      <c r="F193" s="193">
        <v>44.53</v>
      </c>
      <c r="H193" s="33"/>
    </row>
    <row r="194" spans="2:8" s="1" customFormat="1" ht="16.8" customHeight="1">
      <c r="B194" s="33"/>
      <c r="C194" s="192" t="s">
        <v>1394</v>
      </c>
      <c r="D194" s="192" t="s">
        <v>1789</v>
      </c>
      <c r="E194" s="17" t="s">
        <v>110</v>
      </c>
      <c r="F194" s="193">
        <v>89.06</v>
      </c>
      <c r="H194" s="33"/>
    </row>
    <row r="195" spans="2:8" s="1" customFormat="1" ht="16.8" customHeight="1">
      <c r="B195" s="33"/>
      <c r="C195" s="192" t="s">
        <v>1399</v>
      </c>
      <c r="D195" s="192" t="s">
        <v>1790</v>
      </c>
      <c r="E195" s="17" t="s">
        <v>110</v>
      </c>
      <c r="F195" s="193">
        <v>133.59</v>
      </c>
      <c r="H195" s="33"/>
    </row>
    <row r="196" spans="2:8" s="1" customFormat="1" ht="20.399999999999999">
      <c r="B196" s="33"/>
      <c r="C196" s="192" t="s">
        <v>1408</v>
      </c>
      <c r="D196" s="192" t="s">
        <v>1791</v>
      </c>
      <c r="E196" s="17" t="s">
        <v>110</v>
      </c>
      <c r="F196" s="193">
        <v>44.53</v>
      </c>
      <c r="H196" s="33"/>
    </row>
    <row r="197" spans="2:8" s="1" customFormat="1" ht="16.8" customHeight="1">
      <c r="B197" s="33"/>
      <c r="C197" s="192" t="s">
        <v>1416</v>
      </c>
      <c r="D197" s="192" t="s">
        <v>1792</v>
      </c>
      <c r="E197" s="17" t="s">
        <v>110</v>
      </c>
      <c r="F197" s="193">
        <v>44.53</v>
      </c>
      <c r="H197" s="33"/>
    </row>
    <row r="198" spans="2:8" s="1" customFormat="1" ht="16.8" customHeight="1">
      <c r="B198" s="33"/>
      <c r="C198" s="192" t="s">
        <v>1425</v>
      </c>
      <c r="D198" s="192" t="s">
        <v>1793</v>
      </c>
      <c r="E198" s="17" t="s">
        <v>110</v>
      </c>
      <c r="F198" s="193">
        <v>44.53</v>
      </c>
      <c r="H198" s="33"/>
    </row>
    <row r="199" spans="2:8" s="1" customFormat="1" ht="20.399999999999999">
      <c r="B199" s="33"/>
      <c r="C199" s="192" t="s">
        <v>1434</v>
      </c>
      <c r="D199" s="192" t="s">
        <v>1794</v>
      </c>
      <c r="E199" s="17" t="s">
        <v>110</v>
      </c>
      <c r="F199" s="193">
        <v>44.53</v>
      </c>
      <c r="H199" s="33"/>
    </row>
    <row r="200" spans="2:8" s="1" customFormat="1" ht="16.8" customHeight="1">
      <c r="B200" s="33"/>
      <c r="C200" s="192" t="s">
        <v>1438</v>
      </c>
      <c r="D200" s="192" t="s">
        <v>1784</v>
      </c>
      <c r="E200" s="17" t="s">
        <v>258</v>
      </c>
      <c r="F200" s="193">
        <v>39.655999999999999</v>
      </c>
      <c r="H200" s="33"/>
    </row>
    <row r="201" spans="2:8" s="1" customFormat="1" ht="7.35" customHeight="1">
      <c r="B201" s="42"/>
      <c r="C201" s="43"/>
      <c r="D201" s="43"/>
      <c r="E201" s="43"/>
      <c r="F201" s="43"/>
      <c r="G201" s="43"/>
      <c r="H201" s="33"/>
    </row>
    <row r="202" spans="2:8" s="1" customFormat="1"/>
  </sheetData>
  <sheetProtection algorithmName="SHA-512" hashValue="cmhsjLLYv6zfvhNzy+T1QdfOzBle8LaF44IIap9ytUIjAuMfButO6HZ6kXsm1o+h47Z0mLDqIUSQ0YEWcLT7Iw==" saltValue="UOPqaq68yJJQgWZ468IjkisBT1lHQQWtE1jr3IPxFVgg1wRH+ULLGCtan7ywlhMV7SKh5bM6l4T19GiJ06giNQ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DCF87503339A4B87892C540E3CDDDE" ma:contentTypeVersion="15" ma:contentTypeDescription="Vytvoří nový dokument" ma:contentTypeScope="" ma:versionID="12dd7fcb9309130a01f14ae715281446">
  <xsd:schema xmlns:xsd="http://www.w3.org/2001/XMLSchema" xmlns:xs="http://www.w3.org/2001/XMLSchema" xmlns:p="http://schemas.microsoft.com/office/2006/metadata/properties" xmlns:ns2="26356de0-e899-45d4-890d-f40341b08061" xmlns:ns3="8d48eba7-12c9-425d-9e10-14fdbc7aa646" targetNamespace="http://schemas.microsoft.com/office/2006/metadata/properties" ma:root="true" ma:fieldsID="bc9a1b317ec8d3f43a8ab7eed9af45eb" ns2:_="" ns3:_="">
    <xsd:import namespace="26356de0-e899-45d4-890d-f40341b08061"/>
    <xsd:import namespace="8d48eba7-12c9-425d-9e10-14fdbc7aa6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56de0-e899-45d4-890d-f40341b080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43b256f8-33b0-4eb9-a538-089844b670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8eba7-12c9-425d-9e10-14fdbc7aa64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c89586f-9e28-4669-a9dd-14244bd0ca8d}" ma:internalName="TaxCatchAll" ma:showField="CatchAllData" ma:web="8d48eba7-12c9-425d-9e10-14fdbc7aa6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48eba7-12c9-425d-9e10-14fdbc7aa646" xsi:nil="true"/>
    <lcf76f155ced4ddcb4097134ff3c332f xmlns="26356de0-e899-45d4-890d-f40341b0806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795ED1-930B-4A5B-A723-AF7CB6D26BC1}"/>
</file>

<file path=customXml/itemProps2.xml><?xml version="1.0" encoding="utf-8"?>
<ds:datastoreItem xmlns:ds="http://schemas.openxmlformats.org/officeDocument/2006/customXml" ds:itemID="{5B7ED709-F8DB-4615-A5E6-E4C94B43E5DF}"/>
</file>

<file path=customXml/itemProps3.xml><?xml version="1.0" encoding="utf-8"?>
<ds:datastoreItem xmlns:ds="http://schemas.openxmlformats.org/officeDocument/2006/customXml" ds:itemID="{573ED1CB-D079-4A90-AF45-4511476CA4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18</vt:i4>
      </vt:variant>
    </vt:vector>
  </HeadingPairs>
  <TitlesOfParts>
    <vt:vector size="28" baseType="lpstr">
      <vt:lpstr>Rekapitulace stavby</vt:lpstr>
      <vt:lpstr>VOP k ceně díla</vt:lpstr>
      <vt:lpstr>SO 102 - Zpevněné plochy ...</vt:lpstr>
      <vt:lpstr>SO 402 - Úprava veřejného...</vt:lpstr>
      <vt:lpstr>SO 102 - Zpevněné plocha ...</vt:lpstr>
      <vt:lpstr>SO 402 - Úprava veřejného..._01</vt:lpstr>
      <vt:lpstr>SO 702 - Městský mobiliář</vt:lpstr>
      <vt:lpstr>VON - Vedlejší a ostatní ...</vt:lpstr>
      <vt:lpstr>Seznam figur</vt:lpstr>
      <vt:lpstr>Pokyny pro vyplnění</vt:lpstr>
      <vt:lpstr>'Rekapitulace stavby'!Názvy_tisku</vt:lpstr>
      <vt:lpstr>'Seznam figur'!Názvy_tisku</vt:lpstr>
      <vt:lpstr>'SO 102 - Zpevněné plocha ...'!Názvy_tisku</vt:lpstr>
      <vt:lpstr>'SO 102 - Zpevněné plochy ...'!Názvy_tisku</vt:lpstr>
      <vt:lpstr>'SO 402 - Úprava veřejného...'!Názvy_tisku</vt:lpstr>
      <vt:lpstr>'SO 402 - Úprava veřejného..._01'!Názvy_tisku</vt:lpstr>
      <vt:lpstr>'SO 702 - Městský mobiliář'!Názvy_tisku</vt:lpstr>
      <vt:lpstr>'VON - Vedlejší a ostatní ...'!Názvy_tisku</vt:lpstr>
      <vt:lpstr>'Pokyny pro vyplnění'!Oblast_tisku</vt:lpstr>
      <vt:lpstr>'Rekapitulace stavby'!Oblast_tisku</vt:lpstr>
      <vt:lpstr>'Seznam figur'!Oblast_tisku</vt:lpstr>
      <vt:lpstr>'SO 102 - Zpevněné plocha ...'!Oblast_tisku</vt:lpstr>
      <vt:lpstr>'SO 102 - Zpevněné plochy ...'!Oblast_tisku</vt:lpstr>
      <vt:lpstr>'SO 402 - Úprava veřejného...'!Oblast_tisku</vt:lpstr>
      <vt:lpstr>'SO 402 - Úprava veřejného..._01'!Oblast_tisku</vt:lpstr>
      <vt:lpstr>'SO 702 - Městský mobiliář'!Oblast_tisku</vt:lpstr>
      <vt:lpstr>'VON - Vedlejší a ostatní ...'!Oblast_tisku</vt:lpstr>
      <vt:lpstr>'VOP k ceně díla'!Oblast_tisku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Luděk Štuller</dc:creator>
  <cp:lastModifiedBy>Luděk Štuller</cp:lastModifiedBy>
  <dcterms:created xsi:type="dcterms:W3CDTF">2025-02-24T10:41:51Z</dcterms:created>
  <dcterms:modified xsi:type="dcterms:W3CDTF">2025-02-24T11:01:26Z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0x0101003CDCF87503339A4B87892C540E3CDDDE</vt:lpwstr>
  </property>
</Properties>
</file>